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35" yWindow="0" windowWidth="19200" windowHeight="11610" tabRatio="905"/>
  </bookViews>
  <sheets>
    <sheet name="チェック表" sheetId="8" r:id="rId1"/>
    <sheet name="別紙1" sheetId="9" r:id="rId2"/>
    <sheet name="別紙2" sheetId="298" r:id="rId3"/>
    <sheet name="別紙●24" sheetId="66" state="hidden" r:id="rId4"/>
    <sheet name="別紙3" sheetId="1" r:id="rId5"/>
    <sheet name="別紙４" sheetId="4" r:id="rId6"/>
    <sheet name="別紙５" sheetId="18" r:id="rId7"/>
    <sheet name="別紙６" sheetId="19" r:id="rId8"/>
    <sheet name="別紙７" sheetId="6" r:id="rId9"/>
    <sheet name="別紙7-1 サービス提供体制強化加算に関する計算書" sheetId="2" r:id="rId10"/>
    <sheet name="別紙7-2　サービス提供体制強化加算に関する勤続年数" sheetId="7" r:id="rId11"/>
    <sheet name="記入方法（参考様式８）" sheetId="14" r:id="rId12"/>
    <sheet name="参考様式８" sheetId="12" r:id="rId13"/>
    <sheet name="(参考様式８）シフト記号表" sheetId="13" r:id="rId14"/>
    <sheet name="【記載例】参考様式８" sheetId="10" r:id="rId15"/>
    <sheet name="【記載例】シフト記号表（勤務時間帯）" sheetId="11" r:id="rId16"/>
    <sheet name="プルダウン・リスト" sheetId="15" r:id="rId17"/>
    <sheet name="(参考様式8)" sheetId="16" r:id="rId18"/>
    <sheet name="(参考様式8)　記載例" sheetId="17" r:id="rId19"/>
    <sheet name="別紙９" sheetId="20" r:id="rId20"/>
  </sheets>
  <definedNames>
    <definedName name="【記載例】シフト記号表">#REF!</definedName>
    <definedName name="【記載例】シフト記号表" localSheetId="15">'【記載例】シフト記号表（勤務時間帯）'!$C$6:$C$47</definedName>
    <definedName name="職種">#REF!</definedName>
    <definedName name="職種" localSheetId="12">'プルダウン・リスト'!$C$17:$L$17</definedName>
    <definedName name="シフト記号表">#REF!</definedName>
    <definedName name="シフト記号表" localSheetId="12">'(参考様式８）シフト記号表'!$C$6:$C$47</definedName>
    <definedName name="【記載例】シフト記号表" localSheetId="14">'【記載例】シフト記号表（勤務時間帯）'!$C$6:$C$47</definedName>
    <definedName name="職種" localSheetId="14">'プルダウン・リスト'!$C$17:$L$17</definedName>
    <definedName name="【記載例】シフト記号">#REF!</definedName>
    <definedName name="【記載例】シフト記号" localSheetId="15">'【記載例】シフト記号表（勤務時間帯）'!$C$6:$C$47</definedName>
    <definedName name="【記載例】シフト記号" localSheetId="13">'(参考様式８）シフト記号表'!$C$6:$C$47</definedName>
    <definedName name="【記載例】シフト記号表" localSheetId="13">'(参考様式８）シフト記号表'!$C$6:$C$47</definedName>
    <definedName name="シフト記号表" localSheetId="13">'(参考様式８）シフト記号表'!$C$6:$C$47</definedName>
    <definedName name="職種" localSheetId="16">'プルダウン・リスト'!$C$17:$L$17</definedName>
    <definedName name="管理者">#REF!</definedName>
    <definedName name="管理者" localSheetId="16">'プルダウン・リスト'!$C$18:$C$27</definedName>
    <definedName name="オペレーター">#REF!</definedName>
    <definedName name="オペレーター" localSheetId="16">'プルダウン・リスト'!$D$18:$D$27</definedName>
    <definedName name="看護職員">#REF!</definedName>
    <definedName name="看護職員" localSheetId="16">'プルダウン・リスト'!$F$18:$F$27</definedName>
    <definedName name="計画作成責任者">#REF!</definedName>
    <definedName name="計画作成責任者" localSheetId="16">'プルダウン・リスト'!$J$18:$J$27</definedName>
    <definedName name="言語聴覚士">#REF!</definedName>
    <definedName name="言語聴覚士" localSheetId="16">'プルダウン・リスト'!$I$18:$I$27</definedName>
    <definedName name="作業療法士">#REF!</definedName>
    <definedName name="作業療法士" localSheetId="16">'プルダウン・リスト'!$H$18:$H$27</definedName>
    <definedName name="訪問介護員">#REF!</definedName>
    <definedName name="訪問介護員" localSheetId="16">'プルダウン・リスト'!$E$18:$E$27</definedName>
    <definedName name="理学療法士">#REF!</definedName>
    <definedName name="理学療法士" localSheetId="16">'プルダウン・リスト'!$G$18:$G$27</definedName>
    <definedName name="_xlnm.Print_Area" localSheetId="4">別紙3!$A$1:$AG$61</definedName>
    <definedName name="_xlnm.Print_Area" localSheetId="5">別紙４!$A$1:$Z$116</definedName>
    <definedName name="_xlnm.Print_Area" localSheetId="8">別紙７!$A$1:$AE$67</definedName>
    <definedName name="_xlnm.Print_Area" localSheetId="0">チェック表!$A$1:$G$34</definedName>
    <definedName name="_xlnm.Print_Area" localSheetId="1">別紙1!$A$1:$AO$79</definedName>
    <definedName name="_xlnm.Print_Titles" localSheetId="14">'【記載例】参考様式８'!$1:$14</definedName>
    <definedName name="_xlnm.Print_Area" localSheetId="14">'【記載例】参考様式８'!$A$1:$BJ$95</definedName>
    <definedName name="_xlnm.Print_Area" localSheetId="15">'【記載例】シフト記号表（勤務時間帯）'!$B$1:$N$52</definedName>
    <definedName name="_xlnm.Print_Area" localSheetId="12">参考様式８!$A$1:$BJ$235</definedName>
    <definedName name="_xlnm.Print_Titles" localSheetId="12">参考様式８!$1:$14</definedName>
    <definedName name="_xlnm.Print_Area" localSheetId="13">'(参考様式８）シフト記号表'!$B$1:$N$54</definedName>
    <definedName name="_xlnm.Print_Area" localSheetId="11">'記入方法（参考様式８）'!$A$1:$Q$79</definedName>
    <definedName name="_xlnm.Print_Area" localSheetId="6">別紙５!$A$1:$Y$59</definedName>
    <definedName name="_xlnm.Print_Area" localSheetId="7">別紙６!$A$1:$AE$75</definedName>
    <definedName name="_xlnm.Print_Area" localSheetId="19">別紙９!$A$1:$Z$61</definedName>
    <definedName name="_xlnm.Print_Area" localSheetId="3">'別紙●24'!$A$1:$AM$77</definedName>
    <definedName name="_xlnm.Print_Area" localSheetId="2">別紙2!$A$1:$AF$72</definedName>
    <definedName name="Z_918D9391_3166_42FD_8CCC_73DDA136E9AD_.wvu.PrintArea" localSheetId="2" hidden="1">別紙2!$A$1:$AF$61</definedName>
    <definedName name="_xlnm._FilterDatabase" localSheetId="2" hidden="1">別紙2!$A$7:$AF$23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<sst xmlns="http://schemas.openxmlformats.org/spreadsheetml/2006/main" xmlns:r="http://schemas.openxmlformats.org/officeDocument/2006/relationships" count="913" uniqueCount="913">
  <si>
    <t>訪問入浴介護</t>
  </si>
  <si>
    <t>40以上50未満</t>
    <rPh sb="2" eb="4">
      <t>イジョウ</t>
    </rPh>
    <rPh sb="6" eb="8">
      <t>ミマン</t>
    </rPh>
    <phoneticPr fontId="24"/>
  </si>
  <si>
    <t>　J列・・・「計画作成責任者」</t>
    <rPh sb="2" eb="3">
      <t>レツ</t>
    </rPh>
    <rPh sb="7" eb="9">
      <t>ケイカク</t>
    </rPh>
    <rPh sb="9" eb="11">
      <t>サクセイ</t>
    </rPh>
    <rPh sb="11" eb="14">
      <t>セキニンシャ</t>
    </rPh>
    <phoneticPr fontId="50"/>
  </si>
  <si>
    <t>　　　２ 「割引｣を｢あり｣と記載する場合は「地域密着型サービス事業者等による介護給付費の割引に係る割引率の設定について」（別紙３）を添付してください。</t>
    <rPh sb="23" eb="25">
      <t>チイキ</t>
    </rPh>
    <rPh sb="25" eb="28">
      <t>ミッチャクガタ</t>
    </rPh>
    <phoneticPr fontId="24"/>
  </si>
  <si>
    <t>(※変更の場合)</t>
    <rPh sb="2" eb="4">
      <t>ヘンコウ</t>
    </rPh>
    <rPh sb="5" eb="7">
      <t>バアイ</t>
    </rPh>
    <phoneticPr fontId="24"/>
  </si>
  <si>
    <t>（別紙●）</t>
    <rPh sb="1" eb="3">
      <t>ベッシ</t>
    </rPh>
    <phoneticPr fontId="24"/>
  </si>
  <si>
    <t>第２週</t>
  </si>
  <si>
    <t>介護予防支援</t>
    <rPh sb="0" eb="2">
      <t>カイゴ</t>
    </rPh>
    <rPh sb="2" eb="4">
      <t>ヨボウ</t>
    </rPh>
    <phoneticPr fontId="24"/>
  </si>
  <si>
    <t>介護職員</t>
    <rPh sb="0" eb="2">
      <t>かいご</t>
    </rPh>
    <rPh sb="2" eb="4">
      <t>しょくいん</t>
    </rPh>
    <phoneticPr fontId="24" type="Hiragana"/>
  </si>
  <si>
    <t>関係書類</t>
  </si>
  <si>
    <t>受付番号</t>
  </si>
  <si>
    <t>年</t>
    <rPh sb="0" eb="1">
      <t>ネン</t>
    </rPh>
    <phoneticPr fontId="24"/>
  </si>
  <si>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</si>
  <si>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</si>
  <si>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</si>
  <si>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平成30</t>
    <rPh sb="0" eb="2">
      <t>へいせい</t>
    </rPh>
    <phoneticPr fontId="24" type="Hiragana"/>
  </si>
  <si>
    <t>適用条件</t>
    <rPh sb="0" eb="2">
      <t>テキヨウ</t>
    </rPh>
    <rPh sb="2" eb="4">
      <t>ジョウケン</t>
    </rPh>
    <phoneticPr fontId="24"/>
  </si>
  <si>
    <t>（指定を受けている場合）</t>
    <rPh sb="1" eb="3">
      <t>シテイ</t>
    </rPh>
    <rPh sb="4" eb="5">
      <t>ウ</t>
    </rPh>
    <rPh sb="9" eb="11">
      <t>バアイ</t>
    </rPh>
    <phoneticPr fontId="24"/>
  </si>
  <si>
    <t>口腔連携強化加算に関する届出書</t>
    <rPh sb="0" eb="2">
      <t>コウクウ</t>
    </rPh>
    <rPh sb="2" eb="4">
      <t>レンケイ</t>
    </rPh>
    <rPh sb="4" eb="6">
      <t>キョウカ</t>
    </rPh>
    <rPh sb="6" eb="8">
      <t>カサン</t>
    </rPh>
    <rPh sb="9" eb="10">
      <t>カン</t>
    </rPh>
    <rPh sb="12" eb="15">
      <t>トドケデショ</t>
    </rPh>
    <phoneticPr fontId="2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</si>
  <si>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4"/>
  </si>
  <si>
    <t>g</t>
  </si>
  <si>
    <t>　　3　「法人所轄庁」欄、申請者が認可法人である場合に、その主務官庁の名称を記載してください。</t>
  </si>
  <si>
    <t>訪問介護</t>
  </si>
  <si>
    <t>施設等の区分</t>
  </si>
  <si>
    <t>管理者</t>
    <rPh sb="0" eb="3">
      <t>カンリシャ</t>
    </rPh>
    <phoneticPr fontId="50"/>
  </si>
  <si>
    <t>　　　2　「法人である場合その種別」欄は、申請者が法人である場合に、「社会福祉法人」「医療法人」「社団法人」「財団法人」「株式会社」「有限会社」等の別を記入してください。</t>
  </si>
  <si>
    <t>※２</t>
  </si>
  <si>
    <t>　　場合には、２の①の「マニュアル」も添付してください。</t>
    <rPh sb="2" eb="4">
      <t>バアイ</t>
    </rPh>
    <rPh sb="19" eb="21">
      <t>テンプ</t>
    </rPh>
    <phoneticPr fontId="24"/>
  </si>
  <si>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</si>
  <si>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</si>
  <si>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福祉用具貸与</t>
  </si>
  <si>
    <t>羽　丸子</t>
    <rPh sb="0" eb="1">
      <t>はね</t>
    </rPh>
    <rPh sb="2" eb="4">
      <t>まるこ</t>
    </rPh>
    <phoneticPr fontId="24" type="Hiragana"/>
  </si>
  <si>
    <t>筑後市長</t>
    <rPh sb="0" eb="3">
      <t>チクゴシ</t>
    </rPh>
    <rPh sb="3" eb="4">
      <t>チョウ</t>
    </rPh>
    <phoneticPr fontId="24"/>
  </si>
  <si>
    <t>短期入所生活介護</t>
  </si>
  <si>
    <t>氏名</t>
  </si>
  <si>
    <t>①　利用者の総数　注</t>
    <rPh sb="2" eb="5">
      <t>リヨウシャ</t>
    </rPh>
    <rPh sb="7" eb="8">
      <t>スウ</t>
    </rPh>
    <rPh sb="9" eb="10">
      <t>チュウ</t>
    </rPh>
    <phoneticPr fontId="24"/>
  </si>
  <si>
    <t>フリガナ</t>
  </si>
  <si>
    <t>　　　２　時間区分は、勤務時間ごとまたはサービス提供時間単位ごとに区分し、その記号と勤務時間数を記入してください。</t>
  </si>
  <si>
    <t>(3)</t>
  </si>
  <si>
    <t>連 絡 先</t>
  </si>
  <si>
    <t>職名</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</si>
  <si>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4"/>
  </si>
  <si>
    <t>主たる事務所の所在地</t>
  </si>
  <si>
    <t>　　　4　「実施事業」欄は、該当する欄に「〇」を記入してください。</t>
  </si>
  <si>
    <t>電話番号</t>
  </si>
  <si>
    <t>①に占める③の割合が25％以上</t>
    <rPh sb="2" eb="3">
      <t>シ</t>
    </rPh>
    <rPh sb="7" eb="9">
      <t>ワリアイ</t>
    </rPh>
    <rPh sb="13" eb="15">
      <t>イジョウ</t>
    </rPh>
    <phoneticPr fontId="24"/>
  </si>
  <si>
    <t>FAX番号</t>
  </si>
  <si>
    <t>参考様式８</t>
  </si>
  <si>
    <t>法人所轄庁</t>
  </si>
  <si>
    <t>主たる事業所の所在地以外の場所で一部実施する場合の出張所等の所在地</t>
  </si>
  <si>
    <t>代表者の職・氏名</t>
  </si>
  <si>
    <t>代表者の住所</t>
  </si>
  <si>
    <t>○○　A男</t>
    <rPh sb="4" eb="5">
      <t>オトコ</t>
    </rPh>
    <phoneticPr fontId="50"/>
  </si>
  <si>
    <t>２ 加算Ⅰ</t>
  </si>
  <si>
    <t>管理者の氏名</t>
  </si>
  <si>
    <t>訪問介護員</t>
    <rPh sb="0" eb="2">
      <t>ホウモン</t>
    </rPh>
    <rPh sb="2" eb="4">
      <t>カイゴ</t>
    </rPh>
    <rPh sb="4" eb="5">
      <t>イン</t>
    </rPh>
    <phoneticPr fontId="50"/>
  </si>
  <si>
    <t>２　連携型</t>
  </si>
  <si>
    <t>前年度４月～２月の分。なお，前年度実績が６月に満たない場合は届出前３か月分。</t>
  </si>
  <si>
    <t>登録を受けている市町村</t>
    <rPh sb="0" eb="2">
      <t>トウロク</t>
    </rPh>
    <rPh sb="3" eb="4">
      <t>ウ</t>
    </rPh>
    <rPh sb="8" eb="11">
      <t>シチョウソン</t>
    </rPh>
    <phoneticPr fontId="24"/>
  </si>
  <si>
    <t>従事した職種</t>
    <rPh sb="0" eb="2">
      <t>じゅうじ</t>
    </rPh>
    <rPh sb="4" eb="6">
      <t>しょくしゅ</t>
    </rPh>
    <phoneticPr fontId="24" type="Hiragana"/>
  </si>
  <si>
    <t>４以上</t>
    <rPh sb="1" eb="3">
      <t>イジョウ</t>
    </rPh>
    <phoneticPr fontId="24"/>
  </si>
  <si>
    <t>実施事業</t>
  </si>
  <si>
    <t>年月日</t>
    <rPh sb="0" eb="3">
      <t>ネンガッピ</t>
    </rPh>
    <phoneticPr fontId="24"/>
  </si>
  <si>
    <t>①　連絡相談を担当する職員 （</t>
  </si>
  <si>
    <t>異動等の区分</t>
  </si>
  <si>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50"/>
  </si>
  <si>
    <t>　　　6　「異動項目」欄には、(別紙1)「介護給付費算定に係る体制等状況一覧表」に掲げる項目を記載してください。</t>
  </si>
  <si>
    <t>時間／週　（d）　</t>
  </si>
  <si>
    <t>所在地</t>
    <rPh sb="0" eb="3">
      <t>ショザイチ</t>
    </rPh>
    <phoneticPr fontId="24"/>
  </si>
  <si>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</si>
  <si>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</si>
  <si>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特記事項</t>
  </si>
  <si>
    <t>（別紙１）</t>
    <rPh sb="1" eb="3">
      <t>ベッシ</t>
    </rPh>
    <phoneticPr fontId="24"/>
  </si>
  <si>
    <t>別添のとおり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</si>
  <si>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4"/>
  </si>
  <si>
    <t>参考様式８</t>
    <rPh sb="0" eb="2">
      <t>サンコウ</t>
    </rPh>
    <rPh sb="2" eb="4">
      <t>ヨウシキ</t>
    </rPh>
    <phoneticPr fontId="24"/>
  </si>
  <si>
    <t>○○　C太</t>
    <rPh sb="4" eb="5">
      <t>タ</t>
    </rPh>
    <phoneticPr fontId="50"/>
  </si>
  <si>
    <t>　　5　「異動等の区分」欄には、今回届出を行う事業所について該当する数字に「〇」を記入してください。</t>
  </si>
  <si>
    <t>※　要件を満たすことが分かる根拠書類を準備し、指定権者からの求めがあった場合には、速やかに提出してください。</t>
    <rPh sb="16" eb="18">
      <t>ショルイ</t>
    </rPh>
    <phoneticPr fontId="2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</si>
  <si>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4"/>
  </si>
  <si>
    <t>４　６級地</t>
  </si>
  <si>
    <t>　　　7　「市町村が定める率」欄には、全国共通の介護報酬額に対する市町村が定める率を記載してください。</t>
  </si>
  <si>
    <t>勤務先名称</t>
    <rPh sb="0" eb="3">
      <t>きんむさき</t>
    </rPh>
    <rPh sb="3" eb="5">
      <t>めいしょう</t>
    </rPh>
    <phoneticPr fontId="24" type="Hiragana"/>
  </si>
  <si>
    <t>県</t>
    <rPh sb="0" eb="1">
      <t>ケン</t>
    </rPh>
    <phoneticPr fontId="24"/>
  </si>
  <si>
    <t>月</t>
    <rPh sb="0" eb="1">
      <t>ツキ</t>
    </rPh>
    <phoneticPr fontId="24"/>
  </si>
  <si>
    <t>３．連携歯科医療機関</t>
    <rPh sb="2" eb="4">
      <t>レンケイ</t>
    </rPh>
    <rPh sb="4" eb="6">
      <t>シカ</t>
    </rPh>
    <rPh sb="6" eb="8">
      <t>イリョウ</t>
    </rPh>
    <rPh sb="8" eb="10">
      <t>キカン</t>
    </rPh>
    <phoneticPr fontId="2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</si>
  <si>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4"/>
  </si>
  <si>
    <t>■ 常勤換算方法による人数</t>
    <rPh sb="2" eb="4">
      <t>ジョウキン</t>
    </rPh>
    <rPh sb="4" eb="6">
      <t>カンサン</t>
    </rPh>
    <rPh sb="6" eb="8">
      <t>ホウホウ</t>
    </rPh>
    <rPh sb="11" eb="13">
      <t>ニンズウ</t>
    </rPh>
    <phoneticPr fontId="50"/>
  </si>
  <si>
    <t>平成</t>
    <rPh sb="0" eb="2">
      <t>ヘイセイ</t>
    </rPh>
    <phoneticPr fontId="24"/>
  </si>
  <si>
    <t>（参考様式８）</t>
    <rPh sb="1" eb="3">
      <t>サンコウ</t>
    </rPh>
    <rPh sb="3" eb="5">
      <t>ヨウシキ</t>
    </rPh>
    <phoneticPr fontId="24"/>
  </si>
  <si>
    <t>ac</t>
  </si>
  <si>
    <t>日</t>
    <rPh sb="0" eb="1">
      <t>ヒ</t>
    </rPh>
    <phoneticPr fontId="24"/>
  </si>
  <si>
    <t>（オペレーター）</t>
  </si>
  <si>
    <t>50以上60未満</t>
    <rPh sb="2" eb="4">
      <t>イジョウ</t>
    </rPh>
    <rPh sb="6" eb="8">
      <t>ミマン</t>
    </rPh>
    <phoneticPr fontId="24"/>
  </si>
  <si>
    <t>③　②÷①×100</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</si>
  <si>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0"/>
  </si>
  <si>
    <t>変　更　後</t>
    <rPh sb="4" eb="5">
      <t>ゴ</t>
    </rPh>
    <phoneticPr fontId="24"/>
  </si>
  <si>
    <t>　　　5　「異動等の区分」欄には、今回届出を行う事業所について該当する数字に「〇」を記入してください。</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</si>
  <si>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0"/>
  </si>
  <si>
    <t>9月</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</si>
  <si>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</si>
  <si>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</si>
  <si>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</si>
  <si>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（別紙９）</t>
    <rPh sb="1" eb="3">
      <t>ベッシ</t>
    </rPh>
    <phoneticPr fontId="24"/>
  </si>
  <si>
    <t>添付書類なし</t>
    <rPh sb="0" eb="4">
      <t>てんぷしょるい</t>
    </rPh>
    <phoneticPr fontId="24" type="Hiragana"/>
  </si>
  <si>
    <t>医療機関コード等</t>
    <rPh sb="0" eb="2">
      <t>イリョウ</t>
    </rPh>
    <rPh sb="2" eb="4">
      <t>キカン</t>
    </rPh>
    <rPh sb="7" eb="8">
      <t>トウ</t>
    </rPh>
    <phoneticPr fontId="24"/>
  </si>
  <si>
    <t>介護給付費算定に係る体制等に関する進達書＜基準該当事業者用＞</t>
    <rPh sb="17" eb="19">
      <t>シンタツ</t>
    </rPh>
    <rPh sb="21" eb="23">
      <t>キジュン</t>
    </rPh>
    <rPh sb="23" eb="25">
      <t>ガイトウ</t>
    </rPh>
    <rPh sb="25" eb="28">
      <t>ジギョウシャ</t>
    </rPh>
    <phoneticPr fontId="2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</si>
  <si>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</si>
  <si>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届出を行う事業所の状況</t>
    <rPh sb="9" eb="11">
      <t>ジョウキョウ</t>
    </rPh>
    <phoneticPr fontId="24"/>
  </si>
  <si>
    <t>利用者の心身の状況又はその家族等を取り巻く環境の変化に応じ、随時、介護支援専門員、看護師、准看護師、介護職員その他の関係者が共同し、看護小規模多機能型居宅介護計画の見直しを行っている。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</si>
  <si>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</si>
  <si>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居宅介護支援</t>
    <rPh sb="0" eb="2">
      <t>キョタク</t>
    </rPh>
    <rPh sb="2" eb="4">
      <t>カイゴ</t>
    </rPh>
    <rPh sb="4" eb="6">
      <t>シエン</t>
    </rPh>
    <phoneticPr fontId="24"/>
  </si>
  <si>
    <t>介護予防訪問介護</t>
    <rPh sb="0" eb="2">
      <t>カイゴ</t>
    </rPh>
    <rPh sb="2" eb="4">
      <t>ヨボウ</t>
    </rPh>
    <phoneticPr fontId="24"/>
  </si>
  <si>
    <t>　「精神看護」の専門看護師教育課程</t>
  </si>
  <si>
    <t>登録年</t>
    <rPh sb="0" eb="2">
      <t>トウロク</t>
    </rPh>
    <rPh sb="2" eb="3">
      <t>ネン</t>
    </rPh>
    <phoneticPr fontId="24"/>
  </si>
  <si>
    <t>適切な研修を指す。</t>
  </si>
  <si>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50"/>
  </si>
  <si>
    <t>月日</t>
    <rPh sb="0" eb="2">
      <t>ガッピ</t>
    </rPh>
    <phoneticPr fontId="24"/>
  </si>
  <si>
    <t>≪要 提出≫</t>
    <rPh sb="1" eb="2">
      <t>ヨウ</t>
    </rPh>
    <rPh sb="3" eb="5">
      <t>テイシュツ</t>
    </rPh>
    <phoneticPr fontId="50"/>
  </si>
  <si>
    <t>基準該当事業所番号</t>
    <rPh sb="0" eb="2">
      <t>キジュン</t>
    </rPh>
    <rPh sb="2" eb="4">
      <t>ガイトウ</t>
    </rPh>
    <rPh sb="4" eb="7">
      <t>ジギョウショ</t>
    </rPh>
    <rPh sb="7" eb="9">
      <t>バンゴウ</t>
    </rPh>
    <phoneticPr fontId="24"/>
  </si>
  <si>
    <t>既に指定等を受けている事業</t>
    <rPh sb="0" eb="1">
      <t>スデ</t>
    </rPh>
    <rPh sb="2" eb="4">
      <t>シテイ</t>
    </rPh>
    <rPh sb="4" eb="5">
      <t>トウ</t>
    </rPh>
    <rPh sb="6" eb="7">
      <t>ウ</t>
    </rPh>
    <rPh sb="11" eb="13">
      <t>ジギョウ</t>
    </rPh>
    <phoneticPr fontId="24"/>
  </si>
  <si>
    <t>　D列・・・「オペレーター」</t>
    <rPh sb="2" eb="3">
      <t>レツ</t>
    </rPh>
    <phoneticPr fontId="50"/>
  </si>
  <si>
    <t>市町村が定める率</t>
    <rPh sb="0" eb="3">
      <t>シチョウソン</t>
    </rPh>
    <rPh sb="4" eb="5">
      <t>サダ</t>
    </rPh>
    <rPh sb="7" eb="8">
      <t>リツ</t>
    </rPh>
    <phoneticPr fontId="24"/>
  </si>
  <si>
    <t>(市町村記載)</t>
    <rPh sb="1" eb="4">
      <t>シチョウソン</t>
    </rPh>
    <rPh sb="4" eb="6">
      <t>キサイ</t>
    </rPh>
    <phoneticPr fontId="24"/>
  </si>
  <si>
    <t>○○　AA三郎</t>
    <rPh sb="5" eb="7">
      <t>サブロウ</t>
    </rPh>
    <phoneticPr fontId="50"/>
  </si>
  <si>
    <t>備考1　「受付番号」欄には記載しないでください。</t>
    <rPh sb="7" eb="9">
      <t>バンゴウ</t>
    </rPh>
    <phoneticPr fontId="24"/>
  </si>
  <si>
    <t>法人である場合その種別</t>
    <rPh sb="5" eb="7">
      <t>バアイ</t>
    </rPh>
    <phoneticPr fontId="24"/>
  </si>
  <si>
    <t>②　緊急の訪問看護の必要性の判断を保健師又は看護師が速やかに行え
る連絡</t>
  </si>
  <si>
    <t>緊急時訪問看護加算</t>
  </si>
  <si>
    <t>２　変更</t>
  </si>
  <si>
    <t>１　一体型</t>
  </si>
  <si>
    <t>水</t>
  </si>
  <si>
    <t>名　　称</t>
  </si>
  <si>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24"/>
  </si>
  <si>
    <t>(B)</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</si>
  <si>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4"/>
  </si>
  <si>
    <t>終業時刻</t>
    <rPh sb="0" eb="2">
      <t>シュウギョウ</t>
    </rPh>
    <rPh sb="2" eb="4">
      <t>ジコク</t>
    </rPh>
    <phoneticPr fontId="50"/>
  </si>
  <si>
    <t>７ 加算Ⅲ</t>
  </si>
  <si>
    <t>ab</t>
  </si>
  <si>
    <t>土</t>
  </si>
  <si>
    <t>１　なし</t>
  </si>
  <si>
    <t>鶴田　利香</t>
    <rPh sb="0" eb="2">
      <t>つるた</t>
    </rPh>
    <rPh sb="3" eb="5">
      <t>りか</t>
    </rPh>
    <phoneticPr fontId="24" type="Hiragana"/>
  </si>
  <si>
    <t>l</t>
  </si>
  <si>
    <t>法人名</t>
    <rPh sb="0" eb="2">
      <t>ホウジン</t>
    </rPh>
    <rPh sb="2" eb="3">
      <t>メイ</t>
    </rPh>
    <phoneticPr fontId="24"/>
  </si>
  <si>
    <t>常勤換算後の人数</t>
  </si>
  <si>
    <t>1月</t>
    <rPh sb="1" eb="2">
      <t>がつ</t>
    </rPh>
    <phoneticPr fontId="24" type="Hiragana"/>
  </si>
  <si>
    <t>事業所</t>
    <rPh sb="0" eb="3">
      <t>ジギョウショ</t>
    </rPh>
    <phoneticPr fontId="24"/>
  </si>
  <si>
    <t>異動（予定）</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</si>
  <si>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0"/>
  </si>
  <si>
    <t>r</t>
  </si>
  <si>
    <t>1　(介護予防）訪問看護事業所（訪問看護ステーション）</t>
  </si>
  <si>
    <t>介護給付費算定に係る体制等に関する届出書＜別紙1＞</t>
    <rPh sb="21" eb="23">
      <t>べっし</t>
    </rPh>
    <phoneticPr fontId="24" type="Hiragana"/>
  </si>
  <si>
    <t>異動項目</t>
  </si>
  <si>
    <t>日常的に利用者と関わりのある地域住民等の相談に対応する体制を確保していること。</t>
  </si>
  <si>
    <t>通所介護事業所　〇〇デイサービス</t>
    <rPh sb="0" eb="2">
      <t>つうしょ</t>
    </rPh>
    <rPh sb="2" eb="4">
      <t>かいご</t>
    </rPh>
    <rPh sb="4" eb="7">
      <t>じぎょうしょ</t>
    </rPh>
    <phoneticPr fontId="24" type="Hiragana"/>
  </si>
  <si>
    <t xml:space="preserve"> 1新規　2変更　3終了</t>
  </si>
  <si>
    <t>常勤換算方法対象外の</t>
    <rPh sb="0" eb="2">
      <t>ジョウキン</t>
    </rPh>
    <rPh sb="2" eb="4">
      <t>カンサン</t>
    </rPh>
    <rPh sb="4" eb="6">
      <t>ホウホウ</t>
    </rPh>
    <rPh sb="6" eb="9">
      <t>タイショウガイ</t>
    </rPh>
    <phoneticPr fontId="50"/>
  </si>
  <si>
    <t>加算Ⅱを算定する場合。</t>
  </si>
  <si>
    <t>勤務形態</t>
    <rPh sb="0" eb="2">
      <t>キンム</t>
    </rPh>
    <rPh sb="2" eb="4">
      <t>ケイタイ</t>
    </rPh>
    <phoneticPr fontId="50"/>
  </si>
  <si>
    <t>割引率</t>
    <rPh sb="0" eb="2">
      <t>ワリビキ</t>
    </rPh>
    <rPh sb="2" eb="3">
      <t>リツ</t>
    </rPh>
    <phoneticPr fontId="24"/>
  </si>
  <si>
    <t>　　4　「実施事業」欄は、該当する欄に「〇」を記入してください。</t>
  </si>
  <si>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24" type="Hiragana"/>
  </si>
  <si>
    <t>1日に2回勤務する場合</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</si>
  <si>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</si>
  <si>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　　6　「異動項目」欄には、(別紙1，1－2)「介護給付費算定に係る体制等状況一覧表」に掲げる項目を記載してください。</t>
  </si>
  <si>
    <t xml:space="preserve"> 2　看護師等以外の職員が利用者又は家族等からの電話連絡を受ける場合に必要な</t>
    <rPh sb="29" eb="30">
      <t>ウ</t>
    </rPh>
    <rPh sb="32" eb="34">
      <t>バアイ</t>
    </rPh>
    <rPh sb="35" eb="37">
      <t>ヒツヨウ</t>
    </rPh>
    <phoneticPr fontId="24"/>
  </si>
  <si>
    <t>中山間地域等における小規模事業所加算
（規模に関する状況）</t>
  </si>
  <si>
    <t>①に占める②の割合が60％以上</t>
    <rPh sb="2" eb="3">
      <t>シ</t>
    </rPh>
    <rPh sb="7" eb="9">
      <t>ワリアイ</t>
    </rPh>
    <rPh sb="13" eb="15">
      <t>イジョウ</t>
    </rPh>
    <phoneticPr fontId="24"/>
  </si>
  <si>
    <t>　　8　「特記事項」欄には、異動の状況について具体的に記載してください。</t>
  </si>
  <si>
    <t>市</t>
    <rPh sb="0" eb="1">
      <t>シ</t>
    </rPh>
    <phoneticPr fontId="24"/>
  </si>
  <si>
    <t>市町村長名</t>
    <rPh sb="0" eb="3">
      <t>シチョウソン</t>
    </rPh>
    <rPh sb="3" eb="4">
      <t>チョウ</t>
    </rPh>
    <rPh sb="4" eb="5">
      <t>メイ</t>
    </rPh>
    <phoneticPr fontId="24"/>
  </si>
  <si>
    <t>５　その他</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</si>
  <si>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4"/>
  </si>
  <si>
    <t>市町村が定める単位の有無</t>
    <rPh sb="0" eb="3">
      <t>シチョウソン</t>
    </rPh>
    <rPh sb="4" eb="5">
      <t>サダ</t>
    </rPh>
    <rPh sb="7" eb="9">
      <t>タンイ</t>
    </rPh>
    <rPh sb="10" eb="12">
      <t>ウム</t>
    </rPh>
    <phoneticPr fontId="24"/>
  </si>
  <si>
    <t>１　非該当</t>
  </si>
  <si>
    <t>変　更　前</t>
  </si>
  <si>
    <t>介護予防訪問入浴介護</t>
    <rPh sb="0" eb="2">
      <t>カイゴ</t>
    </rPh>
    <rPh sb="2" eb="4">
      <t>ヨボウ</t>
    </rPh>
    <phoneticPr fontId="24"/>
  </si>
  <si>
    <t>看護師</t>
    <rPh sb="0" eb="3">
      <t>カンゴシ</t>
    </rPh>
    <phoneticPr fontId="71"/>
  </si>
  <si>
    <t>介護予防通所介護</t>
    <rPh sb="0" eb="2">
      <t>カイゴ</t>
    </rPh>
    <rPh sb="2" eb="4">
      <t>ヨボウ</t>
    </rPh>
    <phoneticPr fontId="24"/>
  </si>
  <si>
    <t>２ あり</t>
  </si>
  <si>
    <t>t</t>
  </si>
  <si>
    <t>主たる事業所の所在地</t>
    <rPh sb="3" eb="6">
      <t>ジギョウショ</t>
    </rPh>
    <phoneticPr fontId="24"/>
  </si>
  <si>
    <t>介護予防短期入所生活介護</t>
    <rPh sb="0" eb="2">
      <t>カイゴ</t>
    </rPh>
    <rPh sb="2" eb="4">
      <t>ヨボウ</t>
    </rPh>
    <phoneticPr fontId="24"/>
  </si>
  <si>
    <t>1　（介護予防）訪問入浴介護</t>
    <rPh sb="3" eb="5">
      <t>カイゴ</t>
    </rPh>
    <rPh sb="5" eb="7">
      <t>ヨボウ</t>
    </rPh>
    <rPh sb="8" eb="10">
      <t>ホウモン</t>
    </rPh>
    <rPh sb="10" eb="12">
      <t>ニュウヨク</t>
    </rPh>
    <rPh sb="12" eb="14">
      <t>カイゴ</t>
    </rPh>
    <phoneticPr fontId="24"/>
  </si>
  <si>
    <t>介護予防認知症対応型
通所介護</t>
    <rPh sb="0" eb="2">
      <t>カイゴ</t>
    </rPh>
    <rPh sb="2" eb="4">
      <t>ヨボウ</t>
    </rPh>
    <rPh sb="4" eb="7">
      <t>ニンチショウ</t>
    </rPh>
    <rPh sb="7" eb="10">
      <t>タイオウガタ</t>
    </rPh>
    <rPh sb="11" eb="13">
      <t>ツウショ</t>
    </rPh>
    <rPh sb="13" eb="15">
      <t>カイゴ</t>
    </rPh>
    <phoneticPr fontId="24"/>
  </si>
  <si>
    <t>地域密着型通所介護</t>
    <rPh sb="0" eb="2">
      <t>チイキ</t>
    </rPh>
    <rPh sb="2" eb="4">
      <t>ミッチャク</t>
    </rPh>
    <rPh sb="4" eb="5">
      <t>ガタ</t>
    </rPh>
    <rPh sb="5" eb="7">
      <t>ツウショ</t>
    </rPh>
    <rPh sb="7" eb="9">
      <t>カイゴ</t>
    </rPh>
    <phoneticPr fontId="2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</si>
  <si>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4"/>
  </si>
  <si>
    <t>□</t>
  </si>
  <si>
    <t>※水色のセルに入力してください。</t>
    <rPh sb="1" eb="3">
      <t>みずいろ</t>
    </rPh>
    <rPh sb="7" eb="9">
      <t>にゅうりょく</t>
    </rPh>
    <phoneticPr fontId="24" type="Hiragana"/>
  </si>
  <si>
    <t>２　該当</t>
  </si>
  <si>
    <t>■</t>
  </si>
  <si>
    <t>【参考】</t>
    <rPh sb="1" eb="3">
      <t>サンコウ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</si>
  <si>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</si>
  <si>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介護予防福祉用具貸与</t>
    <rPh sb="0" eb="2">
      <t>カイゴ</t>
    </rPh>
    <rPh sb="2" eb="4">
      <t>ヨボウ</t>
    </rPh>
    <phoneticPr fontId="24"/>
  </si>
  <si>
    <t>兼務　ヘルパー２級</t>
  </si>
  <si>
    <t>1新規</t>
  </si>
  <si>
    <t>介護予防支援</t>
    <rPh sb="0" eb="2">
      <t>カイゴ</t>
    </rPh>
    <rPh sb="2" eb="4">
      <t>ヨボウ</t>
    </rPh>
    <rPh sb="4" eb="6">
      <t>シエン</t>
    </rPh>
    <phoneticPr fontId="24"/>
  </si>
  <si>
    <t>　　知事　　殿</t>
  </si>
  <si>
    <t>勤務形態</t>
  </si>
  <si>
    <t>届　出　者</t>
  </si>
  <si>
    <t>①に占める③の割合が60％以上</t>
    <rPh sb="2" eb="3">
      <t>シ</t>
    </rPh>
    <rPh sb="7" eb="9">
      <t>ワリアイ</t>
    </rPh>
    <rPh sb="13" eb="15">
      <t>イジョウ</t>
    </rPh>
    <phoneticPr fontId="24"/>
  </si>
  <si>
    <t>　(郵便番号　　―　　　)</t>
  </si>
  <si>
    <t>１以上</t>
    <rPh sb="1" eb="3">
      <t>イジョウ</t>
    </rPh>
    <phoneticPr fontId="24"/>
  </si>
  <si>
    <t>　　　　　県　　　　郡市</t>
  </si>
  <si>
    <r>
      <t xml:space="preserve">介護職員の常勤換算数等
</t>
    </r>
    <r>
      <rPr>
        <sz val="8"/>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24" type="Hiragana"/>
  </si>
  <si>
    <t>　　　２　時間区分は、勤務時間ごとまたはサービス提供時間単位ごとに区分し、その記号と勤務時間数を記入してください。</t>
    <rPh sb="5" eb="7">
      <t>ジカン</t>
    </rPh>
    <rPh sb="7" eb="9">
      <t>クブン</t>
    </rPh>
    <phoneticPr fontId="72"/>
  </si>
  <si>
    <t>過去に指定等で市役所に提出済みの方の分については、省略可</t>
    <rPh sb="0" eb="2">
      <t>かこ</t>
    </rPh>
    <rPh sb="3" eb="5">
      <t>してい</t>
    </rPh>
    <rPh sb="5" eb="6">
      <t>とう</t>
    </rPh>
    <rPh sb="7" eb="10">
      <t>しやくしょ</t>
    </rPh>
    <rPh sb="11" eb="13">
      <t>ていしゅつ</t>
    </rPh>
    <rPh sb="13" eb="14">
      <t>ず</t>
    </rPh>
    <rPh sb="16" eb="17">
      <t>かた</t>
    </rPh>
    <rPh sb="18" eb="19">
      <t>ぶん</t>
    </rPh>
    <rPh sb="25" eb="27">
      <t>しょうりゃく</t>
    </rPh>
    <rPh sb="27" eb="28">
      <t>か</t>
    </rPh>
    <phoneticPr fontId="24" type="Hiragana"/>
  </si>
  <si>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4"/>
  </si>
  <si>
    <t>備　考</t>
  </si>
  <si>
    <t>　(ビルの名称等)</t>
  </si>
  <si>
    <t>厚労　太郎</t>
    <rPh sb="0" eb="2">
      <t>コウロウ</t>
    </rPh>
    <rPh sb="3" eb="5">
      <t>タロウ</t>
    </rPh>
    <phoneticPr fontId="50"/>
  </si>
  <si>
    <t>事業所の状況</t>
  </si>
  <si>
    <t>同一所在地において行う　　　　　　　　　　　　　　　事業等の種類</t>
  </si>
  <si>
    <t>事 業 所 番 号</t>
  </si>
  <si>
    <t>　連携体制を整備している。</t>
  </si>
  <si>
    <t>提供サービス</t>
  </si>
  <si>
    <t>人員配置区分</t>
  </si>
  <si>
    <t>サービス提供体制強化加算</t>
    <rPh sb="4" eb="6">
      <t>テイキョウ</t>
    </rPh>
    <rPh sb="6" eb="8">
      <t>タイセイ</t>
    </rPh>
    <rPh sb="8" eb="10">
      <t>キョウカ</t>
    </rPh>
    <rPh sb="10" eb="12">
      <t>カサン</t>
    </rPh>
    <phoneticPr fontId="24"/>
  </si>
  <si>
    <t>【自治体の皆様へ】</t>
    <rPh sb="1" eb="4">
      <t>ジチタイ</t>
    </rPh>
    <rPh sb="5" eb="7">
      <t>ミナサマ</t>
    </rPh>
    <phoneticPr fontId="50"/>
  </si>
  <si>
    <t>そ　 　　の　 　　他　　 　該　　 　当　　 　す 　　　る 　　　体 　　　制 　　　等</t>
  </si>
  <si>
    <t>随時訪問介護員</t>
  </si>
  <si>
    <t>中山間地域等における小規模事業所加算
（地域に関する状況）</t>
  </si>
  <si>
    <t>割 引</t>
  </si>
  <si>
    <t>市町村が実施する通いの場や在宅医療・介護連携推進事業等の地域支援事業等に参加している。</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</si>
  <si>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24" type="Hiragana"/>
  </si>
  <si>
    <t>各サービス共通</t>
  </si>
  <si>
    <t>地域区分</t>
  </si>
  <si>
    <t>af</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</si>
  <si>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4"/>
  </si>
  <si>
    <t>○○　F子</t>
    <rPh sb="4" eb="5">
      <t>コ</t>
    </rPh>
    <phoneticPr fontId="50"/>
  </si>
  <si>
    <t>特別管理体制</t>
  </si>
  <si>
    <t>ターミナルケア体制</t>
    <rPh sb="7" eb="9">
      <t>タイセイ</t>
    </rPh>
    <phoneticPr fontId="24"/>
  </si>
  <si>
    <t>z</t>
  </si>
  <si>
    <t>２　４級地</t>
  </si>
  <si>
    <t>※認知症専門ケア加算（Ⅰ）に係る届出内容(2)～(3)も記入すること。</t>
    <rPh sb="14" eb="15">
      <t>カカ</t>
    </rPh>
    <rPh sb="16" eb="18">
      <t>トドケデ</t>
    </rPh>
    <rPh sb="18" eb="20">
      <t>ナイヨウ</t>
    </rPh>
    <rPh sb="28" eb="30">
      <t>キニュウ</t>
    </rPh>
    <phoneticPr fontId="24"/>
  </si>
  <si>
    <t>備考　要件を満たすことが分かる根拠書類を準備し、指定権者からの求めがあった場合には、</t>
  </si>
  <si>
    <t>日</t>
    <rPh sb="0" eb="1">
      <t>ニチ</t>
    </rPh>
    <phoneticPr fontId="50"/>
  </si>
  <si>
    <t>LIFEへの登録</t>
    <rPh sb="6" eb="8">
      <t>トウロク</t>
    </rPh>
    <phoneticPr fontId="2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</si>
  <si>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4"/>
  </si>
  <si>
    <t>2月</t>
    <rPh sb="1" eb="2">
      <t>がつ</t>
    </rPh>
    <phoneticPr fontId="24" type="Hiragana"/>
  </si>
  <si>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4"/>
  </si>
  <si>
    <t>※認知症看護に係る適切な研修：</t>
    <rPh sb="1" eb="4">
      <t>ニンチショウ</t>
    </rPh>
    <rPh sb="4" eb="6">
      <t>カンゴ</t>
    </rPh>
    <rPh sb="7" eb="8">
      <t>カカ</t>
    </rPh>
    <rPh sb="9" eb="11">
      <t>テキセツ</t>
    </rPh>
    <rPh sb="12" eb="14">
      <t>ケンシュウ</t>
    </rPh>
    <phoneticPr fontId="24"/>
  </si>
  <si>
    <t>認知症専門ケア加算</t>
    <rPh sb="0" eb="3">
      <t>ニンチショウ</t>
    </rPh>
    <rPh sb="3" eb="5">
      <t>センモン</t>
    </rPh>
    <rPh sb="7" eb="9">
      <t>カサン</t>
    </rPh>
    <phoneticPr fontId="24"/>
  </si>
  <si>
    <t>緊急時訪問看護加算</t>
    <rPh sb="0" eb="3">
      <t>キンキュウジ</t>
    </rPh>
    <rPh sb="3" eb="5">
      <t>ホウモン</t>
    </rPh>
    <rPh sb="5" eb="7">
      <t>カンゴ</t>
    </rPh>
    <rPh sb="7" eb="9">
      <t>カサン</t>
    </rPh>
    <phoneticPr fontId="24"/>
  </si>
  <si>
    <t>地域密着型サービス事業者等による介護給付費の割引に係る割引率の設定について＜別紙３＞</t>
    <rPh sb="0" eb="2">
      <t>ちいき</t>
    </rPh>
    <rPh sb="2" eb="5">
      <t>みっちゃくがた</t>
    </rPh>
    <rPh sb="38" eb="40">
      <t>べっし</t>
    </rPh>
    <phoneticPr fontId="24" type="Hiragana"/>
  </si>
  <si>
    <t>Ⅳ又はMに該当する者の数に応じて必要数以上配置し、チームとして専門的な</t>
  </si>
  <si>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24"/>
  </si>
  <si>
    <t>　　　適宜欄を補正して、全ての出張所等の状況について記載してください。</t>
  </si>
  <si>
    <t>　　　　　</t>
  </si>
  <si>
    <t>実務者研修修了者</t>
    <rPh sb="0" eb="3">
      <t>ジツムシャ</t>
    </rPh>
    <rPh sb="3" eb="5">
      <t>ケンシュウ</t>
    </rPh>
    <rPh sb="5" eb="8">
      <t>シュウリョウシャ</t>
    </rPh>
    <phoneticPr fontId="71"/>
  </si>
  <si>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</si>
  <si>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4"/>
  </si>
  <si>
    <t>　2　適用開始年月日</t>
    <rPh sb="3" eb="5">
      <t>テキヨウ</t>
    </rPh>
    <rPh sb="5" eb="7">
      <t>カイシ</t>
    </rPh>
    <rPh sb="7" eb="10">
      <t>ネンガッピ</t>
    </rPh>
    <phoneticPr fontId="24"/>
  </si>
  <si>
    <t>　　　「財団法人」「株式会社」「有限会社」等の別を記入してください。</t>
    <rPh sb="7" eb="8">
      <t>ジン</t>
    </rPh>
    <rPh sb="10" eb="12">
      <t>カブシキ</t>
    </rPh>
    <rPh sb="12" eb="14">
      <t>カイシャ</t>
    </rPh>
    <phoneticPr fontId="24"/>
  </si>
  <si>
    <t>○○　Z男</t>
    <rPh sb="4" eb="5">
      <t>オトコ</t>
    </rPh>
    <phoneticPr fontId="50"/>
  </si>
  <si>
    <t>人員配置区分、その他該当する体制等、割引）を記載してください。</t>
  </si>
  <si>
    <t>　　9　「主たる事業所の所在地以外の場所で一部実施する場合の出張所等の所在地」について、複数の出張所等を有する場合は、</t>
  </si>
  <si>
    <t>総合マネジメント体制強化加算</t>
    <rPh sb="0" eb="2">
      <t>ソウゴウ</t>
    </rPh>
    <rPh sb="8" eb="10">
      <t>タイセイ</t>
    </rPh>
    <rPh sb="10" eb="12">
      <t>キョウカ</t>
    </rPh>
    <rPh sb="12" eb="14">
      <t>カサン</t>
    </rPh>
    <phoneticPr fontId="24"/>
  </si>
  <si>
    <t>従業者に対して、認知症ケアに関する留意事項の伝達又は技術的指導に係る会議を</t>
  </si>
  <si>
    <t>　　　有する場合は、適宜欄を補正して、全ての出張所等の状況について記載してください。</t>
  </si>
  <si>
    <t>月分）</t>
    <rPh sb="0" eb="2">
      <t>ツキブン</t>
    </rPh>
    <phoneticPr fontId="24"/>
  </si>
  <si>
    <t>○○　W子</t>
    <rPh sb="4" eb="5">
      <t>コ</t>
    </rPh>
    <phoneticPr fontId="50"/>
  </si>
  <si>
    <t>特別地域加算</t>
    <rPh sb="0" eb="2">
      <t>トクベツ</t>
    </rPh>
    <rPh sb="2" eb="4">
      <t>チイキ</t>
    </rPh>
    <rPh sb="4" eb="6">
      <t>カサン</t>
    </rPh>
    <phoneticPr fontId="24"/>
  </si>
  <si>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</si>
  <si>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</si>
  <si>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サービス種類</t>
    <rPh sb="4" eb="6">
      <t>しゅるい</t>
    </rPh>
    <phoneticPr fontId="24" type="Hiragana"/>
  </si>
  <si>
    <t>届 出 項 目</t>
  </si>
  <si>
    <t>サービス種類　 （　定期巡回・随時対応型訪問介護看護）</t>
  </si>
  <si>
    <t>（別紙３）</t>
  </si>
  <si>
    <t>介護給付費算定に係る体制等に関する届出書</t>
    <rPh sb="17" eb="19">
      <t>トドケデ</t>
    </rPh>
    <rPh sb="19" eb="20">
      <t>ショ</t>
    </rPh>
    <phoneticPr fontId="24"/>
  </si>
  <si>
    <t>看護職員</t>
  </si>
  <si>
    <t>認知症ケアを実施している</t>
    <rPh sb="0" eb="3">
      <t>ニンチショウ</t>
    </rPh>
    <rPh sb="6" eb="8">
      <t>ジッシ</t>
    </rPh>
    <phoneticPr fontId="24"/>
  </si>
  <si>
    <t>事業所・施設の名称</t>
  </si>
  <si>
    <t>１ なし</t>
  </si>
  <si>
    <t>(A)</t>
  </si>
  <si>
    <t>２ 基準型</t>
  </si>
  <si>
    <t>月</t>
    <rPh sb="0" eb="1">
      <t>ゲツ</t>
    </rPh>
    <phoneticPr fontId="24"/>
  </si>
  <si>
    <t>一定期間のサービス提供責任者経験</t>
    <rPh sb="0" eb="2">
      <t>イッテイ</t>
    </rPh>
    <rPh sb="2" eb="4">
      <t>キカン</t>
    </rPh>
    <rPh sb="9" eb="11">
      <t>テイキョウ</t>
    </rPh>
    <rPh sb="11" eb="14">
      <t>セキニンシャ</t>
    </rPh>
    <rPh sb="14" eb="16">
      <t>ケイケン</t>
    </rPh>
    <phoneticPr fontId="71"/>
  </si>
  <si>
    <t>・勤続年数7年（または10年）以上である職員</t>
    <rPh sb="1" eb="3">
      <t>きんぞく</t>
    </rPh>
    <rPh sb="3" eb="5">
      <t>ねんすう</t>
    </rPh>
    <rPh sb="6" eb="7">
      <t>とし</t>
    </rPh>
    <rPh sb="13" eb="14">
      <t>ねん</t>
    </rPh>
    <rPh sb="15" eb="17">
      <t>いじょう</t>
    </rPh>
    <rPh sb="20" eb="22">
      <t>しょくいん</t>
    </rPh>
    <phoneticPr fontId="24" type="Hiragana"/>
  </si>
  <si>
    <t>１．サービス種別</t>
    <rPh sb="6" eb="8">
      <t>シュベツ</t>
    </rPh>
    <phoneticPr fontId="50"/>
  </si>
  <si>
    <t>介護給付費算定に係る体制等状況一覧表&lt;別紙２&gt;</t>
    <rPh sb="19" eb="21">
      <t>べっし</t>
    </rPh>
    <phoneticPr fontId="24" type="Hiragana"/>
  </si>
  <si>
    <t>1　事 業 所 名</t>
  </si>
  <si>
    <t>１　１級地</t>
  </si>
  <si>
    <t>　　　　　手入力すること。</t>
  </si>
  <si>
    <t>６　２級地</t>
  </si>
  <si>
    <t>非常勤で専従</t>
    <rPh sb="0" eb="3">
      <t>ヒジョウキン</t>
    </rPh>
    <rPh sb="4" eb="6">
      <t>センジュウ</t>
    </rPh>
    <phoneticPr fontId="50"/>
  </si>
  <si>
    <t>７　３級地</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</si>
  <si>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0"/>
  </si>
  <si>
    <t>３　５級地</t>
  </si>
  <si>
    <t>障害福祉サービス事業所、児童福祉施設等と協働し、地域において世代間の交流を行っている。</t>
    <rPh sb="37" eb="38">
      <t>オコナ</t>
    </rPh>
    <phoneticPr fontId="24"/>
  </si>
  <si>
    <t>９　７級地</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</si>
  <si>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4"/>
  </si>
  <si>
    <t>３ 加算Ⅱ</t>
  </si>
  <si>
    <t>(</t>
  </si>
  <si>
    <t>６以上</t>
    <rPh sb="1" eb="3">
      <t>イジョウ</t>
    </rPh>
    <phoneticPr fontId="24"/>
  </si>
  <si>
    <t>訪問介護看護</t>
  </si>
  <si>
    <t>火</t>
  </si>
  <si>
    <t>６ 加算Ⅰ</t>
  </si>
  <si>
    <t>○○　P子</t>
    <rPh sb="4" eb="5">
      <t>コ</t>
    </rPh>
    <phoneticPr fontId="50"/>
  </si>
  <si>
    <t>５ 加算Ⅱ</t>
  </si>
  <si>
    <t>4　特別管理加算に係る体制の届出内容</t>
    <rPh sb="11" eb="13">
      <t>タイセイ</t>
    </rPh>
    <rPh sb="14" eb="16">
      <t>トドケデ</t>
    </rPh>
    <phoneticPr fontId="24"/>
  </si>
  <si>
    <t>久富　健太郎</t>
    <rPh sb="0" eb="2">
      <t>ひさとみ</t>
    </rPh>
    <rPh sb="3" eb="6">
      <t>けんたろう</t>
    </rPh>
    <phoneticPr fontId="24" type="Hiragana"/>
  </si>
  <si>
    <t>１　認知症専門ケア加算（Ⅰ）　　　</t>
  </si>
  <si>
    <t>常勤</t>
  </si>
  <si>
    <t>１ 対応不可</t>
    <rPh sb="2" eb="4">
      <t>タイオウ</t>
    </rPh>
    <rPh sb="4" eb="6">
      <t>フカ</t>
    </rPh>
    <phoneticPr fontId="24"/>
  </si>
  <si>
    <t>○定期巡回・随時対応型訪問介護看護</t>
  </si>
  <si>
    <t>　C列・・・「管理者」</t>
    <rPh sb="2" eb="3">
      <t>レツ</t>
    </rPh>
    <rPh sb="7" eb="10">
      <t>カンリシャ</t>
    </rPh>
    <phoneticPr fontId="50"/>
  </si>
  <si>
    <t>２ 対応可</t>
  </si>
  <si>
    <t>　　サービス提供体制強化加算に関する勤続年数証明書</t>
    <rPh sb="18" eb="20">
      <t>きんぞく</t>
    </rPh>
    <rPh sb="20" eb="22">
      <t>ねんすう</t>
    </rPh>
    <rPh sb="22" eb="24">
      <t>しょうめい</t>
    </rPh>
    <phoneticPr fontId="24" type="Hiragana"/>
  </si>
  <si>
    <t>医師</t>
    <rPh sb="0" eb="2">
      <t>イシ</t>
    </rPh>
    <phoneticPr fontId="71"/>
  </si>
  <si>
    <t>記載例</t>
    <rPh sb="0" eb="2">
      <t>きさい</t>
    </rPh>
    <rPh sb="2" eb="3">
      <t>れい</t>
    </rPh>
    <phoneticPr fontId="24" type="Hiragana"/>
  </si>
  <si>
    <t>　　6　「異動項目」欄には、(別紙2)「介護給付費算定に係る体制等状況一覧表」に掲げる項目（施設等の区分、</t>
    <rPh sb="15" eb="17">
      <t>ベッシ</t>
    </rPh>
    <phoneticPr fontId="2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</si>
  <si>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4"/>
  </si>
  <si>
    <t>定期巡回・随時対応型</t>
  </si>
  <si>
    <t>・介護福祉士である職員</t>
    <rPh sb="1" eb="3">
      <t>かいご</t>
    </rPh>
    <rPh sb="3" eb="6">
      <t>ふくしし</t>
    </rPh>
    <rPh sb="9" eb="11">
      <t>しょくいん</t>
    </rPh>
    <phoneticPr fontId="24" type="Hiragana"/>
  </si>
  <si>
    <t>　1　割引率等</t>
    <rPh sb="3" eb="6">
      <t>ワリビキリツ</t>
    </rPh>
    <rPh sb="6" eb="7">
      <t>トウ</t>
    </rPh>
    <phoneticPr fontId="24"/>
  </si>
  <si>
    <t>特別地域加算</t>
  </si>
  <si>
    <t>居宅介護支援</t>
    <rPh sb="0" eb="2">
      <t>キョタク</t>
    </rPh>
    <phoneticPr fontId="2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</si>
  <si>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4"/>
  </si>
  <si>
    <t>サービスの種類</t>
    <rPh sb="5" eb="7">
      <t>シュルイ</t>
    </rPh>
    <phoneticPr fontId="24"/>
  </si>
  <si>
    <t>２．認知症専門ケア加算（Ⅱ）に係る届出内容</t>
    <rPh sb="15" eb="16">
      <t>カカ</t>
    </rPh>
    <rPh sb="17" eb="18">
      <t>トド</t>
    </rPh>
    <rPh sb="18" eb="19">
      <t>デ</t>
    </rPh>
    <rPh sb="19" eb="21">
      <t>ナイヨウ</t>
    </rPh>
    <phoneticPr fontId="24"/>
  </si>
  <si>
    <t>夜間対応型訪問介護</t>
    <rPh sb="0" eb="2">
      <t>ヤカン</t>
    </rPh>
    <rPh sb="2" eb="5">
      <t>タイオウガタ</t>
    </rPh>
    <phoneticPr fontId="24"/>
  </si>
  <si>
    <t>研修修了者の必要数</t>
    <rPh sb="0" eb="2">
      <t>ケンシュウ</t>
    </rPh>
    <rPh sb="2" eb="5">
      <t>シュウリョウシャ</t>
    </rPh>
    <rPh sb="6" eb="9">
      <t>ヒツヨウスウ</t>
    </rPh>
    <phoneticPr fontId="24"/>
  </si>
  <si>
    <t>認知症対応型通所介護</t>
    <rPh sb="0" eb="3">
      <t>ニンチショウ</t>
    </rPh>
    <rPh sb="3" eb="6">
      <t>タイオウガタ</t>
    </rPh>
    <rPh sb="6" eb="8">
      <t>ツウショ</t>
    </rPh>
    <rPh sb="8" eb="10">
      <t>カイゴ</t>
    </rPh>
    <phoneticPr fontId="24"/>
  </si>
  <si>
    <t>サービス提供体制強化加算体制を申請する事業所ごとに作成すること。</t>
  </si>
  <si>
    <t>小規模多機能型居宅介護</t>
    <rPh sb="0" eb="3">
      <t>ショウキボ</t>
    </rPh>
    <rPh sb="3" eb="6">
      <t>タキノウ</t>
    </rPh>
    <rPh sb="6" eb="7">
      <t>ガタ</t>
    </rPh>
    <rPh sb="7" eb="9">
      <t>キョタク</t>
    </rPh>
    <rPh sb="9" eb="11">
      <t>カイゴ</t>
    </rPh>
    <phoneticPr fontId="24"/>
  </si>
  <si>
    <t>÷</t>
  </si>
  <si>
    <t>認知症対応型共同生活介護</t>
    <rPh sb="0" eb="3">
      <t>ニンチショウ</t>
    </rPh>
    <rPh sb="3" eb="6">
      <t>タイオウガタ</t>
    </rPh>
    <rPh sb="6" eb="8">
      <t>キョウドウ</t>
    </rPh>
    <rPh sb="8" eb="10">
      <t>セイカツ</t>
    </rPh>
    <rPh sb="10" eb="12">
      <t>カイゴ</t>
    </rPh>
    <phoneticPr fontId="24"/>
  </si>
  <si>
    <t>事業所番号</t>
    <rPh sb="0" eb="3">
      <t>ジギョウショ</t>
    </rPh>
    <rPh sb="3" eb="5">
      <t>バンゴウ</t>
    </rPh>
    <phoneticPr fontId="2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</si>
  <si>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4"/>
  </si>
  <si>
    <t>異動区分</t>
    <rPh sb="0" eb="2">
      <t>イドウ</t>
    </rPh>
    <rPh sb="2" eb="4">
      <t>クブン</t>
    </rPh>
    <phoneticPr fontId="24"/>
  </si>
  <si>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</si>
  <si>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4"/>
  </si>
  <si>
    <t>月</t>
    <rPh sb="0" eb="1">
      <t>がつ</t>
    </rPh>
    <phoneticPr fontId="24" type="Hiragana"/>
  </si>
  <si>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</si>
  <si>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</si>
  <si>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複合型サービス</t>
    <rPh sb="0" eb="3">
      <t>フクゴウガタ</t>
    </rPh>
    <phoneticPr fontId="24"/>
  </si>
  <si>
    <t>人</t>
    <rPh sb="0" eb="1">
      <t>ヒト</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</si>
  <si>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0"/>
  </si>
  <si>
    <t>備　　考</t>
  </si>
  <si>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</si>
  <si>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</si>
  <si>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4"/>
  </si>
  <si>
    <t>　　記載してください。</t>
  </si>
  <si>
    <t>水田　圭太</t>
    <rPh sb="0" eb="2">
      <t>みずた</t>
    </rPh>
    <rPh sb="3" eb="5">
      <t>けいた</t>
    </rPh>
    <phoneticPr fontId="24" type="Hiragana"/>
  </si>
  <si>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50"/>
  </si>
  <si>
    <t>殿</t>
    <rPh sb="0" eb="1">
      <t>ドノ</t>
    </rPh>
    <phoneticPr fontId="24"/>
  </si>
  <si>
    <t>～</t>
  </si>
  <si>
    <t>月</t>
    <rPh sb="0" eb="1">
      <t>ガツ</t>
    </rPh>
    <phoneticPr fontId="24"/>
  </si>
  <si>
    <t>合計</t>
    <rPh sb="0" eb="2">
      <t>ごうけい</t>
    </rPh>
    <phoneticPr fontId="24" type="Hiragana"/>
  </si>
  <si>
    <t>　 相談に対応する際のマニュアルが整備されていること。</t>
  </si>
  <si>
    <t>日</t>
    <rPh sb="0" eb="1">
      <t>ニチ</t>
    </rPh>
    <phoneticPr fontId="24"/>
  </si>
  <si>
    <t>令和</t>
    <rPh sb="0" eb="2">
      <t>レイワ</t>
    </rPh>
    <phoneticPr fontId="24"/>
  </si>
  <si>
    <t>　　　６　備考には、それぞれの職種で必要な資格等を記載してください。</t>
    <rPh sb="5" eb="7">
      <t>ビコウ</t>
    </rPh>
    <rPh sb="15" eb="17">
      <t>ショクシュ</t>
    </rPh>
    <rPh sb="18" eb="20">
      <t>ヒツヨウ</t>
    </rPh>
    <rPh sb="21" eb="23">
      <t>シカク</t>
    </rPh>
    <rPh sb="23" eb="24">
      <t>トウ</t>
    </rPh>
    <rPh sb="25" eb="27">
      <t>キサイ</t>
    </rPh>
    <phoneticPr fontId="24"/>
  </si>
  <si>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</si>
  <si>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4"/>
  </si>
  <si>
    <t>事 業 所 名</t>
  </si>
  <si>
    <t>　　7　「特記事項」欄には、異動の状況について具体的に記載してください。</t>
  </si>
  <si>
    <t>オペレーター</t>
  </si>
  <si>
    <t>　　※介護福祉士等の状況、常勤職員の状況、勤続年数の状況のうち、いずれか１つを満たすこと。</t>
  </si>
  <si>
    <t>　　8　「主たる事業所の所在地以外の場所で一部実施する場合の出張所等の所在地」について、複数の出張所等を</t>
  </si>
  <si>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50"/>
  </si>
  <si>
    <t>地域密着型サービス</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</si>
  <si>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4"/>
  </si>
  <si>
    <t>1　緊急時（介護予防）訪問看護加算</t>
  </si>
  <si>
    <t>療養通所介護</t>
    <rPh sb="0" eb="2">
      <t>リョウヨウ</t>
    </rPh>
    <rPh sb="2" eb="4">
      <t>ツウショ</t>
    </rPh>
    <rPh sb="4" eb="6">
      <t>カイゴ</t>
    </rPh>
    <phoneticPr fontId="2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</si>
  <si>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4"/>
  </si>
  <si>
    <t>p</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</si>
  <si>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4"/>
  </si>
  <si>
    <t>介護予防認知症対応型通所介護</t>
    <rPh sb="0" eb="2">
      <t>カイゴ</t>
    </rPh>
    <rPh sb="2" eb="4">
      <t>ヨボウ</t>
    </rPh>
    <rPh sb="4" eb="7">
      <t>ニンチショウ</t>
    </rPh>
    <rPh sb="7" eb="10">
      <t>タイオウガタ</t>
    </rPh>
    <rPh sb="10" eb="12">
      <t>ツウショ</t>
    </rPh>
    <phoneticPr fontId="24"/>
  </si>
  <si>
    <t>10月</t>
  </si>
  <si>
    <t>(郵便番号</t>
  </si>
  <si>
    <t>指定年</t>
    <rPh sb="0" eb="2">
      <t>シテイ</t>
    </rPh>
    <rPh sb="2" eb="3">
      <t>ネン</t>
    </rPh>
    <phoneticPr fontId="24"/>
  </si>
  <si>
    <t>合計（通算）</t>
    <rPh sb="0" eb="2">
      <t>ごうけい</t>
    </rPh>
    <rPh sb="3" eb="5">
      <t>つうさん</t>
    </rPh>
    <phoneticPr fontId="24" type="Hiragana"/>
  </si>
  <si>
    <t>特別養護老人ホーム●●</t>
    <rPh sb="0" eb="2">
      <t>とくべつ</t>
    </rPh>
    <rPh sb="2" eb="4">
      <t>ようご</t>
    </rPh>
    <rPh sb="4" eb="6">
      <t>ろうじん</t>
    </rPh>
    <phoneticPr fontId="24" type="Hiragana"/>
  </si>
  <si>
    <t>備考２</t>
  </si>
  <si>
    <t>ー</t>
  </si>
  <si>
    <t>非常勤</t>
  </si>
  <si>
    <t>注　届出日の属する月の前３月間の利用実人員数又は利用延べ人数の平均で算定。</t>
    <rPh sb="14" eb="15">
      <t>カン</t>
    </rPh>
    <phoneticPr fontId="24"/>
  </si>
  <si>
    <t>c</t>
  </si>
  <si>
    <t>サービス提供体制強化加算に関する届出書＜別紙７＞</t>
  </si>
  <si>
    <t>2変更</t>
  </si>
  <si>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</si>
  <si>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4"/>
  </si>
  <si>
    <t>(5)
勤務
形態</t>
  </si>
  <si>
    <t>「実務者研修修了者等」には「旧介護職員基礎研修課程修了者」を含む。</t>
    <rPh sb="1" eb="4">
      <t>ジツムシャ</t>
    </rPh>
    <rPh sb="4" eb="6">
      <t>ケンシュウ</t>
    </rPh>
    <rPh sb="6" eb="9">
      <t>シュウリョウシャ</t>
    </rPh>
    <rPh sb="9" eb="10">
      <t>トウ</t>
    </rPh>
    <rPh sb="30" eb="31">
      <t>フク</t>
    </rPh>
    <phoneticPr fontId="24"/>
  </si>
  <si>
    <t>3終了</t>
  </si>
  <si>
    <t>1 有</t>
    <rPh sb="2" eb="3">
      <t>ア</t>
    </rPh>
    <phoneticPr fontId="24"/>
  </si>
  <si>
    <t>２以上</t>
    <rPh sb="1" eb="3">
      <t>イジョウ</t>
    </rPh>
    <phoneticPr fontId="24"/>
  </si>
  <si>
    <t>2 無</t>
    <rPh sb="2" eb="3">
      <t>ナ</t>
    </rPh>
    <phoneticPr fontId="24"/>
  </si>
  <si>
    <t>島田　沙織</t>
    <rPh sb="0" eb="2">
      <t>しまだ</t>
    </rPh>
    <rPh sb="3" eb="5">
      <t>さおり</t>
    </rPh>
    <phoneticPr fontId="24" type="Hiragana"/>
  </si>
  <si>
    <t>看護職員　計</t>
  </si>
  <si>
    <t>○○　BB子</t>
    <rPh sb="5" eb="6">
      <t>コ</t>
    </rPh>
    <phoneticPr fontId="50"/>
  </si>
  <si>
    <t>備考３</t>
  </si>
  <si>
    <t>備考　緊急時の（介護予防）訪問看護、特別管理、ターミナルケアのそれぞれについて、体制を</t>
    <rPh sb="8" eb="10">
      <t>カイゴ</t>
    </rPh>
    <rPh sb="10" eb="12">
      <t>ヨボウ</t>
    </rPh>
    <phoneticPr fontId="24"/>
  </si>
  <si>
    <t>3　特別管理加算に係る体制</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</si>
  <si>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4"/>
  </si>
  <si>
    <t>サービス種別（</t>
    <rPh sb="4" eb="6">
      <t>シュベツ</t>
    </rPh>
    <phoneticPr fontId="50"/>
  </si>
  <si>
    <t>①のうち常勤の者の総数（常勤換算）</t>
    <rPh sb="4" eb="6">
      <t>ジョウキン</t>
    </rPh>
    <phoneticPr fontId="24"/>
  </si>
  <si>
    <t>　E列・・・「訪問介護員」</t>
    <rPh sb="2" eb="3">
      <t>レツ</t>
    </rPh>
    <rPh sb="7" eb="9">
      <t>ホウモン</t>
    </rPh>
    <rPh sb="9" eb="11">
      <t>カイゴ</t>
    </rPh>
    <rPh sb="11" eb="12">
      <t>イン</t>
    </rPh>
    <phoneticPr fontId="50"/>
  </si>
  <si>
    <t>３　終了</t>
  </si>
  <si>
    <t>60以上70未満</t>
    <rPh sb="2" eb="4">
      <t>イジョウ</t>
    </rPh>
    <rPh sb="6" eb="8">
      <t>ミマン</t>
    </rPh>
    <phoneticPr fontId="24"/>
  </si>
  <si>
    <t>異動等区分</t>
  </si>
  <si>
    <t>看護師</t>
  </si>
  <si>
    <t>②　連絡方法</t>
  </si>
  <si>
    <t>※</t>
  </si>
  <si>
    <t>③　連絡先電話番号</t>
  </si>
  <si>
    <t>筑後市長　宛</t>
    <rPh sb="0" eb="3">
      <t>ちくごし</t>
    </rPh>
    <rPh sb="3" eb="4">
      <t>ちょう</t>
    </rPh>
    <rPh sb="5" eb="6">
      <t>あて</t>
    </rPh>
    <phoneticPr fontId="24" type="Hiragana"/>
  </si>
  <si>
    <t>①のうち介護福祉士の総数（常勤換算）</t>
    <rPh sb="4" eb="6">
      <t>カイゴ</t>
    </rPh>
    <rPh sb="6" eb="9">
      <t>フクシシ</t>
    </rPh>
    <rPh sb="10" eb="12">
      <t>ソウスウ</t>
    </rPh>
    <rPh sb="13" eb="15">
      <t>ジョウキン</t>
    </rPh>
    <rPh sb="15" eb="17">
      <t>カンサン</t>
    </rPh>
    <phoneticPr fontId="24"/>
  </si>
  <si>
    <t>5　研修等に
     関する状況</t>
    <rPh sb="2" eb="5">
      <t>ケンシュウトウ</t>
    </rPh>
    <rPh sb="12" eb="13">
      <t>カン</t>
    </rPh>
    <rPh sb="15" eb="17">
      <t>ジョウキョウ</t>
    </rPh>
    <phoneticPr fontId="24"/>
  </si>
  <si>
    <t>②　当該加算に対応可能な職員体制・勤務体制を整備している。</t>
  </si>
  <si>
    <t>４　夜間対応型訪問介護　</t>
  </si>
  <si>
    <t>③　病状の変化、医療器具に係る取扱い等において医療機関等との密接な</t>
  </si>
  <si>
    <t>作業療法士</t>
    <rPh sb="0" eb="2">
      <t>サギョウ</t>
    </rPh>
    <rPh sb="2" eb="5">
      <t>リョウホウシ</t>
    </rPh>
    <phoneticPr fontId="71"/>
  </si>
  <si>
    <t>③　健康診断等を定期的に実施すること。</t>
    <rPh sb="2" eb="4">
      <t>ケンコウ</t>
    </rPh>
    <rPh sb="4" eb="6">
      <t>シンダン</t>
    </rPh>
    <rPh sb="6" eb="7">
      <t>トウ</t>
    </rPh>
    <rPh sb="8" eb="11">
      <t>テイキテキ</t>
    </rPh>
    <rPh sb="12" eb="14">
      <t>ジッシ</t>
    </rPh>
    <phoneticPr fontId="24"/>
  </si>
  <si>
    <t>無</t>
    <rPh sb="0" eb="1">
      <t>ナ</t>
    </rPh>
    <phoneticPr fontId="2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</si>
  <si>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4"/>
  </si>
  <si>
    <t>総合マネジメント体制強化加算（Ⅰ）の基準の①～②のいずれにも該当している。</t>
  </si>
  <si>
    <t>非常勤で兼務</t>
    <rPh sb="0" eb="1">
      <t>ヒ</t>
    </rPh>
    <rPh sb="1" eb="3">
      <t>ジョウキン</t>
    </rPh>
    <rPh sb="4" eb="6">
      <t>ケンム</t>
    </rPh>
    <phoneticPr fontId="50"/>
  </si>
  <si>
    <t>保健師</t>
  </si>
  <si>
    <t>（</t>
  </si>
  <si>
    <t xml:space="preserve">① </t>
  </si>
  <si>
    <t>1　新規</t>
  </si>
  <si>
    <t>2　(介護予防）訪問看護事業所（病院又は診療所）</t>
  </si>
  <si>
    <t>3　定期巡回・随時対応型訪問介護看護事業所</t>
  </si>
  <si>
    <t>4　看護小規模多機能型居宅介護事業所</t>
  </si>
  <si>
    <t>1　総合マネジメント体制強化加算（Ⅰ）</t>
    <rPh sb="2" eb="4">
      <t>ソウゴウ</t>
    </rPh>
    <rPh sb="10" eb="12">
      <t>タイセイ</t>
    </rPh>
    <rPh sb="12" eb="14">
      <t>キョウカ</t>
    </rPh>
    <rPh sb="14" eb="16">
      <t>カサン</t>
    </rPh>
    <phoneticPr fontId="24"/>
  </si>
  <si>
    <t>職種名</t>
    <rPh sb="0" eb="2">
      <t>ショクシュ</t>
    </rPh>
    <rPh sb="2" eb="3">
      <t>メイ</t>
    </rPh>
    <phoneticPr fontId="5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</si>
  <si>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0"/>
  </si>
  <si>
    <t>＋</t>
  </si>
  <si>
    <t>証明書が複数枚にわたる場合は、適宜コピーして使用すること。</t>
  </si>
  <si>
    <t>2　変更</t>
  </si>
  <si>
    <t>職   種</t>
  </si>
  <si>
    <t>又は</t>
    <rPh sb="0" eb="1">
      <t>マタ</t>
    </rPh>
    <phoneticPr fontId="24"/>
  </si>
  <si>
    <t>　）人</t>
    <rPh sb="2" eb="3">
      <t>ニン</t>
    </rPh>
    <phoneticPr fontId="24"/>
  </si>
  <si>
    <t>ヘルパー２級</t>
  </si>
  <si>
    <t>3　終了</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</si>
  <si>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50"/>
  </si>
  <si>
    <t>有</t>
    <rPh sb="0" eb="1">
      <t>ア</t>
    </rPh>
    <phoneticPr fontId="24"/>
  </si>
  <si>
    <t>e</t>
  </si>
  <si>
    <t>・</t>
  </si>
  <si>
    <t>　　　５　新規の場合は、事業開始予定年月の体制を記入してください。</t>
    <rPh sb="5" eb="7">
      <t>シンキ</t>
    </rPh>
    <rPh sb="8" eb="10">
      <t>バアイ</t>
    </rPh>
    <rPh sb="12" eb="14">
      <t>ジギョウ</t>
    </rPh>
    <rPh sb="14" eb="16">
      <t>カイシ</t>
    </rPh>
    <rPh sb="16" eb="18">
      <t>ヨテイ</t>
    </rPh>
    <rPh sb="18" eb="20">
      <t>ネンゲツ</t>
    </rPh>
    <rPh sb="21" eb="23">
      <t>タイセイ</t>
    </rPh>
    <rPh sb="24" eb="26">
      <t>キニュウ</t>
    </rPh>
    <phoneticPr fontId="2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</si>
  <si>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4"/>
  </si>
  <si>
    <t>2　総合マネジメント体制強化加算（Ⅱ）</t>
  </si>
  <si>
    <t>○○　D美</t>
    <rPh sb="4" eb="5">
      <t>ウツク</t>
    </rPh>
    <phoneticPr fontId="50"/>
  </si>
  <si>
    <t>変更後の運営規程又は新旧対照表</t>
  </si>
  <si>
    <t>空欄：休み又は勤務無し</t>
    <rPh sb="0" eb="2">
      <t>クウラン</t>
    </rPh>
    <rPh sb="3" eb="4">
      <t>ヤス</t>
    </rPh>
    <rPh sb="5" eb="6">
      <t>マタ</t>
    </rPh>
    <rPh sb="7" eb="9">
      <t>キンム</t>
    </rPh>
    <rPh sb="9" eb="10">
      <t>ナ</t>
    </rPh>
    <phoneticPr fontId="24"/>
  </si>
  <si>
    <t>　　速やかに提出すること。</t>
    <rPh sb="2" eb="3">
      <t>スミ</t>
    </rPh>
    <rPh sb="6" eb="8">
      <t>テイシュツ</t>
    </rPh>
    <phoneticPr fontId="24"/>
  </si>
  <si>
    <t>No</t>
  </si>
  <si>
    <t>①</t>
  </si>
  <si>
    <t>Ｔ 加算Ⅱロ</t>
    <rPh sb="2" eb="4">
      <t>カサン</t>
    </rPh>
    <phoneticPr fontId="24"/>
  </si>
  <si>
    <t>利用者の心身の状況又はその家族等を取り巻く環境の変化に応じ、随時、計画作成責任者、看護師、准看護師、介護職員その他の関係者が共同し、定期巡回・随時対応型訪問介護看護計画の見直しを行ってい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</si>
  <si>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4"/>
  </si>
  <si>
    <t>所在地</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</si>
  <si>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</si>
  <si>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</si>
  <si>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</si>
  <si>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4"/>
  </si>
  <si>
    <t>認知症介護実践リーダー研修の修了証（写）</t>
  </si>
  <si>
    <t>2　(介護予防）小規模多機能型居宅介護事業所</t>
    <rPh sb="8" eb="11">
      <t>ショウキボ</t>
    </rPh>
    <rPh sb="11" eb="15">
      <t>タキノウガタ</t>
    </rPh>
    <rPh sb="15" eb="17">
      <t>キョタク</t>
    </rPh>
    <rPh sb="17" eb="19">
      <t>カイゴ</t>
    </rPh>
    <rPh sb="19" eb="22">
      <t>ジギョウショ</t>
    </rPh>
    <phoneticPr fontId="24"/>
  </si>
  <si>
    <t>①のうち介護福祉士、実務者研修修了者等の総数（常勤換算）</t>
    <rPh sb="18" eb="19">
      <t>トウ</t>
    </rPh>
    <phoneticPr fontId="24"/>
  </si>
  <si>
    <t>月</t>
    <rPh sb="0" eb="1">
      <t>つき</t>
    </rPh>
    <phoneticPr fontId="24" type="Hiragana"/>
  </si>
  <si>
    <t>の割合が50％以上である</t>
  </si>
  <si>
    <t>3　看護小規模多機能型居宅介護事業所</t>
  </si>
  <si>
    <t>作業療法士</t>
    <rPh sb="0" eb="2">
      <t>サギョウ</t>
    </rPh>
    <rPh sb="2" eb="5">
      <t>リョウホウシ</t>
    </rPh>
    <phoneticPr fontId="50"/>
  </si>
  <si>
    <t>認知症専門ケア加算に係る届出書</t>
    <rPh sb="0" eb="3">
      <t>ニンチショウ</t>
    </rPh>
    <rPh sb="3" eb="5">
      <t>センモン</t>
    </rPh>
    <rPh sb="7" eb="9">
      <t>カサン</t>
    </rPh>
    <rPh sb="10" eb="11">
      <t>カカ</t>
    </rPh>
    <rPh sb="12" eb="15">
      <t>トドケデショ</t>
    </rPh>
    <phoneticPr fontId="24"/>
  </si>
  <si>
    <t>左記の内、要件に当てはまる者の常勤換算数</t>
    <rPh sb="0" eb="2">
      <t>さき</t>
    </rPh>
    <rPh sb="3" eb="4">
      <t>うち</t>
    </rPh>
    <rPh sb="5" eb="7">
      <t>ようけん</t>
    </rPh>
    <rPh sb="8" eb="9">
      <t>あ</t>
    </rPh>
    <rPh sb="13" eb="14">
      <t>しゃ</t>
    </rPh>
    <rPh sb="15" eb="16">
      <t>つね</t>
    </rPh>
    <rPh sb="16" eb="17">
      <t>つとむ</t>
    </rPh>
    <rPh sb="17" eb="19">
      <t>かんさん</t>
    </rPh>
    <rPh sb="19" eb="20">
      <t>すう</t>
    </rPh>
    <phoneticPr fontId="24" type="Hiragana"/>
  </si>
  <si>
    <t>（１）サービス提供体制強化加算（Ⅰ）</t>
    <rPh sb="7" eb="9">
      <t>テイキョウ</t>
    </rPh>
    <rPh sb="9" eb="11">
      <t>タイセイ</t>
    </rPh>
    <rPh sb="11" eb="13">
      <t>キョウカ</t>
    </rPh>
    <rPh sb="13" eb="15">
      <t>カサン</t>
    </rPh>
    <phoneticPr fontId="24"/>
  </si>
  <si>
    <t>施 設 種 別</t>
    <rPh sb="0" eb="1">
      <t>セ</t>
    </rPh>
    <rPh sb="2" eb="3">
      <t>セツ</t>
    </rPh>
    <rPh sb="4" eb="5">
      <t>シュ</t>
    </rPh>
    <rPh sb="6" eb="7">
      <t>ベツ</t>
    </rPh>
    <phoneticPr fontId="24"/>
  </si>
  <si>
    <t>１．認知症専門ケア加算（Ⅰ）に係る届出内容</t>
    <rPh sb="15" eb="16">
      <t>カカ</t>
    </rPh>
    <rPh sb="17" eb="18">
      <t>トド</t>
    </rPh>
    <rPh sb="18" eb="19">
      <t>デ</t>
    </rPh>
    <rPh sb="19" eb="21">
      <t>ナイヨウ</t>
    </rPh>
    <phoneticPr fontId="24"/>
  </si>
  <si>
    <t>利用者の総数のうち、日常生活自立度のランクⅡ、Ⅲ、Ⅳ又はＭに該当する者</t>
    <rPh sb="14" eb="17">
      <t>ジリツド</t>
    </rPh>
    <rPh sb="26" eb="27">
      <t>マタ</t>
    </rPh>
    <rPh sb="30" eb="32">
      <t>ガイトウ</t>
    </rPh>
    <rPh sb="34" eb="35">
      <t>シャ</t>
    </rPh>
    <phoneticPr fontId="24"/>
  </si>
  <si>
    <t>人</t>
    <rPh sb="0" eb="1">
      <t>ニン</t>
    </rPh>
    <phoneticPr fontId="24"/>
  </si>
  <si>
    <t>備考２　「認知症介護に係る専門的な研修」とは、認知症介護実践リーダー研修及び認知症看護に係る適切な</t>
    <rPh sb="0" eb="2">
      <t>ビコウ</t>
    </rPh>
    <phoneticPr fontId="2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</si>
  <si>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4"/>
  </si>
  <si>
    <t>口腔連携強化加算</t>
    <rPh sb="0" eb="4">
      <t>こうくう</t>
    </rPh>
    <rPh sb="4" eb="6">
      <t>きょうか</t>
    </rPh>
    <rPh sb="6" eb="8">
      <t>かさん</t>
    </rPh>
    <phoneticPr fontId="24" type="Hiragana"/>
  </si>
  <si>
    <t>(1)</t>
  </si>
  <si>
    <t>(2)</t>
  </si>
  <si>
    <t>介護福祉士等の
状況</t>
    <rPh sb="0" eb="2">
      <t>カイゴ</t>
    </rPh>
    <rPh sb="2" eb="5">
      <t>フクシシ</t>
    </rPh>
    <rPh sb="5" eb="6">
      <t>トウ</t>
    </rPh>
    <rPh sb="8" eb="10">
      <t>ジョウキョウ</t>
    </rPh>
    <phoneticPr fontId="24"/>
  </si>
  <si>
    <t>すること。</t>
  </si>
  <si>
    <t>１　新規</t>
  </si>
  <si>
    <t xml:space="preserve"> 管理者</t>
  </si>
  <si>
    <t>研修を、「認知症介護の指導に係る専門的な研修」とは、認知症介護指導者養成研修及び認知症看護に係る</t>
  </si>
  <si>
    <t>勤務時間の凡例</t>
    <rPh sb="0" eb="2">
      <t>キンム</t>
    </rPh>
    <rPh sb="2" eb="4">
      <t>ジカン</t>
    </rPh>
    <rPh sb="5" eb="7">
      <t>ハンレイ</t>
    </rPh>
    <phoneticPr fontId="24"/>
  </si>
  <si>
    <t>　　　　　その他の職種は勤務時間を按分する必要はありません。</t>
    <rPh sb="7" eb="8">
      <t>タ</t>
    </rPh>
    <rPh sb="9" eb="11">
      <t>ショクシュ</t>
    </rPh>
    <rPh sb="12" eb="14">
      <t>キンム</t>
    </rPh>
    <rPh sb="14" eb="16">
      <t>ジカン</t>
    </rPh>
    <rPh sb="17" eb="19">
      <t>アンブン</t>
    </rPh>
    <rPh sb="21" eb="23">
      <t>ヒツヨウ</t>
    </rPh>
    <phoneticPr fontId="24"/>
  </si>
  <si>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</si>
  <si>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4"/>
  </si>
  <si>
    <t>護に係る専門的な研修」及び「認知症介護の指導に係る専門的な研修」の修了者をそれぞれ１名配置したこ</t>
  </si>
  <si>
    <t xml:space="preserve">       </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</si>
  <si>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4"/>
  </si>
  <si>
    <t>とになる。</t>
  </si>
  <si>
    <t>備考１　事業に係る従業者全員（管理者を含む。）について、４週間分の勤務すべき時間区分を記入してください。</t>
    <rPh sb="0" eb="2">
      <t>ビコウ</t>
    </rPh>
    <rPh sb="40" eb="42">
      <t>クブン</t>
    </rPh>
    <phoneticPr fontId="73"/>
  </si>
  <si>
    <t>※24時間表記</t>
    <rPh sb="3" eb="5">
      <t>ジカン</t>
    </rPh>
    <rPh sb="5" eb="7">
      <t>ヒョウキ</t>
    </rPh>
    <phoneticPr fontId="50"/>
  </si>
  <si>
    <t>定期的に開催している</t>
  </si>
  <si>
    <t>認知症介護の指導に係る専門的な研修を修了している者を１名以上配置し、</t>
  </si>
  <si>
    <t>　・「数式」タブ　⇒　「名前の定義」を選択</t>
    <rPh sb="3" eb="5">
      <t>スウシキ</t>
    </rPh>
    <rPh sb="12" eb="14">
      <t>ナマエ</t>
    </rPh>
    <rPh sb="15" eb="17">
      <t>テイギ</t>
    </rPh>
    <rPh sb="19" eb="21">
      <t>センタク</t>
    </rPh>
    <phoneticPr fontId="50"/>
  </si>
  <si>
    <t>常勤換算方法による人数</t>
    <rPh sb="0" eb="2">
      <t>ジョウキン</t>
    </rPh>
    <rPh sb="2" eb="4">
      <t>カンサン</t>
    </rPh>
    <rPh sb="4" eb="6">
      <t>ホウホウ</t>
    </rPh>
    <rPh sb="9" eb="11">
      <t>ニンズウ</t>
    </rPh>
    <phoneticPr fontId="50"/>
  </si>
  <si>
    <t>作成し、当該計画に従い、研修を実施又は実施を予定している</t>
  </si>
  <si>
    <t>⑤　ICT、AI、IoT等の活用による業務負担軽減</t>
    <rPh sb="12" eb="13">
      <t>トウ</t>
    </rPh>
    <phoneticPr fontId="24"/>
  </si>
  <si>
    <t>３ 加算Ⅰ</t>
  </si>
  <si>
    <t>　　　５ 「認知症専門ケア加算」については、「認知症専門ケア加算に係る届出書」（別紙６）を添付してください。</t>
  </si>
  <si>
    <t>20人未満</t>
    <rPh sb="2" eb="3">
      <t>ニン</t>
    </rPh>
    <rPh sb="3" eb="5">
      <t>ミマン</t>
    </rPh>
    <phoneticPr fontId="24"/>
  </si>
  <si>
    <t>事業所の特性に応じて１つ以上実施している</t>
  </si>
  <si>
    <t>実勤務時間：８時間</t>
  </si>
  <si>
    <t>20以上30未満</t>
    <rPh sb="2" eb="4">
      <t>イジョウ</t>
    </rPh>
    <rPh sb="6" eb="8">
      <t>ミマン</t>
    </rPh>
    <phoneticPr fontId="24"/>
  </si>
  <si>
    <t>j</t>
  </si>
  <si>
    <t>30以上40未満</t>
    <rPh sb="2" eb="4">
      <t>イジョウ</t>
    </rPh>
    <rPh sb="6" eb="8">
      <t>ミマン</t>
    </rPh>
    <phoneticPr fontId="24"/>
  </si>
  <si>
    <t>１　訪問介護</t>
  </si>
  <si>
    <t>　　　　○ 常勤換算方法とは、非常勤の従業者について「事業所の従業者の勤務延時間数を当該事業所において常勤の従業者が勤務すべき時間数で除することにより、</t>
  </si>
  <si>
    <t>　（認定証が発行されている者に限る）</t>
  </si>
  <si>
    <t>ﾁｪｯｸ</t>
  </si>
  <si>
    <t>３以上</t>
    <rPh sb="1" eb="3">
      <t>イジョウ</t>
    </rPh>
    <phoneticPr fontId="24"/>
  </si>
  <si>
    <t>①に占める②の割合が40％以上</t>
    <rPh sb="2" eb="3">
      <t>シ</t>
    </rPh>
    <rPh sb="7" eb="9">
      <t>ワリアイ</t>
    </rPh>
    <rPh sb="13" eb="15">
      <t>イジョウ</t>
    </rPh>
    <phoneticPr fontId="24"/>
  </si>
  <si>
    <t>一条　直樹</t>
    <rPh sb="0" eb="2">
      <t>いちじょう</t>
    </rPh>
    <rPh sb="3" eb="5">
      <t>なおき</t>
    </rPh>
    <phoneticPr fontId="24" type="Hiragana"/>
  </si>
  <si>
    <t>５以上</t>
    <rPh sb="1" eb="3">
      <t>イジョウ</t>
    </rPh>
    <phoneticPr fontId="24"/>
  </si>
  <si>
    <t>協力医療機関との協定書（写）等相談できる体制を確保していることがわかるもの</t>
  </si>
  <si>
    <t>n</t>
  </si>
  <si>
    <t>２（介護予防）訪問入浴介護　</t>
  </si>
  <si>
    <t>の割合が20％以上である</t>
  </si>
  <si>
    <t>5週目</t>
    <rPh sb="1" eb="2">
      <t>シュウ</t>
    </rPh>
    <rPh sb="2" eb="3">
      <t>メ</t>
    </rPh>
    <phoneticPr fontId="50"/>
  </si>
  <si>
    <t>非常勤で兼務</t>
    <rPh sb="0" eb="3">
      <t>ヒジョウキン</t>
    </rPh>
    <rPh sb="4" eb="6">
      <t>ケンム</t>
    </rPh>
    <phoneticPr fontId="50"/>
  </si>
  <si>
    <t>添　付　書　類</t>
  </si>
  <si>
    <t>利用者の地域における多様な活動が確保されるよう、日常的に地域住民等との交流を図り、利用者の状態に応じて、地域の行事や活動等に積極的に参加している。</t>
  </si>
  <si>
    <t>○○　E夫</t>
    <rPh sb="4" eb="5">
      <t>オット</t>
    </rPh>
    <phoneticPr fontId="50"/>
  </si>
  <si>
    <t>２　認知症専門ケア加算（Ⅱ）</t>
  </si>
  <si>
    <t>サービス提供体制強化加算に関する届出書</t>
    <rPh sb="4" eb="6">
      <t>テイキョウ</t>
    </rPh>
    <rPh sb="6" eb="8">
      <t>タイセイ</t>
    </rPh>
    <rPh sb="8" eb="10">
      <t>キョウカ</t>
    </rPh>
    <rPh sb="10" eb="12">
      <t>カサン</t>
    </rPh>
    <rPh sb="13" eb="14">
      <t>カン</t>
    </rPh>
    <rPh sb="16" eb="19">
      <t>トドケデショ</t>
    </rPh>
    <phoneticPr fontId="24"/>
  </si>
  <si>
    <t>歯科医師名</t>
    <rPh sb="0" eb="4">
      <t>シカイシ</t>
    </rPh>
    <rPh sb="4" eb="5">
      <t>メイ</t>
    </rPh>
    <phoneticPr fontId="24"/>
  </si>
  <si>
    <t>12月</t>
  </si>
  <si>
    <t>2　異 動 区 分</t>
    <rPh sb="2" eb="3">
      <t>イ</t>
    </rPh>
    <rPh sb="4" eb="5">
      <t>ドウ</t>
    </rPh>
    <rPh sb="6" eb="7">
      <t>ク</t>
    </rPh>
    <rPh sb="8" eb="9">
      <t>ブン</t>
    </rPh>
    <phoneticPr fontId="24"/>
  </si>
  <si>
    <t>3　施 設 種 別</t>
    <rPh sb="2" eb="3">
      <t>シ</t>
    </rPh>
    <rPh sb="4" eb="5">
      <t>セツ</t>
    </rPh>
    <rPh sb="6" eb="7">
      <t>シュ</t>
    </rPh>
    <rPh sb="8" eb="9">
      <t>ベツ</t>
    </rPh>
    <phoneticPr fontId="24"/>
  </si>
  <si>
    <t>4　届 出 項 目</t>
    <rPh sb="2" eb="3">
      <t>トド</t>
    </rPh>
    <rPh sb="4" eb="5">
      <t>デ</t>
    </rPh>
    <rPh sb="6" eb="7">
      <t>コウ</t>
    </rPh>
    <rPh sb="8" eb="9">
      <t>メ</t>
    </rPh>
    <phoneticPr fontId="24"/>
  </si>
  <si>
    <t>福岡</t>
    <rPh sb="0" eb="2">
      <t>フクオカ</t>
    </rPh>
    <phoneticPr fontId="24"/>
  </si>
  <si>
    <t>羽犬塚　慎二</t>
    <rPh sb="0" eb="3">
      <t>はいぬづか</t>
    </rPh>
    <rPh sb="4" eb="6">
      <t>しんじ</t>
    </rPh>
    <phoneticPr fontId="24" type="Hiragana"/>
  </si>
  <si>
    <t>6　介護職員等の状況</t>
    <rPh sb="2" eb="4">
      <t>カイゴ</t>
    </rPh>
    <rPh sb="4" eb="6">
      <t>ショクイン</t>
    </rPh>
    <rPh sb="6" eb="7">
      <t>トウ</t>
    </rPh>
    <rPh sb="8" eb="10">
      <t>ジョウキョウ</t>
    </rPh>
    <phoneticPr fontId="24"/>
  </si>
  <si>
    <t>（２）サービス提供体制強化加算（Ⅱ）</t>
    <rPh sb="7" eb="9">
      <t>テイキョウ</t>
    </rPh>
    <rPh sb="9" eb="11">
      <t>タイセイ</t>
    </rPh>
    <rPh sb="11" eb="13">
      <t>キョウカ</t>
    </rPh>
    <rPh sb="13" eb="15">
      <t>カサン</t>
    </rPh>
    <phoneticPr fontId="24"/>
  </si>
  <si>
    <t>※３</t>
  </si>
  <si>
    <t>（３）サービス提供体制強化加算（Ⅲ）</t>
    <rPh sb="7" eb="9">
      <t>テイキョウ</t>
    </rPh>
    <rPh sb="9" eb="11">
      <t>タイセイ</t>
    </rPh>
    <rPh sb="11" eb="13">
      <t>キョウカ</t>
    </rPh>
    <rPh sb="13" eb="15">
      <t>カサン</t>
    </rPh>
    <phoneticPr fontId="24"/>
  </si>
  <si>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4"/>
  </si>
  <si>
    <t>勤続年数の状況</t>
    <rPh sb="0" eb="2">
      <t>キンゾク</t>
    </rPh>
    <rPh sb="2" eb="4">
      <t>ネンスウ</t>
    </rPh>
    <rPh sb="5" eb="7">
      <t>ジョウキョウ</t>
    </rPh>
    <phoneticPr fontId="24"/>
  </si>
  <si>
    <t>備考１</t>
    <rPh sb="0" eb="2">
      <t>ビコウ</t>
    </rPh>
    <phoneticPr fontId="2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</si>
  <si>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</si>
  <si>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4"/>
  </si>
  <si>
    <t>3週目</t>
    <rPh sb="1" eb="2">
      <t>シュウ</t>
    </rPh>
    <rPh sb="2" eb="3">
      <t>メ</t>
    </rPh>
    <phoneticPr fontId="50"/>
  </si>
  <si>
    <t>看護職員</t>
    <rPh sb="0" eb="2">
      <t>カンゴ</t>
    </rPh>
    <rPh sb="2" eb="4">
      <t>ショクイン</t>
    </rPh>
    <phoneticPr fontId="71"/>
  </si>
  <si>
    <t>①　研修計画を作成し、当該計画に従い、研修（外部における研修を
　含む）を実施又は実施を予定していること。</t>
  </si>
  <si>
    <t>3　夜間対応型訪問介護</t>
    <rPh sb="2" eb="4">
      <t>ヤカン</t>
    </rPh>
    <rPh sb="4" eb="7">
      <t>タイオウガタ</t>
    </rPh>
    <rPh sb="7" eb="9">
      <t>ホウモン</t>
    </rPh>
    <rPh sb="9" eb="11">
      <t>カイゴ</t>
    </rPh>
    <phoneticPr fontId="24"/>
  </si>
  <si>
    <t>1 サービス提供体制強化加算（Ⅰ）</t>
    <rPh sb="6" eb="8">
      <t>テイキョウ</t>
    </rPh>
    <rPh sb="8" eb="10">
      <t>タイセイ</t>
    </rPh>
    <rPh sb="10" eb="12">
      <t>キョウカ</t>
    </rPh>
    <rPh sb="12" eb="14">
      <t>カサン</t>
    </rPh>
    <phoneticPr fontId="24"/>
  </si>
  <si>
    <t>口腔連携強化加算</t>
    <rPh sb="0" eb="2">
      <t>コウクウ</t>
    </rPh>
    <rPh sb="2" eb="4">
      <t>レンケイ</t>
    </rPh>
    <rPh sb="4" eb="6">
      <t>キョウカ</t>
    </rPh>
    <rPh sb="6" eb="8">
      <t>カサン</t>
    </rPh>
    <phoneticPr fontId="24"/>
  </si>
  <si>
    <t>3 サービス提供体制強化加算（Ⅲ）</t>
    <rPh sb="6" eb="8">
      <t>テイキョウ</t>
    </rPh>
    <rPh sb="8" eb="10">
      <t>タイセイ</t>
    </rPh>
    <rPh sb="10" eb="12">
      <t>キョウカ</t>
    </rPh>
    <rPh sb="12" eb="14">
      <t>カサン</t>
    </rPh>
    <phoneticPr fontId="24"/>
  </si>
  <si>
    <t>和泉　はな</t>
    <rPh sb="0" eb="2">
      <t>いずみ</t>
    </rPh>
    <phoneticPr fontId="24" type="Hiragana"/>
  </si>
  <si>
    <t>①に占める②の割合が30％以上</t>
    <rPh sb="2" eb="3">
      <t>シ</t>
    </rPh>
    <rPh sb="7" eb="9">
      <t>ワリアイ</t>
    </rPh>
    <rPh sb="13" eb="15">
      <t>イジョウ</t>
    </rPh>
    <phoneticPr fontId="24"/>
  </si>
  <si>
    <t>①に占める③の割合が50％以上</t>
    <rPh sb="2" eb="3">
      <t>シ</t>
    </rPh>
    <rPh sb="7" eb="9">
      <t>ワリアイ</t>
    </rPh>
    <rPh sb="13" eb="15">
      <t>イジョウ</t>
    </rPh>
    <phoneticPr fontId="24"/>
  </si>
  <si>
    <t>介護職員の総数（常勤換算）</t>
    <rPh sb="0" eb="2">
      <t>カイゴ</t>
    </rPh>
    <rPh sb="2" eb="4">
      <t>ショクイン</t>
    </rPh>
    <rPh sb="5" eb="7">
      <t>ソウスウ</t>
    </rPh>
    <rPh sb="8" eb="10">
      <t>ジョウキン</t>
    </rPh>
    <rPh sb="10" eb="12">
      <t>カンサン</t>
    </rPh>
    <phoneticPr fontId="24"/>
  </si>
  <si>
    <t>①のうち勤続年数10年以上の介護福祉士の総数（常勤換算）</t>
    <rPh sb="4" eb="6">
      <t>キンゾク</t>
    </rPh>
    <rPh sb="6" eb="8">
      <t>ネンスウ</t>
    </rPh>
    <rPh sb="10" eb="13">
      <t>ネンイジョウ</t>
    </rPh>
    <rPh sb="14" eb="16">
      <t>カイゴ</t>
    </rPh>
    <rPh sb="16" eb="19">
      <t>フクシシ</t>
    </rPh>
    <phoneticPr fontId="24"/>
  </si>
  <si>
    <t>従業者の総数（常勤換算）</t>
    <rPh sb="0" eb="3">
      <t>ジュウギョウシャ</t>
    </rPh>
    <rPh sb="4" eb="6">
      <t>ソウスウ</t>
    </rPh>
    <rPh sb="7" eb="9">
      <t>ジョウキン</t>
    </rPh>
    <rPh sb="9" eb="11">
      <t>カンサン</t>
    </rPh>
    <phoneticPr fontId="24"/>
  </si>
  <si>
    <t>①のうち勤続年数７年以上の者の総数
　（常勤換算）</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</si>
  <si>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4"/>
  </si>
  <si>
    <t>2 サービス提供体制強化加算（Ⅱ）</t>
    <rPh sb="6" eb="8">
      <t>テイキョウ</t>
    </rPh>
    <rPh sb="8" eb="10">
      <t>タイセイ</t>
    </rPh>
    <rPh sb="10" eb="12">
      <t>キョウカ</t>
    </rPh>
    <rPh sb="12" eb="14">
      <t>カサン</t>
    </rPh>
    <phoneticPr fontId="24"/>
  </si>
  <si>
    <t>自主点検したもの（チェック済）を提出すること。</t>
  </si>
  <si>
    <t>4月</t>
    <rPh sb="1" eb="2">
      <t>がつ</t>
    </rPh>
    <phoneticPr fontId="24" type="Hiragana"/>
  </si>
  <si>
    <t>筑後</t>
    <rPh sb="0" eb="2">
      <t>チクゴ</t>
    </rPh>
    <phoneticPr fontId="24"/>
  </si>
  <si>
    <t>7月</t>
  </si>
  <si>
    <t>ターミナルケア体制</t>
  </si>
  <si>
    <t>1日に2回勤務する場合</t>
    <rPh sb="1" eb="2">
      <t>ニチ</t>
    </rPh>
    <rPh sb="4" eb="5">
      <t>カイ</t>
    </rPh>
    <rPh sb="5" eb="7">
      <t>キンム</t>
    </rPh>
    <rPh sb="9" eb="11">
      <t>バアイ</t>
    </rPh>
    <phoneticPr fontId="50"/>
  </si>
  <si>
    <t>記号</t>
    <rPh sb="0" eb="2">
      <t>キゴウ</t>
    </rPh>
    <phoneticPr fontId="50"/>
  </si>
  <si>
    <t>(B)/(A)</t>
  </si>
  <si>
    <t>介護給付費算定に係る体制等に関する届出書・変更届出書　チェック表
（定期巡回・随時対応型訪問介護看護）</t>
  </si>
  <si>
    <t>看護職員
計画作成責任者</t>
  </si>
  <si>
    <t>B</t>
  </si>
  <si>
    <t>※　加算が算定されなくなる場合、欠員が解消される場合等についても同様に届け出てください。</t>
  </si>
  <si>
    <t>常勤で専従</t>
    <rPh sb="0" eb="2">
      <t>ジョウキン</t>
    </rPh>
    <rPh sb="3" eb="5">
      <t>センジュウ</t>
    </rPh>
    <phoneticPr fontId="50"/>
  </si>
  <si>
    <t>届出事項</t>
  </si>
  <si>
    <t>障害福祉サービス事業所、児童福祉施設等と協働し、地域において世代間の交流の場の拠点となっている。</t>
  </si>
  <si>
    <t>共　通　事　項
（必ず必要な書類）</t>
  </si>
  <si>
    <t>割引をする場合</t>
  </si>
  <si>
    <t>言語聴覚士</t>
    <rPh sb="0" eb="2">
      <t>ゲンゴ</t>
    </rPh>
    <rPh sb="2" eb="5">
      <t>チョウカクシ</t>
    </rPh>
    <phoneticPr fontId="71"/>
  </si>
  <si>
    <t>総合マネジメント体制強化加算</t>
  </si>
  <si>
    <t>認知症専門ケア加算</t>
  </si>
  <si>
    <t xml:space="preserve">サービス提供体制強化加算
</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</si>
  <si>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24" type="Hiragana"/>
  </si>
  <si>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50"/>
  </si>
  <si>
    <t>認知症介護指導者養成研修の修了証（写）</t>
  </si>
  <si>
    <t>週</t>
  </si>
  <si>
    <t>従業者に対する研修計画書（案でも可）、研修記録</t>
  </si>
  <si>
    <t>介護給付費算定に係る体制等に関する変更に伴い，改正したもの。介護の内容・利用料金の変更等について記載が必要。</t>
  </si>
  <si>
    <t>任意の様式で可。研修記録は既に実施している場合。</t>
  </si>
  <si>
    <t>第４週</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</si>
  <si>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0"/>
  </si>
  <si>
    <t>・職種ごとの勤務時間を「○：○○～○：○○」と表記することが困難な場合は、No18～33を活用し、勤務時間数のみを入力してください。</t>
    <rPh sb="45" eb="47">
      <t>カツヨウ</t>
    </rPh>
    <phoneticPr fontId="50"/>
  </si>
  <si>
    <t>代表者職氏名</t>
  </si>
  <si>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24" type="Hiragana"/>
  </si>
  <si>
    <t>加算の種類</t>
    <rPh sb="0" eb="2">
      <t>かさん</t>
    </rPh>
    <rPh sb="3" eb="5">
      <t>しゅるい</t>
    </rPh>
    <phoneticPr fontId="24" type="Hiragana"/>
  </si>
  <si>
    <t>5月</t>
    <rPh sb="1" eb="2">
      <t>がつ</t>
    </rPh>
    <phoneticPr fontId="24" type="Hiragana"/>
  </si>
  <si>
    <t>6月</t>
  </si>
  <si>
    <t>自由記載欄</t>
    <rPh sb="0" eb="2">
      <t>ジユウ</t>
    </rPh>
    <rPh sb="2" eb="4">
      <t>キサイ</t>
    </rPh>
    <rPh sb="4" eb="5">
      <t>ラン</t>
    </rPh>
    <phoneticPr fontId="50"/>
  </si>
  <si>
    <t>8月</t>
  </si>
  <si>
    <t>11月</t>
  </si>
  <si>
    <t>必要に応じて、多様な主体が提供する生活支援のサービス（インフォーマルサービス含む）が包括的に提供されるような居宅サービス計画を作成している。</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</si>
  <si>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4"/>
  </si>
  <si>
    <t>・常勤である職員</t>
    <rPh sb="1" eb="3">
      <t>じょうきん</t>
    </rPh>
    <rPh sb="6" eb="8">
      <t>しょくいん</t>
    </rPh>
    <phoneticPr fontId="24" type="Hiragana"/>
  </si>
  <si>
    <t>下記の者については、以下のとおり当法人にて勤務していることを証明します。</t>
  </si>
  <si>
    <t>氏名</t>
    <rPh sb="0" eb="2">
      <t>しめい</t>
    </rPh>
    <phoneticPr fontId="24" type="Hiragana"/>
  </si>
  <si>
    <t>筑後　太郎</t>
    <rPh sb="0" eb="2">
      <t>ちくご</t>
    </rPh>
    <rPh sb="3" eb="5">
      <t>たろう</t>
    </rPh>
    <phoneticPr fontId="24" type="Hiragana"/>
  </si>
  <si>
    <t>※１</t>
  </si>
  <si>
    <t>○○　U子</t>
    <rPh sb="4" eb="5">
      <t>コ</t>
    </rPh>
    <phoneticPr fontId="50"/>
  </si>
  <si>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24" type="Hiragana"/>
  </si>
  <si>
    <t>事業所名</t>
    <rPh sb="0" eb="3">
      <t>じぎょうしょ</t>
    </rPh>
    <rPh sb="3" eb="4">
      <t>めい</t>
    </rPh>
    <phoneticPr fontId="24" type="Hiragana"/>
  </si>
  <si>
    <t>○○　D太</t>
  </si>
  <si>
    <t>令和</t>
    <rPh sb="0" eb="2">
      <t>れいわ</t>
    </rPh>
    <phoneticPr fontId="24" type="Hiragana"/>
  </si>
  <si>
    <t>年</t>
    <rPh sb="0" eb="1">
      <t>ねん</t>
    </rPh>
    <phoneticPr fontId="24" type="Hiragana"/>
  </si>
  <si>
    <t>　17行目・・・「職種」</t>
    <rPh sb="3" eb="5">
      <t>ギョウメ</t>
    </rPh>
    <rPh sb="9" eb="11">
      <t>ショクシュ</t>
    </rPh>
    <phoneticPr fontId="50"/>
  </si>
  <si>
    <t>業務従事年月数</t>
    <rPh sb="0" eb="2">
      <t>ぎょうむ</t>
    </rPh>
    <rPh sb="2" eb="4">
      <t>じゅうじ</t>
    </rPh>
    <rPh sb="4" eb="5">
      <t>ねん</t>
    </rPh>
    <rPh sb="5" eb="6">
      <t>つき</t>
    </rPh>
    <rPh sb="6" eb="7">
      <t>すう</t>
    </rPh>
    <phoneticPr fontId="24" type="Hiragana"/>
  </si>
  <si>
    <t>　H列・・・「作業療法士」</t>
    <rPh sb="2" eb="3">
      <t>レツ</t>
    </rPh>
    <rPh sb="7" eb="9">
      <t>サギョウ</t>
    </rPh>
    <rPh sb="9" eb="12">
      <t>リョウホウシ</t>
    </rPh>
    <phoneticPr fontId="50"/>
  </si>
  <si>
    <t>日</t>
    <rPh sb="0" eb="1">
      <t>にち</t>
    </rPh>
    <phoneticPr fontId="24" type="Hiragana"/>
  </si>
  <si>
    <t xml:space="preserve">       　　年　　月　　日</t>
    <rPh sb="9" eb="10">
      <t>ネン</t>
    </rPh>
    <rPh sb="12" eb="13">
      <t>ガツ</t>
    </rPh>
    <rPh sb="15" eb="16">
      <t>ニチ</t>
    </rPh>
    <phoneticPr fontId="24"/>
  </si>
  <si>
    <t>月</t>
  </si>
  <si>
    <t>※（休憩を含む）</t>
    <rPh sb="2" eb="4">
      <t>きゅうけい</t>
    </rPh>
    <rPh sb="5" eb="6">
      <t>ふく</t>
    </rPh>
    <phoneticPr fontId="24" type="Hiragana"/>
  </si>
  <si>
    <r>
      <t>□</t>
    </r>
    <r>
      <rPr>
        <sz val="9"/>
        <color auto="1"/>
        <rFont val="HG丸ｺﾞｼｯｸM-PRO"/>
      </rPr>
      <t xml:space="preserve">
</t>
    </r>
  </si>
  <si>
    <t>若菜　千恵子</t>
    <rPh sb="0" eb="2">
      <t>わかな</t>
    </rPh>
    <rPh sb="3" eb="6">
      <t>ちえこ</t>
    </rPh>
    <phoneticPr fontId="24" type="Hiragana"/>
  </si>
  <si>
    <t>介護福祉士等要件を満たすことが確認できる資格証の写し</t>
    <rPh sb="0" eb="2">
      <t>かいご</t>
    </rPh>
    <rPh sb="2" eb="5">
      <t>ふくしし</t>
    </rPh>
    <rPh sb="5" eb="6">
      <t>とう</t>
    </rPh>
    <rPh sb="6" eb="8">
      <t>ようけん</t>
    </rPh>
    <rPh sb="9" eb="10">
      <t>み</t>
    </rPh>
    <rPh sb="15" eb="17">
      <t>かくにん</t>
    </rPh>
    <rPh sb="20" eb="22">
      <t>しかく</t>
    </rPh>
    <rPh sb="22" eb="23">
      <t>しょう</t>
    </rPh>
    <rPh sb="24" eb="25">
      <t>うつ</t>
    </rPh>
    <phoneticPr fontId="24"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</si>
  <si>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24" type="Hiragana"/>
  </si>
  <si>
    <t>w</t>
  </si>
  <si>
    <t>週平均</t>
    <rPh sb="0" eb="3">
      <t>シュウヘイキン</t>
    </rPh>
    <phoneticPr fontId="50"/>
  </si>
  <si>
    <t>（別紙７）</t>
  </si>
  <si>
    <t>勤務時間数</t>
    <rPh sb="0" eb="2">
      <t>キンム</t>
    </rPh>
    <rPh sb="2" eb="5">
      <t>ジカンスウ</t>
    </rPh>
    <phoneticPr fontId="50"/>
  </si>
  <si>
    <t>（別紙７-１）</t>
    <rPh sb="1" eb="3">
      <t>べっし</t>
    </rPh>
    <phoneticPr fontId="24" type="Hiragana"/>
  </si>
  <si>
    <t>　　　　　常勤の従業者の員数に換算する方法」であるため、常勤の従業者については常勤換算方法によらず、実人数で計算する。</t>
  </si>
  <si>
    <t>事業所において介護職員、看護職員ごとの認知症ケアに関する研修計画を</t>
  </si>
  <si>
    <t>その他</t>
    <rPh sb="2" eb="3">
      <t>タ</t>
    </rPh>
    <phoneticPr fontId="24"/>
  </si>
  <si>
    <t>看護職員</t>
    <rPh sb="0" eb="2">
      <t>カンゴ</t>
    </rPh>
    <rPh sb="2" eb="4">
      <t>ショクイン</t>
    </rPh>
    <phoneticPr fontId="50"/>
  </si>
  <si>
    <t>運営規程（必要に応じて）</t>
    <rPh sb="5" eb="7">
      <t>ひつよう</t>
    </rPh>
    <rPh sb="8" eb="9">
      <t>おう</t>
    </rPh>
    <phoneticPr fontId="24" type="Hiragana"/>
  </si>
  <si>
    <t>（別紙２）</t>
    <rPh sb="1" eb="3">
      <t>ベッシ</t>
    </rPh>
    <phoneticPr fontId="24"/>
  </si>
  <si>
    <t>９：００～１８：００</t>
  </si>
  <si>
    <t>2　緊急時対応加算</t>
    <rPh sb="2" eb="5">
      <t>キンキュウジ</t>
    </rPh>
    <rPh sb="5" eb="7">
      <t>タイオウ</t>
    </rPh>
    <rPh sb="7" eb="9">
      <t>カサン</t>
    </rPh>
    <phoneticPr fontId="24"/>
  </si>
  <si>
    <t>　　　４ 「総合マネジメント体制強化加算」については、「総合マネジメント体制強化加算に係る届出書」（別紙５）を添付してください。</t>
    <rPh sb="6" eb="8">
      <t>ソウゴウ</t>
    </rPh>
    <rPh sb="14" eb="16">
      <t>タイセイ</t>
    </rPh>
    <rPh sb="16" eb="18">
      <t>キョウカ</t>
    </rPh>
    <rPh sb="18" eb="20">
      <t>カサン</t>
    </rPh>
    <phoneticPr fontId="24"/>
  </si>
  <si>
    <t>総合マネジメント体制強化加算に係る届出書＜別紙５＞</t>
    <rPh sb="21" eb="23">
      <t>べっし</t>
    </rPh>
    <phoneticPr fontId="24" type="Hiragana"/>
  </si>
  <si>
    <t>従業者の勤務の体制及び勤務形態一覧表＜参考様式８＞</t>
    <rPh sb="19" eb="21">
      <t>さんこう</t>
    </rPh>
    <rPh sb="21" eb="23">
      <t>ようしき</t>
    </rPh>
    <phoneticPr fontId="24" type="Hiragana"/>
  </si>
  <si>
    <t>サービス提供体制強化加算に関する確認書＜別紙７－１、必要に応じて７－２も＞</t>
    <rPh sb="20" eb="22">
      <t>べっし</t>
    </rPh>
    <rPh sb="26" eb="28">
      <t>ひつよう</t>
    </rPh>
    <rPh sb="29" eb="30">
      <t>おう</t>
    </rPh>
    <phoneticPr fontId="24" type="Hiragana"/>
  </si>
  <si>
    <t>：</t>
  </si>
  <si>
    <t>o</t>
  </si>
  <si>
    <t>(4) 
職種</t>
  </si>
  <si>
    <t>　　　７　＊欄には、当該月の曜日を記入してください。</t>
    <rPh sb="6" eb="7">
      <t>ラン</t>
    </rPh>
    <rPh sb="10" eb="12">
      <t>トウガイ</t>
    </rPh>
    <rPh sb="12" eb="13">
      <t>ツキ</t>
    </rPh>
    <rPh sb="14" eb="16">
      <t>ヨウビ</t>
    </rPh>
    <rPh sb="17" eb="19">
      <t>キニュウ</t>
    </rPh>
    <phoneticPr fontId="74"/>
  </si>
  <si>
    <t>　(7) 従業者の氏名を記入してください。</t>
    <rPh sb="5" eb="8">
      <t>ジュウギョウシャ</t>
    </rPh>
    <rPh sb="9" eb="11">
      <t>シメイ</t>
    </rPh>
    <rPh sb="12" eb="14">
      <t>キニュウ</t>
    </rPh>
    <phoneticPr fontId="50"/>
  </si>
  <si>
    <t>計画作成責任者</t>
    <rPh sb="0" eb="2">
      <t>ケイカク</t>
    </rPh>
    <rPh sb="2" eb="4">
      <t>サクセイ</t>
    </rPh>
    <rPh sb="4" eb="7">
      <t>セキニンシャ</t>
    </rPh>
    <phoneticPr fontId="50"/>
  </si>
  <si>
    <t>訪問介護員</t>
    <rPh sb="0" eb="2">
      <t>ホウモン</t>
    </rPh>
    <rPh sb="2" eb="5">
      <t>カイゴイン</t>
    </rPh>
    <phoneticPr fontId="71"/>
  </si>
  <si>
    <t>理学療法士</t>
    <rPh sb="0" eb="2">
      <t>リガク</t>
    </rPh>
    <rPh sb="2" eb="5">
      <t>リョウホウシ</t>
    </rPh>
    <phoneticPr fontId="71"/>
  </si>
  <si>
    <t>○○　X太郎</t>
    <rPh sb="4" eb="6">
      <t>タロウ</t>
    </rPh>
    <phoneticPr fontId="50"/>
  </si>
  <si>
    <t>A</t>
  </si>
  <si>
    <t>C</t>
  </si>
  <si>
    <t>(6) 資格</t>
    <rPh sb="4" eb="6">
      <t>シカク</t>
    </rPh>
    <phoneticPr fontId="50"/>
  </si>
  <si>
    <t>　I列・・・「言語聴覚士」</t>
    <rPh sb="2" eb="3">
      <t>レツ</t>
    </rPh>
    <rPh sb="7" eb="9">
      <t>ゲンゴ</t>
    </rPh>
    <rPh sb="9" eb="12">
      <t>チョウカクシ</t>
    </rPh>
    <phoneticPr fontId="50"/>
  </si>
  <si>
    <t>社会福祉士</t>
    <rPh sb="0" eb="2">
      <t>シャカイ</t>
    </rPh>
    <rPh sb="2" eb="5">
      <t>フクシシ</t>
    </rPh>
    <phoneticPr fontId="71"/>
  </si>
  <si>
    <t>准看護師</t>
    <rPh sb="0" eb="4">
      <t>ジュンカンゴシ</t>
    </rPh>
    <phoneticPr fontId="71"/>
  </si>
  <si>
    <t>介護福祉士</t>
    <rPh sb="0" eb="2">
      <t>カイゴ</t>
    </rPh>
    <rPh sb="2" eb="5">
      <t>フクシシ</t>
    </rPh>
    <phoneticPr fontId="71"/>
  </si>
  <si>
    <t>介護福祉士</t>
    <rPh sb="0" eb="2">
      <t>カイゴ</t>
    </rPh>
    <rPh sb="2" eb="5">
      <t>フクシシ</t>
    </rPh>
    <phoneticPr fontId="50"/>
  </si>
  <si>
    <t>保健師</t>
    <rPh sb="0" eb="3">
      <t>ホケンシ</t>
    </rPh>
    <phoneticPr fontId="71"/>
  </si>
  <si>
    <t>認知症専門ケア加算（Ⅰ）の(2)・(3)の基準のいずれにも該当している</t>
  </si>
  <si>
    <t>D</t>
  </si>
  <si>
    <t>合計</t>
    <rPh sb="0" eb="2">
      <t>ゴウケイ</t>
    </rPh>
    <phoneticPr fontId="50"/>
  </si>
  <si>
    <t>常勤換算の</t>
    <rPh sb="0" eb="2">
      <t>ジョウキン</t>
    </rPh>
    <rPh sb="2" eb="4">
      <t>カンサン</t>
    </rPh>
    <phoneticPr fontId="50"/>
  </si>
  <si>
    <t>■ 看護職員の常勤換算方法による人数</t>
    <rPh sb="2" eb="4">
      <t>カンゴ</t>
    </rPh>
    <rPh sb="4" eb="6">
      <t>ショクイン</t>
    </rPh>
    <rPh sb="7" eb="9">
      <t>ジョウキン</t>
    </rPh>
    <rPh sb="9" eb="11">
      <t>カンサン</t>
    </rPh>
    <rPh sb="11" eb="13">
      <t>ホウホウ</t>
    </rPh>
    <rPh sb="16" eb="18">
      <t>ニンズウ</t>
    </rPh>
    <phoneticPr fontId="50"/>
  </si>
  <si>
    <t>事業所名（</t>
    <rPh sb="3" eb="4">
      <t>ナ</t>
    </rPh>
    <phoneticPr fontId="24"/>
  </si>
  <si>
    <t>常勤の従業者の人数</t>
  </si>
  <si>
    <t>区分</t>
    <rPh sb="0" eb="2">
      <t>クブン</t>
    </rPh>
    <phoneticPr fontId="50"/>
  </si>
  <si>
    <t>従業者の勤務の体制及び勤務形態一覧表　</t>
  </si>
  <si>
    <t>勤務時間数合計</t>
    <rPh sb="0" eb="2">
      <t>キンム</t>
    </rPh>
    <rPh sb="2" eb="5">
      <t>ジカンスウ</t>
    </rPh>
    <rPh sb="5" eb="7">
      <t>ゴウケイ</t>
    </rPh>
    <phoneticPr fontId="50"/>
  </si>
  <si>
    <t>当月合計</t>
    <rPh sb="0" eb="2">
      <t>トウゲツ</t>
    </rPh>
    <rPh sb="2" eb="4">
      <t>ゴウケイ</t>
    </rPh>
    <phoneticPr fontId="50"/>
  </si>
  <si>
    <t>(7) 氏　名</t>
  </si>
  <si>
    <t>資格</t>
    <rPh sb="0" eb="2">
      <t>シカク</t>
    </rPh>
    <phoneticPr fontId="50"/>
  </si>
  <si>
    <t>○○　B子</t>
    <rPh sb="4" eb="5">
      <t>コ</t>
    </rPh>
    <phoneticPr fontId="50"/>
  </si>
  <si>
    <t>ae</t>
  </si>
  <si>
    <t>○○　N男</t>
    <rPh sb="4" eb="5">
      <t>オトコ</t>
    </rPh>
    <phoneticPr fontId="50"/>
  </si>
  <si>
    <t>○○　G太</t>
    <rPh sb="4" eb="5">
      <t>タ</t>
    </rPh>
    <phoneticPr fontId="50"/>
  </si>
  <si>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71"/>
  </si>
  <si>
    <t>○○　H美</t>
    <rPh sb="4" eb="5">
      <t>ミ</t>
    </rPh>
    <phoneticPr fontId="50"/>
  </si>
  <si>
    <t>②　夜間対応に係る勤務の連続回数が２連続（２回）まで</t>
    <rPh sb="9" eb="11">
      <t>キンム</t>
    </rPh>
    <rPh sb="14" eb="16">
      <t>カイスウ</t>
    </rPh>
    <rPh sb="18" eb="20">
      <t>レンゾク</t>
    </rPh>
    <phoneticPr fontId="24"/>
  </si>
  <si>
    <t>○○　J太郎</t>
    <rPh sb="4" eb="6">
      <t>タロウ</t>
    </rPh>
    <phoneticPr fontId="50"/>
  </si>
  <si>
    <t>実施
事業</t>
  </si>
  <si>
    <t>y</t>
  </si>
  <si>
    <t>○○　K子</t>
    <rPh sb="4" eb="5">
      <t>コ</t>
    </rPh>
    <phoneticPr fontId="50"/>
  </si>
  <si>
    <t>○○　L太</t>
    <rPh sb="4" eb="5">
      <t>タ</t>
    </rPh>
    <phoneticPr fontId="50"/>
  </si>
  <si>
    <t>介護職員初任者研修修了者</t>
    <rPh sb="0" eb="2">
      <t>カイゴ</t>
    </rPh>
    <rPh sb="2" eb="4">
      <t>ショクイン</t>
    </rPh>
    <rPh sb="4" eb="7">
      <t>ショニンシャ</t>
    </rPh>
    <rPh sb="7" eb="9">
      <t>ケンシュウ</t>
    </rPh>
    <rPh sb="9" eb="12">
      <t>シュウリョウシャ</t>
    </rPh>
    <phoneticPr fontId="71"/>
  </si>
  <si>
    <t>○○　M子</t>
    <rPh sb="4" eb="5">
      <t>コ</t>
    </rPh>
    <phoneticPr fontId="50"/>
  </si>
  <si>
    <t>○○　R次郎</t>
    <rPh sb="4" eb="6">
      <t>ジロウ</t>
    </rPh>
    <phoneticPr fontId="50"/>
  </si>
  <si>
    <t>ai</t>
  </si>
  <si>
    <t>○○　S子</t>
    <rPh sb="4" eb="5">
      <t>コ</t>
    </rPh>
    <phoneticPr fontId="50"/>
  </si>
  <si>
    <t>○○　T太</t>
    <rPh sb="4" eb="5">
      <t>タ</t>
    </rPh>
    <phoneticPr fontId="50"/>
  </si>
  <si>
    <t>○○　V男</t>
    <rPh sb="4" eb="5">
      <t>オトコ</t>
    </rPh>
    <phoneticPr fontId="50"/>
  </si>
  <si>
    <t>○○　Y子</t>
    <rPh sb="4" eb="5">
      <t>コ</t>
    </rPh>
    <phoneticPr fontId="50"/>
  </si>
  <si>
    <t>○○　CC次郎</t>
    <rPh sb="5" eb="7">
      <t>ジロウ</t>
    </rPh>
    <phoneticPr fontId="50"/>
  </si>
  <si>
    <t>本チェック表</t>
  </si>
  <si>
    <t>常勤の従業者が</t>
    <rPh sb="0" eb="2">
      <t>ジョウキン</t>
    </rPh>
    <rPh sb="3" eb="6">
      <t>ジュウギョウシャ</t>
    </rPh>
    <phoneticPr fontId="50"/>
  </si>
  <si>
    <t>基準：</t>
    <rPh sb="0" eb="2">
      <t>キジュン</t>
    </rPh>
    <phoneticPr fontId="50"/>
  </si>
  <si>
    <t>常勤換算の対象時間数</t>
    <rPh sb="0" eb="2">
      <t>ジョウキン</t>
    </rPh>
    <rPh sb="2" eb="4">
      <t>カンサン</t>
    </rPh>
    <rPh sb="5" eb="7">
      <t>タイショウ</t>
    </rPh>
    <rPh sb="7" eb="9">
      <t>ジカン</t>
    </rPh>
    <rPh sb="9" eb="10">
      <t>スウ</t>
    </rPh>
    <phoneticPr fontId="50"/>
  </si>
  <si>
    <t>シフト記号</t>
    <rPh sb="3" eb="5">
      <t>キゴウ</t>
    </rPh>
    <phoneticPr fontId="73"/>
  </si>
  <si>
    <t>＝</t>
  </si>
  <si>
    <t>常勤換算後の人数</t>
    <rPh sb="0" eb="2">
      <t>ジョウキン</t>
    </rPh>
    <rPh sb="2" eb="4">
      <t>カンサン</t>
    </rPh>
    <rPh sb="4" eb="5">
      <t>ゴ</t>
    </rPh>
    <rPh sb="6" eb="8">
      <t>ニンズウ</t>
    </rPh>
    <phoneticPr fontId="50"/>
  </si>
  <si>
    <t>（小数点第2位以下切り捨て）</t>
    <rPh sb="1" eb="4">
      <t>ショウスウテン</t>
    </rPh>
    <rPh sb="4" eb="5">
      <t>ダイ</t>
    </rPh>
    <rPh sb="6" eb="7">
      <t>イ</t>
    </rPh>
    <rPh sb="7" eb="9">
      <t>イカ</t>
    </rPh>
    <rPh sb="9" eb="10">
      <t>キ</t>
    </rPh>
    <rPh sb="11" eb="12">
      <t>ス</t>
    </rPh>
    <phoneticPr fontId="50"/>
  </si>
  <si>
    <t>(8)</t>
  </si>
  <si>
    <t>1週目</t>
    <rPh sb="1" eb="2">
      <t>シュウ</t>
    </rPh>
    <rPh sb="2" eb="3">
      <t>メ</t>
    </rPh>
    <phoneticPr fontId="50"/>
  </si>
  <si>
    <t>a</t>
  </si>
  <si>
    <t>b</t>
  </si>
  <si>
    <t>d</t>
  </si>
  <si>
    <t>歯科医療機関名</t>
    <rPh sb="0" eb="2">
      <t>シカ</t>
    </rPh>
    <rPh sb="2" eb="4">
      <t>イリョウ</t>
    </rPh>
    <rPh sb="4" eb="6">
      <t>キカン</t>
    </rPh>
    <rPh sb="6" eb="7">
      <t>メイ</t>
    </rPh>
    <phoneticPr fontId="24"/>
  </si>
  <si>
    <t>常勤の従業者の人数</t>
    <rPh sb="0" eb="2">
      <t>ジョウキン</t>
    </rPh>
    <rPh sb="3" eb="6">
      <t>ジュウギョウシャ</t>
    </rPh>
    <rPh sb="7" eb="9">
      <t>ニンズウ</t>
    </rPh>
    <phoneticPr fontId="50"/>
  </si>
  <si>
    <t>-</t>
  </si>
  <si>
    <t>（勤務形態の記号）</t>
    <rPh sb="1" eb="3">
      <t>キンム</t>
    </rPh>
    <rPh sb="3" eb="5">
      <t>ケイタイ</t>
    </rPh>
    <rPh sb="6" eb="8">
      <t>キゴウ</t>
    </rPh>
    <phoneticPr fontId="50"/>
  </si>
  <si>
    <t>令和</t>
    <rPh sb="0" eb="2">
      <t>レイワ</t>
    </rPh>
    <phoneticPr fontId="50"/>
  </si>
  <si>
    <t>兼務　サ責３年以上</t>
  </si>
  <si>
    <t>常勤で兼務</t>
    <rPh sb="0" eb="2">
      <t>ジョウキン</t>
    </rPh>
    <rPh sb="3" eb="5">
      <t>ケンム</t>
    </rPh>
    <phoneticPr fontId="50"/>
  </si>
  <si>
    <t>１６：００～翌０：００</t>
    <rPh sb="6" eb="7">
      <t>ヨク</t>
    </rPh>
    <phoneticPr fontId="24"/>
  </si>
  <si>
    <t>2週目</t>
    <rPh sb="1" eb="2">
      <t>シュウ</t>
    </rPh>
    <rPh sb="2" eb="3">
      <t>メ</t>
    </rPh>
    <phoneticPr fontId="50"/>
  </si>
  <si>
    <t>)</t>
  </si>
  <si>
    <t>年</t>
    <rPh sb="0" eb="1">
      <t>ネン</t>
    </rPh>
    <phoneticPr fontId="50"/>
  </si>
  <si>
    <t>月</t>
    <rPh sb="0" eb="1">
      <t>ゲツ</t>
    </rPh>
    <phoneticPr fontId="5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</si>
  <si>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0"/>
  </si>
  <si>
    <t>4週目</t>
    <rPh sb="1" eb="2">
      <t>シュウ</t>
    </rPh>
    <rPh sb="2" eb="3">
      <t>メ</t>
    </rPh>
    <phoneticPr fontId="5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</si>
  <si>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0"/>
  </si>
  <si>
    <t>事業所名（</t>
    <rPh sb="0" eb="3">
      <t>ジギョウショ</t>
    </rPh>
    <rPh sb="3" eb="4">
      <t>メイ</t>
    </rPh>
    <phoneticPr fontId="50"/>
  </si>
  <si>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71"/>
  </si>
  <si>
    <t>○○○○</t>
  </si>
  <si>
    <t>当月の日数</t>
    <rPh sb="0" eb="2">
      <t>トウゲツ</t>
    </rPh>
    <rPh sb="3" eb="5">
      <t>ニッスウ</t>
    </rPh>
    <phoneticPr fontId="50"/>
  </si>
  <si>
    <t>時間/週</t>
    <rPh sb="0" eb="2">
      <t>ジカン</t>
    </rPh>
    <rPh sb="3" eb="4">
      <t>シュウ</t>
    </rPh>
    <phoneticPr fontId="50"/>
  </si>
  <si>
    <r>
      <t xml:space="preserve">(10)
</t>
    </r>
    <r>
      <rPr>
        <sz val="11"/>
        <color auto="1"/>
        <rFont val="HGSｺﾞｼｯｸM"/>
      </rPr>
      <t>週平均
勤務時間数</t>
    </r>
    <rPh sb="6" eb="8">
      <t>ヘイキン</t>
    </rPh>
    <rPh sb="9" eb="11">
      <t>キンム</t>
    </rPh>
    <rPh sb="11" eb="13">
      <t>ジカン</t>
    </rPh>
    <rPh sb="13" eb="14">
      <t>スウ</t>
    </rPh>
    <phoneticPr fontId="24"/>
  </si>
  <si>
    <t>４週</t>
  </si>
  <si>
    <t>予定</t>
  </si>
  <si>
    <t>　保健師、看護師以外の職員</t>
    <rPh sb="1" eb="4">
      <t>ホケンシ</t>
    </rPh>
    <rPh sb="5" eb="8">
      <t>カンゴシ</t>
    </rPh>
    <rPh sb="8" eb="10">
      <t>イガイ</t>
    </rPh>
    <rPh sb="11" eb="13">
      <t>ショクイン</t>
    </rPh>
    <phoneticPr fontId="24"/>
  </si>
  <si>
    <t>長浜　次郎</t>
    <rPh sb="0" eb="2">
      <t>ながはま</t>
    </rPh>
    <rPh sb="3" eb="5">
      <t>じろう</t>
    </rPh>
    <phoneticPr fontId="24" type="Hiragana"/>
  </si>
  <si>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4"/>
  </si>
  <si>
    <t>＊</t>
  </si>
  <si>
    <t>　　　　　例）管理者　9：00～12：00、計画作成責任者13：00～18：00　等</t>
    <rPh sb="5" eb="6">
      <t>レイ</t>
    </rPh>
    <rPh sb="7" eb="10">
      <t>カンリシャ</t>
    </rPh>
    <rPh sb="22" eb="24">
      <t>ケイカク</t>
    </rPh>
    <rPh sb="24" eb="26">
      <t>サクセイ</t>
    </rPh>
    <rPh sb="26" eb="29">
      <t>セキニンシャ</t>
    </rPh>
    <rPh sb="41" eb="42">
      <t>トウ</t>
    </rPh>
    <phoneticPr fontId="24"/>
  </si>
  <si>
    <t>時間/月</t>
    <rPh sb="0" eb="2">
      <t>ジカン</t>
    </rPh>
    <rPh sb="3" eb="4">
      <t>ツキ</t>
    </rPh>
    <phoneticPr fontId="50"/>
  </si>
  <si>
    <t>■シフト記号表（勤務時間帯）</t>
    <rPh sb="4" eb="6">
      <t>キゴウ</t>
    </rPh>
    <rPh sb="6" eb="7">
      <t>ヒョウ</t>
    </rPh>
    <rPh sb="8" eb="10">
      <t>キンム</t>
    </rPh>
    <rPh sb="10" eb="13">
      <t>ジカンタイ</t>
    </rPh>
    <phoneticPr fontId="50"/>
  </si>
  <si>
    <t>船小屋　誠</t>
    <rPh sb="0" eb="3">
      <t>ふなごや</t>
    </rPh>
    <rPh sb="4" eb="5">
      <t>まこと</t>
    </rPh>
    <phoneticPr fontId="24" type="Hiragana"/>
  </si>
  <si>
    <t>f</t>
  </si>
  <si>
    <t>h</t>
  </si>
  <si>
    <t>i</t>
  </si>
  <si>
    <t>ah</t>
  </si>
  <si>
    <t>k</t>
  </si>
  <si>
    <t>m</t>
  </si>
  <si>
    <t>q</t>
  </si>
  <si>
    <t>s</t>
  </si>
  <si>
    <t>u</t>
  </si>
  <si>
    <t>v</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</si>
  <si>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71"/>
  </si>
  <si>
    <t>x</t>
  </si>
  <si>
    <t>aa</t>
  </si>
  <si>
    <t>ad</t>
  </si>
  <si>
    <t>ag</t>
  </si>
  <si>
    <t>事業所全体の認知症ケアの指導等を実施している</t>
    <rPh sb="0" eb="3">
      <t>ジギョウショ</t>
    </rPh>
    <phoneticPr fontId="24"/>
  </si>
  <si>
    <t>３　定期巡回・随時対応型訪問介護看護</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</si>
  <si>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0"/>
  </si>
  <si>
    <t>認知症専門ケア加算に係る確認書　＜別紙６＞</t>
    <rPh sb="10" eb="11">
      <t>かか</t>
    </rPh>
    <rPh sb="17" eb="19">
      <t>べっし</t>
    </rPh>
    <phoneticPr fontId="24" type="Hiragana"/>
  </si>
  <si>
    <t>・シフト記号が足りない場合は、適宜、行を追加してください。</t>
    <rPh sb="4" eb="6">
      <t>キゴウ</t>
    </rPh>
    <rPh sb="7" eb="8">
      <t>タ</t>
    </rPh>
    <rPh sb="11" eb="13">
      <t>バアイ</t>
    </rPh>
    <rPh sb="15" eb="17">
      <t>テキギ</t>
    </rPh>
    <rPh sb="18" eb="19">
      <t>ギョウ</t>
    </rPh>
    <rPh sb="20" eb="22">
      <t>ツイカ</t>
    </rPh>
    <phoneticPr fontId="50"/>
  </si>
  <si>
    <t>勤務時間</t>
    <rPh sb="0" eb="2">
      <t>キンム</t>
    </rPh>
    <rPh sb="2" eb="4">
      <t>ジカン</t>
    </rPh>
    <phoneticPr fontId="50"/>
  </si>
  <si>
    <t>①　夜間対応した翌日の勤務間隔の確保</t>
  </si>
  <si>
    <t>始業時刻</t>
    <rPh sb="0" eb="2">
      <t>シギョウ</t>
    </rPh>
    <rPh sb="2" eb="4">
      <t>ジコク</t>
    </rPh>
    <phoneticPr fontId="50"/>
  </si>
  <si>
    <t>うち、休憩時間</t>
    <rPh sb="3" eb="5">
      <t>キュウケイ</t>
    </rPh>
    <rPh sb="5" eb="7">
      <t>ジカン</t>
    </rPh>
    <phoneticPr fontId="50"/>
  </si>
  <si>
    <t>・職種ごとの勤務時間を「○：○○～○：○○」と表記することが困難な場合は、No18～33を活用し、</t>
    <rPh sb="45" eb="47">
      <t>カツヨウ</t>
    </rPh>
    <phoneticPr fontId="50"/>
  </si>
  <si>
    <t xml:space="preserve">   勤務時間数のみを入力してください。</t>
  </si>
  <si>
    <t xml:space="preserve">   入力の補助を目的とするものですので、結果に誤りがないかご確認ください。</t>
  </si>
  <si>
    <t>言語聴覚士</t>
    <rPh sb="0" eb="2">
      <t>ゲンゴ</t>
    </rPh>
    <rPh sb="2" eb="5">
      <t>チョウカクシ</t>
    </rPh>
    <phoneticPr fontId="24"/>
  </si>
  <si>
    <t>≪提出不要≫</t>
    <rPh sb="1" eb="3">
      <t>テイシュツ</t>
    </rPh>
    <rPh sb="3" eb="5">
      <t>フヨウ</t>
    </rPh>
    <phoneticPr fontId="50"/>
  </si>
  <si>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4"/>
  </si>
  <si>
    <t>　(1) 「４週」・「暦月」のいずれかを選択してください。</t>
    <rPh sb="7" eb="8">
      <t>シュウ</t>
    </rPh>
    <rPh sb="11" eb="12">
      <t>レキ</t>
    </rPh>
    <rPh sb="12" eb="13">
      <t>ツキ</t>
    </rPh>
    <rPh sb="20" eb="22">
      <t>センタク</t>
    </rPh>
    <phoneticPr fontId="5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</si>
  <si>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</si>
  <si>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</si>
  <si>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</si>
  <si>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</si>
  <si>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0"/>
  </si>
  <si>
    <t>Ｂ</t>
  </si>
  <si>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0"/>
  </si>
  <si>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5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</si>
  <si>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0"/>
  </si>
  <si>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</si>
  <si>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</si>
  <si>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その他、特記事項欄としてもご活用ください。</t>
    <rPh sb="6" eb="7">
      <t>タ</t>
    </rPh>
    <rPh sb="8" eb="10">
      <t>トッキ</t>
    </rPh>
    <rPh sb="10" eb="12">
      <t>ジコウ</t>
    </rPh>
    <rPh sb="12" eb="13">
      <t>ラン</t>
    </rPh>
    <rPh sb="18" eb="20">
      <t>カツヨウ</t>
    </rPh>
    <phoneticPr fontId="50"/>
  </si>
  <si>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</si>
  <si>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</si>
  <si>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0"/>
  </si>
  <si>
    <t>・・・直接入力する必要がある箇所です。</t>
    <rPh sb="3" eb="5">
      <t>チョクセツ</t>
    </rPh>
    <rPh sb="5" eb="7">
      <t>ニュウリョク</t>
    </rPh>
    <rPh sb="9" eb="11">
      <t>ヒツヨウ</t>
    </rPh>
    <rPh sb="14" eb="16">
      <t>カショ</t>
    </rPh>
    <phoneticPr fontId="50"/>
  </si>
  <si>
    <t>・・・プルダウンから選択して入力する必要がある箇所です。</t>
    <rPh sb="10" eb="12">
      <t>センタク</t>
    </rPh>
    <rPh sb="14" eb="16">
      <t>ニュウリョク</t>
    </rPh>
    <rPh sb="18" eb="20">
      <t>ヒツヨウ</t>
    </rPh>
    <rPh sb="23" eb="25">
      <t>カショ</t>
    </rPh>
    <phoneticPr fontId="50"/>
  </si>
  <si>
    <t>（注）常勤・非常勤の区分について</t>
    <rPh sb="1" eb="2">
      <t>チュウ</t>
    </rPh>
    <rPh sb="3" eb="5">
      <t>ジョウキン</t>
    </rPh>
    <rPh sb="6" eb="9">
      <t>ヒジョウキン</t>
    </rPh>
    <rPh sb="10" eb="12">
      <t>クブン</t>
    </rPh>
    <phoneticPr fontId="50"/>
  </si>
  <si>
    <t>常勤職員が勤務すべき１週あたりの勤務時間　[就業規則等で定められた１週あたりの勤務時間]　</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</si>
  <si>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</si>
  <si>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</si>
  <si>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t>理学療法士</t>
    <rPh sb="0" eb="2">
      <t>リガク</t>
    </rPh>
    <rPh sb="2" eb="5">
      <t>リョウホウシ</t>
    </rPh>
    <phoneticPr fontId="50"/>
  </si>
  <si>
    <t>言語聴覚士</t>
    <rPh sb="0" eb="2">
      <t>ゲンゴ</t>
    </rPh>
    <rPh sb="2" eb="5">
      <t>チョウカクシ</t>
    </rPh>
    <phoneticPr fontId="50"/>
  </si>
  <si>
    <t>下記の記入方法に従って、入力してください。</t>
  </si>
  <si>
    <t>２．職種名・資格名称</t>
    <rPh sb="2" eb="4">
      <t>ショクシュ</t>
    </rPh>
    <rPh sb="4" eb="5">
      <t>メイ</t>
    </rPh>
    <rPh sb="6" eb="8">
      <t>シカク</t>
    </rPh>
    <rPh sb="8" eb="10">
      <t>メイショウ</t>
    </rPh>
    <phoneticPr fontId="50"/>
  </si>
  <si>
    <t>下妻　あや</t>
    <rPh sb="0" eb="2">
      <t>しもつま</t>
    </rPh>
    <phoneticPr fontId="24" type="Hiragana"/>
  </si>
  <si>
    <t>サービス種別</t>
    <rPh sb="4" eb="6">
      <t>シュベツ</t>
    </rPh>
    <phoneticPr fontId="50"/>
  </si>
  <si>
    <t>管理者</t>
    <rPh sb="0" eb="3">
      <t>カンリシャ</t>
    </rPh>
    <phoneticPr fontId="71"/>
  </si>
  <si>
    <t>※ INDIRECT関数使用のため、以下のとおりセルに「名前の定義」をしています。</t>
    <rPh sb="10" eb="12">
      <t>カンスウ</t>
    </rPh>
    <rPh sb="12" eb="14">
      <t>シヨウ</t>
    </rPh>
    <rPh sb="18" eb="20">
      <t>イカ</t>
    </rPh>
    <rPh sb="28" eb="30">
      <t>ナマエ</t>
    </rPh>
    <rPh sb="31" eb="33">
      <t>テイギ</t>
    </rPh>
    <phoneticPr fontId="50"/>
  </si>
  <si>
    <t>　F列・・・「看護職員」</t>
    <rPh sb="2" eb="3">
      <t>レツ</t>
    </rPh>
    <rPh sb="7" eb="9">
      <t>カンゴ</t>
    </rPh>
    <rPh sb="9" eb="11">
      <t>ショクイン</t>
    </rPh>
    <phoneticPr fontId="50"/>
  </si>
  <si>
    <t>　G列・・・「理学療法士」</t>
    <rPh sb="2" eb="3">
      <t>レツ</t>
    </rPh>
    <rPh sb="7" eb="9">
      <t>リガク</t>
    </rPh>
    <rPh sb="9" eb="12">
      <t>リョウホウシ</t>
    </rPh>
    <phoneticPr fontId="5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</si>
  <si>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0"/>
  </si>
  <si>
    <t>　行が足りない場合は、適宜追加してください。</t>
    <rPh sb="1" eb="2">
      <t>ギョウ</t>
    </rPh>
    <rPh sb="3" eb="4">
      <t>タ</t>
    </rPh>
    <rPh sb="7" eb="9">
      <t>バアイ</t>
    </rPh>
    <rPh sb="11" eb="13">
      <t>テキギ</t>
    </rPh>
    <rPh sb="13" eb="15">
      <t>ツイカ</t>
    </rPh>
    <phoneticPr fontId="50"/>
  </si>
  <si>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0"/>
  </si>
  <si>
    <t>　・「名前」に職種名を入力</t>
    <rPh sb="3" eb="5">
      <t>ナマエ</t>
    </rPh>
    <rPh sb="7" eb="9">
      <t>ショクシュ</t>
    </rPh>
    <rPh sb="9" eb="10">
      <t>メイ</t>
    </rPh>
    <rPh sb="11" eb="13">
      <t>ニュウリョク</t>
    </rPh>
    <phoneticPr fontId="5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</si>
  <si>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0"/>
  </si>
  <si>
    <t>介護支援専門員</t>
    <rPh sb="0" eb="2">
      <t>カイゴ</t>
    </rPh>
    <rPh sb="2" eb="4">
      <t>シエン</t>
    </rPh>
    <rPh sb="4" eb="7">
      <t>センモンイン</t>
    </rPh>
    <phoneticPr fontId="71"/>
  </si>
  <si>
    <t>4　ターミナルケア体制</t>
  </si>
  <si>
    <t>旧ホームヘルパー1級課程修了者</t>
    <rPh sb="0" eb="1">
      <t>キュウ</t>
    </rPh>
    <rPh sb="9" eb="10">
      <t>キュウ</t>
    </rPh>
    <rPh sb="10" eb="12">
      <t>カテイ</t>
    </rPh>
    <rPh sb="12" eb="15">
      <t>シュウリョウシャ</t>
    </rPh>
    <phoneticPr fontId="71"/>
  </si>
  <si>
    <t>旧ホームヘルパー2級課程修了者</t>
    <rPh sb="0" eb="1">
      <t>キュウ</t>
    </rPh>
    <rPh sb="9" eb="10">
      <t>キュウ</t>
    </rPh>
    <rPh sb="10" eb="12">
      <t>カテイ</t>
    </rPh>
    <rPh sb="12" eb="15">
      <t>シュウリョウシャ</t>
    </rPh>
    <phoneticPr fontId="71"/>
  </si>
  <si>
    <t>従業者の勤務の体制及び勤務形態一覧表</t>
  </si>
  <si>
    <t>　　　　　　（例　-勤務時間　a ７：００～１６：００　b １１：００～２０：００　などの設定を右の凡例に記入してください）</t>
    <rPh sb="7" eb="8">
      <t>レイ</t>
    </rPh>
    <rPh sb="10" eb="12">
      <t>キンム</t>
    </rPh>
    <rPh sb="12" eb="14">
      <t>ジカン</t>
    </rPh>
    <rPh sb="45" eb="47">
      <t>セッテイ</t>
    </rPh>
    <rPh sb="48" eb="49">
      <t>ミギ</t>
    </rPh>
    <rPh sb="50" eb="52">
      <t>ハンレイ</t>
    </rPh>
    <rPh sb="53" eb="55">
      <t>キニュウ</t>
    </rPh>
    <phoneticPr fontId="72"/>
  </si>
  <si>
    <t>　　　３　職種ごとに下の勤務形態の区分の順にまとめて記載してください。</t>
    <rPh sb="5" eb="7">
      <t>ショクシュ</t>
    </rPh>
    <rPh sb="10" eb="11">
      <t>シタ</t>
    </rPh>
    <phoneticPr fontId="73"/>
  </si>
  <si>
    <t>　　　　勤務形態の区分　Ａ：常勤で専従　Ｂ：常勤で兼務　Ｃ：常勤以外で専従　Ｄ：常勤以外で兼務</t>
  </si>
  <si>
    <t>　　　４　職員が兼務する場合（例：管理者と訪問介護員等）には、それぞれの職種の欄に記入してください。</t>
    <rPh sb="5" eb="7">
      <t>ショクイン</t>
    </rPh>
    <rPh sb="8" eb="10">
      <t>ケンム</t>
    </rPh>
    <rPh sb="12" eb="14">
      <t>バアイ</t>
    </rPh>
    <rPh sb="15" eb="16">
      <t>レイ</t>
    </rPh>
    <rPh sb="17" eb="20">
      <t>カンリシャ</t>
    </rPh>
    <rPh sb="21" eb="23">
      <t>ホウモン</t>
    </rPh>
    <rPh sb="23" eb="25">
      <t>カイゴ</t>
    </rPh>
    <rPh sb="25" eb="26">
      <t>イン</t>
    </rPh>
    <rPh sb="26" eb="27">
      <t>トウ</t>
    </rPh>
    <rPh sb="36" eb="38">
      <t>ショクシュ</t>
    </rPh>
    <rPh sb="39" eb="40">
      <t>ラン</t>
    </rPh>
    <rPh sb="41" eb="43">
      <t>キニュウ</t>
    </rPh>
    <phoneticPr fontId="24"/>
  </si>
  <si>
    <t>　　　　　この場合、管理者と計画作成責任者のみ職種ごとに時間を按分してください。</t>
    <rPh sb="10" eb="13">
      <t>カンリシャ</t>
    </rPh>
    <rPh sb="14" eb="16">
      <t>ケイカク</t>
    </rPh>
    <rPh sb="16" eb="18">
      <t>サクセイ</t>
    </rPh>
    <rPh sb="18" eb="21">
      <t>セキニンシャ</t>
    </rPh>
    <rPh sb="23" eb="25">
      <t>ショクシュ</t>
    </rPh>
    <rPh sb="28" eb="30">
      <t>ジカン</t>
    </rPh>
    <rPh sb="31" eb="33">
      <t>アンブン</t>
    </rPh>
    <phoneticPr fontId="24"/>
  </si>
  <si>
    <t>氏  名</t>
  </si>
  <si>
    <t>第１週</t>
  </si>
  <si>
    <r>
      <t>サ</t>
    </r>
    <r>
      <rPr>
        <b/>
        <sz val="11"/>
        <color auto="1"/>
        <rFont val="ＭＳ Ｐゴシック"/>
      </rPr>
      <t>ービス種類　 （　</t>
    </r>
    <r>
      <rPr>
        <sz val="10"/>
        <color auto="1"/>
        <rFont val="ＭＳ Ｐゴシック"/>
      </rPr>
      <t>定期巡回・随時対応型訪問介護看護</t>
    </r>
    <r>
      <rPr>
        <b/>
        <sz val="11"/>
        <color auto="1"/>
        <rFont val="ＭＳ Ｐゴシック"/>
      </rPr>
      <t>　　　　　　　　　　　　　　　　　　　　　　　　　　　　　　　　）</t>
    </r>
  </si>
  <si>
    <t>第３週</t>
  </si>
  <si>
    <t>勤務時間数</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</si>
  <si>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4"/>
  </si>
  <si>
    <t>４週の</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</si>
  <si>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4"/>
  </si>
  <si>
    <t>合計時間数</t>
  </si>
  <si>
    <t>週平均の</t>
  </si>
  <si>
    <t>定期訪問介護員</t>
  </si>
  <si>
    <t>定期訪問介護員
計画作成責任者</t>
  </si>
  <si>
    <t>常勤職員が勤務すべき１週あたりの勤務時間　[就業規則等で定められた１週あたりの勤務時間]</t>
  </si>
  <si>
    <t>古島　洋子</t>
    <rPh sb="0" eb="2">
      <t>こじま</t>
    </rPh>
    <rPh sb="3" eb="5">
      <t>ひろこ</t>
    </rPh>
    <phoneticPr fontId="24" type="Hiragana"/>
  </si>
  <si>
    <t>溝口　明美</t>
    <rPh sb="0" eb="2">
      <t>みぞくち</t>
    </rPh>
    <rPh sb="3" eb="5">
      <t>あけみ</t>
    </rPh>
    <phoneticPr fontId="24" type="Hiragana"/>
  </si>
  <si>
    <t>江口　広美</t>
    <rPh sb="0" eb="2">
      <t>えぐち</t>
    </rPh>
    <rPh sb="3" eb="5">
      <t>ひろみ</t>
    </rPh>
    <phoneticPr fontId="24" type="Hiragana"/>
  </si>
  <si>
    <t>(別紙５)</t>
    <rPh sb="1" eb="3">
      <t>ベッシ</t>
    </rPh>
    <phoneticPr fontId="24"/>
  </si>
  <si>
    <t>久保　大介</t>
    <rPh sb="0" eb="2">
      <t>くぼ</t>
    </rPh>
    <rPh sb="3" eb="5">
      <t>だいすけ</t>
    </rPh>
    <phoneticPr fontId="24" type="Hiragana"/>
  </si>
  <si>
    <t>大和　雅治</t>
    <rPh sb="0" eb="2">
      <t>やまと</t>
    </rPh>
    <rPh sb="3" eb="5">
      <t>まさはる</t>
    </rPh>
    <phoneticPr fontId="24" type="Hiragana"/>
  </si>
  <si>
    <t>地域住民等との連携により、地域資源を効果的に活用し、利用者の状態に応じた支援を行っている。</t>
  </si>
  <si>
    <t>野町　京子</t>
    <rPh sb="0" eb="2">
      <t>のまち</t>
    </rPh>
    <rPh sb="3" eb="5">
      <t>きょうこ</t>
    </rPh>
    <phoneticPr fontId="24" type="Hiragana"/>
  </si>
  <si>
    <t>日</t>
  </si>
  <si>
    <t>木</t>
  </si>
  <si>
    <t>金</t>
  </si>
  <si>
    <t>　　　　　　　　　　　　　　　　　　　　　　　　　　　　　　　）</t>
  </si>
  <si>
    <t>事業所名　　　　　（　２４時間訪問サービスちくご　　　　　　　　　）</t>
    <rPh sb="13" eb="15">
      <t>じかん</t>
    </rPh>
    <rPh sb="15" eb="17">
      <t>ほうもん</t>
    </rPh>
    <phoneticPr fontId="24" type="Hiragana"/>
  </si>
  <si>
    <t>７：００～１６：００</t>
  </si>
  <si>
    <t>１１：００～２０：００</t>
  </si>
  <si>
    <t>０：００～９：００</t>
  </si>
  <si>
    <t>実勤務時間：８時間</t>
    <rPh sb="0" eb="1">
      <t>じつ</t>
    </rPh>
    <rPh sb="1" eb="3">
      <t>きんむ</t>
    </rPh>
    <rPh sb="3" eb="5">
      <t>じかん</t>
    </rPh>
    <rPh sb="7" eb="9">
      <t>じかん</t>
    </rPh>
    <phoneticPr fontId="24" type="Hiragana"/>
  </si>
  <si>
    <t>兼務　介護福祉士</t>
  </si>
  <si>
    <t>介護福祉士</t>
  </si>
  <si>
    <t xml:space="preserve">  ６「口腔連携強化加算」については、「口腔連携強化加算に関する届出書」（別紙９）を添付してください。</t>
  </si>
  <si>
    <t>准看護師</t>
  </si>
  <si>
    <t>別紙６に記載した内容に準じた介護職員、看護職員ごとの認知症ケアに関する研修計画</t>
    <rPh sb="0" eb="2">
      <t>べっし</t>
    </rPh>
    <phoneticPr fontId="24" type="Hiragana"/>
  </si>
  <si>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4"/>
  </si>
  <si>
    <t>3　緊急時（介護予防）訪問看護加算（Ⅰ）に係る届出内容（①又は②は必須項目）</t>
    <rPh sb="29" eb="30">
      <t>マタ</t>
    </rPh>
    <rPh sb="33" eb="35">
      <t>ヒッス</t>
    </rPh>
    <rPh sb="35" eb="37">
      <t>コウモク</t>
    </rPh>
    <phoneticPr fontId="24"/>
  </si>
  <si>
    <t>高齢者虐待防止措置実施の有無</t>
  </si>
  <si>
    <t>１ 減算型</t>
  </si>
  <si>
    <t>２ 加算Ⅱ</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</si>
  <si>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4"/>
  </si>
  <si>
    <t>④</t>
  </si>
  <si>
    <t>⑤</t>
  </si>
  <si>
    <t>○（介護予防）小規模多機能型居宅介護</t>
  </si>
  <si>
    <t xml:space="preserve">    又は看護師へ報告すること。報告を受けた保健師又は看護師は、当該報告</t>
  </si>
  <si>
    <t>○看護小規模多機能型居宅介護</t>
  </si>
  <si>
    <t>⑥</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</si>
  <si>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4"/>
  </si>
  <si>
    <t>総合マネジメント体制強化加算（Ⅰ）の基準の①～③のいずれにも該当している。</t>
  </si>
  <si>
    <t xml:space="preserve">地域住民等、他事業所等と共同で事例検討会、研修会等を実施している。 </t>
  </si>
  <si>
    <t>地域住民及び利用者の住まいに関する相談に応じ、必要な支援を行っている。</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</si>
  <si>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4"/>
  </si>
  <si>
    <t>(4)</t>
  </si>
  <si>
    <t>連絡先電話番号</t>
    <rPh sb="0" eb="3">
      <t>レンラクサキ</t>
    </rPh>
    <rPh sb="3" eb="5">
      <t>デンワ</t>
    </rPh>
    <rPh sb="5" eb="7">
      <t>バンゴウ</t>
    </rPh>
    <phoneticPr fontId="2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</si>
  <si>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4"/>
  </si>
  <si>
    <t>認知症介護に係る専門的な研修を修了している者を、日常生活自立度のランクⅡ、Ⅲ、</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</si>
  <si>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4"/>
  </si>
  <si>
    <t>利用者の総数のうち、日常生活自立度のランクⅢ、Ⅳ又はＭに該当する者</t>
    <rPh sb="14" eb="17">
      <t>ジリツド</t>
    </rPh>
    <rPh sb="24" eb="25">
      <t>マタ</t>
    </rPh>
    <rPh sb="28" eb="30">
      <t>ガイトウ</t>
    </rPh>
    <rPh sb="32" eb="33">
      <t>シャ</t>
    </rPh>
    <phoneticPr fontId="2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</si>
  <si>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4"/>
  </si>
  <si>
    <t>事業所名</t>
    <rPh sb="0" eb="3">
      <t>ジギョウショ</t>
    </rPh>
    <rPh sb="3" eb="4">
      <t>メイ</t>
    </rPh>
    <phoneticPr fontId="24"/>
  </si>
  <si>
    <t>施設種別</t>
    <rPh sb="0" eb="2">
      <t>シセツ</t>
    </rPh>
    <rPh sb="2" eb="4">
      <t>シュベツ</t>
    </rPh>
    <phoneticPr fontId="24"/>
  </si>
  <si>
    <t>歯科医療機関との連携の状況</t>
    <rPh sb="0" eb="2">
      <t>シカ</t>
    </rPh>
    <rPh sb="2" eb="4">
      <t>イリョウ</t>
    </rPh>
    <rPh sb="4" eb="6">
      <t>キカン</t>
    </rPh>
    <rPh sb="8" eb="10">
      <t>レンケイ</t>
    </rPh>
    <rPh sb="11" eb="13">
      <t>ジョウキョウ</t>
    </rPh>
    <phoneticPr fontId="24"/>
  </si>
  <si>
    <t>１．連携歯科医療機関</t>
    <rPh sb="2" eb="4">
      <t>レンケイ</t>
    </rPh>
    <rPh sb="4" eb="6">
      <t>シカ</t>
    </rPh>
    <rPh sb="6" eb="8">
      <t>イリョウ</t>
    </rPh>
    <rPh sb="8" eb="10">
      <t>キカン</t>
    </rPh>
    <phoneticPr fontId="24"/>
  </si>
  <si>
    <t>２．連携歯科医療機関</t>
    <rPh sb="2" eb="4">
      <t>レンケイ</t>
    </rPh>
    <rPh sb="4" eb="6">
      <t>シカ</t>
    </rPh>
    <rPh sb="6" eb="8">
      <t>イリョウ</t>
    </rPh>
    <rPh sb="8" eb="10">
      <t>キカン</t>
    </rPh>
    <phoneticPr fontId="2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</si>
  <si>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4"/>
  </si>
  <si>
    <t>④　看護師等以外の職員は、電話等により連絡及び相談を受けた際に、保
健師</t>
  </si>
  <si>
    <t>1　訪問介護事業所</t>
    <rPh sb="2" eb="4">
      <t>ホウモン</t>
    </rPh>
    <rPh sb="4" eb="6">
      <t>カイゴ</t>
    </rPh>
    <rPh sb="6" eb="9">
      <t>ジギョウショ</t>
    </rPh>
    <phoneticPr fontId="2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</si>
  <si>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4"/>
  </si>
  <si>
    <t>3　(介護予防）訪問リハビリテーション事業所</t>
    <rPh sb="3" eb="5">
      <t>カイゴ</t>
    </rPh>
    <rPh sb="5" eb="7">
      <t>ヨボウ</t>
    </rPh>
    <rPh sb="8" eb="10">
      <t>ホウモン</t>
    </rPh>
    <rPh sb="19" eb="22">
      <t>ジギョウショ</t>
    </rPh>
    <phoneticPr fontId="24"/>
  </si>
  <si>
    <t>歯科訪問診療料の算定の実績</t>
  </si>
  <si>
    <t>高齢者虐待防止阻止実施の有無</t>
    <rPh sb="0" eb="3">
      <t>こうれいしゃ</t>
    </rPh>
    <rPh sb="3" eb="5">
      <t>ぎゃくたい</t>
    </rPh>
    <rPh sb="5" eb="7">
      <t>ぼうし</t>
    </rPh>
    <rPh sb="7" eb="9">
      <t>そし</t>
    </rPh>
    <rPh sb="9" eb="11">
      <t>じっし</t>
    </rPh>
    <rPh sb="12" eb="14">
      <t>うむ</t>
    </rPh>
    <phoneticPr fontId="24" type="Hiragana"/>
  </si>
  <si>
    <t xml:space="preserve"> 1　緊急時（介護予防）訪問看護加算又は緊急時対応加算に係る届出内容</t>
    <rPh sb="18" eb="19">
      <t>マタ</t>
    </rPh>
    <rPh sb="20" eb="23">
      <t>キンキュウジ</t>
    </rPh>
    <rPh sb="23" eb="25">
      <t>タイオウ</t>
    </rPh>
    <rPh sb="25" eb="27">
      <t>カサン</t>
    </rPh>
    <phoneticPr fontId="2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</si>
  <si>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4"/>
  </si>
  <si>
    <t xml:space="preserve"> 5　ターミナルケア体制に係る届出内容</t>
    <rPh sb="10" eb="12">
      <t>タイセイ</t>
    </rPh>
    <rPh sb="15" eb="17">
      <t>トドケデ</t>
    </rPh>
    <phoneticPr fontId="24"/>
  </si>
  <si>
    <t>①　看護師等以外の職員が利用者又はその家族等からの電話等による連絡及び</t>
  </si>
  <si>
    <t>③　当該訪問看護ステーションの管理者は、連絡相談を担当する看護師
等以外の</t>
  </si>
  <si>
    <t>⑤　①から④について、利用者及び家族等に説明し、同意を得ること。</t>
  </si>
  <si>
    <t>③　夜間対応後の暦日の休日確保</t>
  </si>
  <si>
    <t>④　夜間勤務のニーズを踏まえた勤務体制の工夫</t>
  </si>
  <si>
    <t>⑥　電話等による連絡及び相談を担当する者に対する支援体制の確保</t>
  </si>
  <si>
    <t>理学療法士</t>
    <rPh sb="0" eb="2">
      <t>リガク</t>
    </rPh>
    <rPh sb="2" eb="5">
      <t>リョウホウシ</t>
    </rPh>
    <phoneticPr fontId="24"/>
  </si>
  <si>
    <t>作業療法士</t>
    <rPh sb="0" eb="2">
      <t>サギョウ</t>
    </rPh>
    <rPh sb="2" eb="5">
      <t>リョウホウシ</t>
    </rPh>
    <phoneticPr fontId="24"/>
  </si>
  <si>
    <t>事務職員</t>
    <rPh sb="0" eb="2">
      <t>ジム</t>
    </rPh>
    <rPh sb="2" eb="4">
      <t>ショクイン</t>
    </rPh>
    <phoneticPr fontId="24"/>
  </si>
  <si>
    <t>体制　※ (介護予防）訪問看護事業所のみ</t>
    <rPh sb="0" eb="2">
      <t>タイセイ</t>
    </rPh>
    <phoneticPr fontId="24"/>
  </si>
  <si>
    <t xml:space="preserve">    体制及び緊急の訪問看護が可能な体制が整備されているこ
と。</t>
  </si>
  <si>
    <t xml:space="preserve">    職員の勤務体制及び勤務状況を明らかにすること。</t>
  </si>
  <si>
    <t xml:space="preserve">    内容等を訪問看護記録書に記録すること。</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</si>
  <si>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4"/>
  </si>
  <si>
    <t>マニュアル添付</t>
    <rPh sb="5" eb="7">
      <t>テンプ</t>
    </rPh>
    <phoneticPr fontId="24"/>
  </si>
  <si>
    <t>緊急時（介護予防）訪問看護加算・緊急時対応加算・特別管理体制・ターミナルケア体制に係る届出書＜別紙４＞</t>
  </si>
  <si>
    <t>（別紙７－２）</t>
    <rPh sb="1" eb="3">
      <t>べっし</t>
    </rPh>
    <phoneticPr fontId="24" type="Hiragana"/>
  </si>
  <si>
    <t>口腔連携強化加算に関する届出書＜別紙９＞</t>
    <rPh sb="0" eb="8">
      <t>コウクウレンケイキョウカカサン</t>
    </rPh>
    <rPh sb="9" eb="10">
      <t>カン</t>
    </rPh>
    <rPh sb="12" eb="15">
      <t>トドケデショ</t>
    </rPh>
    <rPh sb="16" eb="18">
      <t>ベッシ</t>
    </rPh>
    <phoneticPr fontId="75"/>
  </si>
  <si>
    <t>(別紙４)</t>
    <rPh sb="1" eb="3">
      <t>ベッシ</t>
    </rPh>
    <phoneticPr fontId="24"/>
  </si>
  <si>
    <t>（別紙６）</t>
  </si>
  <si>
    <t>　　　７ 「サービス提供体制強化加算」については、「サービス提供体制強化加算に関する届出書」（別紙７）（別紙７－１）、必要に応じて（別紙７－２）を添付してください。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2" eb="54">
      <t>ベッシ</t>
    </rPh>
    <rPh sb="59" eb="61">
      <t>ヒツヨウ</t>
    </rPh>
    <rPh sb="62" eb="63">
      <t>オウ</t>
    </rPh>
    <rPh sb="73" eb="75">
      <t>テンプ</t>
    </rPh>
    <phoneticPr fontId="24"/>
  </si>
  <si>
    <t>　　　３ 「緊急時訪問看護加算」「特別管理体制」「ターミナルケア体制」については、「緊急時（介護予防）訪問看護加算・緊急時対応加算・特別管理体制・ターミナルケア体制に係る届出書」（別紙４）を添付してください。</t>
  </si>
  <si>
    <t>介護職員等処遇改善加算</t>
    <rPh sb="0" eb="2">
      <t>カイゴ</t>
    </rPh>
    <rPh sb="2" eb="4">
      <t>ショクイン</t>
    </rPh>
    <rPh sb="4" eb="5">
      <t>トウ</t>
    </rPh>
    <rPh sb="5" eb="9">
      <t>ショグ</t>
    </rPh>
    <rPh sb="9" eb="11">
      <t>カサン</t>
    </rPh>
    <phoneticPr fontId="24"/>
  </si>
  <si>
    <t>９ 加算Ⅲ</t>
  </si>
  <si>
    <t>Ａ 加算Ⅳ</t>
  </si>
  <si>
    <t>業務継続計画策定の有無</t>
    <rPh sb="0" eb="2">
      <t>ギョウム</t>
    </rPh>
    <rPh sb="2" eb="4">
      <t>ケイゾク</t>
    </rPh>
    <rPh sb="4" eb="6">
      <t>ケイカク</t>
    </rPh>
    <rPh sb="6" eb="8">
      <t>サクテイ</t>
    </rPh>
    <rPh sb="9" eb="11">
      <t>ウム</t>
    </rPh>
    <phoneticPr fontId="24"/>
  </si>
  <si>
    <t>８ 加算Ⅱイ</t>
    <rPh sb="2" eb="4">
      <t>カサン</t>
    </rPh>
    <phoneticPr fontId="24"/>
  </si>
  <si>
    <t>７ 加算Ⅰイ</t>
  </si>
  <si>
    <t>Ｓ 加算Ⅰロ</t>
    <rPh sb="2" eb="4">
      <t>カサン</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</si>
</sst>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0%"/>
    <numFmt numFmtId="177" formatCode="#,##0.##"/>
    <numFmt numFmtId="178" formatCode="0.0"/>
    <numFmt numFmtId="179" formatCode="#,##0.0&quot;人&quot;"/>
    <numFmt numFmtId="180" formatCode="#,##0.0#"/>
    <numFmt numFmtId="181" formatCode="#,##0&quot;人&quot;"/>
    <numFmt numFmtId="182" formatCode="#,##0.0;[Red]\-#,##0.0"/>
    <numFmt numFmtId="183" formatCode="0.0_ "/>
    <numFmt numFmtId="184" formatCode="0_ "/>
    <numFmt numFmtId="185" formatCode="#,##0.0_);[Red]\(#,##0.0\)"/>
  </numFmts>
  <fonts count="7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2"/>
      <color auto="1"/>
      <name val="ＭＳ Ｐゴシック"/>
    </font>
    <font>
      <sz val="9"/>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9"/>
      <color auto="1"/>
      <name val="ＭＳ Ｐゴシック"/>
      <family val="3"/>
    </font>
    <font>
      <sz val="12"/>
      <color auto="1"/>
      <name val="HG丸ｺﾞｼｯｸM-PRO"/>
      <family val="3"/>
    </font>
    <font>
      <sz val="9"/>
      <color auto="1"/>
      <name val="HG丸ｺﾞｼｯｸM-PRO"/>
    </font>
    <font>
      <sz val="10"/>
      <color auto="1"/>
      <name val="HG丸ｺﾞｼｯｸM-PRO"/>
      <family val="3"/>
    </font>
    <font>
      <sz val="8"/>
      <color auto="1"/>
      <name val="HG丸ｺﾞｼｯｸM-PRO"/>
      <family val="3"/>
    </font>
    <font>
      <sz val="9"/>
      <color rgb="FFFF0000"/>
      <name val="HG丸ｺﾞｼｯｸM-PRO"/>
      <family val="3"/>
    </font>
    <font>
      <sz val="8"/>
      <color rgb="FFFF0000"/>
      <name val="HG丸ｺﾞｼｯｸM-PRO"/>
      <family val="3"/>
    </font>
    <font>
      <sz val="11"/>
      <color auto="1"/>
      <name val="HGSｺﾞｼｯｸM"/>
      <family val="3"/>
    </font>
    <font>
      <sz val="10.5"/>
      <color auto="1"/>
      <name val="ＭＳ 明朝"/>
      <family val="1"/>
    </font>
    <font>
      <sz val="10"/>
      <color auto="1"/>
      <name val="HGSｺﾞｼｯｸM"/>
      <family val="3"/>
    </font>
    <font>
      <sz val="8"/>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theme="1"/>
      <name val="HGSｺﾞｼｯｸM"/>
      <family val="3"/>
    </font>
    <font>
      <sz val="9"/>
      <color auto="1"/>
      <name val="HGSｺﾞｼｯｸM"/>
      <family val="3"/>
    </font>
    <font>
      <sz val="14"/>
      <color auto="1"/>
      <name val="HGSｺﾞｼｯｸM"/>
      <family val="3"/>
    </font>
    <font>
      <b/>
      <sz val="8"/>
      <color auto="1"/>
      <name val="HGSｺﾞｼｯｸM"/>
      <family val="3"/>
    </font>
    <font>
      <b/>
      <sz val="11"/>
      <color auto="1"/>
      <name val="HGSｺﾞｼｯｸM"/>
      <family val="3"/>
    </font>
    <font>
      <b/>
      <sz val="16"/>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sz val="11"/>
      <color rgb="FF000000"/>
      <name val="游ゴシック"/>
      <family val="3"/>
    </font>
    <font>
      <sz val="12"/>
      <color auto="1"/>
      <name val="HGSｺﾞｼｯｸE"/>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sz val="12"/>
      <color auto="1"/>
      <name val="游ゴシック"/>
      <family val="3"/>
    </font>
    <font>
      <sz val="12"/>
      <color theme="1"/>
      <name val="游ゴシック"/>
      <family val="3"/>
    </font>
    <font>
      <sz val="10"/>
      <color auto="1"/>
      <name val="ＭＳ Ｐゴシック"/>
      <family val="3"/>
    </font>
    <font>
      <sz val="11"/>
      <color auto="1"/>
      <name val="ＭＳ 明朝"/>
      <family val="1"/>
    </font>
    <font>
      <b/>
      <sz val="12"/>
      <color auto="1"/>
      <name val="ＭＳ Ｐゴシック"/>
      <family val="3"/>
    </font>
    <font>
      <b/>
      <sz val="11"/>
      <color auto="1"/>
      <name val="ＭＳ Ｐゴシック"/>
    </font>
    <font>
      <u/>
      <sz val="11"/>
      <color auto="1"/>
      <name val="ＭＳ Ｐゴシック"/>
      <family val="3"/>
    </font>
    <font>
      <b/>
      <sz val="10"/>
      <color auto="1"/>
      <name val="ＭＳ Ｐゴシック"/>
      <family val="3"/>
    </font>
    <font>
      <sz val="10"/>
      <color auto="1"/>
      <name val="ＭＳ 明朝"/>
    </font>
    <font>
      <sz val="8"/>
      <color auto="1"/>
      <name val="ＭＳ Ｐゴシック"/>
    </font>
    <font>
      <sz val="11"/>
      <color indexed="8"/>
      <name val="ＭＳ ゴシック"/>
    </font>
    <font>
      <sz val="10"/>
      <color auto="1"/>
      <name val="ＭＳ ゴシック"/>
      <family val="3"/>
    </font>
    <font>
      <sz val="14"/>
      <color auto="1"/>
      <name val="HGSｺﾞｼｯｸM"/>
      <family val="3"/>
    </font>
    <font>
      <b/>
      <sz val="14"/>
      <color auto="1"/>
      <name val="ＭＳ Ｐゴシック"/>
    </font>
    <font>
      <b/>
      <sz val="16"/>
      <color auto="1"/>
      <name val="ＭＳ Ｐゴシック"/>
      <family val="3"/>
    </font>
    <font>
      <sz val="9"/>
      <color auto="1"/>
      <name val="ＭＳ Ｐゴシック"/>
      <family val="3"/>
    </font>
    <font>
      <sz val="6"/>
      <color auto="1"/>
      <name val="ＭＳ 明朝"/>
      <family val="1"/>
    </font>
  </fonts>
  <fills count="4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8" tint="0.8"/>
        <bgColor rgb="FFCCFFFF"/>
      </patternFill>
    </fill>
    <fill>
      <patternFill patternType="solid">
        <fgColor rgb="FFFFFF00"/>
        <bgColor indexed="64"/>
      </patternFill>
    </fill>
    <fill>
      <patternFill patternType="solid">
        <fgColor rgb="FFFFFFFF"/>
        <bgColor rgb="FFFFFFCC"/>
      </patternFill>
    </fill>
    <fill>
      <patternFill patternType="solid">
        <fgColor theme="0" tint="-0.5"/>
        <bgColor indexed="64"/>
      </patternFill>
    </fill>
    <fill>
      <patternFill patternType="solid">
        <fgColor theme="0"/>
        <bgColor indexed="64"/>
      </patternFill>
    </fill>
    <fill>
      <patternFill patternType="solid">
        <fgColor indexed="9"/>
        <bgColor indexed="64"/>
      </patternFill>
    </fill>
    <fill>
      <patternFill patternType="solid">
        <fgColor theme="3" tint="0.8"/>
        <bgColor indexed="64"/>
      </patternFill>
    </fill>
    <fill>
      <patternFill patternType="solid">
        <fgColor rgb="FFCCFFCC"/>
        <bgColor indexed="64"/>
      </patternFill>
    </fill>
    <fill>
      <patternFill patternType="solid">
        <fgColor indexed="43"/>
        <bgColor indexed="64"/>
      </patternFill>
    </fill>
  </fills>
  <borders count="26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hair">
        <color indexed="64"/>
      </bottom>
      <diagonal/>
    </border>
    <border>
      <left style="thin">
        <color auto="1"/>
      </left>
      <right style="thin">
        <color auto="1"/>
      </right>
      <top/>
      <bottom style="hair">
        <color auto="1"/>
      </bottom>
      <diagonal/>
    </border>
    <border diagonalUp="1">
      <left style="thin">
        <color auto="1"/>
      </left>
      <right style="thin">
        <color auto="1"/>
      </right>
      <top style="hair">
        <color auto="1"/>
      </top>
      <bottom style="hair">
        <color auto="1"/>
      </bottom>
      <diagonal style="hair">
        <color auto="1"/>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diagonalUp="1">
      <left style="thin">
        <color auto="1"/>
      </left>
      <right style="thin">
        <color auto="1"/>
      </right>
      <top style="hair">
        <color auto="1"/>
      </top>
      <bottom/>
      <diagonal style="hair">
        <color auto="1"/>
      </diagonal>
    </border>
    <border>
      <left style="thin">
        <color auto="1"/>
      </left>
      <right/>
      <top style="hair">
        <color auto="1"/>
      </top>
      <bottom/>
      <diagonal/>
    </border>
    <border>
      <left style="thin">
        <color auto="1"/>
      </left>
      <right/>
      <top/>
      <bottom style="hair">
        <color auto="1"/>
      </bottom>
      <diagonal/>
    </border>
    <border>
      <left/>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auto="1"/>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thin">
        <color indexed="8"/>
      </top>
      <bottom/>
      <diagonal/>
    </border>
    <border>
      <left style="thin">
        <color indexed="8"/>
      </left>
      <right style="hair">
        <color indexed="8"/>
      </right>
      <top/>
      <bottom style="thin">
        <color indexed="8"/>
      </bottom>
      <diagonal/>
    </border>
    <border>
      <left style="thin">
        <color indexed="8"/>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hair">
        <color indexed="8"/>
      </left>
      <right style="hair">
        <color indexed="8"/>
      </right>
      <top/>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style="thin">
        <color indexed="8"/>
      </bottom>
      <diagonal/>
    </border>
    <border>
      <left style="hair">
        <color indexed="8"/>
      </left>
      <right/>
      <top style="thin">
        <color indexed="8"/>
      </top>
      <bottom/>
      <diagonal/>
    </border>
    <border>
      <left style="hair">
        <color indexed="8"/>
      </left>
      <right/>
      <top/>
      <bottom style="thin">
        <color indexed="8"/>
      </bottom>
      <diagonal/>
    </border>
    <border>
      <left style="hair">
        <color indexed="8"/>
      </left>
      <right/>
      <top/>
      <bottom/>
      <diagonal/>
    </border>
    <border>
      <left/>
      <right style="hair">
        <color indexed="8"/>
      </right>
      <top/>
      <bottom style="hair">
        <color indexed="8"/>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8"/>
      </left>
      <right/>
      <top/>
      <bottom style="hair">
        <color indexed="8"/>
      </bottom>
      <diagonal/>
    </border>
    <border>
      <left style="hair">
        <color indexed="8"/>
      </left>
      <right style="double">
        <color indexed="8"/>
      </right>
      <top style="thin">
        <color indexed="8"/>
      </top>
      <bottom/>
      <diagonal/>
    </border>
    <border>
      <left style="hair">
        <color indexed="8"/>
      </left>
      <right style="double">
        <color indexed="8"/>
      </right>
      <top/>
      <bottom style="thin">
        <color indexed="8"/>
      </bottom>
      <diagonal/>
    </border>
    <border>
      <left style="hair">
        <color indexed="8"/>
      </left>
      <right style="double">
        <color indexed="8"/>
      </right>
      <top/>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medium">
        <color indexed="64"/>
      </right>
      <top style="medium">
        <color indexed="64"/>
      </top>
      <bottom style="medium">
        <color indexed="64"/>
      </bottom>
      <diagonal/>
    </border>
    <border>
      <left style="thin">
        <color indexed="8"/>
      </left>
      <right style="thin">
        <color indexed="8"/>
      </right>
      <top style="medium">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hair">
        <color indexed="8"/>
      </right>
      <top style="medium">
        <color indexed="8"/>
      </top>
      <bottom/>
      <diagonal/>
    </border>
    <border>
      <left style="thin">
        <color indexed="8"/>
      </left>
      <right style="hair">
        <color indexed="8"/>
      </right>
      <top/>
      <bottom style="dotted">
        <color indexed="8"/>
      </bottom>
      <diagonal/>
    </border>
    <border>
      <left style="thin">
        <color indexed="8"/>
      </left>
      <right style="hair">
        <color indexed="8"/>
      </right>
      <top/>
      <bottom style="medium">
        <color indexed="8"/>
      </bottom>
      <diagonal/>
    </border>
    <border>
      <left style="thin">
        <color indexed="8"/>
      </left>
      <right style="hair">
        <color indexed="8"/>
      </right>
      <top/>
      <bottom style="double">
        <color indexed="8"/>
      </bottom>
      <diagonal/>
    </border>
    <border>
      <left style="hair">
        <color indexed="8"/>
      </left>
      <right style="hair">
        <color indexed="8"/>
      </right>
      <top style="medium">
        <color indexed="8"/>
      </top>
      <bottom/>
      <diagonal/>
    </border>
    <border>
      <left style="hair">
        <color indexed="8"/>
      </left>
      <right style="hair">
        <color indexed="8"/>
      </right>
      <top/>
      <bottom style="dotted">
        <color indexed="8"/>
      </bottom>
      <diagonal/>
    </border>
    <border>
      <left style="hair">
        <color indexed="8"/>
      </left>
      <right style="hair">
        <color indexed="8"/>
      </right>
      <top/>
      <bottom style="medium">
        <color indexed="8"/>
      </bottom>
      <diagonal/>
    </border>
    <border>
      <left style="hair">
        <color indexed="8"/>
      </left>
      <right style="hair">
        <color indexed="8"/>
      </right>
      <top/>
      <bottom style="double">
        <color indexed="8"/>
      </bottom>
      <diagonal/>
    </border>
    <border>
      <left style="hair">
        <color indexed="8"/>
      </left>
      <right/>
      <top style="medium">
        <color indexed="8"/>
      </top>
      <bottom/>
      <diagonal/>
    </border>
    <border>
      <left style="hair">
        <color indexed="8"/>
      </left>
      <right/>
      <top/>
      <bottom style="dotted">
        <color indexed="8"/>
      </bottom>
      <diagonal/>
    </border>
    <border>
      <left style="hair">
        <color indexed="8"/>
      </left>
      <right/>
      <top/>
      <bottom style="medium">
        <color indexed="8"/>
      </bottom>
      <diagonal/>
    </border>
    <border>
      <left style="hair">
        <color indexed="8"/>
      </left>
      <right/>
      <top/>
      <bottom style="double">
        <color indexed="8"/>
      </bottom>
      <diagonal/>
    </border>
    <border>
      <left style="hair">
        <color indexed="8"/>
      </left>
      <right style="thin">
        <color indexed="8"/>
      </right>
      <top/>
      <bottom style="thin">
        <color indexed="8"/>
      </bottom>
      <diagonal/>
    </border>
    <border>
      <left style="hair">
        <color indexed="8"/>
      </left>
      <right style="double">
        <color indexed="8"/>
      </right>
      <top style="medium">
        <color indexed="8"/>
      </top>
      <bottom/>
      <diagonal/>
    </border>
    <border>
      <left style="hair">
        <color indexed="8"/>
      </left>
      <right style="double">
        <color indexed="8"/>
      </right>
      <top/>
      <bottom style="dotted">
        <color indexed="8"/>
      </bottom>
      <diagonal/>
    </border>
    <border>
      <left style="hair">
        <color indexed="8"/>
      </left>
      <right style="double">
        <color indexed="8"/>
      </right>
      <top/>
      <bottom style="medium">
        <color indexed="8"/>
      </bottom>
      <diagonal/>
    </border>
    <border>
      <left style="hair">
        <color indexed="8"/>
      </left>
      <right style="double">
        <color indexed="8"/>
      </right>
      <top/>
      <bottom style="double">
        <color indexed="8"/>
      </bottom>
      <diagonal/>
    </border>
    <border>
      <left style="double">
        <color indexed="8"/>
      </left>
      <right style="thin">
        <color indexed="8"/>
      </right>
      <top style="thin">
        <color indexed="8"/>
      </top>
      <bottom/>
      <diagonal/>
    </border>
    <border>
      <left style="double">
        <color indexed="8"/>
      </left>
      <right style="thin">
        <color indexed="8"/>
      </right>
      <top style="medium">
        <color indexed="8"/>
      </top>
      <bottom style="dotted">
        <color indexed="8"/>
      </bottom>
      <diagonal/>
    </border>
    <border>
      <left style="double">
        <color indexed="8"/>
      </left>
      <right style="thin">
        <color indexed="8"/>
      </right>
      <top style="thin">
        <color indexed="8"/>
      </top>
      <bottom style="dotted">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medium">
        <color indexed="8"/>
      </bottom>
      <diagonal/>
    </border>
    <border>
      <left style="double">
        <color indexed="8"/>
      </left>
      <right style="thin">
        <color indexed="8"/>
      </right>
      <top style="thin">
        <color indexed="8"/>
      </top>
      <bottom style="double">
        <color indexed="8"/>
      </bottom>
      <diagonal/>
    </border>
    <border>
      <left/>
      <right/>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medium">
        <color indexed="8"/>
      </top>
      <bottom/>
      <diagonal/>
    </border>
    <border diagonalUp="1">
      <left/>
      <right style="thin">
        <color indexed="8"/>
      </right>
      <top/>
      <bottom style="thin">
        <color indexed="8"/>
      </bottom>
      <diagonal style="thin">
        <color indexed="8"/>
      </diagonal>
    </border>
  </borders>
  <cellStyleXfs count="8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7" fillId="0" borderId="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xf numFmtId="0" fontId="6" fillId="0" borderId="0">
      <alignment vertical="center"/>
    </xf>
    <xf numFmtId="0" fontId="13" fillId="0" borderId="0">
      <alignment vertical="center"/>
    </xf>
    <xf numFmtId="0" fontId="13" fillId="0" borderId="0">
      <alignment vertical="center"/>
    </xf>
    <xf numFmtId="0" fontId="14" fillId="0" borderId="0" applyBorder="0"/>
    <xf numFmtId="0" fontId="14" fillId="0" borderId="0" applyBorder="0"/>
    <xf numFmtId="0" fontId="7" fillId="0" borderId="0">
      <alignment vertical="center"/>
    </xf>
    <xf numFmtId="0" fontId="7" fillId="0" borderId="0"/>
    <xf numFmtId="0" fontId="7" fillId="0" borderId="0"/>
    <xf numFmtId="0" fontId="7" fillId="0" borderId="0">
      <alignment vertical="center"/>
    </xf>
    <xf numFmtId="0" fontId="7" fillId="0" borderId="0"/>
    <xf numFmtId="0" fontId="12" fillId="0" borderId="0">
      <alignment vertical="center"/>
    </xf>
    <xf numFmtId="0" fontId="13" fillId="0" borderId="0">
      <alignment vertical="center"/>
    </xf>
    <xf numFmtId="0" fontId="7" fillId="0" borderId="0"/>
    <xf numFmtId="0" fontId="13"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15" fillId="0" borderId="0">
      <alignment vertical="center"/>
    </xf>
    <xf numFmtId="0" fontId="12" fillId="0" borderId="0">
      <alignment vertical="center"/>
    </xf>
    <xf numFmtId="0" fontId="12"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16" fillId="32"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0"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177">
    <xf numFmtId="0" fontId="0" fillId="0" borderId="0" xfId="0"/>
    <xf numFmtId="0" fontId="25" fillId="0" borderId="0" xfId="69" applyFont="1">
      <alignment vertical="center"/>
    </xf>
    <xf numFmtId="0" fontId="25" fillId="0" borderId="0" xfId="69" applyFont="1" applyAlignment="1">
      <alignment horizontal="center" vertical="center"/>
    </xf>
    <xf numFmtId="0" fontId="25" fillId="0" borderId="0" xfId="69" applyFont="1" applyAlignment="1">
      <alignment horizontal="left" vertical="center"/>
    </xf>
    <xf numFmtId="0" fontId="25" fillId="0" borderId="0" xfId="69" applyFont="1" applyAlignment="1">
      <alignment vertical="center" wrapText="1"/>
    </xf>
    <xf numFmtId="0" fontId="13" fillId="0" borderId="0" xfId="41">
      <alignment vertical="center"/>
    </xf>
    <xf numFmtId="0" fontId="26" fillId="33" borderId="0" xfId="69" applyFont="1" applyFill="1" applyBorder="1" applyAlignment="1">
      <alignment horizontal="center" vertical="center" wrapText="1"/>
    </xf>
    <xf numFmtId="0" fontId="27" fillId="0" borderId="0" xfId="69" applyFont="1">
      <alignment vertical="center"/>
    </xf>
    <xf numFmtId="0" fontId="27" fillId="0" borderId="0" xfId="41" applyFont="1" applyAlignment="1">
      <alignment vertical="center"/>
    </xf>
    <xf numFmtId="0" fontId="27" fillId="34" borderId="10" xfId="72" applyFont="1" applyFill="1" applyBorder="1" applyAlignment="1">
      <alignment horizontal="center" vertical="center"/>
    </xf>
    <xf numFmtId="0" fontId="27" fillId="0" borderId="11" xfId="72" applyFont="1" applyBorder="1" applyAlignment="1">
      <alignment horizontal="center" vertical="center" wrapText="1"/>
    </xf>
    <xf numFmtId="0" fontId="27" fillId="0" borderId="12" xfId="72" applyFont="1" applyBorder="1">
      <alignment vertical="center"/>
    </xf>
    <xf numFmtId="0" fontId="28" fillId="0" borderId="13" xfId="69" applyFont="1" applyBorder="1" applyAlignment="1">
      <alignment horizontal="center" vertical="center"/>
    </xf>
    <xf numFmtId="0" fontId="27" fillId="0" borderId="13" xfId="69" applyFont="1" applyBorder="1" applyAlignment="1">
      <alignment horizontal="center" vertical="center"/>
    </xf>
    <xf numFmtId="0" fontId="27" fillId="0" borderId="13" xfId="72" applyFont="1" applyBorder="1">
      <alignment vertical="center"/>
    </xf>
    <xf numFmtId="0" fontId="27" fillId="0" borderId="14" xfId="69" applyFont="1" applyBorder="1" applyAlignment="1">
      <alignment horizontal="center" vertical="center"/>
    </xf>
    <xf numFmtId="0" fontId="27" fillId="0" borderId="15" xfId="72" applyFont="1" applyBorder="1" applyAlignment="1">
      <alignment horizontal="center" vertical="center" wrapText="1"/>
    </xf>
    <xf numFmtId="0" fontId="27" fillId="0" borderId="16" xfId="72" applyFont="1" applyBorder="1" applyAlignment="1">
      <alignment horizontal="left" vertical="center" wrapText="1"/>
    </xf>
    <xf numFmtId="0" fontId="28" fillId="0" borderId="17" xfId="69" applyFont="1" applyBorder="1" applyAlignment="1">
      <alignment horizontal="left" vertical="center"/>
    </xf>
    <xf numFmtId="0" fontId="28" fillId="0" borderId="17" xfId="69" applyFont="1" applyBorder="1" applyAlignment="1">
      <alignment horizontal="left" vertical="center" wrapText="1"/>
    </xf>
    <xf numFmtId="0" fontId="27" fillId="0" borderId="16" xfId="69" applyFont="1" applyBorder="1" applyAlignment="1">
      <alignment vertical="center" wrapText="1"/>
    </xf>
    <xf numFmtId="0" fontId="27" fillId="0" borderId="17" xfId="69" applyFont="1" applyBorder="1" applyAlignment="1">
      <alignment horizontal="left" vertical="center" wrapText="1"/>
    </xf>
    <xf numFmtId="0" fontId="27" fillId="0" borderId="18" xfId="69" applyFont="1" applyBorder="1" applyAlignment="1">
      <alignment horizontal="left" vertical="center" wrapText="1"/>
    </xf>
    <xf numFmtId="0" fontId="27" fillId="0" borderId="19" xfId="69" applyFont="1" applyBorder="1" applyAlignment="1">
      <alignment vertical="center" wrapText="1"/>
    </xf>
    <xf numFmtId="0" fontId="28" fillId="0" borderId="16" xfId="69" applyFont="1" applyBorder="1" applyAlignment="1">
      <alignment horizontal="left" vertical="center"/>
    </xf>
    <xf numFmtId="0" fontId="27" fillId="0" borderId="20" xfId="69" applyFont="1" applyBorder="1" applyAlignment="1">
      <alignment horizontal="left" vertical="center" wrapText="1"/>
    </xf>
    <xf numFmtId="0" fontId="29" fillId="34" borderId="21" xfId="72" applyFont="1" applyFill="1" applyBorder="1" applyAlignment="1">
      <alignment horizontal="center" vertical="center" wrapText="1"/>
    </xf>
    <xf numFmtId="0" fontId="27" fillId="35" borderId="22" xfId="72" applyFont="1" applyFill="1" applyBorder="1" applyAlignment="1">
      <alignment horizontal="center" vertical="center"/>
    </xf>
    <xf numFmtId="0" fontId="27" fillId="35" borderId="23" xfId="72" applyFont="1" applyFill="1" applyBorder="1" applyAlignment="1">
      <alignment horizontal="center" vertical="center"/>
    </xf>
    <xf numFmtId="0" fontId="27" fillId="0" borderId="24" xfId="72" applyFont="1" applyBorder="1" applyAlignment="1">
      <alignment horizontal="center" vertical="center"/>
    </xf>
    <xf numFmtId="0" fontId="27" fillId="0" borderId="25" xfId="72" applyFont="1" applyBorder="1" applyAlignment="1">
      <alignment horizontal="center" vertical="center"/>
    </xf>
    <xf numFmtId="0" fontId="27" fillId="0" borderId="26" xfId="72" applyFont="1" applyBorder="1" applyAlignment="1">
      <alignment horizontal="center" vertical="center"/>
    </xf>
    <xf numFmtId="0" fontId="27" fillId="0" borderId="27" xfId="72" applyFont="1" applyBorder="1" applyAlignment="1">
      <alignment horizontal="center" vertical="center"/>
    </xf>
    <xf numFmtId="0" fontId="28" fillId="0" borderId="28" xfId="69" applyFont="1" applyBorder="1" applyAlignment="1">
      <alignment horizontal="center" vertical="center"/>
    </xf>
    <xf numFmtId="0" fontId="27" fillId="0" borderId="27" xfId="69" applyFont="1" applyBorder="1" applyAlignment="1">
      <alignment horizontal="center" vertical="center" wrapText="1"/>
    </xf>
    <xf numFmtId="0" fontId="27" fillId="0" borderId="22" xfId="69" applyFont="1" applyBorder="1" applyAlignment="1">
      <alignment horizontal="center" vertical="center" wrapText="1"/>
    </xf>
    <xf numFmtId="0" fontId="27" fillId="0" borderId="29" xfId="69" applyFont="1" applyBorder="1" applyAlignment="1">
      <alignment horizontal="center" vertical="center" wrapText="1"/>
    </xf>
    <xf numFmtId="0" fontId="28" fillId="0" borderId="22" xfId="69" applyFont="1" applyBorder="1" applyAlignment="1">
      <alignment horizontal="center" vertical="center"/>
    </xf>
    <xf numFmtId="0" fontId="27" fillId="0" borderId="30" xfId="69" applyFont="1" applyBorder="1" applyAlignment="1">
      <alignment horizontal="center" vertical="center" wrapText="1"/>
    </xf>
    <xf numFmtId="0" fontId="27" fillId="0" borderId="0" xfId="69" applyFont="1" applyAlignment="1">
      <alignment horizontal="center" vertical="center"/>
    </xf>
    <xf numFmtId="0" fontId="27" fillId="0" borderId="31" xfId="72" applyFont="1" applyBorder="1" applyAlignment="1">
      <alignment horizontal="center" vertical="center"/>
    </xf>
    <xf numFmtId="0" fontId="27" fillId="0" borderId="0" xfId="72" applyFont="1" applyBorder="1" applyAlignment="1">
      <alignment horizontal="center" vertical="center"/>
    </xf>
    <xf numFmtId="0" fontId="30" fillId="0" borderId="32" xfId="69" applyFont="1" applyBorder="1" applyAlignment="1">
      <alignment horizontal="center" vertical="center"/>
    </xf>
    <xf numFmtId="0" fontId="30" fillId="0" borderId="33" xfId="69" applyFont="1" applyBorder="1" applyAlignment="1">
      <alignment horizontal="center" vertical="center"/>
    </xf>
    <xf numFmtId="0" fontId="27" fillId="0" borderId="34" xfId="69" applyFont="1" applyBorder="1" applyAlignment="1">
      <alignment horizontal="center" vertical="center"/>
    </xf>
    <xf numFmtId="0" fontId="27" fillId="0" borderId="35" xfId="72" applyFont="1" applyBorder="1" applyAlignment="1">
      <alignment horizontal="center" vertical="center"/>
    </xf>
    <xf numFmtId="0" fontId="27" fillId="0" borderId="33" xfId="41" applyFont="1" applyBorder="1" applyAlignment="1">
      <alignment horizontal="center" vertical="center"/>
    </xf>
    <xf numFmtId="0" fontId="27" fillId="0" borderId="28" xfId="72" applyFont="1" applyBorder="1" applyAlignment="1">
      <alignment horizontal="center" vertical="center"/>
    </xf>
    <xf numFmtId="0" fontId="27" fillId="0" borderId="36" xfId="69" applyFont="1" applyBorder="1" applyAlignment="1">
      <alignment horizontal="center" vertical="center" wrapText="1"/>
    </xf>
    <xf numFmtId="0" fontId="27" fillId="0" borderId="37" xfId="69" applyFont="1" applyBorder="1" applyAlignment="1">
      <alignment horizontal="center" vertical="center"/>
    </xf>
    <xf numFmtId="0" fontId="27" fillId="0" borderId="0" xfId="69" applyFont="1" applyAlignment="1">
      <alignment horizontal="left" vertical="center"/>
    </xf>
    <xf numFmtId="0" fontId="27" fillId="0" borderId="38" xfId="72" applyFont="1" applyBorder="1" applyAlignment="1">
      <alignment horizontal="left" vertical="center" wrapText="1"/>
    </xf>
    <xf numFmtId="0" fontId="27" fillId="0" borderId="39" xfId="72" applyFont="1" applyBorder="1" applyAlignment="1">
      <alignment horizontal="left" vertical="center"/>
    </xf>
    <xf numFmtId="0" fontId="27" fillId="0" borderId="0" xfId="72" applyFont="1" applyBorder="1" applyAlignment="1">
      <alignment horizontal="left" vertical="center"/>
    </xf>
    <xf numFmtId="0" fontId="29" fillId="0" borderId="0" xfId="72" applyFont="1" applyBorder="1" applyAlignment="1">
      <alignment horizontal="right" vertical="center"/>
    </xf>
    <xf numFmtId="0" fontId="27" fillId="0" borderId="39" xfId="72" applyFont="1" applyBorder="1" applyAlignment="1">
      <alignment horizontal="left" vertical="center" wrapText="1"/>
    </xf>
    <xf numFmtId="0" fontId="27" fillId="0" borderId="35" xfId="69" applyFont="1" applyBorder="1" applyAlignment="1">
      <alignment horizontal="left" vertical="center"/>
    </xf>
    <xf numFmtId="0" fontId="27" fillId="0" borderId="39" xfId="69" applyFont="1" applyBorder="1" applyAlignment="1">
      <alignment vertical="center" wrapText="1"/>
    </xf>
    <xf numFmtId="0" fontId="27" fillId="0" borderId="40" xfId="41" applyFont="1" applyBorder="1" applyAlignment="1">
      <alignment horizontal="left" vertical="center" wrapText="1"/>
    </xf>
    <xf numFmtId="0" fontId="27" fillId="0" borderId="35" xfId="41" applyFont="1" applyBorder="1" applyAlignment="1">
      <alignment horizontal="left" vertical="center" wrapText="1"/>
    </xf>
    <xf numFmtId="0" fontId="27" fillId="0" borderId="41" xfId="72" applyFont="1" applyBorder="1" applyAlignment="1">
      <alignment horizontal="left" vertical="center" wrapText="1"/>
    </xf>
    <xf numFmtId="0" fontId="27" fillId="0" borderId="0" xfId="72" applyFont="1" applyBorder="1">
      <alignment vertical="center"/>
    </xf>
    <xf numFmtId="0" fontId="29" fillId="0" borderId="0" xfId="72" applyFont="1" applyBorder="1">
      <alignment vertical="center"/>
    </xf>
    <xf numFmtId="0" fontId="27" fillId="0" borderId="0" xfId="69" applyFont="1" applyAlignment="1">
      <alignment vertical="center" wrapText="1"/>
    </xf>
    <xf numFmtId="0" fontId="27" fillId="34" borderId="10" xfId="72" applyFont="1" applyFill="1" applyBorder="1" applyAlignment="1">
      <alignment horizontal="center" vertical="center" wrapText="1"/>
    </xf>
    <xf numFmtId="0" fontId="29" fillId="0" borderId="22" xfId="72" applyFont="1" applyBorder="1" applyAlignment="1">
      <alignment vertical="center" wrapText="1"/>
    </xf>
    <xf numFmtId="0" fontId="29" fillId="0" borderId="22" xfId="72" applyFont="1" applyBorder="1" applyAlignment="1">
      <alignment horizontal="left" vertical="center" wrapText="1"/>
    </xf>
    <xf numFmtId="0" fontId="31" fillId="0" borderId="23" xfId="69" applyFont="1" applyBorder="1" applyAlignment="1">
      <alignment horizontal="left" vertical="center" wrapText="1"/>
    </xf>
    <xf numFmtId="0" fontId="29" fillId="0" borderId="27" xfId="69" applyFont="1" applyBorder="1" applyAlignment="1">
      <alignment horizontal="left" vertical="center" wrapText="1"/>
    </xf>
    <xf numFmtId="0" fontId="29" fillId="0" borderId="27" xfId="41" applyFont="1" applyBorder="1" applyAlignment="1">
      <alignment vertical="center" wrapText="1"/>
    </xf>
    <xf numFmtId="0" fontId="29" fillId="36" borderId="22" xfId="41" applyFont="1" applyFill="1" applyBorder="1" applyAlignment="1">
      <alignment vertical="center" wrapText="1"/>
    </xf>
    <xf numFmtId="0" fontId="29" fillId="0" borderId="30" xfId="69" applyFont="1" applyBorder="1" applyAlignment="1">
      <alignment horizontal="left" vertical="center" wrapText="1"/>
    </xf>
    <xf numFmtId="0" fontId="32" fillId="0" borderId="0" xfId="0" applyFont="1" applyFill="1" applyAlignment="1"/>
    <xf numFmtId="0" fontId="32" fillId="0" borderId="0" xfId="0" applyFont="1" applyFill="1" applyAlignment="1">
      <alignment horizontal="left"/>
    </xf>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center" vertical="center"/>
    </xf>
    <xf numFmtId="0" fontId="32" fillId="0" borderId="42" xfId="0" applyFont="1" applyFill="1" applyBorder="1" applyAlignment="1">
      <alignment horizontal="center" vertical="center" textRotation="255" wrapText="1"/>
    </xf>
    <xf numFmtId="0" fontId="32" fillId="0" borderId="43" xfId="0" applyFont="1" applyFill="1" applyBorder="1" applyAlignment="1">
      <alignment horizontal="center" vertical="center" textRotation="255" wrapText="1"/>
    </xf>
    <xf numFmtId="0" fontId="32" fillId="0" borderId="44" xfId="0" applyFont="1" applyFill="1" applyBorder="1" applyAlignment="1">
      <alignment horizontal="center" vertical="center" textRotation="255" wrapText="1"/>
    </xf>
    <xf numFmtId="0" fontId="32" fillId="0" borderId="42" xfId="0" applyFont="1" applyFill="1" applyBorder="1" applyAlignment="1">
      <alignment horizontal="center" vertical="center" textRotation="255" shrinkToFit="1"/>
    </xf>
    <xf numFmtId="0" fontId="32" fillId="0" borderId="43" xfId="0" applyFont="1" applyFill="1" applyBorder="1" applyAlignment="1">
      <alignment horizontal="center" vertical="center" textRotation="255" shrinkToFit="1"/>
    </xf>
    <xf numFmtId="0" fontId="32" fillId="0" borderId="44" xfId="0" applyFont="1" applyFill="1" applyBorder="1" applyAlignment="1">
      <alignment horizontal="center" vertical="center" textRotation="255" shrinkToFit="1"/>
    </xf>
    <xf numFmtId="0" fontId="32" fillId="0" borderId="45" xfId="0" applyFont="1" applyFill="1" applyBorder="1" applyAlignment="1">
      <alignment horizontal="center" vertical="center" textRotation="255" shrinkToFit="1"/>
    </xf>
    <xf numFmtId="0" fontId="32" fillId="0" borderId="46" xfId="0" applyFont="1" applyFill="1" applyBorder="1" applyAlignment="1">
      <alignment horizontal="left" wrapText="1"/>
    </xf>
    <xf numFmtId="0" fontId="32" fillId="0" borderId="47" xfId="0" applyFont="1" applyFill="1" applyBorder="1" applyAlignment="1">
      <alignment horizontal="center" vertical="center" wrapText="1"/>
    </xf>
    <xf numFmtId="0" fontId="33" fillId="0" borderId="0" xfId="0" applyFont="1" applyFill="1" applyAlignment="1">
      <alignment horizontal="justify"/>
    </xf>
    <xf numFmtId="0" fontId="32" fillId="0" borderId="48"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47" xfId="0" applyFont="1" applyFill="1" applyBorder="1" applyAlignment="1">
      <alignment horizontal="left" vertical="center" wrapText="1"/>
    </xf>
    <xf numFmtId="0" fontId="32" fillId="0" borderId="47" xfId="0" applyFont="1" applyFill="1" applyBorder="1" applyAlignment="1">
      <alignment horizontal="left" shrinkToFit="1"/>
    </xf>
    <xf numFmtId="0" fontId="32" fillId="0" borderId="47" xfId="0" applyFont="1" applyFill="1" applyBorder="1" applyAlignment="1">
      <alignment horizontal="left" wrapText="1"/>
    </xf>
    <xf numFmtId="0" fontId="34" fillId="0" borderId="48"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2" fillId="0" borderId="48" xfId="0" applyFont="1" applyFill="1" applyBorder="1" applyAlignment="1">
      <alignment horizontal="left" vertical="top" wrapText="1"/>
    </xf>
    <xf numFmtId="0" fontId="32" fillId="0" borderId="45" xfId="0" applyFont="1" applyFill="1" applyBorder="1" applyAlignment="1">
      <alignment horizontal="left" vertical="top" wrapText="1"/>
    </xf>
    <xf numFmtId="0" fontId="32" fillId="0" borderId="47" xfId="0" applyFont="1" applyFill="1" applyBorder="1" applyAlignment="1">
      <alignment horizontal="center" wrapText="1"/>
    </xf>
    <xf numFmtId="0" fontId="32" fillId="0" borderId="49" xfId="0" applyFont="1" applyFill="1" applyBorder="1" applyAlignment="1">
      <alignment horizontal="left" vertical="top" wrapText="1"/>
    </xf>
    <xf numFmtId="0" fontId="32" fillId="0" borderId="50" xfId="0" applyFont="1" applyFill="1" applyBorder="1" applyAlignment="1">
      <alignment horizontal="center" vertical="center" wrapText="1"/>
    </xf>
    <xf numFmtId="0" fontId="32" fillId="0" borderId="51" xfId="0" applyFont="1" applyFill="1" applyBorder="1" applyAlignment="1">
      <alignment horizontal="left" vertical="center" wrapText="1"/>
    </xf>
    <xf numFmtId="0" fontId="32" fillId="0" borderId="52"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50" xfId="0" applyFont="1" applyFill="1" applyBorder="1" applyAlignment="1">
      <alignment horizontal="left" vertical="center" wrapText="1"/>
    </xf>
    <xf numFmtId="0" fontId="32" fillId="0" borderId="50" xfId="0" applyFont="1" applyFill="1" applyBorder="1" applyAlignment="1">
      <alignment horizontal="left" shrinkToFit="1"/>
    </xf>
    <xf numFmtId="0" fontId="32" fillId="0" borderId="50" xfId="0" applyFont="1" applyFill="1" applyBorder="1" applyAlignment="1">
      <alignment horizontal="left" wrapText="1"/>
    </xf>
    <xf numFmtId="0" fontId="34" fillId="0" borderId="51"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2" fillId="0" borderId="5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47" xfId="0" applyFont="1" applyFill="1" applyBorder="1" applyAlignment="1">
      <alignment horizontal="center" vertical="center" textRotation="255" wrapText="1"/>
    </xf>
    <xf numFmtId="0" fontId="32" fillId="0" borderId="48" xfId="0" applyFont="1" applyFill="1" applyBorder="1" applyAlignment="1">
      <alignment horizontal="center" vertical="center" textRotation="255" wrapText="1"/>
    </xf>
    <xf numFmtId="0" fontId="32" fillId="0" borderId="53" xfId="0" applyFont="1" applyFill="1" applyBorder="1" applyAlignment="1">
      <alignment horizontal="center" vertical="center" textRotation="255" wrapText="1"/>
    </xf>
    <xf numFmtId="0" fontId="32" fillId="0" borderId="50" xfId="0" applyFont="1" applyFill="1" applyBorder="1" applyAlignment="1">
      <alignment horizontal="center" wrapText="1"/>
    </xf>
    <xf numFmtId="0" fontId="32" fillId="0" borderId="52" xfId="0" applyFont="1" applyFill="1" applyBorder="1" applyAlignment="1">
      <alignment horizontal="left" vertical="top" wrapText="1"/>
    </xf>
    <xf numFmtId="0" fontId="32" fillId="0" borderId="0" xfId="0" applyFont="1" applyFill="1" applyBorder="1" applyAlignment="1">
      <alignment horizontal="center" vertical="center"/>
    </xf>
    <xf numFmtId="0" fontId="32" fillId="0" borderId="50" xfId="0" applyFont="1" applyFill="1" applyBorder="1" applyAlignment="1">
      <alignment horizontal="left" vertical="top"/>
    </xf>
    <xf numFmtId="0" fontId="32" fillId="0" borderId="50" xfId="0" applyFont="1" applyFill="1" applyBorder="1" applyAlignment="1">
      <alignment horizontal="left" vertical="top" shrinkToFit="1"/>
    </xf>
    <xf numFmtId="0" fontId="32" fillId="0" borderId="52" xfId="0" applyFont="1" applyFill="1" applyBorder="1" applyAlignment="1">
      <alignment horizontal="left" vertical="center" shrinkToFit="1"/>
    </xf>
    <xf numFmtId="0" fontId="32" fillId="0" borderId="54" xfId="0" applyFont="1" applyFill="1" applyBorder="1" applyAlignment="1">
      <alignment horizontal="left" vertical="top" shrinkToFit="1"/>
    </xf>
    <xf numFmtId="0" fontId="32" fillId="0" borderId="55" xfId="0" applyFont="1" applyFill="1" applyBorder="1" applyAlignment="1">
      <alignment horizontal="left" vertical="top" shrinkToFit="1"/>
    </xf>
    <xf numFmtId="0" fontId="0" fillId="0" borderId="50" xfId="0" applyFont="1" applyFill="1" applyBorder="1" applyAlignment="1">
      <alignment horizontal="left" vertical="top"/>
    </xf>
    <xf numFmtId="0" fontId="0" fillId="0" borderId="50" xfId="0" applyFont="1" applyFill="1" applyBorder="1" applyAlignment="1">
      <alignment horizontal="left" vertical="top" shrinkToFit="1"/>
    </xf>
    <xf numFmtId="0" fontId="0" fillId="0" borderId="50" xfId="0" applyFont="1" applyFill="1" applyBorder="1" applyAlignment="1">
      <alignment vertical="top" shrinkToFit="1"/>
    </xf>
    <xf numFmtId="0" fontId="0" fillId="0" borderId="52" xfId="0" applyFont="1" applyFill="1" applyBorder="1" applyAlignment="1">
      <alignment vertical="center" shrinkToFit="1"/>
    </xf>
    <xf numFmtId="0" fontId="0" fillId="0" borderId="54" xfId="0" applyFont="1" applyFill="1" applyBorder="1" applyAlignment="1">
      <alignment shrinkToFit="1"/>
    </xf>
    <xf numFmtId="0" fontId="32" fillId="0" borderId="56" xfId="0" applyFont="1" applyFill="1" applyBorder="1" applyAlignment="1">
      <alignment horizontal="center" vertical="center" wrapText="1"/>
    </xf>
    <xf numFmtId="0" fontId="0" fillId="0" borderId="57" xfId="0" applyFont="1" applyFill="1" applyBorder="1" applyAlignment="1">
      <alignment horizontal="left" vertical="center" wrapText="1"/>
    </xf>
    <xf numFmtId="0" fontId="32" fillId="0" borderId="58" xfId="0" applyFont="1" applyFill="1" applyBorder="1" applyAlignment="1">
      <alignment horizontal="left" vertical="center" wrapText="1"/>
    </xf>
    <xf numFmtId="0" fontId="32" fillId="0" borderId="57"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56" xfId="0" applyFont="1" applyFill="1" applyBorder="1" applyAlignment="1">
      <alignment horizontal="left" shrinkToFit="1"/>
    </xf>
    <xf numFmtId="0" fontId="32" fillId="0" borderId="56" xfId="0" applyFont="1" applyFill="1" applyBorder="1" applyAlignment="1">
      <alignment horizontal="left" wrapText="1"/>
    </xf>
    <xf numFmtId="0" fontId="34" fillId="0" borderId="57" xfId="0" applyFont="1" applyFill="1" applyBorder="1" applyAlignment="1">
      <alignment horizontal="left" vertical="center" wrapText="1"/>
    </xf>
    <xf numFmtId="0" fontId="34" fillId="0" borderId="59" xfId="0" applyFont="1" applyFill="1" applyBorder="1" applyAlignment="1">
      <alignment horizontal="left" vertical="center" wrapText="1"/>
    </xf>
    <xf numFmtId="0" fontId="34" fillId="0" borderId="58" xfId="0" applyFont="1" applyFill="1" applyBorder="1" applyAlignment="1">
      <alignment horizontal="left" vertical="center" wrapText="1"/>
    </xf>
    <xf numFmtId="0" fontId="32" fillId="0" borderId="60" xfId="0" applyFont="1" applyFill="1" applyBorder="1" applyAlignment="1">
      <alignment horizontal="left" vertical="top"/>
    </xf>
    <xf numFmtId="0" fontId="0" fillId="0" borderId="60" xfId="0" applyFont="1" applyFill="1" applyBorder="1" applyAlignment="1">
      <alignment horizontal="left" vertical="top"/>
    </xf>
    <xf numFmtId="0" fontId="0" fillId="0" borderId="60" xfId="0" applyFont="1" applyFill="1" applyBorder="1" applyAlignment="1">
      <alignment horizontal="left" vertical="top" shrinkToFit="1"/>
    </xf>
    <xf numFmtId="0" fontId="0" fillId="0" borderId="60" xfId="0" applyFont="1" applyFill="1" applyBorder="1" applyAlignment="1">
      <alignment vertical="top" shrinkToFit="1"/>
    </xf>
    <xf numFmtId="0" fontId="0" fillId="0" borderId="61" xfId="0" applyFont="1" applyFill="1" applyBorder="1" applyAlignment="1">
      <alignment vertical="center" shrinkToFit="1"/>
    </xf>
    <xf numFmtId="0" fontId="0" fillId="0" borderId="62" xfId="0" applyFont="1" applyFill="1" applyBorder="1" applyAlignment="1">
      <alignment shrinkToFit="1"/>
    </xf>
    <xf numFmtId="0" fontId="32" fillId="0" borderId="63" xfId="0" applyFont="1" applyFill="1" applyBorder="1" applyAlignment="1">
      <alignment horizontal="left" vertical="top" shrinkToFit="1"/>
    </xf>
    <xf numFmtId="0" fontId="32" fillId="0" borderId="64" xfId="0" applyFont="1" applyFill="1" applyBorder="1" applyAlignment="1">
      <alignment horizontal="center" vertical="center" textRotation="255"/>
    </xf>
    <xf numFmtId="0" fontId="32" fillId="0" borderId="65" xfId="0" applyFont="1" applyFill="1" applyBorder="1" applyAlignment="1">
      <alignment horizontal="left" vertical="center"/>
    </xf>
    <xf numFmtId="0" fontId="32" fillId="0" borderId="66" xfId="0" applyFont="1" applyFill="1" applyBorder="1" applyAlignment="1">
      <alignment horizontal="left" vertical="center"/>
    </xf>
    <xf numFmtId="0" fontId="32" fillId="0" borderId="51"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0" borderId="68" xfId="0" applyFont="1" applyFill="1" applyBorder="1" applyAlignment="1">
      <alignment horizontal="left" vertical="center" wrapText="1"/>
    </xf>
    <xf numFmtId="0" fontId="35" fillId="0" borderId="69" xfId="0" applyFont="1" applyFill="1" applyBorder="1" applyAlignment="1">
      <alignment horizontal="center" vertical="center" wrapText="1"/>
    </xf>
    <xf numFmtId="0" fontId="35" fillId="0" borderId="70" xfId="0" applyFont="1" applyFill="1" applyBorder="1" applyAlignment="1">
      <alignment horizontal="center" vertical="center" wrapText="1"/>
    </xf>
    <xf numFmtId="0" fontId="32" fillId="0" borderId="71" xfId="0" applyFont="1" applyFill="1" applyBorder="1" applyAlignment="1">
      <alignment horizontal="center" wrapText="1"/>
    </xf>
    <xf numFmtId="0" fontId="32" fillId="0" borderId="72" xfId="0" applyFont="1" applyFill="1" applyBorder="1" applyAlignment="1">
      <alignment horizontal="justify" wrapText="1"/>
    </xf>
    <xf numFmtId="0" fontId="32" fillId="0" borderId="73" xfId="0" applyFont="1" applyFill="1" applyBorder="1" applyAlignment="1">
      <alignment horizontal="left" vertical="center"/>
    </xf>
    <xf numFmtId="0" fontId="32" fillId="0" borderId="68" xfId="0" applyFont="1" applyFill="1" applyBorder="1" applyAlignment="1">
      <alignment horizontal="left" vertical="center"/>
    </xf>
    <xf numFmtId="0" fontId="35" fillId="0" borderId="57"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32" fillId="0" borderId="60" xfId="0" applyFont="1" applyFill="1" applyBorder="1" applyAlignment="1">
      <alignment horizontal="center" wrapText="1"/>
    </xf>
    <xf numFmtId="0" fontId="32" fillId="0" borderId="48" xfId="0" applyFont="1" applyFill="1" applyBorder="1" applyAlignment="1">
      <alignment horizontal="left"/>
    </xf>
    <xf numFmtId="0" fontId="32" fillId="0" borderId="49" xfId="0" applyFont="1" applyFill="1" applyBorder="1" applyAlignment="1">
      <alignment horizontal="left"/>
    </xf>
    <xf numFmtId="0" fontId="32" fillId="0" borderId="47" xfId="0" applyFont="1" applyFill="1" applyBorder="1" applyAlignment="1">
      <alignment horizontal="center" shrinkToFit="1"/>
    </xf>
    <xf numFmtId="0" fontId="32" fillId="0" borderId="51" xfId="0" applyFont="1" applyFill="1" applyBorder="1" applyAlignment="1">
      <alignment horizontal="left"/>
    </xf>
    <xf numFmtId="0" fontId="32" fillId="0" borderId="52" xfId="0" applyFont="1" applyFill="1" applyBorder="1" applyAlignment="1">
      <alignment horizontal="left"/>
    </xf>
    <xf numFmtId="0" fontId="32" fillId="0" borderId="50" xfId="0" applyFont="1" applyFill="1" applyBorder="1" applyAlignment="1">
      <alignment horizontal="center" shrinkToFit="1"/>
    </xf>
    <xf numFmtId="0" fontId="32" fillId="0" borderId="0" xfId="0" applyFont="1" applyFill="1" applyBorder="1" applyAlignment="1">
      <alignment vertical="center" wrapText="1"/>
    </xf>
    <xf numFmtId="0" fontId="32" fillId="0" borderId="57" xfId="0" applyFont="1" applyFill="1" applyBorder="1" applyAlignment="1">
      <alignment horizontal="left"/>
    </xf>
    <xf numFmtId="0" fontId="32" fillId="0" borderId="58" xfId="0" applyFont="1" applyFill="1" applyBorder="1" applyAlignment="1">
      <alignment horizontal="left"/>
    </xf>
    <xf numFmtId="0" fontId="32" fillId="0" borderId="56" xfId="0" applyFont="1" applyFill="1" applyBorder="1" applyAlignment="1">
      <alignment horizontal="center" shrinkToFit="1"/>
    </xf>
    <xf numFmtId="0" fontId="32" fillId="0" borderId="47" xfId="0" applyFont="1" applyFill="1" applyBorder="1" applyAlignment="1">
      <alignment horizontal="center" vertical="center"/>
    </xf>
    <xf numFmtId="0" fontId="32" fillId="0" borderId="47" xfId="0" applyFont="1" applyFill="1" applyBorder="1" applyAlignment="1">
      <alignment horizontal="center"/>
    </xf>
    <xf numFmtId="0" fontId="32" fillId="0" borderId="48" xfId="0" applyFont="1" applyFill="1" applyBorder="1" applyAlignment="1">
      <alignment horizontal="center" vertical="center"/>
    </xf>
    <xf numFmtId="0" fontId="32" fillId="0" borderId="49" xfId="0" applyFont="1" applyFill="1" applyBorder="1" applyAlignment="1">
      <alignment horizontal="center" vertical="center"/>
    </xf>
    <xf numFmtId="0" fontId="34" fillId="0" borderId="47" xfId="37" applyFont="1" applyFill="1" applyBorder="1" applyAlignment="1">
      <alignment horizontal="center" vertical="center"/>
    </xf>
    <xf numFmtId="0" fontId="32" fillId="0" borderId="72" xfId="0" applyFont="1" applyFill="1" applyBorder="1" applyAlignment="1">
      <alignment horizontal="left" vertical="center"/>
    </xf>
    <xf numFmtId="0" fontId="32" fillId="0" borderId="50" xfId="0" applyFont="1" applyFill="1" applyBorder="1" applyAlignment="1">
      <alignment horizontal="center" vertical="center"/>
    </xf>
    <xf numFmtId="0" fontId="32" fillId="0" borderId="50" xfId="0" applyFont="1" applyFill="1" applyBorder="1" applyAlignment="1">
      <alignment horizont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4" fillId="0" borderId="50" xfId="0" applyFont="1" applyFill="1" applyBorder="1" applyAlignment="1">
      <alignment horizontal="left" vertical="center" wrapText="1"/>
    </xf>
    <xf numFmtId="0" fontId="32" fillId="0" borderId="51" xfId="0" applyFont="1" applyFill="1" applyBorder="1" applyAlignment="1">
      <alignment vertical="center" wrapText="1"/>
    </xf>
    <xf numFmtId="0" fontId="32" fillId="0" borderId="56" xfId="0" applyFont="1" applyFill="1" applyBorder="1" applyAlignment="1">
      <alignment horizontal="center" wrapText="1"/>
    </xf>
    <xf numFmtId="0" fontId="32" fillId="0" borderId="57" xfId="0" applyFont="1" applyFill="1" applyBorder="1" applyAlignment="1">
      <alignment horizontal="left" vertical="top" wrapText="1"/>
    </xf>
    <xf numFmtId="0" fontId="32" fillId="0" borderId="59" xfId="0" applyFont="1" applyFill="1" applyBorder="1" applyAlignment="1">
      <alignment horizontal="left" vertical="top" wrapText="1"/>
    </xf>
    <xf numFmtId="0" fontId="32" fillId="0" borderId="58" xfId="0" applyFont="1" applyFill="1" applyBorder="1" applyAlignment="1">
      <alignment horizontal="left" vertical="top" wrapText="1"/>
    </xf>
    <xf numFmtId="0" fontId="34" fillId="0" borderId="50" xfId="37" applyFont="1" applyFill="1" applyBorder="1" applyAlignment="1">
      <alignment horizontal="center" vertical="center"/>
    </xf>
    <xf numFmtId="0" fontId="32" fillId="0" borderId="69" xfId="0" applyFont="1" applyFill="1" applyBorder="1" applyAlignment="1">
      <alignment horizontal="left" vertical="center"/>
    </xf>
    <xf numFmtId="0" fontId="32" fillId="0" borderId="47" xfId="0" applyFont="1" applyFill="1" applyBorder="1" applyAlignment="1">
      <alignment horizontal="left" vertical="center"/>
    </xf>
    <xf numFmtId="0" fontId="32" fillId="0" borderId="52" xfId="0" applyFont="1" applyFill="1" applyBorder="1" applyAlignment="1">
      <alignment horizontal="center" wrapText="1"/>
    </xf>
    <xf numFmtId="0" fontId="32" fillId="0" borderId="50" xfId="0" applyFont="1" applyFill="1" applyBorder="1" applyAlignment="1">
      <alignment horizontal="left"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4" fillId="0" borderId="56" xfId="0" applyFont="1" applyFill="1" applyBorder="1" applyAlignment="1">
      <alignment horizontal="left" vertical="center" wrapText="1"/>
    </xf>
    <xf numFmtId="0" fontId="32" fillId="0" borderId="0" xfId="0" applyFont="1" applyFill="1" applyAlignment="1">
      <alignment horizontal="right" vertical="center"/>
    </xf>
    <xf numFmtId="0" fontId="32" fillId="0" borderId="56" xfId="0" applyFont="1" applyFill="1" applyBorder="1" applyAlignment="1">
      <alignment horizontal="center" vertical="center"/>
    </xf>
    <xf numFmtId="0" fontId="32" fillId="0" borderId="56" xfId="0" applyFont="1" applyFill="1" applyBorder="1" applyAlignment="1">
      <alignment horizontal="center"/>
    </xf>
    <xf numFmtId="0" fontId="32" fillId="0" borderId="45" xfId="0" applyFont="1" applyFill="1" applyBorder="1" applyAlignment="1">
      <alignment horizontal="left"/>
    </xf>
    <xf numFmtId="0" fontId="32" fillId="0" borderId="47" xfId="0" applyFont="1" applyFill="1" applyBorder="1" applyAlignment="1">
      <alignment horizontal="center" vertical="center" shrinkToFit="1"/>
    </xf>
    <xf numFmtId="0" fontId="32" fillId="6" borderId="0" xfId="0" applyFont="1" applyFill="1" applyBorder="1" applyAlignment="1">
      <alignment horizontal="center" vertical="center"/>
    </xf>
    <xf numFmtId="0" fontId="32" fillId="0" borderId="48" xfId="0" applyFont="1" applyFill="1" applyBorder="1" applyAlignment="1">
      <alignment horizontal="center" vertical="center" wrapText="1"/>
    </xf>
    <xf numFmtId="0" fontId="32" fillId="0" borderId="0" xfId="0" applyFont="1" applyFill="1" applyBorder="1" applyAlignment="1">
      <alignment horizontal="left"/>
    </xf>
    <xf numFmtId="0" fontId="32" fillId="0" borderId="50" xfId="0" applyFont="1" applyFill="1" applyBorder="1" applyAlignment="1">
      <alignment horizontal="center" vertical="center" shrinkToFit="1"/>
    </xf>
    <xf numFmtId="0" fontId="32" fillId="0" borderId="50" xfId="0" applyFont="1" applyFill="1" applyBorder="1" applyAlignment="1">
      <alignment horizontal="justify"/>
    </xf>
    <xf numFmtId="0" fontId="32" fillId="0" borderId="56" xfId="0" applyFont="1" applyFill="1" applyBorder="1" applyAlignment="1">
      <alignment horizontal="center" vertical="center" shrinkToFit="1"/>
    </xf>
    <xf numFmtId="0" fontId="32" fillId="0" borderId="48" xfId="0" applyFont="1" applyFill="1" applyBorder="1" applyAlignment="1">
      <alignment horizontal="center"/>
    </xf>
    <xf numFmtId="0" fontId="32" fillId="0" borderId="49" xfId="0" applyFont="1" applyFill="1" applyBorder="1" applyAlignment="1">
      <alignment horizontal="center" shrinkToFit="1"/>
    </xf>
    <xf numFmtId="0" fontId="32" fillId="0" borderId="50" xfId="0" applyFont="1" applyFill="1" applyBorder="1" applyAlignment="1"/>
    <xf numFmtId="0" fontId="32" fillId="6" borderId="0" xfId="0" applyFont="1" applyFill="1" applyAlignment="1">
      <alignment horizontal="center" vertical="center"/>
    </xf>
    <xf numFmtId="0" fontId="32" fillId="0" borderId="57" xfId="0" applyFont="1" applyFill="1" applyBorder="1" applyAlignment="1">
      <alignment horizontal="center" vertical="center" wrapText="1"/>
    </xf>
    <xf numFmtId="0" fontId="32" fillId="0" borderId="51" xfId="0" applyFont="1" applyFill="1" applyBorder="1" applyAlignment="1">
      <alignment horizontal="center"/>
    </xf>
    <xf numFmtId="0" fontId="32" fillId="0" borderId="52" xfId="0" applyFont="1" applyFill="1" applyBorder="1" applyAlignment="1">
      <alignment horizontal="center" shrinkToFit="1"/>
    </xf>
    <xf numFmtId="0" fontId="32" fillId="37" borderId="48" xfId="0" applyFont="1" applyFill="1" applyBorder="1" applyAlignment="1">
      <alignment horizontal="center" shrinkToFit="1"/>
    </xf>
    <xf numFmtId="0" fontId="32" fillId="37" borderId="49" xfId="0" applyFont="1" applyFill="1" applyBorder="1" applyAlignment="1">
      <alignment horizontal="center" shrinkToFit="1"/>
    </xf>
    <xf numFmtId="0" fontId="34" fillId="37" borderId="47" xfId="37" applyFont="1" applyFill="1" applyBorder="1" applyAlignment="1">
      <alignment horizontal="center" vertical="center"/>
    </xf>
    <xf numFmtId="0" fontId="32" fillId="37" borderId="74" xfId="0" applyFont="1" applyFill="1" applyBorder="1" applyAlignment="1">
      <alignment horizontal="center"/>
    </xf>
    <xf numFmtId="0" fontId="32" fillId="37" borderId="51" xfId="0" applyFont="1" applyFill="1" applyBorder="1" applyAlignment="1">
      <alignment horizontal="center" shrinkToFit="1"/>
    </xf>
    <xf numFmtId="0" fontId="32" fillId="37" borderId="52" xfId="0" applyFont="1" applyFill="1" applyBorder="1" applyAlignment="1">
      <alignment horizontal="center" shrinkToFit="1"/>
    </xf>
    <xf numFmtId="0" fontId="34" fillId="37" borderId="50" xfId="0" applyFont="1" applyFill="1" applyBorder="1" applyAlignment="1">
      <alignment horizontal="left" vertical="center" wrapText="1"/>
    </xf>
    <xf numFmtId="0" fontId="32" fillId="37" borderId="75" xfId="0" applyFont="1" applyFill="1" applyBorder="1" applyAlignment="1">
      <alignment horizontal="center"/>
    </xf>
    <xf numFmtId="0" fontId="32" fillId="0" borderId="50" xfId="0" applyFont="1" applyFill="1" applyBorder="1" applyAlignment="1">
      <alignment horizontal="left"/>
    </xf>
    <xf numFmtId="0" fontId="34" fillId="37" borderId="50" xfId="37" applyFont="1" applyFill="1" applyBorder="1" applyAlignment="1">
      <alignment horizontal="center" vertical="center"/>
    </xf>
    <xf numFmtId="0" fontId="32" fillId="0" borderId="76" xfId="0" applyFont="1" applyFill="1" applyBorder="1" applyAlignment="1">
      <alignment horizontal="left" vertical="center"/>
    </xf>
    <xf numFmtId="0" fontId="32" fillId="0" borderId="77" xfId="0" applyFont="1" applyFill="1" applyBorder="1" applyAlignment="1">
      <alignment horizontal="left" vertical="center"/>
    </xf>
    <xf numFmtId="0" fontId="32" fillId="0" borderId="78" xfId="0" applyFont="1" applyFill="1" applyBorder="1" applyAlignment="1">
      <alignment horizontal="center" vertical="center" wrapText="1"/>
    </xf>
    <xf numFmtId="0" fontId="32" fillId="0" borderId="77" xfId="0" applyFont="1" applyFill="1" applyBorder="1" applyAlignment="1">
      <alignment horizontal="left" vertical="center" wrapText="1"/>
    </xf>
    <xf numFmtId="0" fontId="32" fillId="37" borderId="57" xfId="0" applyFont="1" applyFill="1" applyBorder="1" applyAlignment="1">
      <alignment horizontal="center" shrinkToFit="1"/>
    </xf>
    <xf numFmtId="0" fontId="32" fillId="37" borderId="58" xfId="0" applyFont="1" applyFill="1" applyBorder="1" applyAlignment="1">
      <alignment horizontal="center" shrinkToFit="1"/>
    </xf>
    <xf numFmtId="0" fontId="34" fillId="37" borderId="56" xfId="0" applyFont="1" applyFill="1" applyBorder="1" applyAlignment="1">
      <alignment horizontal="left" vertical="center" wrapText="1"/>
    </xf>
    <xf numFmtId="0" fontId="32" fillId="37" borderId="79" xfId="0" applyFont="1" applyFill="1" applyBorder="1" applyAlignment="1">
      <alignment horizontal="center"/>
    </xf>
    <xf numFmtId="0" fontId="32" fillId="0" borderId="56" xfId="0" applyFont="1" applyFill="1" applyBorder="1" applyAlignment="1"/>
    <xf numFmtId="0" fontId="32" fillId="0" borderId="58" xfId="0" applyFont="1" applyFill="1" applyBorder="1" applyAlignment="1">
      <alignment horizontal="center" wrapText="1"/>
    </xf>
    <xf numFmtId="0" fontId="32" fillId="0" borderId="0" xfId="0" applyFont="1" applyFill="1" applyBorder="1" applyAlignment="1">
      <alignment horizontal="justify" vertical="center" wrapText="1"/>
    </xf>
    <xf numFmtId="0" fontId="32" fillId="0" borderId="0" xfId="0" applyFont="1" applyFill="1" applyAlignment="1">
      <alignment horizontal="left" vertical="center" wrapText="1"/>
    </xf>
    <xf numFmtId="0" fontId="0" fillId="0" borderId="0" xfId="0" applyFont="1" applyFill="1" applyAlignment="1">
      <alignment horizontal="left" vertical="center"/>
    </xf>
    <xf numFmtId="0" fontId="32" fillId="38" borderId="0" xfId="0" applyFont="1" applyFill="1" applyAlignment="1">
      <alignment horizontal="left" vertical="center"/>
    </xf>
    <xf numFmtId="0" fontId="36"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2" fillId="38" borderId="45" xfId="0" applyFont="1" applyFill="1" applyBorder="1" applyAlignment="1">
      <alignment vertical="center"/>
    </xf>
    <xf numFmtId="0" fontId="0" fillId="38" borderId="45" xfId="0" applyFill="1" applyBorder="1" applyAlignment="1">
      <alignment horizontal="center" vertical="center"/>
    </xf>
    <xf numFmtId="0" fontId="32" fillId="0" borderId="45" xfId="45" applyFont="1" applyBorder="1" applyAlignment="1">
      <alignment vertical="center"/>
    </xf>
    <xf numFmtId="0" fontId="32" fillId="0" borderId="51" xfId="45" applyFont="1" applyBorder="1" applyAlignment="1">
      <alignment vertical="center"/>
    </xf>
    <xf numFmtId="0" fontId="0" fillId="0" borderId="0" xfId="0" applyBorder="1" applyAlignment="1">
      <alignment horizontal="center" vertical="center"/>
    </xf>
    <xf numFmtId="0" fontId="32" fillId="0" borderId="0" xfId="0" applyFont="1" applyFill="1" applyAlignment="1">
      <alignment horizontal="center"/>
    </xf>
    <xf numFmtId="0" fontId="0" fillId="0" borderId="0" xfId="0" applyFont="1" applyFill="1" applyAlignment="1"/>
    <xf numFmtId="0" fontId="0" fillId="0" borderId="0" xfId="0" applyFont="1" applyFill="1" applyAlignment="1">
      <alignment vertical="center"/>
    </xf>
    <xf numFmtId="0" fontId="37" fillId="0" borderId="0" xfId="0" applyFont="1" applyFill="1" applyAlignment="1">
      <alignment horizontal="center" vertical="center"/>
    </xf>
    <xf numFmtId="0" fontId="0" fillId="0" borderId="0" xfId="0" applyAlignment="1">
      <alignment horizontal="center" vertical="center"/>
    </xf>
    <xf numFmtId="0" fontId="32" fillId="38" borderId="49" xfId="0" applyFont="1" applyFill="1" applyBorder="1" applyAlignment="1">
      <alignment vertical="center"/>
    </xf>
    <xf numFmtId="0" fontId="32" fillId="38" borderId="59" xfId="0" applyFont="1" applyFill="1" applyBorder="1" applyAlignment="1">
      <alignment horizontal="center" vertical="center"/>
    </xf>
    <xf numFmtId="0" fontId="32" fillId="0" borderId="59" xfId="45" applyFont="1" applyBorder="1" applyAlignment="1">
      <alignment horizontal="center" vertical="center"/>
    </xf>
    <xf numFmtId="0" fontId="38" fillId="0" borderId="0" xfId="0" applyFont="1" applyFill="1" applyBorder="1" applyAlignment="1">
      <alignment horizontal="left" vertical="center"/>
    </xf>
    <xf numFmtId="0" fontId="32" fillId="38" borderId="58" xfId="0" applyFont="1" applyFill="1" applyBorder="1" applyAlignment="1">
      <alignment horizontal="center" vertical="center"/>
    </xf>
    <xf numFmtId="0" fontId="32" fillId="0" borderId="0" xfId="45" applyFont="1" applyBorder="1" applyAlignment="1">
      <alignment vertical="center"/>
    </xf>
    <xf numFmtId="0" fontId="32" fillId="0" borderId="0" xfId="0" applyFont="1" applyFill="1" applyBorder="1" applyAlignment="1">
      <alignment horizontal="left" vertical="center"/>
    </xf>
    <xf numFmtId="0" fontId="32" fillId="38" borderId="43" xfId="0" applyFont="1" applyFill="1" applyBorder="1" applyAlignment="1">
      <alignment vertical="center"/>
    </xf>
    <xf numFmtId="0" fontId="32" fillId="38" borderId="43" xfId="0" applyFont="1" applyFill="1" applyBorder="1" applyAlignment="1">
      <alignment vertical="center" wrapText="1"/>
    </xf>
    <xf numFmtId="0" fontId="32" fillId="0" borderId="43" xfId="45" applyFont="1" applyBorder="1" applyAlignment="1">
      <alignment vertical="center"/>
    </xf>
    <xf numFmtId="0" fontId="37" fillId="0" borderId="0" xfId="0" applyFont="1" applyFill="1" applyAlignment="1">
      <alignment horizontal="left" vertical="center"/>
    </xf>
    <xf numFmtId="0" fontId="32" fillId="38" borderId="44" xfId="0" applyFont="1" applyFill="1" applyBorder="1" applyAlignment="1">
      <alignment vertical="center"/>
    </xf>
    <xf numFmtId="0" fontId="32" fillId="0" borderId="0" xfId="0" applyFont="1" applyAlignment="1">
      <alignment vertical="center" wrapText="1"/>
    </xf>
    <xf numFmtId="0" fontId="32" fillId="38" borderId="45" xfId="0" applyFont="1" applyFill="1" applyBorder="1" applyAlignment="1">
      <alignment horizontal="left" vertical="center"/>
    </xf>
    <xf numFmtId="0" fontId="32" fillId="38" borderId="45" xfId="0" applyFont="1" applyFill="1" applyBorder="1" applyAlignment="1">
      <alignment horizontal="left" vertical="center" wrapText="1"/>
    </xf>
    <xf numFmtId="0" fontId="32" fillId="0" borderId="45" xfId="45" applyFont="1" applyBorder="1" applyAlignment="1">
      <alignment horizontal="left" vertical="center"/>
    </xf>
    <xf numFmtId="0" fontId="32" fillId="0" borderId="51" xfId="45" applyFont="1" applyBorder="1" applyAlignment="1">
      <alignment horizontal="left" vertical="center"/>
    </xf>
    <xf numFmtId="0" fontId="32" fillId="38" borderId="49"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58" xfId="0" applyFont="1" applyFill="1" applyBorder="1" applyAlignment="1">
      <alignment horizontal="left" vertical="center"/>
    </xf>
    <xf numFmtId="0" fontId="32" fillId="38" borderId="59" xfId="0" applyFont="1" applyFill="1" applyBorder="1" applyAlignment="1">
      <alignment vertical="center" wrapText="1"/>
    </xf>
    <xf numFmtId="0" fontId="32" fillId="0" borderId="59" xfId="45" applyFont="1" applyBorder="1" applyAlignment="1">
      <alignment vertical="center"/>
    </xf>
    <xf numFmtId="0" fontId="32" fillId="38" borderId="58" xfId="0" applyFont="1" applyFill="1" applyBorder="1" applyAlignment="1">
      <alignment vertical="center" wrapText="1"/>
    </xf>
    <xf numFmtId="0" fontId="0" fillId="0" borderId="47" xfId="0" applyFont="1" applyFill="1" applyBorder="1" applyAlignment="1">
      <alignment horizontal="center" vertical="center"/>
    </xf>
    <xf numFmtId="0" fontId="32" fillId="0" borderId="48" xfId="0" applyFont="1" applyFill="1" applyBorder="1" applyAlignment="1">
      <alignment horizontal="left" vertical="center"/>
    </xf>
    <xf numFmtId="0" fontId="32" fillId="0" borderId="49" xfId="45" applyFont="1" applyBorder="1" applyAlignment="1">
      <alignment horizontal="left" vertical="center"/>
    </xf>
    <xf numFmtId="0" fontId="32" fillId="0" borderId="45" xfId="46" applyFont="1" applyBorder="1" applyAlignment="1">
      <alignment horizontal="center" vertical="center"/>
    </xf>
    <xf numFmtId="0" fontId="32" fillId="38" borderId="49"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32" fillId="38" borderId="59" xfId="0" applyFont="1" applyFill="1" applyBorder="1" applyAlignment="1">
      <alignment vertical="center"/>
    </xf>
    <xf numFmtId="0" fontId="0" fillId="38" borderId="59" xfId="0" applyFill="1" applyBorder="1" applyAlignment="1">
      <alignment vertical="center"/>
    </xf>
    <xf numFmtId="0" fontId="39" fillId="0" borderId="0" xfId="0" applyFont="1" applyFill="1" applyBorder="1" applyAlignment="1">
      <alignment horizontal="left" vertical="center"/>
    </xf>
    <xf numFmtId="0" fontId="32" fillId="38" borderId="58" xfId="0" applyFont="1" applyFill="1" applyBorder="1" applyAlignment="1">
      <alignment vertical="center"/>
    </xf>
    <xf numFmtId="0" fontId="32" fillId="0" borderId="42" xfId="0" applyFont="1" applyFill="1" applyBorder="1" applyAlignment="1">
      <alignment horizontal="left" vertical="center"/>
    </xf>
    <xf numFmtId="0" fontId="32" fillId="0" borderId="44" xfId="0" applyFont="1" applyFill="1" applyBorder="1" applyAlignment="1">
      <alignment horizontal="left" vertical="center"/>
    </xf>
    <xf numFmtId="0" fontId="32" fillId="38" borderId="80" xfId="0" applyFont="1" applyFill="1" applyBorder="1" applyAlignment="1">
      <alignment vertical="center"/>
    </xf>
    <xf numFmtId="0" fontId="40" fillId="0" borderId="81" xfId="0" applyFont="1" applyFill="1" applyBorder="1" applyAlignment="1">
      <alignment horizontal="left" vertical="center" wrapText="1"/>
    </xf>
    <xf numFmtId="0" fontId="32" fillId="38" borderId="81" xfId="0" applyFont="1" applyFill="1" applyBorder="1" applyAlignment="1">
      <alignment horizontal="left" vertical="center" shrinkToFit="1"/>
    </xf>
    <xf numFmtId="0" fontId="32" fillId="38" borderId="82" xfId="0" applyFont="1" applyFill="1" applyBorder="1" applyAlignment="1">
      <alignment horizontal="left" vertical="center" wrapText="1"/>
    </xf>
    <xf numFmtId="0" fontId="32" fillId="38" borderId="83" xfId="0" applyFont="1" applyFill="1" applyBorder="1" applyAlignment="1">
      <alignment horizontal="left" vertical="center" wrapText="1"/>
    </xf>
    <xf numFmtId="0" fontId="32" fillId="38" borderId="81" xfId="0" applyFont="1" applyFill="1" applyBorder="1" applyAlignment="1">
      <alignment vertical="center"/>
    </xf>
    <xf numFmtId="0" fontId="32" fillId="38" borderId="84" xfId="0" applyFont="1" applyFill="1" applyBorder="1" applyAlignment="1">
      <alignment vertical="center"/>
    </xf>
    <xf numFmtId="0" fontId="32" fillId="35" borderId="82" xfId="45" applyFont="1" applyFill="1" applyBorder="1" applyAlignment="1">
      <alignment horizontal="left" vertical="center" wrapText="1"/>
    </xf>
    <xf numFmtId="0" fontId="32" fillId="35" borderId="43" xfId="45" applyFont="1" applyFill="1" applyBorder="1" applyAlignment="1">
      <alignment horizontal="left" vertical="center" wrapText="1"/>
    </xf>
    <xf numFmtId="0" fontId="32" fillId="38" borderId="83" xfId="0" applyFont="1" applyFill="1" applyBorder="1" applyAlignment="1">
      <alignment vertical="center" shrinkToFit="1"/>
    </xf>
    <xf numFmtId="0" fontId="32" fillId="38" borderId="82" xfId="0" applyFont="1" applyFill="1" applyBorder="1" applyAlignment="1">
      <alignment vertical="center" wrapText="1"/>
    </xf>
    <xf numFmtId="0" fontId="32" fillId="38" borderId="83" xfId="0" applyFont="1" applyFill="1" applyBorder="1" applyAlignment="1">
      <alignment vertical="center" wrapText="1"/>
    </xf>
    <xf numFmtId="0" fontId="32" fillId="38" borderId="81" xfId="0" applyFont="1" applyFill="1" applyBorder="1" applyAlignment="1">
      <alignment vertical="center" shrinkToFit="1"/>
    </xf>
    <xf numFmtId="0" fontId="32" fillId="0" borderId="0" xfId="0" applyFont="1" applyFill="1" applyAlignment="1">
      <alignment vertical="center" shrinkToFit="1"/>
    </xf>
    <xf numFmtId="0" fontId="0" fillId="0" borderId="49" xfId="0" applyBorder="1" applyAlignment="1">
      <alignment horizontal="center" vertical="center"/>
    </xf>
    <xf numFmtId="0" fontId="0" fillId="38" borderId="84" xfId="0" applyFill="1" applyBorder="1" applyAlignment="1">
      <alignment horizontal="center" vertical="center"/>
    </xf>
    <xf numFmtId="0" fontId="40" fillId="0" borderId="84" xfId="0" applyFont="1" applyFill="1" applyBorder="1" applyAlignment="1">
      <alignment horizontal="center" vertical="center"/>
    </xf>
    <xf numFmtId="0" fontId="0" fillId="38" borderId="85" xfId="0" applyFont="1" applyFill="1" applyBorder="1" applyAlignment="1">
      <alignment horizontal="center" vertical="center"/>
    </xf>
    <xf numFmtId="0" fontId="32" fillId="38" borderId="86" xfId="0" applyFont="1" applyFill="1" applyBorder="1" applyAlignment="1">
      <alignment horizontal="center" vertical="center" wrapText="1"/>
    </xf>
    <xf numFmtId="0" fontId="32" fillId="38" borderId="67" xfId="0" applyFont="1" applyFill="1" applyBorder="1" applyAlignment="1">
      <alignment horizontal="center" vertical="center" wrapText="1"/>
    </xf>
    <xf numFmtId="0" fontId="0" fillId="38" borderId="87" xfId="0" applyFill="1" applyBorder="1" applyAlignment="1">
      <alignment horizontal="center" vertical="center"/>
    </xf>
    <xf numFmtId="0" fontId="32" fillId="35" borderId="88" xfId="45" applyFont="1" applyFill="1" applyBorder="1" applyAlignment="1">
      <alignment horizontal="center" vertical="center"/>
    </xf>
    <xf numFmtId="0" fontId="32" fillId="35" borderId="45" xfId="46" applyFont="1" applyFill="1" applyBorder="1" applyAlignment="1">
      <alignment horizontal="center" vertical="center"/>
    </xf>
    <xf numFmtId="0" fontId="0" fillId="0" borderId="48" xfId="0" applyBorder="1" applyAlignment="1">
      <alignment horizontal="center" vertical="center"/>
    </xf>
    <xf numFmtId="0" fontId="0" fillId="38" borderId="89" xfId="0" applyFill="1" applyBorder="1" applyAlignment="1">
      <alignment horizontal="center" vertical="center"/>
    </xf>
    <xf numFmtId="0" fontId="0" fillId="38" borderId="86" xfId="0" applyFill="1" applyBorder="1" applyAlignment="1">
      <alignment horizontal="center" vertical="center" wrapText="1"/>
    </xf>
    <xf numFmtId="0" fontId="0" fillId="38" borderId="67" xfId="0" applyFill="1" applyBorder="1" applyAlignment="1">
      <alignment horizontal="center" vertical="center" wrapText="1"/>
    </xf>
    <xf numFmtId="0" fontId="0" fillId="38" borderId="66" xfId="0" applyFill="1" applyBorder="1" applyAlignment="1">
      <alignment horizontal="center" vertical="center"/>
    </xf>
    <xf numFmtId="0" fontId="32" fillId="0" borderId="52" xfId="0" applyFont="1" applyFill="1" applyBorder="1" applyAlignment="1">
      <alignment vertical="center"/>
    </xf>
    <xf numFmtId="0" fontId="32" fillId="38" borderId="85" xfId="0" applyFont="1" applyFill="1" applyBorder="1" applyAlignment="1">
      <alignment vertical="center"/>
    </xf>
    <xf numFmtId="0" fontId="40" fillId="0" borderId="85" xfId="0" applyFont="1" applyFill="1" applyBorder="1" applyAlignment="1">
      <alignment vertical="center"/>
    </xf>
    <xf numFmtId="0" fontId="32" fillId="38" borderId="86" xfId="0" applyFont="1" applyFill="1" applyBorder="1" applyAlignment="1">
      <alignment horizontal="left" vertical="center"/>
    </xf>
    <xf numFmtId="0" fontId="32" fillId="38" borderId="67" xfId="0" applyFont="1" applyFill="1" applyBorder="1" applyAlignment="1">
      <alignment horizontal="left" vertical="center"/>
    </xf>
    <xf numFmtId="0" fontId="41" fillId="35" borderId="86" xfId="45" applyFont="1" applyFill="1" applyBorder="1" applyAlignment="1">
      <alignment vertical="center"/>
    </xf>
    <xf numFmtId="0" fontId="41" fillId="35" borderId="0" xfId="45" applyFont="1" applyFill="1" applyBorder="1" applyAlignment="1">
      <alignment vertical="center"/>
    </xf>
    <xf numFmtId="0" fontId="41" fillId="0" borderId="51" xfId="45" applyFont="1" applyBorder="1" applyAlignment="1">
      <alignment vertical="center"/>
    </xf>
    <xf numFmtId="0" fontId="32" fillId="38" borderId="67" xfId="0" applyFont="1" applyFill="1" applyBorder="1" applyAlignment="1">
      <alignment vertical="center"/>
    </xf>
    <xf numFmtId="0" fontId="32" fillId="38" borderId="68" xfId="0" applyFont="1" applyFill="1" applyBorder="1" applyAlignment="1">
      <alignment vertical="center"/>
    </xf>
    <xf numFmtId="0" fontId="32" fillId="0" borderId="52" xfId="0" applyFont="1" applyFill="1" applyBorder="1" applyAlignment="1">
      <alignment vertical="center" wrapText="1"/>
    </xf>
    <xf numFmtId="0" fontId="0" fillId="38" borderId="85" xfId="0" applyFill="1" applyBorder="1" applyAlignment="1">
      <alignment vertical="center"/>
    </xf>
    <xf numFmtId="0" fontId="32" fillId="35" borderId="86" xfId="45" applyFont="1" applyFill="1" applyBorder="1" applyAlignment="1">
      <alignment vertical="center"/>
    </xf>
    <xf numFmtId="0" fontId="32" fillId="35" borderId="0" xfId="45" applyFont="1" applyFill="1" applyBorder="1" applyAlignment="1">
      <alignment vertical="center"/>
    </xf>
    <xf numFmtId="0" fontId="0" fillId="38" borderId="67" xfId="0" applyFill="1" applyBorder="1" applyAlignment="1">
      <alignment vertical="center"/>
    </xf>
    <xf numFmtId="0" fontId="32" fillId="38" borderId="85" xfId="0" applyFont="1" applyFill="1" applyBorder="1" applyAlignment="1">
      <alignment horizontal="left" vertical="center" wrapText="1"/>
    </xf>
    <xf numFmtId="0" fontId="32" fillId="35" borderId="86" xfId="45" applyFont="1" applyFill="1" applyBorder="1" applyAlignment="1">
      <alignment horizontal="center" vertical="center"/>
    </xf>
    <xf numFmtId="0" fontId="32" fillId="35" borderId="0" xfId="0" applyFont="1" applyFill="1" applyBorder="1" applyAlignment="1">
      <alignment horizontal="center" vertical="center"/>
    </xf>
    <xf numFmtId="0" fontId="0" fillId="38" borderId="67" xfId="0" applyFill="1" applyBorder="1" applyAlignment="1">
      <alignment horizontal="center" vertical="center"/>
    </xf>
    <xf numFmtId="0" fontId="32" fillId="38" borderId="85" xfId="0" applyFont="1" applyFill="1" applyBorder="1" applyAlignment="1">
      <alignment horizontal="left" vertical="center"/>
    </xf>
    <xf numFmtId="0" fontId="0" fillId="38" borderId="68" xfId="0" applyFill="1" applyBorder="1" applyAlignment="1">
      <alignment horizontal="center" vertical="center"/>
    </xf>
    <xf numFmtId="0" fontId="0" fillId="0" borderId="52" xfId="0" applyBorder="1" applyAlignment="1">
      <alignment horizontal="center" vertical="center"/>
    </xf>
    <xf numFmtId="0" fontId="40" fillId="0" borderId="85" xfId="0" applyFont="1" applyFill="1" applyBorder="1" applyAlignment="1">
      <alignment horizontal="center" vertical="center"/>
    </xf>
    <xf numFmtId="0" fontId="0" fillId="38" borderId="0" xfId="0" applyFill="1" applyAlignment="1">
      <alignment horizontal="center" vertical="center"/>
    </xf>
    <xf numFmtId="0" fontId="41" fillId="35" borderId="0" xfId="0" applyFont="1" applyFill="1" applyBorder="1" applyAlignment="1">
      <alignment horizontal="center" vertical="center"/>
    </xf>
    <xf numFmtId="0" fontId="0" fillId="0" borderId="51" xfId="0" applyBorder="1" applyAlignment="1">
      <alignment horizontal="center" vertical="center"/>
    </xf>
    <xf numFmtId="0" fontId="0" fillId="38" borderId="86" xfId="0" applyFill="1" applyBorder="1" applyAlignment="1">
      <alignment horizontal="center" vertical="center"/>
    </xf>
    <xf numFmtId="0" fontId="0" fillId="38" borderId="85" xfId="0" applyFill="1" applyBorder="1" applyAlignment="1">
      <alignment horizontal="left" vertical="center"/>
    </xf>
    <xf numFmtId="0" fontId="0" fillId="38" borderId="67" xfId="0" applyFill="1" applyBorder="1" applyAlignment="1">
      <alignment horizontal="left" vertical="center"/>
    </xf>
    <xf numFmtId="0" fontId="0" fillId="38" borderId="68" xfId="0" applyFill="1" applyBorder="1" applyAlignment="1">
      <alignment horizontal="left" vertical="center"/>
    </xf>
    <xf numFmtId="0" fontId="32" fillId="38" borderId="86" xfId="0" applyFont="1" applyFill="1" applyBorder="1" applyAlignment="1">
      <alignment vertical="center"/>
    </xf>
    <xf numFmtId="0" fontId="32" fillId="0" borderId="85" xfId="46" applyFont="1" applyFill="1" applyBorder="1" applyAlignment="1">
      <alignment vertical="center"/>
    </xf>
    <xf numFmtId="0" fontId="0" fillId="38" borderId="86" xfId="0" applyFill="1" applyBorder="1" applyAlignment="1">
      <alignment vertical="center"/>
    </xf>
    <xf numFmtId="0" fontId="32" fillId="35" borderId="86" xfId="45" applyFont="1" applyFill="1" applyBorder="1" applyAlignment="1">
      <alignment horizontal="left" vertical="center"/>
    </xf>
    <xf numFmtId="0" fontId="0" fillId="38" borderId="86" xfId="0" applyFill="1" applyBorder="1" applyAlignment="1">
      <alignment horizontal="left" vertical="center"/>
    </xf>
    <xf numFmtId="0" fontId="41" fillId="35" borderId="86" xfId="45" applyFont="1" applyFill="1" applyBorder="1" applyAlignment="1">
      <alignment horizontal="center" vertical="center"/>
    </xf>
    <xf numFmtId="0" fontId="32" fillId="35" borderId="52" xfId="45" applyFont="1" applyFill="1" applyBorder="1" applyAlignment="1">
      <alignment horizontal="center" vertical="center"/>
    </xf>
    <xf numFmtId="0" fontId="41" fillId="0" borderId="51" xfId="45" applyFont="1" applyBorder="1" applyAlignment="1">
      <alignment horizontal="left" vertical="center"/>
    </xf>
    <xf numFmtId="0" fontId="41" fillId="35" borderId="0" xfId="0" applyFont="1" applyFill="1" applyBorder="1" applyAlignment="1">
      <alignment horizontal="left" vertical="center"/>
    </xf>
    <xf numFmtId="0" fontId="32" fillId="35" borderId="0" xfId="0" applyFont="1" applyFill="1" applyBorder="1" applyAlignment="1">
      <alignment horizontal="left" vertical="center"/>
    </xf>
    <xf numFmtId="0" fontId="41" fillId="35" borderId="86" xfId="45" applyFont="1" applyFill="1" applyBorder="1" applyAlignment="1">
      <alignment horizontal="left" vertical="center"/>
    </xf>
    <xf numFmtId="0" fontId="32" fillId="0" borderId="60" xfId="0" applyFont="1" applyFill="1" applyBorder="1" applyAlignment="1">
      <alignment horizontal="center" vertical="center"/>
    </xf>
    <xf numFmtId="0" fontId="32" fillId="0" borderId="90" xfId="0" applyFont="1" applyFill="1" applyBorder="1" applyAlignment="1">
      <alignment horizontal="center" vertical="center"/>
    </xf>
    <xf numFmtId="0" fontId="32" fillId="0" borderId="57" xfId="0" applyFont="1" applyFill="1" applyBorder="1" applyAlignment="1">
      <alignment vertical="center" wrapText="1"/>
    </xf>
    <xf numFmtId="0" fontId="32" fillId="0" borderId="58" xfId="0" applyFont="1" applyBorder="1" applyAlignment="1">
      <alignment vertical="center" wrapText="1"/>
    </xf>
    <xf numFmtId="0" fontId="0" fillId="38" borderId="91" xfId="0" applyFill="1" applyBorder="1" applyAlignment="1">
      <alignment horizontal="left" vertical="center"/>
    </xf>
    <xf numFmtId="0" fontId="32" fillId="0" borderId="91" xfId="46" applyFont="1" applyFill="1" applyBorder="1" applyAlignment="1">
      <alignment vertical="center"/>
    </xf>
    <xf numFmtId="0" fontId="32" fillId="38" borderId="91" xfId="0" applyFont="1" applyFill="1" applyBorder="1" applyAlignment="1">
      <alignment vertical="center"/>
    </xf>
    <xf numFmtId="0" fontId="0" fillId="38" borderId="92" xfId="0" applyFill="1" applyBorder="1" applyAlignment="1">
      <alignment vertical="center"/>
    </xf>
    <xf numFmtId="0" fontId="0" fillId="38" borderId="78" xfId="0" applyFill="1" applyBorder="1" applyAlignment="1">
      <alignment horizontal="left" vertical="center"/>
    </xf>
    <xf numFmtId="0" fontId="0" fillId="38" borderId="91" xfId="0" applyFill="1" applyBorder="1" applyAlignment="1">
      <alignment vertical="center"/>
    </xf>
    <xf numFmtId="0" fontId="32" fillId="35" borderId="92" xfId="45" applyFont="1" applyFill="1" applyBorder="1" applyAlignment="1">
      <alignment horizontal="left" vertical="center"/>
    </xf>
    <xf numFmtId="0" fontId="0" fillId="38" borderId="52" xfId="0" applyFill="1" applyBorder="1" applyAlignment="1">
      <alignment horizontal="left" vertical="center"/>
    </xf>
    <xf numFmtId="0" fontId="32" fillId="0" borderId="93" xfId="0" applyFont="1" applyFill="1" applyBorder="1" applyAlignment="1">
      <alignment horizontal="center" vertical="center"/>
    </xf>
    <xf numFmtId="0" fontId="32" fillId="0" borderId="94" xfId="0" applyFont="1" applyFill="1" applyBorder="1" applyAlignment="1">
      <alignment horizontal="center" vertical="center"/>
    </xf>
    <xf numFmtId="0" fontId="32" fillId="38" borderId="45" xfId="0" applyFont="1" applyFill="1" applyBorder="1" applyAlignment="1">
      <alignment vertical="top"/>
    </xf>
    <xf numFmtId="0" fontId="32" fillId="38" borderId="0" xfId="0" applyFont="1" applyFill="1" applyAlignment="1">
      <alignment vertical="top"/>
    </xf>
    <xf numFmtId="0" fontId="7" fillId="0" borderId="45" xfId="45" applyBorder="1" applyAlignment="1">
      <alignment vertical="top"/>
    </xf>
    <xf numFmtId="0" fontId="7" fillId="0" borderId="51" xfId="45" applyFont="1" applyBorder="1" applyAlignment="1">
      <alignment vertical="top"/>
    </xf>
    <xf numFmtId="0" fontId="32" fillId="0" borderId="52" xfId="0" applyFont="1" applyFill="1" applyBorder="1" applyAlignment="1">
      <alignment horizontal="left" vertical="center"/>
    </xf>
    <xf numFmtId="0" fontId="32" fillId="0" borderId="95" xfId="0" applyFont="1" applyFill="1" applyBorder="1" applyAlignment="1">
      <alignment horizontal="center" vertical="center"/>
    </xf>
    <xf numFmtId="0" fontId="32" fillId="0" borderId="96" xfId="0" applyFont="1" applyFill="1" applyBorder="1" applyAlignment="1">
      <alignment horizontal="center" vertical="center"/>
    </xf>
    <xf numFmtId="0" fontId="32" fillId="38" borderId="51" xfId="0" applyFont="1" applyFill="1" applyBorder="1" applyAlignment="1">
      <alignment vertical="center"/>
    </xf>
    <xf numFmtId="0" fontId="32" fillId="38" borderId="0" xfId="0" applyFont="1" applyFill="1" applyAlignment="1">
      <alignment vertical="center"/>
    </xf>
    <xf numFmtId="0" fontId="7" fillId="0" borderId="0" xfId="45" applyFont="1" applyBorder="1" applyAlignment="1">
      <alignment vertical="top"/>
    </xf>
    <xf numFmtId="0" fontId="32" fillId="0" borderId="97" xfId="0" applyFont="1" applyFill="1" applyBorder="1" applyAlignment="1">
      <alignment horizontal="center" vertical="center"/>
    </xf>
    <xf numFmtId="0" fontId="32" fillId="0" borderId="98" xfId="0" applyFont="1" applyFill="1" applyBorder="1" applyAlignment="1">
      <alignment horizontal="center" vertical="center"/>
    </xf>
    <xf numFmtId="0" fontId="32" fillId="38" borderId="57" xfId="0" applyFont="1" applyFill="1" applyBorder="1" applyAlignment="1">
      <alignment vertical="top"/>
    </xf>
    <xf numFmtId="0" fontId="32" fillId="38" borderId="59" xfId="0" applyFont="1" applyFill="1" applyBorder="1" applyAlignment="1">
      <alignment vertical="top"/>
    </xf>
    <xf numFmtId="0" fontId="7" fillId="0" borderId="59" xfId="45" applyBorder="1" applyAlignment="1">
      <alignment vertical="top"/>
    </xf>
    <xf numFmtId="0" fontId="32" fillId="0" borderId="57" xfId="0" applyFont="1" applyFill="1" applyBorder="1" applyAlignment="1">
      <alignment vertical="center"/>
    </xf>
    <xf numFmtId="0" fontId="32" fillId="38" borderId="91" xfId="0" applyFont="1" applyFill="1" applyBorder="1" applyAlignment="1">
      <alignment vertical="top"/>
    </xf>
    <xf numFmtId="0" fontId="32" fillId="38" borderId="78" xfId="0" applyFont="1" applyFill="1" applyBorder="1" applyAlignment="1">
      <alignment vertical="top"/>
    </xf>
    <xf numFmtId="0" fontId="0" fillId="38" borderId="92" xfId="0" applyFill="1" applyBorder="1" applyAlignment="1">
      <alignment horizontal="left" vertical="center"/>
    </xf>
    <xf numFmtId="0" fontId="0" fillId="38" borderId="77" xfId="0" applyFill="1" applyBorder="1" applyAlignment="1">
      <alignment horizontal="left" vertical="center"/>
    </xf>
    <xf numFmtId="0" fontId="32" fillId="0" borderId="46" xfId="0" applyFont="1" applyFill="1" applyBorder="1" applyAlignment="1">
      <alignment horizontal="left" vertical="center"/>
    </xf>
    <xf numFmtId="0" fontId="32" fillId="0" borderId="46" xfId="0" applyFont="1" applyFill="1" applyBorder="1" applyAlignment="1">
      <alignment horizontal="left" shrinkToFit="1"/>
    </xf>
    <xf numFmtId="0" fontId="32" fillId="0" borderId="47" xfId="0" applyFont="1" applyFill="1" applyBorder="1" applyAlignment="1">
      <alignment horizontal="left"/>
    </xf>
    <xf numFmtId="0" fontId="32" fillId="0" borderId="46"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2" fillId="0" borderId="48" xfId="0" applyFont="1" applyBorder="1" applyAlignment="1">
      <alignment horizontal="center" wrapText="1"/>
    </xf>
    <xf numFmtId="0" fontId="32" fillId="0" borderId="45" xfId="0" applyFont="1" applyBorder="1" applyAlignment="1">
      <alignment horizontal="center" wrapText="1"/>
    </xf>
    <xf numFmtId="0" fontId="32" fillId="0" borderId="49" xfId="0" applyFont="1" applyBorder="1" applyAlignment="1">
      <alignment horizontal="center" wrapText="1"/>
    </xf>
    <xf numFmtId="0" fontId="32" fillId="0" borderId="51" xfId="0" applyFont="1" applyFill="1" applyBorder="1" applyAlignment="1">
      <alignment horizontal="center" wrapText="1"/>
    </xf>
    <xf numFmtId="0" fontId="32" fillId="0" borderId="0" xfId="0" applyFont="1" applyBorder="1" applyAlignment="1">
      <alignment horizontal="center" wrapText="1"/>
    </xf>
    <xf numFmtId="0" fontId="32" fillId="0" borderId="51" xfId="0" applyFont="1" applyBorder="1" applyAlignment="1">
      <alignment horizontal="left" vertical="top"/>
    </xf>
    <xf numFmtId="0" fontId="32" fillId="0" borderId="55" xfId="0" applyFont="1" applyBorder="1" applyAlignment="1">
      <alignment horizontal="left" vertical="top"/>
    </xf>
    <xf numFmtId="0" fontId="0" fillId="0" borderId="51" xfId="0" applyFont="1" applyBorder="1" applyAlignment="1">
      <alignment horizontal="left" vertical="top"/>
    </xf>
    <xf numFmtId="0" fontId="0" fillId="0" borderId="46" xfId="0" applyFont="1" applyFill="1" applyBorder="1" applyAlignment="1">
      <alignment horizontal="left" wrapText="1"/>
    </xf>
    <xf numFmtId="0" fontId="0" fillId="0" borderId="4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47" xfId="0" applyFont="1" applyFill="1" applyBorder="1" applyAlignment="1">
      <alignment horizontal="left" wrapText="1"/>
    </xf>
    <xf numFmtId="0" fontId="32" fillId="0" borderId="48" xfId="0" applyFont="1" applyFill="1" applyBorder="1" applyAlignment="1">
      <alignment vertical="center"/>
    </xf>
    <xf numFmtId="0" fontId="32" fillId="0" borderId="66" xfId="0" applyFont="1" applyBorder="1" applyAlignment="1">
      <alignment vertical="center"/>
    </xf>
    <xf numFmtId="0" fontId="32" fillId="0" borderId="48" xfId="0" applyFont="1" applyBorder="1" applyAlignment="1">
      <alignment horizontal="justify" vertical="center" wrapText="1"/>
    </xf>
    <xf numFmtId="0" fontId="32" fillId="0" borderId="45" xfId="0" applyFont="1" applyBorder="1" applyAlignment="1">
      <alignment horizontal="justify" vertical="center" wrapText="1"/>
    </xf>
    <xf numFmtId="0" fontId="32" fillId="0" borderId="88" xfId="0" applyFont="1" applyFill="1" applyBorder="1" applyAlignment="1">
      <alignment horizontal="justify" vertical="center" wrapText="1"/>
    </xf>
    <xf numFmtId="0" fontId="32" fillId="0" borderId="0" xfId="0" applyFont="1" applyFill="1" applyBorder="1" applyAlignment="1">
      <alignment horizontal="left" wrapText="1"/>
    </xf>
    <xf numFmtId="0" fontId="32" fillId="0" borderId="66" xfId="0" applyFont="1" applyBorder="1" applyAlignment="1">
      <alignment horizontal="justify" vertical="center" wrapText="1"/>
    </xf>
    <xf numFmtId="0" fontId="32" fillId="0" borderId="46" xfId="0" applyFont="1" applyBorder="1" applyAlignment="1">
      <alignment horizontal="center" wrapText="1"/>
    </xf>
    <xf numFmtId="0" fontId="0" fillId="0" borderId="99" xfId="0" applyFont="1" applyBorder="1" applyAlignment="1">
      <alignment horizontal="left" vertical="top"/>
    </xf>
    <xf numFmtId="0" fontId="32" fillId="0" borderId="63" xfId="0" applyFont="1" applyBorder="1" applyAlignment="1">
      <alignment horizontal="left" vertical="top"/>
    </xf>
    <xf numFmtId="0" fontId="32" fillId="0" borderId="47" xfId="0" applyFont="1" applyBorder="1" applyAlignment="1">
      <alignment horizontal="center" vertical="center" textRotation="255"/>
    </xf>
    <xf numFmtId="0" fontId="32" fillId="0" borderId="68" xfId="0" applyFont="1" applyFill="1" applyBorder="1" applyAlignment="1">
      <alignment vertical="center"/>
    </xf>
    <xf numFmtId="0" fontId="32" fillId="0" borderId="51" xfId="0" applyFont="1" applyBorder="1" applyAlignment="1">
      <alignment horizontal="justify" vertical="center" wrapText="1"/>
    </xf>
    <xf numFmtId="0" fontId="32" fillId="0" borderId="86" xfId="0" applyFont="1" applyFill="1" applyBorder="1" applyAlignment="1">
      <alignment horizontal="justify" vertical="center" wrapText="1"/>
    </xf>
    <xf numFmtId="0" fontId="32" fillId="0" borderId="68" xfId="0" applyFont="1" applyBorder="1" applyAlignment="1">
      <alignment horizontal="justify" vertical="center" wrapText="1"/>
    </xf>
    <xf numFmtId="0" fontId="32" fillId="0" borderId="69" xfId="0" applyFont="1" applyFill="1" applyBorder="1" applyAlignment="1">
      <alignment horizontal="center" wrapText="1"/>
    </xf>
    <xf numFmtId="0" fontId="32" fillId="0" borderId="70" xfId="0" applyFont="1" applyFill="1" applyBorder="1" applyAlignment="1">
      <alignment horizontal="center" wrapText="1"/>
    </xf>
    <xf numFmtId="0" fontId="32" fillId="0" borderId="71" xfId="0" applyFont="1" applyBorder="1" applyAlignment="1">
      <alignment horizontal="justify" wrapText="1"/>
    </xf>
    <xf numFmtId="0" fontId="32" fillId="0" borderId="69" xfId="0" applyFont="1" applyBorder="1" applyAlignment="1">
      <alignment horizontal="justify" wrapText="1"/>
    </xf>
    <xf numFmtId="0" fontId="32" fillId="0" borderId="100" xfId="0" applyFont="1" applyBorder="1" applyAlignment="1">
      <alignment horizontal="justify" wrapText="1"/>
    </xf>
    <xf numFmtId="0" fontId="32" fillId="0" borderId="50" xfId="0" applyFont="1" applyBorder="1" applyAlignment="1">
      <alignment horizontal="justify" wrapText="1"/>
    </xf>
    <xf numFmtId="0" fontId="32" fillId="0" borderId="57" xfId="0" applyFont="1" applyFill="1" applyBorder="1" applyAlignment="1">
      <alignment horizontal="center" wrapText="1"/>
    </xf>
    <xf numFmtId="0" fontId="32" fillId="0" borderId="59" xfId="0" applyFont="1" applyFill="1" applyBorder="1" applyAlignment="1">
      <alignment horizontal="center" wrapText="1"/>
    </xf>
    <xf numFmtId="0" fontId="32" fillId="0" borderId="56" xfId="0" applyFont="1" applyBorder="1" applyAlignment="1">
      <alignment horizontal="justify" wrapText="1"/>
    </xf>
    <xf numFmtId="0" fontId="32" fillId="0" borderId="57" xfId="0" applyFont="1" applyBorder="1" applyAlignment="1">
      <alignment horizontal="justify" wrapText="1"/>
    </xf>
    <xf numFmtId="0" fontId="32" fillId="0" borderId="101" xfId="0" applyFont="1" applyBorder="1" applyAlignment="1">
      <alignment horizontal="justify" wrapText="1"/>
    </xf>
    <xf numFmtId="0" fontId="32" fillId="0" borderId="47" xfId="0" applyFont="1" applyBorder="1" applyAlignment="1">
      <alignment horizontal="justify" wrapText="1"/>
    </xf>
    <xf numFmtId="0" fontId="32" fillId="0" borderId="48" xfId="0" applyFont="1" applyBorder="1" applyAlignment="1">
      <alignment horizontal="justify" wrapText="1"/>
    </xf>
    <xf numFmtId="0" fontId="32" fillId="0" borderId="53" xfId="0" applyFont="1" applyBorder="1" applyAlignment="1">
      <alignment horizontal="justify" wrapText="1"/>
    </xf>
    <xf numFmtId="0" fontId="32" fillId="0" borderId="102" xfId="0" applyFont="1" applyFill="1" applyBorder="1" applyAlignment="1">
      <alignment horizontal="left"/>
    </xf>
    <xf numFmtId="0" fontId="32" fillId="0" borderId="51" xfId="0" applyFont="1" applyBorder="1" applyAlignment="1">
      <alignment horizontal="justify" wrapText="1"/>
    </xf>
    <xf numFmtId="0" fontId="32" fillId="0" borderId="55" xfId="0" applyFont="1" applyBorder="1" applyAlignment="1">
      <alignment horizontal="justify" wrapText="1"/>
    </xf>
    <xf numFmtId="0" fontId="32" fillId="0" borderId="90" xfId="0" applyFont="1" applyFill="1" applyBorder="1" applyAlignment="1">
      <alignment horizontal="justify" wrapText="1"/>
    </xf>
    <xf numFmtId="0" fontId="32" fillId="0" borderId="47" xfId="0" applyFont="1" applyBorder="1" applyAlignment="1">
      <alignment horizontal="justify" vertical="center"/>
    </xf>
    <xf numFmtId="0" fontId="32" fillId="0" borderId="47" xfId="0" applyFont="1" applyBorder="1" applyAlignment="1">
      <alignment horizontal="justify"/>
    </xf>
    <xf numFmtId="0" fontId="32" fillId="0" borderId="48" xfId="0" applyFont="1" applyBorder="1" applyAlignment="1">
      <alignment horizontal="justify" vertical="center"/>
    </xf>
    <xf numFmtId="0" fontId="32" fillId="0" borderId="90" xfId="0" applyFont="1" applyFill="1" applyBorder="1" applyAlignment="1"/>
    <xf numFmtId="0" fontId="32" fillId="0" borderId="50" xfId="0" applyFont="1" applyBorder="1" applyAlignment="1">
      <alignment horizontal="justify" vertical="center"/>
    </xf>
    <xf numFmtId="0" fontId="32" fillId="0" borderId="51" xfId="0" applyFont="1" applyBorder="1" applyAlignment="1">
      <alignment horizontal="justify" vertical="center"/>
    </xf>
    <xf numFmtId="0" fontId="32" fillId="0" borderId="56" xfId="0" applyFont="1" applyBorder="1" applyAlignment="1">
      <alignment horizontal="left" vertical="center"/>
    </xf>
    <xf numFmtId="0" fontId="32" fillId="0" borderId="101" xfId="0" applyFont="1" applyBorder="1" applyAlignment="1">
      <alignment horizontal="left" vertical="center"/>
    </xf>
    <xf numFmtId="0" fontId="32" fillId="0" borderId="103" xfId="0" applyFont="1" applyBorder="1" applyAlignment="1">
      <alignment horizontal="left" vertical="center"/>
    </xf>
    <xf numFmtId="0" fontId="32" fillId="0" borderId="90" xfId="0" applyFont="1" applyFill="1" applyBorder="1" applyAlignment="1">
      <alignment horizontal="left" vertical="center"/>
    </xf>
    <xf numFmtId="0" fontId="32" fillId="0" borderId="56" xfId="0" applyFont="1" applyBorder="1" applyAlignment="1">
      <alignment horizontal="justify" vertical="center"/>
    </xf>
    <xf numFmtId="0" fontId="32" fillId="0" borderId="56" xfId="0" applyFont="1" applyBorder="1" applyAlignment="1">
      <alignment horizontal="justify"/>
    </xf>
    <xf numFmtId="0" fontId="32" fillId="0" borderId="57" xfId="0" applyFont="1" applyBorder="1" applyAlignment="1">
      <alignment horizontal="justify" vertical="center"/>
    </xf>
    <xf numFmtId="0" fontId="32" fillId="0" borderId="53" xfId="0" applyFont="1" applyBorder="1" applyAlignment="1">
      <alignment horizontal="left" vertical="center"/>
    </xf>
    <xf numFmtId="0" fontId="32" fillId="0" borderId="51" xfId="0" applyFont="1" applyBorder="1" applyAlignment="1">
      <alignment horizontal="justify"/>
    </xf>
    <xf numFmtId="0" fontId="32" fillId="0" borderId="55" xfId="0" applyFont="1" applyBorder="1" applyAlignment="1">
      <alignment horizontal="justify"/>
    </xf>
    <xf numFmtId="0" fontId="32" fillId="0" borderId="52" xfId="0" applyFont="1" applyBorder="1" applyAlignment="1">
      <alignment horizontal="justify"/>
    </xf>
    <xf numFmtId="0" fontId="32" fillId="0" borderId="49" xfId="0" applyFont="1" applyFill="1" applyBorder="1" applyAlignment="1">
      <alignment horizontal="center"/>
    </xf>
    <xf numFmtId="0" fontId="32" fillId="0" borderId="47" xfId="0" applyFont="1" applyBorder="1" applyAlignment="1"/>
    <xf numFmtId="0" fontId="32" fillId="0" borderId="48" xfId="0" applyFont="1" applyBorder="1" applyAlignment="1"/>
    <xf numFmtId="0" fontId="32" fillId="0" borderId="53" xfId="0" applyFont="1" applyBorder="1" applyAlignment="1"/>
    <xf numFmtId="0" fontId="32" fillId="0" borderId="52" xfId="0" applyFont="1" applyFill="1" applyBorder="1" applyAlignment="1"/>
    <xf numFmtId="0" fontId="32" fillId="0" borderId="51" xfId="0" applyFont="1" applyBorder="1" applyAlignment="1"/>
    <xf numFmtId="0" fontId="32" fillId="0" borderId="52" xfId="0" applyFont="1" applyFill="1" applyBorder="1" applyAlignment="1">
      <alignment horizontal="center"/>
    </xf>
    <xf numFmtId="0" fontId="32" fillId="0" borderId="55" xfId="0" applyFont="1" applyBorder="1" applyAlignment="1"/>
    <xf numFmtId="0" fontId="32" fillId="0" borderId="57" xfId="0" applyFont="1" applyFill="1" applyBorder="1" applyAlignment="1">
      <alignment horizontal="center"/>
    </xf>
    <xf numFmtId="0" fontId="32" fillId="0" borderId="58" xfId="0" applyFont="1" applyFill="1" applyBorder="1" applyAlignment="1">
      <alignment horizontal="center"/>
    </xf>
    <xf numFmtId="0" fontId="32" fillId="0" borderId="57" xfId="0" applyFont="1" applyFill="1" applyBorder="1" applyAlignment="1"/>
    <xf numFmtId="0" fontId="32" fillId="0" borderId="101" xfId="0" applyFont="1" applyBorder="1" applyAlignment="1"/>
    <xf numFmtId="0" fontId="32" fillId="0" borderId="48" xfId="0" applyFont="1" applyFill="1" applyBorder="1" applyAlignment="1">
      <alignment horizontal="center" shrinkToFit="1"/>
    </xf>
    <xf numFmtId="0" fontId="32" fillId="0" borderId="51" xfId="0" applyFont="1" applyFill="1" applyBorder="1" applyAlignment="1">
      <alignment horizontal="center" shrinkToFit="1"/>
    </xf>
    <xf numFmtId="0" fontId="32" fillId="0" borderId="77" xfId="0" applyFont="1" applyFill="1" applyBorder="1" applyAlignment="1">
      <alignment vertical="center"/>
    </xf>
    <xf numFmtId="0" fontId="32" fillId="0" borderId="57" xfId="0" applyFont="1" applyBorder="1" applyAlignment="1">
      <alignment horizontal="justify" vertical="center" wrapText="1"/>
    </xf>
    <xf numFmtId="0" fontId="32" fillId="0" borderId="59" xfId="0" applyFont="1" applyBorder="1" applyAlignment="1">
      <alignment horizontal="justify" vertical="center" wrapText="1"/>
    </xf>
    <xf numFmtId="0" fontId="32" fillId="0" borderId="92" xfId="0" applyFont="1" applyFill="1" applyBorder="1" applyAlignment="1">
      <alignment horizontal="justify" vertical="center" wrapText="1"/>
    </xf>
    <xf numFmtId="0" fontId="32" fillId="0" borderId="77" xfId="0" applyFont="1" applyBorder="1" applyAlignment="1">
      <alignment horizontal="justify" vertical="center" wrapText="1"/>
    </xf>
    <xf numFmtId="0" fontId="32" fillId="0" borderId="57" xfId="0" applyFont="1" applyFill="1" applyBorder="1" applyAlignment="1">
      <alignment horizontal="center" shrinkToFit="1"/>
    </xf>
    <xf numFmtId="0" fontId="32" fillId="0" borderId="58" xfId="0" applyFont="1" applyFill="1" applyBorder="1" applyAlignment="1">
      <alignment horizontal="center" shrinkToFit="1"/>
    </xf>
    <xf numFmtId="0" fontId="32" fillId="0" borderId="58" xfId="0" applyFont="1" applyFill="1" applyBorder="1" applyAlignment="1"/>
    <xf numFmtId="0" fontId="42" fillId="0" borderId="0" xfId="0" applyFont="1" applyFill="1" applyAlignment="1">
      <alignment horizontal="left" vertical="top"/>
    </xf>
    <xf numFmtId="0" fontId="4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pplyAlignment="1">
      <alignment vertical="center"/>
    </xf>
    <xf numFmtId="0" fontId="42" fillId="0" borderId="0" xfId="0" applyFont="1" applyFill="1" applyAlignment="1">
      <alignment horizontal="left" vertical="top" wrapText="1"/>
    </xf>
    <xf numFmtId="0" fontId="42" fillId="0" borderId="0" xfId="0" applyFont="1" applyFill="1" applyAlignment="1">
      <alignment horizontal="center" vertical="top"/>
    </xf>
    <xf numFmtId="0" fontId="42" fillId="0" borderId="47" xfId="0" applyFont="1" applyFill="1" applyBorder="1" applyAlignment="1">
      <alignment horizontal="center" vertical="center"/>
    </xf>
    <xf numFmtId="0" fontId="42" fillId="0" borderId="48"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9" xfId="0" applyFont="1" applyFill="1" applyBorder="1" applyAlignment="1">
      <alignment horizontal="left" vertical="top" wrapText="1"/>
    </xf>
    <xf numFmtId="0" fontId="42" fillId="0" borderId="45" xfId="0" applyFont="1" applyFill="1" applyBorder="1" applyAlignment="1">
      <alignment horizontal="left" vertical="top" wrapText="1"/>
    </xf>
    <xf numFmtId="0" fontId="42" fillId="0" borderId="49" xfId="0" applyFont="1" applyFill="1" applyBorder="1" applyAlignment="1">
      <alignment horizontal="left" vertical="top" wrapText="1"/>
    </xf>
    <xf numFmtId="0" fontId="42" fillId="0" borderId="104" xfId="0" applyFont="1" applyFill="1" applyBorder="1" applyAlignment="1">
      <alignment horizontal="left" vertical="top" wrapText="1"/>
    </xf>
    <xf numFmtId="0" fontId="42" fillId="0" borderId="50" xfId="0" applyFont="1" applyFill="1" applyBorder="1" applyAlignment="1">
      <alignment horizontal="center" vertical="center"/>
    </xf>
    <xf numFmtId="0" fontId="42" fillId="0" borderId="51" xfId="0" applyFont="1" applyFill="1" applyBorder="1" applyAlignment="1">
      <alignment horizontal="left" vertical="top" wrapText="1"/>
    </xf>
    <xf numFmtId="0" fontId="0" fillId="0" borderId="52" xfId="0" applyFont="1" applyFill="1" applyBorder="1" applyAlignment="1">
      <alignment horizontal="left" vertical="top" wrapText="1"/>
    </xf>
    <xf numFmtId="0" fontId="0" fillId="0" borderId="0" xfId="0" applyFont="1" applyFill="1" applyAlignment="1">
      <alignment horizontal="left" vertical="top" wrapText="1"/>
    </xf>
    <xf numFmtId="0" fontId="42" fillId="0" borderId="0" xfId="0" applyFont="1" applyFill="1" applyBorder="1" applyAlignment="1">
      <alignment horizontal="left" vertical="top" wrapText="1"/>
    </xf>
    <xf numFmtId="0" fontId="42" fillId="0" borderId="52" xfId="0" applyFont="1" applyFill="1" applyBorder="1" applyAlignment="1">
      <alignment horizontal="left" vertical="top" wrapText="1"/>
    </xf>
    <xf numFmtId="0" fontId="42" fillId="0" borderId="105" xfId="0" applyFont="1" applyFill="1" applyBorder="1" applyAlignment="1">
      <alignment horizontal="left" vertical="top" wrapText="1"/>
    </xf>
    <xf numFmtId="0" fontId="42" fillId="0" borderId="56" xfId="0" applyFont="1" applyFill="1" applyBorder="1" applyAlignment="1">
      <alignment horizontal="center" vertical="center"/>
    </xf>
    <xf numFmtId="0" fontId="42" fillId="0" borderId="57"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0" borderId="58" xfId="0" applyFont="1" applyFill="1" applyBorder="1" applyAlignment="1">
      <alignment horizontal="left" vertical="top" wrapText="1"/>
    </xf>
    <xf numFmtId="0" fontId="42" fillId="0" borderId="59" xfId="0" applyFont="1" applyFill="1" applyBorder="1" applyAlignment="1">
      <alignment horizontal="left" vertical="top" wrapText="1"/>
    </xf>
    <xf numFmtId="0" fontId="42" fillId="0" borderId="58" xfId="0" applyFont="1" applyFill="1" applyBorder="1" applyAlignment="1">
      <alignment horizontal="left" vertical="top" wrapText="1"/>
    </xf>
    <xf numFmtId="0" fontId="42" fillId="0" borderId="106" xfId="0" applyFont="1" applyFill="1" applyBorder="1" applyAlignment="1">
      <alignment horizontal="left" vertical="top" wrapText="1"/>
    </xf>
    <xf numFmtId="0" fontId="42" fillId="0" borderId="51"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07"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108" xfId="0" applyFont="1" applyFill="1" applyBorder="1" applyAlignment="1">
      <alignment horizontal="left" vertical="top"/>
    </xf>
    <xf numFmtId="0" fontId="42" fillId="0" borderId="57" xfId="0" applyFont="1" applyFill="1" applyBorder="1" applyAlignment="1">
      <alignment horizontal="left" vertical="center"/>
    </xf>
    <xf numFmtId="0" fontId="42" fillId="0" borderId="56" xfId="0" applyFont="1" applyFill="1" applyBorder="1" applyAlignment="1">
      <alignment horizontal="left" vertical="center"/>
    </xf>
    <xf numFmtId="0" fontId="42" fillId="0" borderId="50" xfId="0" applyFont="1" applyFill="1" applyBorder="1" applyAlignment="1">
      <alignment horizontal="left" vertical="center"/>
    </xf>
    <xf numFmtId="0" fontId="42" fillId="0" borderId="51" xfId="0" applyFont="1" applyFill="1" applyBorder="1" applyAlignment="1">
      <alignment horizontal="left" vertical="center"/>
    </xf>
    <xf numFmtId="0" fontId="42" fillId="0" borderId="109" xfId="0" applyFont="1" applyFill="1" applyBorder="1" applyAlignment="1">
      <alignment horizontal="left" vertical="center"/>
    </xf>
    <xf numFmtId="0" fontId="42" fillId="0" borderId="55" xfId="0" applyFont="1" applyFill="1" applyBorder="1" applyAlignment="1">
      <alignment horizontal="left" vertical="center"/>
    </xf>
    <xf numFmtId="0" fontId="42" fillId="0" borderId="48" xfId="0" applyFont="1" applyFill="1" applyBorder="1" applyAlignment="1">
      <alignment horizontal="left" vertical="center"/>
    </xf>
    <xf numFmtId="0" fontId="42" fillId="0" borderId="107" xfId="0" applyFont="1" applyFill="1" applyBorder="1" applyAlignment="1">
      <alignment horizontal="left" vertical="center"/>
    </xf>
    <xf numFmtId="0" fontId="42" fillId="0" borderId="53" xfId="0" applyFont="1" applyFill="1" applyBorder="1" applyAlignment="1">
      <alignment horizontal="left" vertical="center"/>
    </xf>
    <xf numFmtId="0" fontId="42" fillId="0" borderId="47" xfId="0" applyFont="1" applyFill="1" applyBorder="1" applyAlignment="1">
      <alignment horizontal="left" vertical="center"/>
    </xf>
    <xf numFmtId="0" fontId="42" fillId="0" borderId="108" xfId="0" applyFont="1" applyFill="1" applyBorder="1" applyAlignment="1">
      <alignment horizontal="center" vertical="top"/>
    </xf>
    <xf numFmtId="0" fontId="42" fillId="0" borderId="0" xfId="0" applyFont="1" applyFill="1" applyAlignment="1">
      <alignment horizontal="right" vertical="center"/>
    </xf>
    <xf numFmtId="0" fontId="42" fillId="0" borderId="102" xfId="0" applyFont="1" applyFill="1" applyBorder="1" applyAlignment="1">
      <alignment horizontal="center" vertical="center"/>
    </xf>
    <xf numFmtId="0" fontId="42" fillId="0" borderId="90" xfId="0" applyFont="1" applyFill="1" applyBorder="1" applyAlignment="1">
      <alignment horizontal="center" vertical="center"/>
    </xf>
    <xf numFmtId="0" fontId="42" fillId="0" borderId="110" xfId="0" applyFont="1" applyFill="1" applyBorder="1" applyAlignment="1">
      <alignment horizontal="center" vertical="center"/>
    </xf>
    <xf numFmtId="0" fontId="42" fillId="0" borderId="111" xfId="0" applyFont="1" applyFill="1" applyBorder="1" applyAlignment="1">
      <alignment horizontal="left" vertical="center"/>
    </xf>
    <xf numFmtId="0" fontId="42" fillId="0" borderId="101" xfId="0" applyFont="1" applyFill="1" applyBorder="1" applyAlignment="1">
      <alignment horizontal="left" vertical="center"/>
    </xf>
    <xf numFmtId="0" fontId="38" fillId="0" borderId="0" xfId="0" applyFont="1" applyAlignment="1">
      <alignment horizontal="center" vertical="center"/>
    </xf>
    <xf numFmtId="0" fontId="32" fillId="0" borderId="46" xfId="0" applyFont="1" applyBorder="1" applyAlignment="1">
      <alignment horizontal="center" vertical="center"/>
    </xf>
    <xf numFmtId="0" fontId="0" fillId="0" borderId="0" xfId="0"/>
    <xf numFmtId="0" fontId="32" fillId="0" borderId="47" xfId="0" applyFont="1" applyBorder="1" applyAlignment="1">
      <alignment horizontal="left" vertical="top"/>
    </xf>
    <xf numFmtId="0" fontId="32" fillId="0" borderId="44" xfId="0" applyFont="1" applyBorder="1" applyAlignment="1">
      <alignment horizontal="center" vertical="center"/>
    </xf>
    <xf numFmtId="0" fontId="32" fillId="0" borderId="50" xfId="0" applyFont="1" applyBorder="1" applyAlignment="1">
      <alignment vertical="center"/>
    </xf>
    <xf numFmtId="0" fontId="32" fillId="0" borderId="59" xfId="0" applyFont="1" applyBorder="1" applyAlignment="1">
      <alignment horizontal="left" vertical="center"/>
    </xf>
    <xf numFmtId="0" fontId="43" fillId="0" borderId="48" xfId="0" applyFont="1" applyBorder="1" applyAlignment="1">
      <alignment horizontal="center" vertical="center"/>
    </xf>
    <xf numFmtId="0" fontId="44" fillId="0" borderId="0" xfId="0" applyFont="1" applyAlignment="1">
      <alignment horizontal="center" vertical="center"/>
    </xf>
    <xf numFmtId="0" fontId="44" fillId="0" borderId="51" xfId="0" applyFont="1" applyBorder="1" applyAlignment="1">
      <alignment horizontal="center" vertical="center"/>
    </xf>
    <xf numFmtId="0" fontId="43" fillId="0" borderId="56" xfId="0" applyFont="1" applyBorder="1" applyAlignment="1">
      <alignment horizontal="center" vertical="center"/>
    </xf>
    <xf numFmtId="0" fontId="32" fillId="0" borderId="56" xfId="0" applyFont="1" applyBorder="1" applyAlignment="1">
      <alignment horizontal="left" vertical="top"/>
    </xf>
    <xf numFmtId="0" fontId="32" fillId="0" borderId="43" xfId="0" applyFont="1" applyBorder="1" applyAlignment="1">
      <alignment horizontal="left" vertical="center"/>
    </xf>
    <xf numFmtId="0" fontId="0" fillId="0" borderId="45" xfId="0" applyBorder="1"/>
    <xf numFmtId="0" fontId="45" fillId="0" borderId="0" xfId="40" applyFont="1" applyAlignment="1">
      <alignment horizontal="center" vertical="center"/>
    </xf>
    <xf numFmtId="0" fontId="32" fillId="0" borderId="45" xfId="65" applyFont="1" applyBorder="1" applyAlignment="1">
      <alignment horizontal="center" vertical="center" wrapText="1"/>
    </xf>
    <xf numFmtId="0" fontId="32" fillId="0" borderId="49" xfId="65" applyFont="1" applyBorder="1" applyAlignment="1">
      <alignment horizontal="center" vertical="center" wrapText="1"/>
    </xf>
    <xf numFmtId="0" fontId="41" fillId="0" borderId="0" xfId="46" applyFont="1" applyAlignment="1">
      <alignment horizontal="left" vertical="center"/>
    </xf>
    <xf numFmtId="0" fontId="41" fillId="0" borderId="0" xfId="46" applyFont="1" applyAlignment="1">
      <alignment vertical="center"/>
    </xf>
    <xf numFmtId="0" fontId="41" fillId="0" borderId="51" xfId="67" applyFont="1" applyBorder="1" applyAlignment="1">
      <alignment horizontal="left" vertical="center" wrapText="1"/>
    </xf>
    <xf numFmtId="0" fontId="41" fillId="0" borderId="52" xfId="67" applyFont="1" applyBorder="1" applyAlignment="1">
      <alignment horizontal="left" vertical="top" wrapText="1"/>
    </xf>
    <xf numFmtId="0" fontId="41" fillId="0" borderId="0" xfId="64" applyFont="1" applyAlignment="1">
      <alignment horizontal="left" vertical="center" wrapText="1"/>
    </xf>
    <xf numFmtId="0" fontId="41" fillId="0" borderId="50" xfId="67" applyFont="1" applyBorder="1" applyAlignment="1">
      <alignment horizontal="left" vertical="center" wrapText="1"/>
    </xf>
    <xf numFmtId="0" fontId="41" fillId="0" borderId="50" xfId="67" applyFont="1" applyBorder="1" applyAlignment="1">
      <alignment vertical="center" wrapText="1"/>
    </xf>
    <xf numFmtId="0" fontId="41" fillId="0" borderId="52" xfId="67" applyFont="1" applyBorder="1" applyAlignment="1">
      <alignment horizontal="left" vertical="center" wrapText="1"/>
    </xf>
    <xf numFmtId="0" fontId="34" fillId="0" borderId="0" xfId="52" applyFont="1" applyAlignment="1">
      <alignment horizontal="left" vertical="center"/>
    </xf>
    <xf numFmtId="0" fontId="41" fillId="0" borderId="57" xfId="67" applyFont="1" applyBorder="1" applyAlignment="1">
      <alignment horizontal="left" vertical="center" wrapText="1"/>
    </xf>
    <xf numFmtId="0" fontId="41" fillId="0" borderId="59" xfId="67" applyFont="1" applyBorder="1" applyAlignment="1">
      <alignment horizontal="left" vertical="center" wrapText="1"/>
    </xf>
    <xf numFmtId="0" fontId="41" fillId="0" borderId="58" xfId="67" applyFont="1" applyBorder="1" applyAlignment="1">
      <alignment horizontal="left" vertical="center" wrapText="1"/>
    </xf>
    <xf numFmtId="0" fontId="41" fillId="0" borderId="56" xfId="67" applyFont="1" applyBorder="1" applyAlignment="1">
      <alignment horizontal="left" vertical="center" wrapText="1"/>
    </xf>
    <xf numFmtId="0" fontId="41" fillId="0" borderId="56" xfId="67" applyFont="1" applyBorder="1" applyAlignment="1">
      <alignment vertical="center" wrapText="1"/>
    </xf>
    <xf numFmtId="0" fontId="34" fillId="0" borderId="0" xfId="64" applyFont="1" applyAlignment="1">
      <alignment horizontal="center" vertical="center"/>
    </xf>
    <xf numFmtId="0" fontId="32" fillId="0" borderId="46" xfId="0" applyFont="1" applyBorder="1" applyAlignment="1">
      <alignment horizontal="centerContinuous" vertical="center"/>
    </xf>
    <xf numFmtId="49" fontId="32" fillId="0" borderId="0" xfId="0" applyNumberFormat="1" applyFont="1" applyAlignment="1">
      <alignment horizontal="left" vertical="center"/>
    </xf>
    <xf numFmtId="49" fontId="32" fillId="0" borderId="52" xfId="0" applyNumberFormat="1" applyFont="1" applyBorder="1" applyAlignment="1">
      <alignment horizontal="left" vertical="center"/>
    </xf>
    <xf numFmtId="0" fontId="32" fillId="0" borderId="47" xfId="0" applyFont="1" applyBorder="1" applyAlignment="1">
      <alignment vertical="center"/>
    </xf>
    <xf numFmtId="0" fontId="35" fillId="0" borderId="0" xfId="0" applyFont="1" applyAlignment="1">
      <alignment horizontal="left" vertical="center"/>
    </xf>
    <xf numFmtId="0" fontId="35" fillId="0" borderId="46" xfId="0" applyFont="1" applyBorder="1" applyAlignment="1">
      <alignment horizontal="center" vertical="center"/>
    </xf>
    <xf numFmtId="0" fontId="32" fillId="0" borderId="50" xfId="0" applyFont="1" applyBorder="1" applyAlignment="1">
      <alignment vertical="center" wrapText="1" shrinkToFit="1"/>
    </xf>
    <xf numFmtId="0" fontId="35" fillId="0" borderId="44" xfId="0" applyFont="1" applyBorder="1" applyAlignment="1">
      <alignment horizontal="center" vertical="center"/>
    </xf>
    <xf numFmtId="0" fontId="35" fillId="0" borderId="47" xfId="0" applyFont="1" applyBorder="1" applyAlignment="1">
      <alignment horizontal="center" vertical="center"/>
    </xf>
    <xf numFmtId="0" fontId="32" fillId="0" borderId="0" xfId="0" applyFont="1" applyAlignment="1">
      <alignment vertical="top"/>
    </xf>
    <xf numFmtId="1" fontId="32" fillId="0" borderId="50" xfId="0" applyNumberFormat="1" applyFont="1" applyBorder="1" applyAlignment="1">
      <alignment vertical="center"/>
    </xf>
    <xf numFmtId="1" fontId="32" fillId="39" borderId="47" xfId="0" applyNumberFormat="1" applyFont="1" applyFill="1" applyBorder="1" applyAlignment="1">
      <alignment horizontal="center" vertical="center"/>
    </xf>
    <xf numFmtId="1" fontId="32" fillId="39" borderId="50" xfId="0" applyNumberFormat="1" applyFont="1" applyFill="1" applyBorder="1" applyAlignment="1">
      <alignment horizontal="center" vertical="center"/>
    </xf>
    <xf numFmtId="0" fontId="34" fillId="0" borderId="59" xfId="0" applyFont="1" applyBorder="1" applyAlignment="1">
      <alignment vertical="center"/>
    </xf>
    <xf numFmtId="0" fontId="34" fillId="0" borderId="45" xfId="0" applyFont="1" applyBorder="1" applyAlignment="1">
      <alignment horizontal="center" vertical="center"/>
    </xf>
    <xf numFmtId="0" fontId="32" fillId="0" borderId="0" xfId="0" applyFont="1" applyFill="1" applyBorder="1" applyAlignment="1">
      <alignment horizontal="center" vertical="center" wrapText="1"/>
    </xf>
    <xf numFmtId="0" fontId="35" fillId="0" borderId="0" xfId="0" applyFont="1" applyFill="1" applyBorder="1" applyAlignment="1">
      <alignment horizontal="left" vertical="center"/>
    </xf>
    <xf numFmtId="0" fontId="41" fillId="0" borderId="0" xfId="0" applyFont="1" applyFill="1" applyBorder="1" applyAlignment="1">
      <alignment horizontal="center" vertical="top"/>
    </xf>
    <xf numFmtId="0" fontId="32" fillId="0" borderId="52" xfId="0" applyFont="1" applyFill="1" applyBorder="1" applyAlignment="1">
      <alignment horizontal="center" vertical="center" wrapText="1"/>
    </xf>
    <xf numFmtId="0" fontId="41" fillId="0" borderId="0" xfId="0" applyFont="1" applyFill="1" applyBorder="1" applyAlignment="1">
      <alignment vertical="top"/>
    </xf>
    <xf numFmtId="0" fontId="41" fillId="0" borderId="0" xfId="0" applyFont="1" applyFill="1" applyBorder="1" applyAlignment="1">
      <alignment horizontal="left" vertical="top"/>
    </xf>
    <xf numFmtId="0" fontId="41" fillId="0" borderId="0" xfId="0" applyFont="1" applyFill="1" applyBorder="1" applyAlignment="1">
      <alignment vertical="top" wrapText="1"/>
    </xf>
    <xf numFmtId="0" fontId="41" fillId="0" borderId="0" xfId="0" applyFont="1" applyFill="1" applyBorder="1" applyAlignment="1">
      <alignment horizontal="left" vertical="top" wrapText="1"/>
    </xf>
    <xf numFmtId="0" fontId="32" fillId="0" borderId="59"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46" fillId="0" borderId="47" xfId="0" applyFont="1" applyFill="1" applyBorder="1" applyAlignment="1">
      <alignment horizontal="left" vertical="center"/>
    </xf>
    <xf numFmtId="0" fontId="34" fillId="0" borderId="48" xfId="0" applyFont="1" applyFill="1" applyBorder="1" applyAlignment="1">
      <alignment wrapText="1"/>
    </xf>
    <xf numFmtId="0" fontId="34" fillId="0" borderId="45" xfId="0" applyFont="1" applyFill="1" applyBorder="1" applyAlignment="1">
      <alignment horizontal="left" vertical="top" wrapText="1"/>
    </xf>
    <xf numFmtId="0" fontId="34" fillId="0" borderId="45" xfId="0" applyFont="1" applyFill="1" applyBorder="1" applyAlignment="1">
      <alignment vertical="top" wrapText="1"/>
    </xf>
    <xf numFmtId="0" fontId="34" fillId="0" borderId="49" xfId="0" applyFont="1" applyFill="1" applyBorder="1" applyAlignment="1">
      <alignment vertical="top" wrapText="1"/>
    </xf>
    <xf numFmtId="0" fontId="32" fillId="0" borderId="0" xfId="0" applyFont="1" applyFill="1" applyBorder="1" applyAlignment="1">
      <alignment vertical="top" wrapText="1"/>
    </xf>
    <xf numFmtId="0" fontId="46" fillId="0" borderId="50" xfId="0" applyFont="1" applyFill="1" applyBorder="1" applyAlignment="1">
      <alignment horizontal="left" vertical="center"/>
    </xf>
    <xf numFmtId="0" fontId="34" fillId="0" borderId="51" xfId="0" applyFont="1" applyFill="1" applyBorder="1" applyAlignment="1">
      <alignment wrapText="1"/>
    </xf>
    <xf numFmtId="0" fontId="34" fillId="0" borderId="0" xfId="0" applyFont="1" applyFill="1" applyBorder="1" applyAlignment="1">
      <alignment horizontal="left" vertical="top" wrapText="1"/>
    </xf>
    <xf numFmtId="0" fontId="34" fillId="0" borderId="0" xfId="0" applyFont="1" applyFill="1" applyBorder="1" applyAlignment="1">
      <alignment vertical="top" wrapText="1"/>
    </xf>
    <xf numFmtId="0" fontId="34" fillId="0" borderId="52" xfId="0" applyFont="1" applyFill="1" applyBorder="1" applyAlignment="1">
      <alignment vertical="top" wrapText="1"/>
    </xf>
    <xf numFmtId="0" fontId="46" fillId="0" borderId="50" xfId="0" applyFont="1" applyFill="1" applyBorder="1" applyAlignment="1">
      <alignment horizontal="left" vertical="center" wrapText="1"/>
    </xf>
    <xf numFmtId="0" fontId="46" fillId="0" borderId="52" xfId="0" applyFont="1" applyFill="1" applyBorder="1" applyAlignment="1">
      <alignment horizontal="left" vertical="center"/>
    </xf>
    <xf numFmtId="0" fontId="46" fillId="0" borderId="47" xfId="0" applyFont="1" applyFill="1" applyBorder="1" applyAlignment="1">
      <alignment vertical="center" wrapText="1"/>
    </xf>
    <xf numFmtId="0" fontId="46" fillId="0" borderId="47" xfId="0" applyFont="1" applyFill="1" applyBorder="1" applyAlignment="1">
      <alignment horizontal="left" vertical="center" wrapText="1"/>
    </xf>
    <xf numFmtId="0" fontId="46" fillId="0" borderId="50" xfId="0" applyFont="1" applyFill="1" applyBorder="1" applyAlignment="1">
      <alignment vertical="center" wrapText="1"/>
    </xf>
    <xf numFmtId="0" fontId="46" fillId="0" borderId="50" xfId="0" applyFont="1" applyFill="1" applyBorder="1" applyAlignment="1">
      <alignment vertical="center"/>
    </xf>
    <xf numFmtId="0" fontId="46" fillId="0" borderId="52" xfId="0" applyFont="1" applyFill="1" applyBorder="1" applyAlignment="1">
      <alignment vertical="center"/>
    </xf>
    <xf numFmtId="0" fontId="46" fillId="0" borderId="51" xfId="0" applyFont="1" applyFill="1" applyBorder="1" applyAlignment="1">
      <alignment vertical="center"/>
    </xf>
    <xf numFmtId="176" fontId="32" fillId="0" borderId="0" xfId="0" applyNumberFormat="1" applyFont="1" applyFill="1" applyBorder="1" applyAlignment="1">
      <alignment vertical="center"/>
    </xf>
    <xf numFmtId="176" fontId="32" fillId="0" borderId="52" xfId="0" applyNumberFormat="1" applyFont="1" applyFill="1" applyBorder="1" applyAlignment="1">
      <alignment vertical="center"/>
    </xf>
    <xf numFmtId="176" fontId="32" fillId="0" borderId="0" xfId="0" applyNumberFormat="1" applyFont="1" applyFill="1" applyBorder="1" applyAlignment="1">
      <alignment horizontal="center" vertical="center"/>
    </xf>
    <xf numFmtId="176" fontId="32" fillId="0" borderId="52" xfId="0" applyNumberFormat="1" applyFont="1" applyFill="1" applyBorder="1" applyAlignment="1">
      <alignment horizontal="center" vertical="center"/>
    </xf>
    <xf numFmtId="0" fontId="34" fillId="0" borderId="57" xfId="0" applyFont="1" applyFill="1" applyBorder="1" applyAlignment="1">
      <alignment wrapText="1"/>
    </xf>
    <xf numFmtId="0" fontId="34" fillId="0" borderId="59" xfId="0" applyFont="1" applyFill="1" applyBorder="1" applyAlignment="1">
      <alignment horizontal="left" vertical="top" wrapText="1"/>
    </xf>
    <xf numFmtId="0" fontId="34" fillId="0" borderId="59" xfId="0" applyFont="1" applyFill="1" applyBorder="1" applyAlignment="1">
      <alignment vertical="top" wrapText="1"/>
    </xf>
    <xf numFmtId="0" fontId="34" fillId="0" borderId="58" xfId="0" applyFont="1" applyFill="1" applyBorder="1" applyAlignment="1">
      <alignment vertical="top" wrapText="1"/>
    </xf>
    <xf numFmtId="0" fontId="32" fillId="0" borderId="49" xfId="0" applyFont="1" applyBorder="1" applyAlignment="1">
      <alignment vertical="top"/>
    </xf>
    <xf numFmtId="0" fontId="32" fillId="0" borderId="0" xfId="0" applyFont="1" applyFill="1" applyBorder="1" applyAlignment="1">
      <alignment horizontal="center" vertical="top"/>
    </xf>
    <xf numFmtId="176" fontId="32" fillId="0" borderId="45"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46" fillId="0" borderId="56" xfId="0" applyFont="1" applyFill="1" applyBorder="1" applyAlignment="1">
      <alignment horizontal="left" vertical="center"/>
    </xf>
    <xf numFmtId="0" fontId="46" fillId="0" borderId="56" xfId="0" applyFont="1" applyFill="1" applyBorder="1" applyAlignment="1">
      <alignment vertical="center"/>
    </xf>
    <xf numFmtId="0" fontId="46" fillId="0" borderId="57" xfId="0" applyFont="1" applyFill="1" applyBorder="1" applyAlignment="1">
      <alignment vertical="center"/>
    </xf>
    <xf numFmtId="0" fontId="46" fillId="0" borderId="58" xfId="0" applyFont="1" applyFill="1" applyBorder="1" applyAlignment="1">
      <alignment vertical="center"/>
    </xf>
    <xf numFmtId="0" fontId="32" fillId="0" borderId="58" xfId="0" applyFont="1" applyBorder="1" applyAlignment="1">
      <alignment vertical="top"/>
    </xf>
    <xf numFmtId="0" fontId="35" fillId="0" borderId="59" xfId="0" applyFont="1" applyFill="1" applyBorder="1" applyAlignment="1">
      <alignment vertical="center" shrinkToFit="1"/>
    </xf>
    <xf numFmtId="0" fontId="32" fillId="0" borderId="58" xfId="45" applyFont="1" applyBorder="1" applyAlignment="1">
      <alignment vertical="center"/>
    </xf>
    <xf numFmtId="0" fontId="40" fillId="0" borderId="0" xfId="75" applyFont="1">
      <alignment vertical="center"/>
    </xf>
    <xf numFmtId="0" fontId="47" fillId="0" borderId="0" xfId="75" applyFont="1" applyAlignment="1">
      <alignment vertical="center"/>
    </xf>
    <xf numFmtId="0" fontId="40" fillId="0" borderId="0" xfId="75" applyFont="1" applyAlignment="1">
      <alignment horizontal="right" vertical="center"/>
    </xf>
    <xf numFmtId="0" fontId="40" fillId="0" borderId="10" xfId="75" applyFont="1" applyBorder="1">
      <alignment vertical="center"/>
    </xf>
    <xf numFmtId="0" fontId="40" fillId="0" borderId="10" xfId="75" applyFont="1" applyBorder="1" applyAlignment="1">
      <alignment horizontal="center" vertical="center"/>
    </xf>
    <xf numFmtId="0" fontId="40" fillId="0" borderId="21" xfId="75" applyFont="1" applyBorder="1" applyAlignment="1">
      <alignment horizontal="center" vertical="center"/>
    </xf>
    <xf numFmtId="0" fontId="48" fillId="0" borderId="0" xfId="75" applyFont="1">
      <alignment vertical="center"/>
    </xf>
    <xf numFmtId="0" fontId="48" fillId="0" borderId="0" xfId="75" applyFont="1" applyBorder="1" applyAlignment="1">
      <alignment horizontal="left" vertical="top" wrapText="1"/>
    </xf>
    <xf numFmtId="0" fontId="48" fillId="0" borderId="0" xfId="75" applyFont="1" applyBorder="1" applyAlignment="1">
      <alignment horizontal="left" vertical="top"/>
    </xf>
    <xf numFmtId="0" fontId="40" fillId="40" borderId="10" xfId="75" applyFont="1" applyFill="1" applyBorder="1" applyAlignment="1">
      <alignment horizontal="center" vertical="center"/>
    </xf>
    <xf numFmtId="0" fontId="40" fillId="40" borderId="47" xfId="75" applyFont="1" applyFill="1" applyBorder="1" applyAlignment="1" applyProtection="1">
      <alignment horizontal="center" vertical="center"/>
      <protection locked="0"/>
    </xf>
    <xf numFmtId="0" fontId="40" fillId="0" borderId="10" xfId="75" applyFont="1" applyBorder="1" applyAlignment="1">
      <alignment horizontal="center" vertical="center" wrapText="1"/>
    </xf>
    <xf numFmtId="0" fontId="40" fillId="0" borderId="47" xfId="75" applyFont="1" applyBorder="1">
      <alignment vertical="center"/>
    </xf>
    <xf numFmtId="0" fontId="40" fillId="40" borderId="56" xfId="75" applyFont="1" applyFill="1" applyBorder="1" applyAlignment="1" applyProtection="1">
      <alignment horizontal="center" vertical="center"/>
      <protection locked="0"/>
    </xf>
    <xf numFmtId="0" fontId="40" fillId="0" borderId="56" xfId="75" applyFont="1" applyBorder="1">
      <alignment vertical="center"/>
    </xf>
    <xf numFmtId="0" fontId="32" fillId="0" borderId="0" xfId="0" applyFont="1"/>
    <xf numFmtId="0" fontId="32" fillId="0" borderId="46" xfId="54" applyFont="1" applyBorder="1" applyAlignment="1">
      <alignment vertical="center"/>
    </xf>
    <xf numFmtId="0" fontId="32" fillId="7" borderId="42" xfId="54" applyFont="1" applyFill="1" applyBorder="1" applyAlignment="1">
      <alignment horizontal="center" vertical="center" textRotation="255" wrapText="1"/>
    </xf>
    <xf numFmtId="0" fontId="32" fillId="7" borderId="43" xfId="54" applyFont="1" applyFill="1" applyBorder="1" applyAlignment="1">
      <alignment horizontal="center" vertical="center" textRotation="255" wrapText="1"/>
    </xf>
    <xf numFmtId="0" fontId="32" fillId="7" borderId="44" xfId="54" applyFont="1" applyFill="1" applyBorder="1" applyAlignment="1">
      <alignment horizontal="center" vertical="center" textRotation="255" wrapText="1"/>
    </xf>
    <xf numFmtId="0" fontId="32" fillId="0" borderId="42" xfId="54" applyFont="1" applyBorder="1" applyAlignment="1">
      <alignment horizontal="center" vertical="center"/>
    </xf>
    <xf numFmtId="0" fontId="32" fillId="0" borderId="43" xfId="54" applyFont="1" applyBorder="1" applyAlignment="1">
      <alignment horizontal="center" vertical="center"/>
    </xf>
    <xf numFmtId="0" fontId="49" fillId="0" borderId="0" xfId="54" applyFont="1" applyBorder="1" applyAlignment="1">
      <alignment horizontal="center" vertical="center"/>
    </xf>
    <xf numFmtId="0" fontId="32" fillId="7" borderId="48" xfId="54" applyFont="1" applyFill="1" applyBorder="1" applyAlignment="1">
      <alignment horizontal="center" vertical="center"/>
    </xf>
    <xf numFmtId="0" fontId="32" fillId="7" borderId="45" xfId="54" applyFont="1" applyFill="1" applyBorder="1" applyAlignment="1">
      <alignment horizontal="center" vertical="center"/>
    </xf>
    <xf numFmtId="0" fontId="32" fillId="7" borderId="49" xfId="54" applyFont="1" applyFill="1" applyBorder="1" applyAlignment="1">
      <alignment horizontal="center" vertical="center"/>
    </xf>
    <xf numFmtId="0" fontId="32" fillId="7" borderId="51" xfId="54" applyFont="1" applyFill="1" applyBorder="1" applyAlignment="1">
      <alignment horizontal="center" vertical="center"/>
    </xf>
    <xf numFmtId="0" fontId="32" fillId="7" borderId="0" xfId="54" applyFont="1" applyFill="1" applyBorder="1" applyAlignment="1">
      <alignment horizontal="center" vertical="center"/>
    </xf>
    <xf numFmtId="0" fontId="32" fillId="7" borderId="52" xfId="54" applyFont="1" applyFill="1" applyBorder="1" applyAlignment="1">
      <alignment horizontal="center" vertical="center"/>
    </xf>
    <xf numFmtId="0" fontId="32" fillId="7" borderId="57" xfId="54" applyFont="1" applyFill="1" applyBorder="1" applyAlignment="1">
      <alignment horizontal="center" vertical="center"/>
    </xf>
    <xf numFmtId="0" fontId="32" fillId="7" borderId="59" xfId="54" applyFont="1" applyFill="1" applyBorder="1" applyAlignment="1">
      <alignment horizontal="center" vertical="center"/>
    </xf>
    <xf numFmtId="0" fontId="32" fillId="7" borderId="58" xfId="54" applyFont="1" applyFill="1" applyBorder="1" applyAlignment="1">
      <alignment horizontal="center" vertical="center"/>
    </xf>
    <xf numFmtId="0" fontId="32" fillId="7" borderId="47" xfId="54" applyFont="1" applyFill="1" applyBorder="1" applyAlignment="1">
      <alignment horizontal="left"/>
    </xf>
    <xf numFmtId="0" fontId="32" fillId="7" borderId="47" xfId="54" applyFont="1" applyFill="1" applyBorder="1" applyAlignment="1">
      <alignment horizontal="left" shrinkToFit="1"/>
    </xf>
    <xf numFmtId="0" fontId="32" fillId="7" borderId="47" xfId="54" applyFont="1" applyFill="1" applyBorder="1" applyAlignment="1">
      <alignment horizontal="center" vertical="center"/>
    </xf>
    <xf numFmtId="0" fontId="32" fillId="7" borderId="50" xfId="54" applyFont="1" applyFill="1" applyBorder="1" applyAlignment="1">
      <alignment horizontal="left"/>
    </xf>
    <xf numFmtId="0" fontId="32" fillId="7" borderId="50" xfId="54" applyFont="1" applyFill="1" applyBorder="1" applyAlignment="1">
      <alignment horizontal="left" shrinkToFit="1"/>
    </xf>
    <xf numFmtId="0" fontId="32" fillId="7" borderId="50" xfId="54" applyFont="1" applyFill="1" applyBorder="1" applyAlignment="1">
      <alignment horizontal="center" vertical="center"/>
    </xf>
    <xf numFmtId="0" fontId="32" fillId="7" borderId="56" xfId="54" applyFont="1" applyFill="1" applyBorder="1" applyAlignment="1">
      <alignment horizontal="left"/>
    </xf>
    <xf numFmtId="0" fontId="32" fillId="7" borderId="56" xfId="54" applyFont="1" applyFill="1" applyBorder="1" applyAlignment="1">
      <alignment horizontal="left" shrinkToFit="1"/>
    </xf>
    <xf numFmtId="0" fontId="32" fillId="0" borderId="56" xfId="54" applyFont="1" applyBorder="1" applyAlignment="1">
      <alignment horizontal="left"/>
    </xf>
    <xf numFmtId="0" fontId="32" fillId="7" borderId="47" xfId="54" applyFont="1" applyFill="1" applyBorder="1" applyAlignment="1">
      <alignment horizontal="center"/>
    </xf>
    <xf numFmtId="0" fontId="32" fillId="7" borderId="50" xfId="54" applyFont="1" applyFill="1" applyBorder="1" applyAlignment="1">
      <alignment horizontal="center"/>
    </xf>
    <xf numFmtId="0" fontId="32" fillId="6" borderId="0" xfId="54" applyFont="1" applyFill="1"/>
    <xf numFmtId="0" fontId="32" fillId="7" borderId="56" xfId="54" applyFont="1" applyFill="1" applyBorder="1" applyAlignment="1">
      <alignment horizontal="center"/>
    </xf>
    <xf numFmtId="0" fontId="32" fillId="7" borderId="56" xfId="54" applyFont="1" applyFill="1" applyBorder="1" applyAlignment="1">
      <alignment horizontal="center" vertical="center"/>
    </xf>
    <xf numFmtId="0" fontId="32" fillId="7" borderId="50" xfId="54" applyFont="1" applyFill="1" applyBorder="1" applyAlignment="1">
      <alignment vertical="center"/>
    </xf>
    <xf numFmtId="0" fontId="32" fillId="7" borderId="56" xfId="54" applyFont="1" applyFill="1" applyBorder="1" applyAlignment="1">
      <alignment vertical="center"/>
    </xf>
    <xf numFmtId="0" fontId="32" fillId="0" borderId="56" xfId="54" applyFont="1" applyBorder="1" applyAlignment="1">
      <alignment vertical="center"/>
    </xf>
    <xf numFmtId="0" fontId="12" fillId="38" borderId="0" xfId="60" applyFill="1">
      <alignment vertical="center"/>
    </xf>
    <xf numFmtId="0" fontId="51" fillId="38" borderId="0" xfId="60" applyFont="1" applyFill="1">
      <alignment vertical="center"/>
    </xf>
    <xf numFmtId="0" fontId="51" fillId="38" borderId="0" xfId="60" applyFont="1" applyFill="1" applyAlignment="1">
      <alignment vertical="center"/>
    </xf>
    <xf numFmtId="0" fontId="49" fillId="38" borderId="0" xfId="60" applyFont="1" applyFill="1" applyAlignment="1">
      <alignment horizontal="left" vertical="center"/>
    </xf>
    <xf numFmtId="0" fontId="51" fillId="41" borderId="46" xfId="60" applyFont="1" applyFill="1" applyBorder="1" applyAlignment="1">
      <alignment horizontal="left" vertical="center"/>
    </xf>
    <xf numFmtId="0" fontId="51" fillId="6" borderId="46" xfId="60" applyFont="1" applyFill="1" applyBorder="1" applyAlignment="1">
      <alignment horizontal="left" vertical="center"/>
    </xf>
    <xf numFmtId="0" fontId="52" fillId="38" borderId="0" xfId="60" applyFont="1" applyFill="1" applyAlignment="1">
      <alignment horizontal="left" vertical="center"/>
    </xf>
    <xf numFmtId="0" fontId="51" fillId="38" borderId="0" xfId="60" applyFont="1" applyFill="1" applyAlignment="1">
      <alignment horizontal="left" vertical="center"/>
    </xf>
    <xf numFmtId="0" fontId="38" fillId="38" borderId="0" xfId="60" applyFont="1" applyFill="1" applyAlignment="1">
      <alignment vertical="center"/>
    </xf>
    <xf numFmtId="0" fontId="53" fillId="38" borderId="0" xfId="60" applyFont="1" applyFill="1" applyAlignment="1">
      <alignment horizontal="left" vertical="center"/>
    </xf>
    <xf numFmtId="0" fontId="53" fillId="0" borderId="0" xfId="60" applyFont="1" applyAlignment="1">
      <alignment horizontal="left" vertical="center"/>
    </xf>
    <xf numFmtId="0" fontId="51" fillId="38" borderId="46" xfId="60" applyFont="1" applyFill="1" applyBorder="1" applyAlignment="1">
      <alignment horizontal="center" vertical="center"/>
    </xf>
    <xf numFmtId="0" fontId="51" fillId="38" borderId="0" xfId="60" applyFont="1" applyFill="1" applyBorder="1" applyAlignment="1">
      <alignment horizontal="center" vertical="center"/>
    </xf>
    <xf numFmtId="0" fontId="54" fillId="38" borderId="0" xfId="60" applyFont="1" applyFill="1" applyAlignment="1">
      <alignment horizontal="left" vertical="center"/>
    </xf>
    <xf numFmtId="0" fontId="51" fillId="38" borderId="46" xfId="60" applyFont="1" applyFill="1" applyBorder="1" applyAlignment="1">
      <alignment horizontal="left" vertical="center"/>
    </xf>
    <xf numFmtId="0" fontId="51" fillId="38" borderId="0" xfId="60" applyFont="1" applyFill="1" applyBorder="1" applyAlignment="1">
      <alignment horizontal="left" vertical="center"/>
    </xf>
    <xf numFmtId="0" fontId="54" fillId="38" borderId="0" xfId="60" applyFont="1" applyFill="1" applyBorder="1">
      <alignment vertical="center"/>
    </xf>
    <xf numFmtId="0" fontId="51" fillId="38" borderId="0" xfId="60" applyFont="1" applyFill="1" applyAlignment="1">
      <alignment vertical="center" wrapText="1"/>
    </xf>
    <xf numFmtId="0" fontId="51" fillId="38" borderId="0" xfId="60" applyFont="1" applyFill="1" applyBorder="1" applyAlignment="1">
      <alignment horizontal="left" vertical="center" indent="1"/>
    </xf>
    <xf numFmtId="0" fontId="54" fillId="38" borderId="0" xfId="60" applyFont="1" applyFill="1">
      <alignment vertical="center"/>
    </xf>
    <xf numFmtId="0" fontId="54" fillId="38" borderId="0" xfId="60" applyFont="1" applyFill="1" applyBorder="1" applyAlignment="1">
      <alignment vertical="center"/>
    </xf>
    <xf numFmtId="0" fontId="54" fillId="38" borderId="0" xfId="60" applyFont="1" applyFill="1" applyBorder="1" applyAlignment="1">
      <alignment vertical="center" shrinkToFit="1"/>
    </xf>
    <xf numFmtId="0" fontId="51" fillId="0" borderId="0" xfId="60" applyFont="1">
      <alignment vertical="center"/>
    </xf>
    <xf numFmtId="0" fontId="36" fillId="0" borderId="0" xfId="60" applyFont="1">
      <alignment vertical="center"/>
    </xf>
    <xf numFmtId="0" fontId="45" fillId="0" borderId="0" xfId="60" applyFont="1">
      <alignment vertical="center"/>
    </xf>
    <xf numFmtId="0" fontId="45" fillId="0" borderId="0" xfId="60" applyFont="1" applyProtection="1">
      <alignment vertical="center"/>
    </xf>
    <xf numFmtId="0" fontId="36" fillId="0" borderId="0" xfId="60" applyFont="1" applyBorder="1" applyAlignment="1" applyProtection="1">
      <alignment horizontal="left" vertical="center"/>
    </xf>
    <xf numFmtId="0" fontId="36" fillId="38" borderId="0" xfId="60" applyFont="1" applyFill="1" applyBorder="1" applyAlignment="1" applyProtection="1">
      <alignment horizontal="left" vertical="center"/>
    </xf>
    <xf numFmtId="0" fontId="51" fillId="0" borderId="0" xfId="60" applyFont="1" applyProtection="1">
      <alignment vertical="center"/>
    </xf>
    <xf numFmtId="0" fontId="36" fillId="0" borderId="112" xfId="60" applyFont="1" applyBorder="1" applyAlignment="1">
      <alignment horizontal="center" vertical="center"/>
    </xf>
    <xf numFmtId="0" fontId="36" fillId="0" borderId="113" xfId="60" applyFont="1" applyBorder="1" applyAlignment="1">
      <alignment horizontal="center" vertical="center"/>
    </xf>
    <xf numFmtId="0" fontId="36" fillId="0" borderId="114" xfId="60" applyFont="1" applyBorder="1" applyAlignment="1">
      <alignment horizontal="center" vertical="center"/>
    </xf>
    <xf numFmtId="0" fontId="36" fillId="0" borderId="115" xfId="60" applyFont="1" applyBorder="1" applyAlignment="1">
      <alignment horizontal="center" vertical="center"/>
    </xf>
    <xf numFmtId="0" fontId="36" fillId="0" borderId="116" xfId="60" applyFont="1" applyBorder="1" applyAlignment="1">
      <alignment horizontal="center" vertical="center"/>
    </xf>
    <xf numFmtId="0" fontId="36" fillId="0" borderId="117" xfId="60" applyFont="1" applyBorder="1" applyAlignment="1">
      <alignment horizontal="center" vertical="center"/>
    </xf>
    <xf numFmtId="0" fontId="36" fillId="0" borderId="0" xfId="60" applyFont="1" applyAlignment="1">
      <alignment horizontal="left" vertical="center"/>
    </xf>
    <xf numFmtId="0" fontId="36" fillId="0" borderId="0" xfId="60" applyFont="1" applyBorder="1" applyAlignment="1" applyProtection="1">
      <alignment vertical="center"/>
    </xf>
    <xf numFmtId="0" fontId="36" fillId="0" borderId="0" xfId="60" applyFont="1" applyBorder="1" applyAlignment="1" applyProtection="1">
      <alignment horizontal="center" vertical="center"/>
    </xf>
    <xf numFmtId="0" fontId="36" fillId="38" borderId="0" xfId="60" applyFont="1" applyFill="1" applyBorder="1" applyAlignment="1" applyProtection="1">
      <alignment horizontal="center" vertical="center"/>
    </xf>
    <xf numFmtId="0" fontId="51" fillId="0" borderId="0" xfId="60" applyFont="1" applyAlignment="1" applyProtection="1">
      <alignment horizontal="left" vertical="center"/>
    </xf>
    <xf numFmtId="0" fontId="36" fillId="0" borderId="118" xfId="60" applyFont="1" applyBorder="1" applyAlignment="1">
      <alignment horizontal="center" vertical="center" wrapText="1"/>
    </xf>
    <xf numFmtId="0" fontId="36" fillId="0" borderId="119" xfId="60" applyFont="1" applyBorder="1" applyAlignment="1">
      <alignment horizontal="center" vertical="center" wrapText="1"/>
    </xf>
    <xf numFmtId="0" fontId="36" fillId="0" borderId="120" xfId="60" applyFont="1" applyBorder="1" applyAlignment="1">
      <alignment horizontal="center" vertical="center" wrapText="1"/>
    </xf>
    <xf numFmtId="0" fontId="36" fillId="6" borderId="118" xfId="60" applyFont="1" applyFill="1" applyBorder="1" applyAlignment="1" applyProtection="1">
      <alignment horizontal="center" vertical="center" shrinkToFit="1"/>
      <protection locked="0"/>
    </xf>
    <xf numFmtId="0" fontId="36" fillId="6" borderId="119" xfId="60" applyFont="1" applyFill="1" applyBorder="1" applyAlignment="1" applyProtection="1">
      <alignment horizontal="center" vertical="center" shrinkToFit="1"/>
      <protection locked="0"/>
    </xf>
    <xf numFmtId="0" fontId="36" fillId="6" borderId="121" xfId="60" applyFont="1" applyFill="1" applyBorder="1" applyAlignment="1" applyProtection="1">
      <alignment horizontal="center" vertical="center" shrinkToFit="1"/>
      <protection locked="0"/>
    </xf>
    <xf numFmtId="0" fontId="36" fillId="6" borderId="122" xfId="60" applyFont="1" applyFill="1" applyBorder="1" applyAlignment="1" applyProtection="1">
      <alignment horizontal="center" vertical="center" shrinkToFit="1"/>
      <protection locked="0"/>
    </xf>
    <xf numFmtId="0" fontId="36" fillId="6" borderId="120" xfId="60" applyFont="1" applyFill="1" applyBorder="1" applyAlignment="1" applyProtection="1">
      <alignment horizontal="center" vertical="center" shrinkToFit="1"/>
      <protection locked="0"/>
    </xf>
    <xf numFmtId="0" fontId="51" fillId="38" borderId="0" xfId="60" applyFont="1" applyFill="1" applyBorder="1" applyAlignment="1" applyProtection="1">
      <alignment horizontal="center" vertical="center" shrinkToFit="1"/>
      <protection locked="0"/>
    </xf>
    <xf numFmtId="0" fontId="51" fillId="0" borderId="0" xfId="60" applyFont="1" applyFill="1" applyAlignment="1">
      <alignment horizontal="left" vertical="center"/>
    </xf>
    <xf numFmtId="0" fontId="51" fillId="0" borderId="0" xfId="60" applyFont="1" applyFill="1" applyAlignment="1">
      <alignment vertical="center" textRotation="90"/>
    </xf>
    <xf numFmtId="0" fontId="36" fillId="0" borderId="123" xfId="60" applyFont="1" applyBorder="1" applyAlignment="1">
      <alignment horizontal="center" vertical="center" wrapText="1"/>
    </xf>
    <xf numFmtId="0" fontId="36" fillId="0" borderId="59" xfId="60" applyFont="1" applyBorder="1" applyAlignment="1">
      <alignment horizontal="center" vertical="center" wrapText="1"/>
    </xf>
    <xf numFmtId="0" fontId="36" fillId="0" borderId="124" xfId="60" applyFont="1" applyBorder="1" applyAlignment="1">
      <alignment horizontal="center" vertical="center" wrapText="1"/>
    </xf>
    <xf numFmtId="0" fontId="36" fillId="6" borderId="123" xfId="60" applyFont="1" applyFill="1" applyBorder="1" applyAlignment="1" applyProtection="1">
      <alignment horizontal="center" vertical="center" shrinkToFit="1"/>
      <protection locked="0"/>
    </xf>
    <xf numFmtId="0" fontId="36" fillId="6" borderId="59" xfId="60" applyFont="1" applyFill="1" applyBorder="1" applyAlignment="1" applyProtection="1">
      <alignment horizontal="center" vertical="center" shrinkToFit="1"/>
      <protection locked="0"/>
    </xf>
    <xf numFmtId="0" fontId="36" fillId="6" borderId="57" xfId="60" applyFont="1" applyFill="1" applyBorder="1" applyAlignment="1" applyProtection="1">
      <alignment horizontal="center" vertical="center" shrinkToFit="1"/>
      <protection locked="0"/>
    </xf>
    <xf numFmtId="0" fontId="36" fillId="6" borderId="58" xfId="60" applyFont="1" applyFill="1" applyBorder="1" applyAlignment="1" applyProtection="1">
      <alignment horizontal="center" vertical="center" shrinkToFit="1"/>
      <protection locked="0"/>
    </xf>
    <xf numFmtId="0" fontId="36" fillId="6" borderId="124" xfId="60" applyFont="1" applyFill="1" applyBorder="1" applyAlignment="1" applyProtection="1">
      <alignment horizontal="center" vertical="center" shrinkToFit="1"/>
      <protection locked="0"/>
    </xf>
    <xf numFmtId="0" fontId="36" fillId="0" borderId="125" xfId="60" applyFont="1" applyBorder="1" applyAlignment="1">
      <alignment horizontal="center" vertical="center" wrapText="1"/>
    </xf>
    <xf numFmtId="0" fontId="36" fillId="0" borderId="45" xfId="60" applyFont="1" applyBorder="1" applyAlignment="1">
      <alignment horizontal="center" vertical="center" wrapText="1"/>
    </xf>
    <xf numFmtId="0" fontId="36" fillId="0" borderId="126" xfId="60" applyFont="1" applyBorder="1" applyAlignment="1">
      <alignment horizontal="center" vertical="center" wrapText="1"/>
    </xf>
    <xf numFmtId="0" fontId="36" fillId="38" borderId="125" xfId="60" applyFont="1" applyFill="1" applyBorder="1" applyAlignment="1" applyProtection="1">
      <alignment horizontal="center" vertical="center" shrinkToFit="1"/>
    </xf>
    <xf numFmtId="0" fontId="36" fillId="38" borderId="45" xfId="60" applyFont="1" applyFill="1" applyBorder="1" applyAlignment="1" applyProtection="1">
      <alignment horizontal="center" vertical="center" shrinkToFit="1"/>
    </xf>
    <xf numFmtId="0" fontId="36" fillId="38" borderId="48" xfId="60" applyFont="1" applyFill="1" applyBorder="1" applyAlignment="1" applyProtection="1">
      <alignment horizontal="center" vertical="center" shrinkToFit="1"/>
    </xf>
    <xf numFmtId="0" fontId="36" fillId="38" borderId="49" xfId="60" applyFont="1" applyFill="1" applyBorder="1" applyAlignment="1" applyProtection="1">
      <alignment horizontal="center" vertical="center" shrinkToFit="1"/>
    </xf>
    <xf numFmtId="0" fontId="36" fillId="38" borderId="126" xfId="60" applyFont="1" applyFill="1" applyBorder="1" applyAlignment="1" applyProtection="1">
      <alignment horizontal="center" vertical="center" shrinkToFit="1"/>
    </xf>
    <xf numFmtId="0" fontId="36" fillId="38" borderId="123" xfId="60" applyFont="1" applyFill="1" applyBorder="1" applyAlignment="1" applyProtection="1">
      <alignment horizontal="center" vertical="center" shrinkToFit="1"/>
    </xf>
    <xf numFmtId="0" fontId="36" fillId="38" borderId="59" xfId="60" applyFont="1" applyFill="1" applyBorder="1" applyAlignment="1" applyProtection="1">
      <alignment horizontal="center" vertical="center" shrinkToFit="1"/>
    </xf>
    <xf numFmtId="0" fontId="36" fillId="38" borderId="57" xfId="60" applyFont="1" applyFill="1" applyBorder="1" applyAlignment="1" applyProtection="1">
      <alignment horizontal="center" vertical="center" shrinkToFit="1"/>
    </xf>
    <xf numFmtId="0" fontId="36" fillId="38" borderId="58" xfId="60" applyFont="1" applyFill="1" applyBorder="1" applyAlignment="1" applyProtection="1">
      <alignment horizontal="center" vertical="center" shrinkToFit="1"/>
    </xf>
    <xf numFmtId="0" fontId="36" fillId="38" borderId="124" xfId="60" applyFont="1" applyFill="1" applyBorder="1" applyAlignment="1" applyProtection="1">
      <alignment horizontal="center" vertical="center" shrinkToFit="1"/>
    </xf>
    <xf numFmtId="0" fontId="42" fillId="0" borderId="125" xfId="60" applyFont="1" applyBorder="1" applyAlignment="1">
      <alignment horizontal="center" vertical="center" wrapText="1"/>
    </xf>
    <xf numFmtId="0" fontId="42" fillId="0" borderId="45" xfId="60" applyFont="1" applyBorder="1" applyAlignment="1">
      <alignment horizontal="center" vertical="center" wrapText="1"/>
    </xf>
    <xf numFmtId="0" fontId="42" fillId="0" borderId="126" xfId="60" applyFont="1" applyBorder="1" applyAlignment="1">
      <alignment horizontal="center" vertical="center" wrapText="1"/>
    </xf>
    <xf numFmtId="0" fontId="36" fillId="6" borderId="125" xfId="60" applyFont="1" applyFill="1" applyBorder="1" applyAlignment="1" applyProtection="1">
      <alignment horizontal="center" vertical="center" wrapText="1"/>
      <protection locked="0"/>
    </xf>
    <xf numFmtId="0" fontId="36" fillId="6" borderId="45" xfId="60" applyFont="1" applyFill="1" applyBorder="1" applyAlignment="1" applyProtection="1">
      <alignment horizontal="center" vertical="center" wrapText="1"/>
      <protection locked="0"/>
    </xf>
    <xf numFmtId="0" fontId="36" fillId="6" borderId="48" xfId="60" applyFont="1" applyFill="1" applyBorder="1" applyAlignment="1" applyProtection="1">
      <alignment horizontal="center" vertical="center" wrapText="1"/>
      <protection locked="0"/>
    </xf>
    <xf numFmtId="0" fontId="36" fillId="6" borderId="49" xfId="60" applyFont="1" applyFill="1" applyBorder="1" applyAlignment="1" applyProtection="1">
      <alignment horizontal="center" vertical="center" wrapText="1"/>
      <protection locked="0"/>
    </xf>
    <xf numFmtId="0" fontId="36" fillId="6" borderId="126" xfId="60" applyFont="1" applyFill="1" applyBorder="1" applyAlignment="1" applyProtection="1">
      <alignment horizontal="center" vertical="center" wrapText="1"/>
      <protection locked="0"/>
    </xf>
    <xf numFmtId="0" fontId="51" fillId="38" borderId="0" xfId="60" applyFont="1" applyFill="1" applyBorder="1" applyAlignment="1" applyProtection="1">
      <alignment horizontal="center" vertical="center" wrapText="1"/>
      <protection locked="0"/>
    </xf>
    <xf numFmtId="0" fontId="42" fillId="38" borderId="0" xfId="60" applyFont="1" applyFill="1" applyBorder="1" applyAlignment="1" applyProtection="1">
      <alignment horizontal="center" vertical="center" wrapText="1"/>
      <protection locked="0"/>
    </xf>
    <xf numFmtId="0" fontId="42" fillId="0" borderId="0" xfId="60" applyFont="1">
      <alignment vertical="center"/>
    </xf>
    <xf numFmtId="0" fontId="45" fillId="0" borderId="0" xfId="60" applyFont="1" applyAlignment="1">
      <alignment horizontal="left" vertical="center"/>
    </xf>
    <xf numFmtId="0" fontId="45" fillId="0" borderId="0" xfId="60" applyFont="1" applyAlignment="1" applyProtection="1">
      <alignment horizontal="left" vertical="center"/>
    </xf>
    <xf numFmtId="20" fontId="36" fillId="38" borderId="0" xfId="60" applyNumberFormat="1" applyFont="1" applyFill="1" applyBorder="1" applyAlignment="1" applyProtection="1">
      <alignment vertical="center"/>
    </xf>
    <xf numFmtId="0" fontId="42" fillId="0" borderId="123" xfId="60" applyFont="1" applyBorder="1" applyAlignment="1">
      <alignment horizontal="center" vertical="center" wrapText="1"/>
    </xf>
    <xf numFmtId="0" fontId="42" fillId="0" borderId="59" xfId="60" applyFont="1" applyBorder="1" applyAlignment="1">
      <alignment horizontal="center" vertical="center" wrapText="1"/>
    </xf>
    <xf numFmtId="0" fontId="42" fillId="0" borderId="124" xfId="60" applyFont="1" applyBorder="1" applyAlignment="1">
      <alignment horizontal="center" vertical="center" wrapText="1"/>
    </xf>
    <xf numFmtId="0" fontId="36" fillId="6" borderId="123" xfId="60" applyFont="1" applyFill="1" applyBorder="1" applyAlignment="1" applyProtection="1">
      <alignment horizontal="center" vertical="center" wrapText="1"/>
      <protection locked="0"/>
    </xf>
    <xf numFmtId="0" fontId="36" fillId="6" borderId="59" xfId="60" applyFont="1" applyFill="1" applyBorder="1" applyAlignment="1" applyProtection="1">
      <alignment horizontal="center" vertical="center" wrapText="1"/>
      <protection locked="0"/>
    </xf>
    <xf numFmtId="0" fontId="36" fillId="6" borderId="57" xfId="60" applyFont="1" applyFill="1" applyBorder="1" applyAlignment="1" applyProtection="1">
      <alignment horizontal="center" vertical="center" wrapText="1"/>
      <protection locked="0"/>
    </xf>
    <xf numFmtId="0" fontId="36" fillId="6" borderId="58" xfId="60" applyFont="1" applyFill="1" applyBorder="1" applyAlignment="1" applyProtection="1">
      <alignment horizontal="center" vertical="center" wrapText="1"/>
      <protection locked="0"/>
    </xf>
    <xf numFmtId="0" fontId="36" fillId="6" borderId="124" xfId="60" applyFont="1" applyFill="1" applyBorder="1" applyAlignment="1" applyProtection="1">
      <alignment horizontal="center" vertical="center" wrapText="1"/>
      <protection locked="0"/>
    </xf>
    <xf numFmtId="0" fontId="42" fillId="0" borderId="0" xfId="60" applyFont="1" applyFill="1" applyBorder="1" applyAlignment="1">
      <alignment vertical="center"/>
    </xf>
    <xf numFmtId="0" fontId="36" fillId="6" borderId="125" xfId="60" applyFont="1" applyFill="1" applyBorder="1" applyAlignment="1" applyProtection="1">
      <alignment horizontal="center" vertical="center" shrinkToFit="1"/>
      <protection locked="0"/>
    </xf>
    <xf numFmtId="0" fontId="36" fillId="6" borderId="45" xfId="60" applyFont="1" applyFill="1" applyBorder="1" applyAlignment="1" applyProtection="1">
      <alignment horizontal="center" vertical="center" shrinkToFit="1"/>
      <protection locked="0"/>
    </xf>
    <xf numFmtId="0" fontId="36" fillId="6" borderId="48" xfId="60" applyFont="1" applyFill="1" applyBorder="1" applyAlignment="1" applyProtection="1">
      <alignment horizontal="center" vertical="center" shrinkToFit="1"/>
      <protection locked="0"/>
    </xf>
    <xf numFmtId="0" fontId="36" fillId="6" borderId="49" xfId="60" applyFont="1" applyFill="1" applyBorder="1" applyAlignment="1" applyProtection="1">
      <alignment horizontal="center" vertical="center" shrinkToFit="1"/>
      <protection locked="0"/>
    </xf>
    <xf numFmtId="0" fontId="36" fillId="6" borderId="126" xfId="60" applyFont="1" applyFill="1" applyBorder="1" applyAlignment="1" applyProtection="1">
      <alignment horizontal="center" vertical="center" shrinkToFit="1"/>
      <protection locked="0"/>
    </xf>
    <xf numFmtId="0" fontId="42" fillId="0" borderId="52" xfId="60" applyFont="1" applyFill="1" applyBorder="1" applyAlignment="1">
      <alignment horizontal="center" vertical="center"/>
    </xf>
    <xf numFmtId="0" fontId="42" fillId="0" borderId="46" xfId="60" applyFont="1" applyFill="1" applyBorder="1" applyAlignment="1">
      <alignment horizontal="center" vertical="center"/>
    </xf>
    <xf numFmtId="0" fontId="42" fillId="38" borderId="0" xfId="60" applyFont="1" applyFill="1" applyBorder="1" applyAlignment="1" applyProtection="1">
      <alignment horizontal="center" vertical="center" shrinkToFit="1"/>
      <protection locked="0"/>
    </xf>
    <xf numFmtId="0" fontId="42" fillId="0" borderId="0" xfId="60" applyFont="1" applyFill="1" applyBorder="1" applyAlignment="1">
      <alignment horizontal="left" vertical="center"/>
    </xf>
    <xf numFmtId="177" fontId="42" fillId="0" borderId="46" xfId="60" applyNumberFormat="1" applyFont="1" applyFill="1" applyBorder="1" applyAlignment="1">
      <alignment horizontal="center" vertical="center"/>
    </xf>
    <xf numFmtId="0" fontId="51" fillId="0" borderId="0" xfId="60" applyFont="1" applyFill="1" applyAlignment="1">
      <alignment horizontal="left" vertical="center" wrapText="1"/>
    </xf>
    <xf numFmtId="0" fontId="36" fillId="0" borderId="127" xfId="60" applyFont="1" applyBorder="1" applyAlignment="1">
      <alignment horizontal="center" vertical="center" wrapText="1"/>
    </xf>
    <xf numFmtId="0" fontId="36" fillId="0" borderId="0" xfId="60" applyFont="1" applyBorder="1" applyAlignment="1">
      <alignment horizontal="center" vertical="center" wrapText="1"/>
    </xf>
    <xf numFmtId="0" fontId="36" fillId="0" borderId="128" xfId="60" applyFont="1" applyBorder="1" applyAlignment="1">
      <alignment horizontal="center" vertical="center" wrapText="1"/>
    </xf>
    <xf numFmtId="0" fontId="36" fillId="6" borderId="127" xfId="60" applyFont="1" applyFill="1" applyBorder="1" applyAlignment="1" applyProtection="1">
      <alignment horizontal="center" vertical="center" shrinkToFit="1"/>
      <protection locked="0"/>
    </xf>
    <xf numFmtId="0" fontId="36" fillId="6" borderId="0" xfId="60" applyFont="1" applyFill="1" applyBorder="1" applyAlignment="1" applyProtection="1">
      <alignment horizontal="center" vertical="center" shrinkToFit="1"/>
      <protection locked="0"/>
    </xf>
    <xf numFmtId="0" fontId="36" fillId="6" borderId="51" xfId="60" applyFont="1" applyFill="1" applyBorder="1" applyAlignment="1" applyProtection="1">
      <alignment horizontal="center" vertical="center" shrinkToFit="1"/>
      <protection locked="0"/>
    </xf>
    <xf numFmtId="0" fontId="36" fillId="6" borderId="52" xfId="60" applyFont="1" applyFill="1" applyBorder="1" applyAlignment="1" applyProtection="1">
      <alignment horizontal="center" vertical="center" shrinkToFit="1"/>
      <protection locked="0"/>
    </xf>
    <xf numFmtId="0" fontId="36" fillId="6" borderId="128" xfId="60" applyFont="1" applyFill="1" applyBorder="1" applyAlignment="1" applyProtection="1">
      <alignment horizontal="center" vertical="center" shrinkToFit="1"/>
      <protection locked="0"/>
    </xf>
    <xf numFmtId="177" fontId="42" fillId="0" borderId="46" xfId="60" applyNumberFormat="1" applyFont="1" applyFill="1" applyBorder="1" applyAlignment="1">
      <alignment horizontal="right" vertical="center"/>
    </xf>
    <xf numFmtId="0" fontId="45" fillId="0" borderId="0" xfId="60" applyFont="1" applyAlignment="1">
      <alignment horizontal="right" vertical="center"/>
    </xf>
    <xf numFmtId="0" fontId="45" fillId="0" borderId="0" xfId="60" applyFont="1" applyAlignment="1" applyProtection="1">
      <alignment horizontal="right" vertical="center"/>
    </xf>
    <xf numFmtId="0" fontId="36" fillId="41" borderId="129" xfId="60" applyFont="1" applyFill="1" applyBorder="1" applyAlignment="1" applyProtection="1">
      <alignment horizontal="center" vertical="center" shrinkToFit="1"/>
      <protection locked="0"/>
    </xf>
    <xf numFmtId="0" fontId="36" fillId="41" borderId="47" xfId="60" applyFont="1" applyFill="1" applyBorder="1" applyAlignment="1" applyProtection="1">
      <alignment horizontal="center" vertical="center" shrinkToFit="1"/>
      <protection locked="0"/>
    </xf>
    <xf numFmtId="0" fontId="36" fillId="41" borderId="130" xfId="60" applyFont="1" applyFill="1" applyBorder="1" applyAlignment="1" applyProtection="1">
      <alignment horizontal="center" vertical="center" shrinkToFit="1"/>
      <protection locked="0"/>
    </xf>
    <xf numFmtId="0" fontId="51" fillId="38" borderId="0" xfId="60" applyFont="1" applyFill="1" applyBorder="1" applyAlignment="1" applyProtection="1">
      <alignment horizontal="left" vertical="center" wrapText="1"/>
      <protection locked="0"/>
    </xf>
    <xf numFmtId="0" fontId="42" fillId="38" borderId="0" xfId="60" applyFont="1" applyFill="1" applyBorder="1" applyAlignment="1" applyProtection="1">
      <alignment horizontal="left" vertical="center" wrapText="1"/>
      <protection locked="0"/>
    </xf>
    <xf numFmtId="0" fontId="36" fillId="41" borderId="131" xfId="60" applyFont="1" applyFill="1" applyBorder="1" applyAlignment="1" applyProtection="1">
      <alignment horizontal="center" vertical="center" shrinkToFit="1"/>
      <protection locked="0"/>
    </xf>
    <xf numFmtId="0" fontId="36" fillId="41" borderId="50" xfId="60" applyFont="1" applyFill="1" applyBorder="1" applyAlignment="1" applyProtection="1">
      <alignment horizontal="center" vertical="center" shrinkToFit="1"/>
      <protection locked="0"/>
    </xf>
    <xf numFmtId="0" fontId="36" fillId="41" borderId="132" xfId="60" applyFont="1" applyFill="1" applyBorder="1" applyAlignment="1" applyProtection="1">
      <alignment horizontal="center" vertical="center" shrinkToFit="1"/>
      <protection locked="0"/>
    </xf>
    <xf numFmtId="178" fontId="42" fillId="0" borderId="46" xfId="60" applyNumberFormat="1" applyFont="1" applyFill="1" applyBorder="1" applyAlignment="1">
      <alignment horizontal="center" vertical="center"/>
    </xf>
    <xf numFmtId="177" fontId="42" fillId="0" borderId="0" xfId="60" applyNumberFormat="1" applyFont="1" applyFill="1" applyBorder="1" applyAlignment="1">
      <alignment vertical="center"/>
    </xf>
    <xf numFmtId="0" fontId="42" fillId="0" borderId="0" xfId="60" applyFont="1" applyFill="1" applyBorder="1" applyAlignment="1" applyProtection="1">
      <alignment horizontal="right" vertical="center"/>
    </xf>
    <xf numFmtId="0" fontId="32" fillId="38" borderId="0" xfId="60" applyFont="1" applyFill="1" applyBorder="1" applyAlignment="1">
      <alignment vertical="center"/>
    </xf>
    <xf numFmtId="0" fontId="51" fillId="0" borderId="0" xfId="60" applyFont="1" applyFill="1" applyBorder="1" applyAlignment="1">
      <alignment horizontal="center" vertical="center" wrapText="1"/>
    </xf>
    <xf numFmtId="177" fontId="42" fillId="41" borderId="46" xfId="60" applyNumberFormat="1" applyFont="1" applyFill="1" applyBorder="1" applyAlignment="1" applyProtection="1">
      <alignment horizontal="right" vertical="center"/>
      <protection locked="0"/>
    </xf>
    <xf numFmtId="0" fontId="42" fillId="38" borderId="0" xfId="60" applyFont="1" applyFill="1" applyBorder="1" applyAlignment="1">
      <alignment vertical="center"/>
    </xf>
    <xf numFmtId="0" fontId="42" fillId="41" borderId="47" xfId="60" applyFont="1" applyFill="1" applyBorder="1" applyAlignment="1" applyProtection="1">
      <alignment horizontal="center" vertical="center"/>
      <protection locked="0"/>
    </xf>
    <xf numFmtId="0" fontId="36" fillId="41" borderId="133" xfId="60" applyFont="1" applyFill="1" applyBorder="1" applyAlignment="1" applyProtection="1">
      <alignment horizontal="center" vertical="center" shrinkToFit="1"/>
      <protection locked="0"/>
    </xf>
    <xf numFmtId="0" fontId="36" fillId="41" borderId="56" xfId="60" applyFont="1" applyFill="1" applyBorder="1" applyAlignment="1" applyProtection="1">
      <alignment horizontal="center" vertical="center" shrinkToFit="1"/>
      <protection locked="0"/>
    </xf>
    <xf numFmtId="0" fontId="36" fillId="41" borderId="134" xfId="60" applyFont="1" applyFill="1" applyBorder="1" applyAlignment="1" applyProtection="1">
      <alignment horizontal="center" vertical="center" shrinkToFit="1"/>
      <protection locked="0"/>
    </xf>
    <xf numFmtId="0" fontId="42" fillId="41" borderId="56" xfId="60" applyFont="1" applyFill="1" applyBorder="1" applyAlignment="1" applyProtection="1">
      <alignment horizontal="center" vertical="center"/>
      <protection locked="0"/>
    </xf>
    <xf numFmtId="0" fontId="36" fillId="0" borderId="127" xfId="60" applyFont="1" applyBorder="1" applyAlignment="1">
      <alignment vertical="center" wrapText="1"/>
    </xf>
    <xf numFmtId="0" fontId="36" fillId="0" borderId="0" xfId="60" applyFont="1" applyBorder="1" applyAlignment="1">
      <alignment vertical="center" wrapText="1"/>
    </xf>
    <xf numFmtId="0" fontId="36" fillId="0" borderId="128" xfId="60" applyFont="1" applyBorder="1" applyAlignment="1">
      <alignment vertical="center" wrapText="1"/>
    </xf>
    <xf numFmtId="0" fontId="51" fillId="0" borderId="125" xfId="60" applyFont="1" applyBorder="1" applyAlignment="1">
      <alignment vertical="center"/>
    </xf>
    <xf numFmtId="0" fontId="51" fillId="0" borderId="135" xfId="60" applyFont="1" applyBorder="1" applyAlignment="1">
      <alignment vertical="center"/>
    </xf>
    <xf numFmtId="0" fontId="51" fillId="0" borderId="48" xfId="60" applyFont="1" applyBorder="1" applyAlignment="1">
      <alignment vertical="center"/>
    </xf>
    <xf numFmtId="0" fontId="51" fillId="0" borderId="136" xfId="60" applyFont="1" applyBorder="1" applyAlignment="1">
      <alignment vertical="center"/>
    </xf>
    <xf numFmtId="0" fontId="51" fillId="0" borderId="45" xfId="60" applyFont="1" applyBorder="1" applyAlignment="1">
      <alignment vertical="center"/>
    </xf>
    <xf numFmtId="0" fontId="51" fillId="0" borderId="137" xfId="60" applyFont="1" applyBorder="1" applyAlignment="1">
      <alignment vertical="center"/>
    </xf>
    <xf numFmtId="0" fontId="42" fillId="0" borderId="0" xfId="60" applyFont="1" applyFill="1" applyBorder="1" applyAlignment="1">
      <alignment horizontal="right" vertical="center"/>
    </xf>
    <xf numFmtId="0" fontId="51" fillId="0" borderId="127" xfId="60" applyFont="1" applyBorder="1" applyAlignment="1">
      <alignment vertical="center"/>
    </xf>
    <xf numFmtId="0" fontId="51" fillId="0" borderId="138" xfId="60" applyFont="1" applyBorder="1" applyAlignment="1">
      <alignment vertical="center"/>
    </xf>
    <xf numFmtId="0" fontId="51" fillId="0" borderId="51" xfId="60" applyFont="1" applyBorder="1" applyAlignment="1">
      <alignment vertical="center"/>
    </xf>
    <xf numFmtId="0" fontId="51" fillId="0" borderId="139" xfId="60" applyFont="1" applyBorder="1" applyAlignment="1">
      <alignment vertical="center"/>
    </xf>
    <xf numFmtId="0" fontId="51" fillId="0" borderId="0" xfId="60" applyFont="1" applyBorder="1" applyAlignment="1">
      <alignment vertical="center"/>
    </xf>
    <xf numFmtId="0" fontId="51" fillId="0" borderId="140" xfId="60" applyFont="1" applyBorder="1" applyAlignment="1">
      <alignment vertical="center"/>
    </xf>
    <xf numFmtId="0" fontId="34" fillId="38" borderId="0" xfId="60" applyFont="1" applyFill="1" applyBorder="1" applyAlignment="1">
      <alignment vertical="center"/>
    </xf>
    <xf numFmtId="179" fontId="42" fillId="38" borderId="46" xfId="60" applyNumberFormat="1" applyFont="1" applyFill="1" applyBorder="1" applyAlignment="1">
      <alignment horizontal="center" vertical="center"/>
    </xf>
    <xf numFmtId="0" fontId="36" fillId="0" borderId="141" xfId="60" applyFont="1" applyBorder="1" applyAlignment="1">
      <alignment vertical="center" wrapText="1"/>
    </xf>
    <xf numFmtId="0" fontId="36" fillId="0" borderId="142" xfId="60" applyFont="1" applyBorder="1" applyAlignment="1">
      <alignment vertical="center" wrapText="1"/>
    </xf>
    <xf numFmtId="0" fontId="36" fillId="0" borderId="143" xfId="60" applyFont="1" applyBorder="1" applyAlignment="1">
      <alignment vertical="center" wrapText="1"/>
    </xf>
    <xf numFmtId="0" fontId="51" fillId="0" borderId="141" xfId="60" applyFont="1" applyBorder="1" applyAlignment="1">
      <alignment vertical="center"/>
    </xf>
    <xf numFmtId="0" fontId="51" fillId="0" borderId="144" xfId="60" applyFont="1" applyBorder="1" applyAlignment="1">
      <alignment vertical="center"/>
    </xf>
    <xf numFmtId="0" fontId="51" fillId="0" borderId="145" xfId="60" applyFont="1" applyBorder="1" applyAlignment="1">
      <alignment vertical="center"/>
    </xf>
    <xf numFmtId="0" fontId="51" fillId="0" borderId="146" xfId="60" applyFont="1" applyBorder="1" applyAlignment="1">
      <alignment vertical="center"/>
    </xf>
    <xf numFmtId="0" fontId="51" fillId="0" borderId="142" xfId="60" applyFont="1" applyBorder="1" applyAlignment="1">
      <alignment vertical="center"/>
    </xf>
    <xf numFmtId="0" fontId="51" fillId="0" borderId="147" xfId="60" applyFont="1" applyBorder="1" applyAlignment="1">
      <alignment vertical="center"/>
    </xf>
    <xf numFmtId="0" fontId="34" fillId="38" borderId="0" xfId="60" applyFont="1" applyFill="1" applyBorder="1" applyAlignment="1">
      <alignment horizontal="center" vertical="center"/>
    </xf>
    <xf numFmtId="177" fontId="42" fillId="0" borderId="0" xfId="60" applyNumberFormat="1" applyFont="1" applyFill="1" applyAlignment="1">
      <alignment vertical="center"/>
    </xf>
    <xf numFmtId="0" fontId="42" fillId="38" borderId="0" xfId="60" applyFont="1" applyFill="1" applyBorder="1" applyAlignment="1">
      <alignment horizontal="center" vertical="center"/>
    </xf>
    <xf numFmtId="0" fontId="36" fillId="0" borderId="127" xfId="60" quotePrefix="1" applyFont="1" applyBorder="1" applyAlignment="1">
      <alignment horizontal="center" vertical="center"/>
    </xf>
    <xf numFmtId="0" fontId="36" fillId="0" borderId="50" xfId="60" applyFont="1" applyFill="1" applyBorder="1" applyAlignment="1">
      <alignment horizontal="center" vertical="center"/>
    </xf>
    <xf numFmtId="0" fontId="42" fillId="0" borderId="134" xfId="60" applyNumberFormat="1" applyFont="1" applyFill="1" applyBorder="1" applyAlignment="1">
      <alignment horizontal="center" vertical="center" wrapText="1"/>
    </xf>
    <xf numFmtId="0" fontId="36" fillId="6" borderId="148" xfId="60" applyFont="1" applyFill="1" applyBorder="1" applyAlignment="1" applyProtection="1">
      <alignment horizontal="center" vertical="center" shrinkToFit="1"/>
      <protection locked="0"/>
    </xf>
    <xf numFmtId="180" fontId="36" fillId="0" borderId="149" xfId="60" applyNumberFormat="1" applyFont="1" applyBorder="1" applyAlignment="1">
      <alignment horizontal="center" vertical="center" shrinkToFit="1"/>
    </xf>
    <xf numFmtId="0" fontId="36" fillId="6" borderId="150" xfId="60" applyFont="1" applyFill="1" applyBorder="1" applyAlignment="1" applyProtection="1">
      <alignment horizontal="center" vertical="center" shrinkToFit="1"/>
      <protection locked="0"/>
    </xf>
    <xf numFmtId="180" fontId="36" fillId="0" borderId="151" xfId="60" applyNumberFormat="1" applyFont="1" applyBorder="1" applyAlignment="1">
      <alignment horizontal="center" vertical="center" shrinkToFit="1"/>
    </xf>
    <xf numFmtId="0" fontId="51" fillId="38" borderId="0" xfId="60" applyFont="1" applyFill="1" applyBorder="1" applyAlignment="1">
      <alignment horizontal="center" vertical="center" wrapText="1"/>
    </xf>
    <xf numFmtId="0" fontId="42" fillId="0" borderId="0" xfId="60" applyFont="1" applyFill="1" applyBorder="1" applyAlignment="1">
      <alignment horizontal="centerContinuous" vertical="center"/>
    </xf>
    <xf numFmtId="177" fontId="42" fillId="41" borderId="47" xfId="60" applyNumberFormat="1" applyFont="1" applyFill="1" applyBorder="1" applyAlignment="1" applyProtection="1">
      <alignment horizontal="right" vertical="center"/>
      <protection locked="0"/>
    </xf>
    <xf numFmtId="177" fontId="42" fillId="0" borderId="47" xfId="60" applyNumberFormat="1" applyFont="1" applyFill="1" applyBorder="1" applyAlignment="1">
      <alignment horizontal="center" vertical="center"/>
    </xf>
    <xf numFmtId="177" fontId="42" fillId="0" borderId="47" xfId="60" applyNumberFormat="1" applyFont="1" applyFill="1" applyBorder="1" applyAlignment="1">
      <alignment horizontal="right" vertical="center"/>
    </xf>
    <xf numFmtId="0" fontId="42" fillId="38" borderId="0" xfId="60" applyFont="1" applyFill="1" applyBorder="1" applyAlignment="1">
      <alignment horizontal="center" vertical="center" wrapText="1"/>
    </xf>
    <xf numFmtId="0" fontId="36" fillId="0" borderId="127" xfId="60" applyFont="1" applyBorder="1" applyAlignment="1">
      <alignment horizontal="center" vertical="center"/>
    </xf>
    <xf numFmtId="0" fontId="42" fillId="0" borderId="152" xfId="60" applyNumberFormat="1" applyFont="1" applyFill="1" applyBorder="1" applyAlignment="1">
      <alignment horizontal="center" vertical="center" wrapText="1"/>
    </xf>
    <xf numFmtId="0" fontId="36" fillId="6" borderId="153" xfId="60" applyFont="1" applyFill="1" applyBorder="1" applyAlignment="1" applyProtection="1">
      <alignment horizontal="center" vertical="center" shrinkToFit="1"/>
      <protection locked="0"/>
    </xf>
    <xf numFmtId="180" fontId="36" fillId="0" borderId="154" xfId="60" applyNumberFormat="1" applyFont="1" applyBorder="1" applyAlignment="1">
      <alignment horizontal="center" vertical="center" shrinkToFit="1"/>
    </xf>
    <xf numFmtId="0" fontId="36" fillId="6" borderId="155" xfId="60" applyFont="1" applyFill="1" applyBorder="1" applyAlignment="1" applyProtection="1">
      <alignment horizontal="center" vertical="center" shrinkToFit="1"/>
      <protection locked="0"/>
    </xf>
    <xf numFmtId="180" fontId="36" fillId="0" borderId="156" xfId="60" applyNumberFormat="1" applyFont="1" applyBorder="1" applyAlignment="1">
      <alignment horizontal="center" vertical="center" shrinkToFit="1"/>
    </xf>
    <xf numFmtId="177" fontId="42" fillId="41" borderId="56" xfId="60" applyNumberFormat="1" applyFont="1" applyFill="1" applyBorder="1" applyAlignment="1" applyProtection="1">
      <alignment horizontal="right" vertical="center"/>
      <protection locked="0"/>
    </xf>
    <xf numFmtId="177" fontId="42" fillId="0" borderId="56" xfId="60" applyNumberFormat="1" applyFont="1" applyFill="1" applyBorder="1" applyAlignment="1">
      <alignment horizontal="center" vertical="center"/>
    </xf>
    <xf numFmtId="177" fontId="42" fillId="0" borderId="56" xfId="60" applyNumberFormat="1" applyFont="1" applyFill="1" applyBorder="1" applyAlignment="1">
      <alignment horizontal="right" vertical="center"/>
    </xf>
    <xf numFmtId="0" fontId="42" fillId="38" borderId="0" xfId="60" applyFont="1" applyFill="1">
      <alignment vertical="center"/>
    </xf>
    <xf numFmtId="0" fontId="45" fillId="41" borderId="0" xfId="60" applyFont="1" applyFill="1" applyAlignment="1" applyProtection="1">
      <alignment horizontal="center" vertical="center"/>
      <protection locked="0"/>
    </xf>
    <xf numFmtId="0" fontId="45" fillId="38" borderId="0" xfId="60" applyFont="1" applyFill="1" applyAlignment="1">
      <alignment vertical="center"/>
    </xf>
    <xf numFmtId="0" fontId="45" fillId="38" borderId="0" xfId="60" applyFont="1" applyFill="1" applyAlignment="1" applyProtection="1">
      <alignment vertical="center"/>
    </xf>
    <xf numFmtId="0" fontId="45" fillId="0" borderId="0" xfId="60" applyFont="1" applyAlignment="1" applyProtection="1">
      <alignment horizontal="center" vertical="center"/>
    </xf>
    <xf numFmtId="0" fontId="36" fillId="0" borderId="157" xfId="60" applyFont="1" applyFill="1" applyBorder="1" applyAlignment="1">
      <alignment horizontal="center" vertical="center"/>
    </xf>
    <xf numFmtId="0" fontId="42" fillId="0" borderId="158" xfId="60" applyFont="1" applyBorder="1" applyAlignment="1">
      <alignment horizontal="center" vertical="center"/>
    </xf>
    <xf numFmtId="0" fontId="42" fillId="0" borderId="159" xfId="60" applyNumberFormat="1" applyFont="1" applyFill="1" applyBorder="1" applyAlignment="1">
      <alignment horizontal="center" vertical="center" wrapText="1"/>
    </xf>
    <xf numFmtId="0" fontId="36" fillId="6" borderId="160" xfId="60" applyFont="1" applyFill="1" applyBorder="1" applyAlignment="1" applyProtection="1">
      <alignment horizontal="center" vertical="center" shrinkToFit="1"/>
      <protection locked="0"/>
    </xf>
    <xf numFmtId="180" fontId="36" fillId="0" borderId="161" xfId="60" applyNumberFormat="1" applyFont="1" applyBorder="1" applyAlignment="1">
      <alignment horizontal="center" vertical="center" shrinkToFit="1"/>
    </xf>
    <xf numFmtId="0" fontId="36" fillId="6" borderId="162" xfId="60" applyFont="1" applyFill="1" applyBorder="1" applyAlignment="1" applyProtection="1">
      <alignment horizontal="center" vertical="center" shrinkToFit="1"/>
      <protection locked="0"/>
    </xf>
    <xf numFmtId="180" fontId="36" fillId="0" borderId="163" xfId="60" applyNumberFormat="1" applyFont="1" applyBorder="1" applyAlignment="1">
      <alignment horizontal="center" vertical="center" shrinkToFit="1"/>
    </xf>
    <xf numFmtId="0" fontId="36" fillId="0" borderId="164" xfId="60" applyFont="1" applyFill="1" applyBorder="1" applyAlignment="1">
      <alignment horizontal="center" vertical="center"/>
    </xf>
    <xf numFmtId="0" fontId="42" fillId="0" borderId="165" xfId="60" applyFont="1" applyBorder="1" applyAlignment="1">
      <alignment horizontal="center" vertical="center"/>
    </xf>
    <xf numFmtId="0" fontId="42" fillId="0" borderId="166" xfId="60" applyNumberFormat="1" applyFont="1" applyFill="1" applyBorder="1" applyAlignment="1">
      <alignment horizontal="center" vertical="center" wrapText="1"/>
    </xf>
    <xf numFmtId="0" fontId="45" fillId="38" borderId="0" xfId="60" applyFont="1" applyFill="1">
      <alignment vertical="center"/>
    </xf>
    <xf numFmtId="0" fontId="45" fillId="38" borderId="0" xfId="60" applyFont="1" applyFill="1" applyProtection="1">
      <alignment vertical="center"/>
    </xf>
    <xf numFmtId="0" fontId="45" fillId="38" borderId="0" xfId="60" applyFont="1" applyFill="1" applyAlignment="1">
      <alignment horizontal="center" vertical="center"/>
    </xf>
    <xf numFmtId="0" fontId="45" fillId="38" borderId="0" xfId="60" applyFont="1" applyFill="1" applyAlignment="1" applyProtection="1">
      <alignment horizontal="center" vertical="center"/>
    </xf>
    <xf numFmtId="0" fontId="45" fillId="0" borderId="0" xfId="60" applyFont="1" applyFill="1" applyAlignment="1">
      <alignment vertical="center"/>
    </xf>
    <xf numFmtId="0" fontId="36" fillId="0" borderId="0" xfId="60" applyFont="1" applyProtection="1">
      <alignment vertical="center"/>
    </xf>
    <xf numFmtId="20" fontId="36" fillId="0" borderId="0" xfId="60" applyNumberFormat="1" applyFont="1" applyBorder="1" applyAlignment="1" applyProtection="1">
      <alignment vertical="center"/>
    </xf>
    <xf numFmtId="0" fontId="36" fillId="0" borderId="0" xfId="60" applyFont="1" applyBorder="1" applyAlignment="1" applyProtection="1">
      <alignment horizontal="right" vertical="center"/>
    </xf>
    <xf numFmtId="1" fontId="42" fillId="38" borderId="0" xfId="60" applyNumberFormat="1" applyFont="1" applyFill="1" applyBorder="1" applyAlignment="1">
      <alignment horizontal="center" vertical="center" wrapText="1"/>
    </xf>
    <xf numFmtId="178" fontId="36" fillId="0" borderId="0" xfId="60" applyNumberFormat="1" applyFont="1" applyBorder="1" applyAlignment="1" applyProtection="1">
      <alignment vertical="center"/>
    </xf>
    <xf numFmtId="1" fontId="51" fillId="38" borderId="0" xfId="60" applyNumberFormat="1" applyFont="1" applyFill="1" applyBorder="1" applyAlignment="1">
      <alignment horizontal="center" vertical="center" wrapText="1"/>
    </xf>
    <xf numFmtId="0" fontId="51" fillId="0" borderId="0" xfId="60" applyFont="1" applyFill="1" applyBorder="1" applyAlignment="1">
      <alignment horizontal="center" vertical="center"/>
    </xf>
    <xf numFmtId="181" fontId="51" fillId="38" borderId="0" xfId="60" applyNumberFormat="1" applyFont="1" applyFill="1" applyBorder="1" applyAlignment="1">
      <alignment horizontal="center" vertical="center"/>
    </xf>
    <xf numFmtId="0" fontId="36" fillId="38" borderId="0" xfId="60" applyFont="1" applyFill="1" applyBorder="1" applyAlignment="1" applyProtection="1">
      <alignment vertical="center"/>
    </xf>
    <xf numFmtId="0" fontId="45" fillId="6" borderId="0" xfId="60" applyFont="1" applyFill="1" applyAlignment="1" applyProtection="1">
      <alignment horizontal="center" vertical="center" shrinkToFit="1"/>
      <protection locked="0"/>
    </xf>
    <xf numFmtId="0" fontId="45" fillId="33" borderId="0" xfId="60" applyFont="1" applyFill="1" applyAlignment="1" applyProtection="1">
      <alignment horizontal="center" vertical="center" shrinkToFit="1"/>
      <protection locked="0"/>
    </xf>
    <xf numFmtId="0" fontId="42" fillId="0" borderId="0" xfId="60" applyFont="1" applyBorder="1" applyAlignment="1" applyProtection="1">
      <alignment horizontal="left" vertical="center"/>
    </xf>
    <xf numFmtId="0" fontId="36" fillId="41" borderId="47" xfId="60" applyFont="1" applyFill="1" applyBorder="1" applyAlignment="1" applyProtection="1">
      <alignment horizontal="center" vertical="center"/>
      <protection locked="0"/>
    </xf>
    <xf numFmtId="0" fontId="36" fillId="6" borderId="167" xfId="60" applyFont="1" applyFill="1" applyBorder="1" applyAlignment="1" applyProtection="1">
      <alignment horizontal="center" vertical="center" shrinkToFit="1"/>
      <protection locked="0"/>
    </xf>
    <xf numFmtId="0" fontId="36" fillId="41" borderId="56" xfId="60" applyFont="1" applyFill="1" applyBorder="1" applyAlignment="1" applyProtection="1">
      <alignment horizontal="center" vertical="center"/>
      <protection locked="0"/>
    </xf>
    <xf numFmtId="0" fontId="51" fillId="0" borderId="168" xfId="60" applyFont="1" applyFill="1" applyBorder="1" applyAlignment="1">
      <alignment horizontal="center" vertical="center" wrapText="1"/>
    </xf>
    <xf numFmtId="0" fontId="51" fillId="0" borderId="169" xfId="60" applyFont="1" applyFill="1" applyBorder="1" applyAlignment="1">
      <alignment horizontal="center" vertical="center" wrapText="1"/>
    </xf>
    <xf numFmtId="0" fontId="51" fillId="0" borderId="170" xfId="60" applyFont="1" applyFill="1" applyBorder="1" applyAlignment="1">
      <alignment horizontal="center" vertical="center" wrapText="1"/>
    </xf>
    <xf numFmtId="0" fontId="36" fillId="0" borderId="171" xfId="60" applyFont="1" applyBorder="1" applyAlignment="1">
      <alignment horizontal="center" vertical="center" wrapText="1"/>
    </xf>
    <xf numFmtId="180" fontId="36" fillId="0" borderId="172" xfId="60" applyNumberFormat="1" applyFont="1" applyBorder="1" applyAlignment="1">
      <alignment horizontal="center" vertical="center" wrapText="1"/>
    </xf>
    <xf numFmtId="0" fontId="36" fillId="0" borderId="173" xfId="60" applyFont="1" applyBorder="1" applyAlignment="1">
      <alignment horizontal="center" vertical="center" wrapText="1"/>
    </xf>
    <xf numFmtId="180" fontId="36" fillId="0" borderId="174" xfId="60" applyNumberFormat="1" applyFont="1" applyBorder="1" applyAlignment="1">
      <alignment horizontal="center" vertical="center" wrapText="1"/>
    </xf>
    <xf numFmtId="180" fontId="36" fillId="0" borderId="175" xfId="60" applyNumberFormat="1" applyFont="1" applyBorder="1" applyAlignment="1">
      <alignment horizontal="center" vertical="center" wrapText="1"/>
    </xf>
    <xf numFmtId="0" fontId="51" fillId="0" borderId="141" xfId="60" applyFont="1" applyFill="1" applyBorder="1" applyAlignment="1">
      <alignment horizontal="center" vertical="center" wrapText="1"/>
    </xf>
    <xf numFmtId="0" fontId="51" fillId="0" borderId="142" xfId="60" applyFont="1" applyFill="1" applyBorder="1" applyAlignment="1">
      <alignment horizontal="center" vertical="center" wrapText="1"/>
    </xf>
    <xf numFmtId="0" fontId="51" fillId="0" borderId="143" xfId="60" applyFont="1" applyFill="1" applyBorder="1" applyAlignment="1">
      <alignment horizontal="center" vertical="center" wrapText="1"/>
    </xf>
    <xf numFmtId="0" fontId="36" fillId="0" borderId="176" xfId="60" applyFont="1" applyBorder="1" applyAlignment="1">
      <alignment horizontal="center" vertical="center" wrapText="1"/>
    </xf>
    <xf numFmtId="180" fontId="36" fillId="0" borderId="144" xfId="60" applyNumberFormat="1" applyFont="1" applyBorder="1" applyAlignment="1">
      <alignment horizontal="center" vertical="center" wrapText="1"/>
    </xf>
    <xf numFmtId="0" fontId="36" fillId="0" borderId="177" xfId="60" applyFont="1" applyBorder="1" applyAlignment="1">
      <alignment horizontal="center" vertical="center" wrapText="1"/>
    </xf>
    <xf numFmtId="180" fontId="36" fillId="0" borderId="146" xfId="60" applyNumberFormat="1" applyFont="1" applyBorder="1" applyAlignment="1">
      <alignment horizontal="center" vertical="center" wrapText="1"/>
    </xf>
    <xf numFmtId="180" fontId="36" fillId="0" borderId="147" xfId="60" applyNumberFormat="1" applyFont="1" applyBorder="1" applyAlignment="1">
      <alignment horizontal="center" vertical="center" wrapText="1"/>
    </xf>
    <xf numFmtId="0" fontId="36" fillId="38" borderId="0" xfId="60" quotePrefix="1" applyFont="1" applyFill="1" applyBorder="1" applyAlignment="1">
      <alignment vertical="center"/>
    </xf>
    <xf numFmtId="0" fontId="51" fillId="0" borderId="118" xfId="60" applyFont="1" applyBorder="1" applyAlignment="1">
      <alignment horizontal="center" vertical="center" wrapText="1"/>
    </xf>
    <xf numFmtId="0" fontId="51" fillId="0" borderId="119" xfId="60" applyFont="1" applyBorder="1" applyAlignment="1">
      <alignment horizontal="center" vertical="center" wrapText="1"/>
    </xf>
    <xf numFmtId="0" fontId="51" fillId="0" borderId="120" xfId="60" applyFont="1" applyBorder="1" applyAlignment="1">
      <alignment horizontal="center" vertical="center" wrapText="1"/>
    </xf>
    <xf numFmtId="1" fontId="36" fillId="0" borderId="178" xfId="60" applyNumberFormat="1" applyFont="1" applyBorder="1" applyAlignment="1">
      <alignment horizontal="center" vertical="center" wrapText="1"/>
    </xf>
    <xf numFmtId="180" fontId="36" fillId="0" borderId="179" xfId="60" applyNumberFormat="1" applyFont="1" applyBorder="1" applyAlignment="1">
      <alignment horizontal="center" vertical="center" wrapText="1"/>
    </xf>
    <xf numFmtId="1" fontId="36" fillId="0" borderId="180" xfId="60" applyNumberFormat="1" applyFont="1" applyBorder="1" applyAlignment="1">
      <alignment horizontal="center" vertical="center" wrapText="1"/>
    </xf>
    <xf numFmtId="180" fontId="36" fillId="0" borderId="181" xfId="60" applyNumberFormat="1" applyFont="1" applyBorder="1" applyAlignment="1">
      <alignment horizontal="center" vertical="center" wrapText="1"/>
    </xf>
    <xf numFmtId="180" fontId="36" fillId="0" borderId="182" xfId="60" applyNumberFormat="1" applyFont="1" applyBorder="1" applyAlignment="1">
      <alignment horizontal="center" vertical="center" wrapText="1"/>
    </xf>
    <xf numFmtId="0" fontId="36" fillId="6" borderId="47" xfId="60" applyFont="1" applyFill="1" applyBorder="1" applyAlignment="1" applyProtection="1">
      <alignment horizontal="center" vertical="center"/>
      <protection locked="0"/>
    </xf>
    <xf numFmtId="0" fontId="36" fillId="38" borderId="47" xfId="60" applyFont="1" applyFill="1" applyBorder="1" applyAlignment="1" applyProtection="1">
      <alignment horizontal="center" vertical="center"/>
    </xf>
    <xf numFmtId="1" fontId="36" fillId="0" borderId="176" xfId="60" applyNumberFormat="1" applyFont="1" applyBorder="1" applyAlignment="1">
      <alignment horizontal="center" vertical="center" wrapText="1"/>
    </xf>
    <xf numFmtId="1" fontId="36" fillId="0" borderId="177" xfId="60" applyNumberFormat="1" applyFont="1" applyBorder="1" applyAlignment="1">
      <alignment horizontal="center" vertical="center" wrapText="1"/>
    </xf>
    <xf numFmtId="0" fontId="36" fillId="33" borderId="50" xfId="60" applyFont="1" applyFill="1" applyBorder="1" applyAlignment="1" applyProtection="1">
      <alignment horizontal="center" vertical="center"/>
      <protection locked="0"/>
    </xf>
    <xf numFmtId="0" fontId="36" fillId="38" borderId="56" xfId="60" applyFont="1" applyFill="1" applyBorder="1" applyAlignment="1" applyProtection="1">
      <alignment horizontal="center" vertical="center"/>
    </xf>
    <xf numFmtId="0" fontId="36" fillId="41" borderId="118" xfId="60" applyFont="1" applyFill="1" applyBorder="1" applyAlignment="1" applyProtection="1">
      <alignment horizontal="left" vertical="center" wrapText="1"/>
      <protection locked="0"/>
    </xf>
    <xf numFmtId="0" fontId="36" fillId="41" borderId="119" xfId="60" applyFont="1" applyFill="1" applyBorder="1" applyAlignment="1" applyProtection="1">
      <alignment horizontal="left" vertical="center" wrapText="1"/>
      <protection locked="0"/>
    </xf>
    <xf numFmtId="0" fontId="36" fillId="41" borderId="121" xfId="60" applyFont="1" applyFill="1" applyBorder="1" applyAlignment="1" applyProtection="1">
      <alignment horizontal="left" vertical="center" wrapText="1"/>
      <protection locked="0"/>
    </xf>
    <xf numFmtId="0" fontId="36" fillId="41" borderId="122" xfId="60" applyFont="1" applyFill="1" applyBorder="1" applyAlignment="1" applyProtection="1">
      <alignment horizontal="left" vertical="center" wrapText="1"/>
      <protection locked="0"/>
    </xf>
    <xf numFmtId="0" fontId="36" fillId="41" borderId="120" xfId="60" applyFont="1" applyFill="1" applyBorder="1" applyAlignment="1" applyProtection="1">
      <alignment horizontal="left" vertical="center" wrapText="1"/>
      <protection locked="0"/>
    </xf>
    <xf numFmtId="0" fontId="36" fillId="41" borderId="127" xfId="60" applyFont="1" applyFill="1" applyBorder="1" applyAlignment="1" applyProtection="1">
      <alignment horizontal="left" vertical="center" wrapText="1"/>
      <protection locked="0"/>
    </xf>
    <xf numFmtId="0" fontId="36" fillId="41" borderId="0" xfId="60" applyFont="1" applyFill="1" applyBorder="1" applyAlignment="1" applyProtection="1">
      <alignment horizontal="left" vertical="center" wrapText="1"/>
      <protection locked="0"/>
    </xf>
    <xf numFmtId="0" fontId="36" fillId="41" borderId="51" xfId="60" applyFont="1" applyFill="1" applyBorder="1" applyAlignment="1" applyProtection="1">
      <alignment horizontal="left" vertical="center" wrapText="1"/>
      <protection locked="0"/>
    </xf>
    <xf numFmtId="0" fontId="36" fillId="41" borderId="52" xfId="60" applyFont="1" applyFill="1" applyBorder="1" applyAlignment="1" applyProtection="1">
      <alignment horizontal="left" vertical="center" wrapText="1"/>
      <protection locked="0"/>
    </xf>
    <xf numFmtId="0" fontId="36" fillId="41" borderId="128" xfId="60" applyFont="1" applyFill="1" applyBorder="1" applyAlignment="1" applyProtection="1">
      <alignment horizontal="left" vertical="center" wrapText="1"/>
      <protection locked="0"/>
    </xf>
    <xf numFmtId="0" fontId="36" fillId="33" borderId="56" xfId="60" applyFont="1" applyFill="1" applyBorder="1" applyAlignment="1" applyProtection="1">
      <alignment horizontal="center" vertical="center"/>
      <protection locked="0"/>
    </xf>
    <xf numFmtId="0" fontId="36" fillId="0" borderId="0" xfId="60" applyFont="1" applyAlignment="1">
      <alignment horizontal="right" vertical="center"/>
    </xf>
    <xf numFmtId="0" fontId="36" fillId="0" borderId="0" xfId="60" applyFont="1" applyAlignment="1" applyProtection="1">
      <alignment horizontal="right" vertical="center"/>
    </xf>
    <xf numFmtId="0" fontId="36" fillId="0" borderId="141" xfId="60" applyFont="1" applyBorder="1" applyAlignment="1">
      <alignment horizontal="center" vertical="center" wrapText="1"/>
    </xf>
    <xf numFmtId="0" fontId="36" fillId="0" borderId="142" xfId="60" applyFont="1" applyBorder="1" applyAlignment="1">
      <alignment horizontal="center" vertical="center" wrapText="1"/>
    </xf>
    <xf numFmtId="0" fontId="36" fillId="0" borderId="143" xfId="60" applyFont="1" applyBorder="1" applyAlignment="1">
      <alignment horizontal="center" vertical="center" wrapText="1"/>
    </xf>
    <xf numFmtId="0" fontId="36" fillId="41" borderId="141" xfId="60" applyFont="1" applyFill="1" applyBorder="1" applyAlignment="1" applyProtection="1">
      <alignment horizontal="left" vertical="center" wrapText="1"/>
      <protection locked="0"/>
    </xf>
    <xf numFmtId="0" fontId="36" fillId="41" borderId="142" xfId="60" applyFont="1" applyFill="1" applyBorder="1" applyAlignment="1" applyProtection="1">
      <alignment horizontal="left" vertical="center" wrapText="1"/>
      <protection locked="0"/>
    </xf>
    <xf numFmtId="0" fontId="36" fillId="41" borderId="145" xfId="60" applyFont="1" applyFill="1" applyBorder="1" applyAlignment="1" applyProtection="1">
      <alignment horizontal="left" vertical="center" wrapText="1"/>
      <protection locked="0"/>
    </xf>
    <xf numFmtId="0" fontId="36" fillId="41" borderId="183" xfId="60" applyFont="1" applyFill="1" applyBorder="1" applyAlignment="1" applyProtection="1">
      <alignment horizontal="left" vertical="center" wrapText="1"/>
      <protection locked="0"/>
    </xf>
    <xf numFmtId="0" fontId="36" fillId="41" borderId="143" xfId="60" applyFont="1" applyFill="1" applyBorder="1" applyAlignment="1" applyProtection="1">
      <alignment horizontal="left" vertical="center" wrapText="1"/>
      <protection locked="0"/>
    </xf>
    <xf numFmtId="0" fontId="51" fillId="0" borderId="0" xfId="60" applyFont="1" applyAlignment="1">
      <alignment horizontal="right" vertical="center"/>
    </xf>
    <xf numFmtId="0" fontId="55" fillId="38" borderId="0" xfId="60" applyFont="1" applyFill="1" applyProtection="1">
      <alignment vertical="center"/>
    </xf>
    <xf numFmtId="0" fontId="55" fillId="38" borderId="0" xfId="60" applyFont="1" applyFill="1" applyAlignment="1" applyProtection="1">
      <alignment horizontal="center" vertical="center"/>
    </xf>
    <xf numFmtId="0" fontId="56" fillId="38" borderId="0" xfId="60" applyFont="1" applyFill="1" applyAlignment="1" applyProtection="1">
      <alignment horizontal="left" vertical="center"/>
    </xf>
    <xf numFmtId="0" fontId="55" fillId="38" borderId="0" xfId="60" applyFont="1" applyFill="1" applyAlignment="1" applyProtection="1">
      <alignment horizontal="left" vertical="center"/>
    </xf>
    <xf numFmtId="0" fontId="57" fillId="38" borderId="0" xfId="60" applyFont="1" applyFill="1">
      <alignment vertical="center"/>
    </xf>
    <xf numFmtId="0" fontId="55" fillId="38" borderId="0" xfId="60" applyFont="1" applyFill="1" applyAlignment="1" applyProtection="1">
      <alignment horizontal="center" vertical="center"/>
      <protection locked="0"/>
    </xf>
    <xf numFmtId="0" fontId="55" fillId="41" borderId="46" xfId="60" applyFont="1" applyFill="1" applyBorder="1" applyAlignment="1" applyProtection="1">
      <alignment horizontal="center" vertical="center"/>
      <protection locked="0"/>
    </xf>
    <xf numFmtId="0" fontId="58" fillId="41" borderId="42" xfId="60" applyFont="1" applyFill="1" applyBorder="1" applyAlignment="1" applyProtection="1">
      <alignment horizontal="center" vertical="center"/>
      <protection locked="0"/>
    </xf>
    <xf numFmtId="0" fontId="58" fillId="41" borderId="43" xfId="60" applyFont="1" applyFill="1" applyBorder="1" applyAlignment="1" applyProtection="1">
      <alignment horizontal="center" vertical="center"/>
      <protection locked="0"/>
    </xf>
    <xf numFmtId="0" fontId="58" fillId="41" borderId="44" xfId="60" applyFont="1" applyFill="1" applyBorder="1" applyAlignment="1" applyProtection="1">
      <alignment horizontal="center" vertical="center"/>
      <protection locked="0"/>
    </xf>
    <xf numFmtId="0" fontId="55" fillId="41" borderId="0" xfId="60" applyFont="1" applyFill="1" applyBorder="1" applyAlignment="1" applyProtection="1">
      <alignment horizontal="center" vertical="center"/>
      <protection locked="0"/>
    </xf>
    <xf numFmtId="0" fontId="57" fillId="38" borderId="0" xfId="60" applyFont="1" applyFill="1" applyAlignment="1">
      <alignment horizontal="left" vertical="center"/>
    </xf>
    <xf numFmtId="0" fontId="55" fillId="38" borderId="46" xfId="60" applyFont="1" applyFill="1" applyBorder="1" applyAlignment="1" applyProtection="1">
      <alignment horizontal="center" vertical="center"/>
    </xf>
    <xf numFmtId="20" fontId="55" fillId="41" borderId="46" xfId="60" applyNumberFormat="1" applyFont="1" applyFill="1" applyBorder="1" applyAlignment="1" applyProtection="1">
      <alignment horizontal="center" vertical="center"/>
      <protection locked="0"/>
    </xf>
    <xf numFmtId="20" fontId="55" fillId="38" borderId="46" xfId="60" applyNumberFormat="1" applyFont="1" applyFill="1" applyBorder="1" applyAlignment="1" applyProtection="1">
      <alignment horizontal="center" vertical="center"/>
      <protection locked="0"/>
    </xf>
    <xf numFmtId="0" fontId="55" fillId="38" borderId="0" xfId="60" applyFont="1" applyFill="1">
      <alignment vertical="center"/>
    </xf>
    <xf numFmtId="0" fontId="55" fillId="38" borderId="0" xfId="60" applyFont="1" applyFill="1" applyAlignment="1" applyProtection="1">
      <alignment horizontal="right" vertical="center"/>
      <protection locked="0"/>
    </xf>
    <xf numFmtId="0" fontId="55" fillId="38" borderId="0" xfId="60" applyFont="1" applyFill="1" applyProtection="1">
      <alignment vertical="center"/>
      <protection locked="0"/>
    </xf>
    <xf numFmtId="0" fontId="55" fillId="41" borderId="46" xfId="60" applyFont="1" applyFill="1" applyBorder="1" applyAlignment="1" applyProtection="1">
      <alignment horizontal="left" vertical="center"/>
      <protection locked="0"/>
    </xf>
    <xf numFmtId="0" fontId="51" fillId="0" borderId="184" xfId="60" applyFont="1" applyBorder="1" applyAlignment="1">
      <alignment vertical="center"/>
    </xf>
    <xf numFmtId="0" fontId="51" fillId="0" borderId="185" xfId="60" applyFont="1" applyBorder="1" applyAlignment="1">
      <alignment vertical="center"/>
    </xf>
    <xf numFmtId="0" fontId="51" fillId="0" borderId="186" xfId="60" applyFont="1" applyBorder="1" applyAlignment="1">
      <alignment vertical="center"/>
    </xf>
    <xf numFmtId="180" fontId="36" fillId="0" borderId="187" xfId="60" applyNumberFormat="1" applyFont="1" applyBorder="1" applyAlignment="1">
      <alignment horizontal="center" vertical="center" shrinkToFit="1"/>
    </xf>
    <xf numFmtId="0" fontId="51" fillId="38" borderId="0" xfId="60" applyFont="1" applyFill="1" applyBorder="1">
      <alignment vertical="center"/>
    </xf>
    <xf numFmtId="0" fontId="51" fillId="38" borderId="46" xfId="60" applyFont="1" applyFill="1" applyBorder="1" applyAlignment="1">
      <alignment horizontal="right" vertical="center"/>
    </xf>
    <xf numFmtId="0" fontId="12" fillId="38" borderId="188" xfId="60" applyFill="1" applyBorder="1" applyAlignment="1">
      <alignment horizontal="center" vertical="center"/>
    </xf>
    <xf numFmtId="0" fontId="12" fillId="38" borderId="189" xfId="60" applyFill="1" applyBorder="1" applyAlignment="1">
      <alignment horizontal="center" vertical="center"/>
    </xf>
    <xf numFmtId="0" fontId="12" fillId="38" borderId="190" xfId="60" applyFill="1" applyBorder="1" applyAlignment="1">
      <alignment horizontal="center" vertical="center"/>
    </xf>
    <xf numFmtId="0" fontId="12" fillId="38" borderId="117" xfId="60" applyFill="1" applyBorder="1" applyAlignment="1">
      <alignment horizontal="center" vertical="center"/>
    </xf>
    <xf numFmtId="0" fontId="51" fillId="38" borderId="46" xfId="60" applyFont="1" applyFill="1" applyBorder="1" applyAlignment="1">
      <alignment vertical="center" shrinkToFit="1"/>
    </xf>
    <xf numFmtId="0" fontId="59" fillId="38" borderId="191" xfId="60" applyFont="1" applyFill="1" applyBorder="1" applyAlignment="1">
      <alignment horizontal="center" vertical="center"/>
    </xf>
    <xf numFmtId="0" fontId="60" fillId="38" borderId="133" xfId="60" applyFont="1" applyFill="1" applyBorder="1" applyAlignment="1">
      <alignment vertical="center" shrinkToFit="1"/>
    </xf>
    <xf numFmtId="0" fontId="60" fillId="38" borderId="46" xfId="60" applyFont="1" applyFill="1" applyBorder="1" applyAlignment="1">
      <alignment vertical="center" shrinkToFit="1"/>
    </xf>
    <xf numFmtId="0" fontId="60" fillId="38" borderId="166" xfId="60" applyFont="1" applyFill="1" applyBorder="1">
      <alignment vertical="center"/>
    </xf>
    <xf numFmtId="0" fontId="59" fillId="38" borderId="192" xfId="60" applyFont="1" applyFill="1" applyBorder="1" applyAlignment="1">
      <alignment horizontal="center" vertical="center"/>
    </xf>
    <xf numFmtId="0" fontId="60" fillId="38" borderId="193" xfId="60" applyFont="1" applyFill="1" applyBorder="1" applyAlignment="1">
      <alignment vertical="center" shrinkToFit="1"/>
    </xf>
    <xf numFmtId="0" fontId="60" fillId="38" borderId="152" xfId="60" applyFont="1" applyFill="1" applyBorder="1" applyAlignment="1">
      <alignment vertical="center" shrinkToFit="1"/>
    </xf>
    <xf numFmtId="0" fontId="60" fillId="38" borderId="192" xfId="60" applyFont="1" applyFill="1" applyBorder="1" applyAlignment="1">
      <alignment horizontal="center" vertical="center"/>
    </xf>
    <xf numFmtId="0" fontId="60" fillId="38" borderId="193" xfId="60" applyFont="1" applyFill="1" applyBorder="1">
      <alignment vertical="center"/>
    </xf>
    <xf numFmtId="0" fontId="60" fillId="38" borderId="46" xfId="60" applyFont="1" applyFill="1" applyBorder="1">
      <alignment vertical="center"/>
    </xf>
    <xf numFmtId="0" fontId="60" fillId="38" borderId="152" xfId="60" applyFont="1" applyFill="1" applyBorder="1">
      <alignment vertical="center"/>
    </xf>
    <xf numFmtId="0" fontId="60" fillId="38" borderId="194" xfId="60" applyFont="1" applyFill="1" applyBorder="1" applyAlignment="1">
      <alignment horizontal="center" vertical="center"/>
    </xf>
    <xf numFmtId="0" fontId="60" fillId="38" borderId="195" xfId="60" applyFont="1" applyFill="1" applyBorder="1">
      <alignment vertical="center"/>
    </xf>
    <xf numFmtId="0" fontId="60" fillId="38" borderId="158" xfId="60" applyFont="1" applyFill="1" applyBorder="1">
      <alignment vertical="center"/>
    </xf>
    <xf numFmtId="0" fontId="60" fillId="38" borderId="159" xfId="60" applyFont="1" applyFill="1" applyBorder="1">
      <alignment vertical="center"/>
    </xf>
    <xf numFmtId="0" fontId="61" fillId="0" borderId="0" xfId="62" applyFont="1" applyAlignment="1"/>
    <xf numFmtId="0" fontId="14" fillId="0" borderId="0" xfId="42" applyAlignment="1">
      <alignment vertical="center"/>
    </xf>
    <xf numFmtId="0" fontId="14" fillId="0" borderId="0" xfId="47" applyFont="1">
      <alignment vertical="center"/>
    </xf>
    <xf numFmtId="0" fontId="62" fillId="0" borderId="0" xfId="62" applyFont="1" applyAlignment="1">
      <alignment vertical="center"/>
    </xf>
    <xf numFmtId="0" fontId="63" fillId="0" borderId="0" xfId="42" applyFont="1" applyBorder="1" applyAlignment="1">
      <alignment vertical="center"/>
    </xf>
    <xf numFmtId="0" fontId="64" fillId="0" borderId="0" xfId="62" applyFont="1" applyBorder="1" applyAlignment="1">
      <alignment horizontal="left"/>
    </xf>
    <xf numFmtId="0" fontId="14" fillId="0" borderId="196" xfId="47" applyFont="1" applyBorder="1" applyAlignment="1">
      <alignment horizontal="center" vertical="center"/>
    </xf>
    <xf numFmtId="0" fontId="61" fillId="0" borderId="196" xfId="47" applyFont="1" applyBorder="1" applyAlignment="1">
      <alignment horizontal="center" vertical="center"/>
    </xf>
    <xf numFmtId="0" fontId="61" fillId="0" borderId="196" xfId="47" applyFont="1" applyBorder="1" applyAlignment="1">
      <alignment horizontal="center" vertical="center" wrapText="1"/>
    </xf>
    <xf numFmtId="0" fontId="61" fillId="0" borderId="197" xfId="47" applyFont="1" applyBorder="1" applyAlignment="1">
      <alignment horizontal="center" vertical="center"/>
    </xf>
    <xf numFmtId="0" fontId="61" fillId="0" borderId="0" xfId="62" applyFont="1" applyBorder="1" applyAlignment="1">
      <alignment horizontal="center"/>
    </xf>
    <xf numFmtId="0" fontId="65" fillId="0" borderId="0" xfId="62" applyFont="1" applyBorder="1" applyAlignment="1"/>
    <xf numFmtId="0" fontId="25" fillId="0" borderId="0" xfId="62" applyFont="1" applyBorder="1" applyAlignment="1">
      <alignment vertical="center"/>
    </xf>
    <xf numFmtId="0" fontId="66" fillId="0" borderId="0" xfId="62" applyFont="1" applyBorder="1" applyAlignment="1">
      <alignment vertical="center"/>
    </xf>
    <xf numFmtId="0" fontId="25" fillId="0" borderId="0" xfId="62" applyFont="1" applyAlignment="1"/>
    <xf numFmtId="0" fontId="61" fillId="0" borderId="0" xfId="62" applyFont="1" applyAlignment="1">
      <alignment horizontal="right"/>
    </xf>
    <xf numFmtId="0" fontId="7" fillId="0" borderId="196" xfId="47" applyBorder="1" applyAlignment="1" applyProtection="1">
      <alignment horizontal="center" vertical="center" wrapText="1"/>
      <protection locked="0"/>
    </xf>
    <xf numFmtId="0" fontId="7" fillId="0" borderId="196" xfId="47" applyBorder="1" applyAlignment="1">
      <alignment horizontal="center" vertical="center"/>
    </xf>
    <xf numFmtId="0" fontId="7" fillId="0" borderId="198" xfId="47" applyBorder="1" applyAlignment="1">
      <alignment horizontal="center" vertical="center"/>
    </xf>
    <xf numFmtId="0" fontId="14" fillId="0" borderId="196" xfId="47" applyFont="1" applyBorder="1" applyAlignment="1" applyProtection="1">
      <alignment horizontal="center" vertical="center" wrapText="1"/>
      <protection locked="0"/>
    </xf>
    <xf numFmtId="0" fontId="67" fillId="0" borderId="196" xfId="48" applyFont="1" applyBorder="1" applyAlignment="1">
      <alignment horizontal="center" vertical="center" shrinkToFit="1"/>
    </xf>
    <xf numFmtId="0" fontId="7" fillId="0" borderId="199" xfId="47" applyBorder="1" applyAlignment="1">
      <alignment horizontal="center" vertical="center"/>
    </xf>
    <xf numFmtId="0" fontId="7" fillId="0" borderId="200" xfId="47" applyFont="1" applyBorder="1" applyAlignment="1">
      <alignment horizontal="center" vertical="center" shrinkToFit="1"/>
    </xf>
    <xf numFmtId="0" fontId="7" fillId="0" borderId="201" xfId="47" applyBorder="1" applyAlignment="1">
      <alignment horizontal="center" vertical="center"/>
    </xf>
    <xf numFmtId="0" fontId="1" fillId="42" borderId="202" xfId="48" applyFont="1" applyFill="1" applyBorder="1" applyAlignment="1">
      <alignment horizontal="center" vertical="center"/>
    </xf>
    <xf numFmtId="0" fontId="7" fillId="0" borderId="203" xfId="47" applyBorder="1" applyAlignment="1">
      <alignment horizontal="center" vertical="center"/>
    </xf>
    <xf numFmtId="0" fontId="7" fillId="42" borderId="202" xfId="47" applyFont="1" applyFill="1" applyBorder="1" applyAlignment="1">
      <alignment horizontal="center" vertical="center"/>
    </xf>
    <xf numFmtId="0" fontId="7" fillId="0" borderId="204" xfId="47" applyBorder="1" applyAlignment="1">
      <alignment horizontal="center" vertical="center"/>
    </xf>
    <xf numFmtId="0" fontId="7" fillId="0" borderId="205" xfId="47" applyFont="1" applyBorder="1" applyAlignment="1">
      <alignment horizontal="center" vertical="center" shrinkToFit="1"/>
    </xf>
    <xf numFmtId="0" fontId="7" fillId="0" borderId="206" xfId="47" applyBorder="1" applyAlignment="1">
      <alignment horizontal="center" vertical="center"/>
    </xf>
    <xf numFmtId="0" fontId="1" fillId="42" borderId="207" xfId="48" applyFont="1" applyFill="1" applyBorder="1" applyAlignment="1">
      <alignment horizontal="center" vertical="center"/>
    </xf>
    <xf numFmtId="0" fontId="7" fillId="0" borderId="208" xfId="47" applyBorder="1" applyAlignment="1">
      <alignment horizontal="center" vertical="center"/>
    </xf>
    <xf numFmtId="0" fontId="7" fillId="42" borderId="207" xfId="47" applyFont="1" applyFill="1" applyBorder="1" applyAlignment="1">
      <alignment horizontal="center" vertical="center"/>
    </xf>
    <xf numFmtId="0" fontId="7" fillId="0" borderId="209" xfId="47" applyBorder="1" applyAlignment="1">
      <alignment horizontal="center" vertical="center"/>
    </xf>
    <xf numFmtId="0" fontId="64" fillId="0" borderId="0" xfId="62" applyFont="1" applyBorder="1" applyAlignment="1">
      <alignment vertical="center"/>
    </xf>
    <xf numFmtId="0" fontId="14" fillId="0" borderId="0" xfId="42" applyBorder="1" applyAlignment="1">
      <alignment horizontal="right" vertical="center"/>
    </xf>
    <xf numFmtId="0" fontId="7" fillId="0" borderId="210" xfId="47" applyFont="1" applyBorder="1" applyAlignment="1">
      <alignment horizontal="center" vertical="center" shrinkToFit="1"/>
    </xf>
    <xf numFmtId="0" fontId="7" fillId="0" borderId="211" xfId="47" applyBorder="1" applyAlignment="1">
      <alignment horizontal="center" vertical="center"/>
    </xf>
    <xf numFmtId="0" fontId="1" fillId="42" borderId="212" xfId="48" applyFont="1" applyFill="1" applyBorder="1" applyAlignment="1">
      <alignment horizontal="center" vertical="center"/>
    </xf>
    <xf numFmtId="0" fontId="7" fillId="0" borderId="213" xfId="47" applyBorder="1" applyAlignment="1">
      <alignment horizontal="center" vertical="center"/>
    </xf>
    <xf numFmtId="0" fontId="7" fillId="42" borderId="212" xfId="47" applyFont="1" applyFill="1" applyBorder="1" applyAlignment="1">
      <alignment horizontal="center" vertical="center"/>
    </xf>
    <xf numFmtId="0" fontId="7" fillId="0" borderId="214" xfId="47" applyBorder="1" applyAlignment="1">
      <alignment horizontal="center" vertical="center"/>
    </xf>
    <xf numFmtId="0" fontId="7" fillId="0" borderId="215" xfId="47" applyFont="1" applyBorder="1" applyAlignment="1">
      <alignment horizontal="center" vertical="center" shrinkToFit="1"/>
    </xf>
    <xf numFmtId="0" fontId="61" fillId="0" borderId="0" xfId="42" applyFont="1" applyBorder="1" applyAlignment="1">
      <alignment vertical="center"/>
    </xf>
    <xf numFmtId="0" fontId="65" fillId="42" borderId="0" xfId="62" applyFont="1" applyFill="1" applyBorder="1" applyAlignment="1">
      <alignment horizontal="center"/>
    </xf>
    <xf numFmtId="0" fontId="14" fillId="0" borderId="216" xfId="47" applyFont="1" applyBorder="1" applyAlignment="1">
      <alignment horizontal="center" vertical="center"/>
    </xf>
    <xf numFmtId="0" fontId="7" fillId="42" borderId="217" xfId="61" applyFont="1" applyFill="1" applyBorder="1" applyAlignment="1">
      <alignment horizontal="center" vertical="center"/>
    </xf>
    <xf numFmtId="0" fontId="14" fillId="0" borderId="119" xfId="62" applyFont="1" applyBorder="1" applyAlignment="1">
      <alignment horizontal="center" vertical="center"/>
    </xf>
    <xf numFmtId="0" fontId="61" fillId="0" borderId="120" xfId="61" applyFont="1" applyBorder="1" applyAlignment="1">
      <alignment vertical="center"/>
    </xf>
    <xf numFmtId="0" fontId="7" fillId="42" borderId="218" xfId="61" applyFont="1" applyFill="1" applyBorder="1" applyAlignment="1">
      <alignment horizontal="center" vertical="center"/>
    </xf>
    <xf numFmtId="0" fontId="61" fillId="0" borderId="127" xfId="61" applyFont="1" applyBorder="1" applyAlignment="1">
      <alignment horizontal="center" vertical="center"/>
    </xf>
    <xf numFmtId="0" fontId="61" fillId="0" borderId="0" xfId="61" applyFont="1" applyBorder="1" applyAlignment="1">
      <alignment horizontal="center" vertical="center"/>
    </xf>
    <xf numFmtId="0" fontId="68" fillId="0" borderId="128" xfId="61" applyFont="1" applyBorder="1" applyAlignment="1">
      <alignment horizontal="center" vertical="center"/>
    </xf>
    <xf numFmtId="0" fontId="7" fillId="0" borderId="219" xfId="47" applyFont="1" applyBorder="1" applyAlignment="1">
      <alignment horizontal="center" vertical="center" shrinkToFit="1"/>
    </xf>
    <xf numFmtId="0" fontId="69" fillId="42" borderId="220" xfId="48" applyFont="1" applyFill="1" applyBorder="1" applyAlignment="1">
      <alignment horizontal="center" vertical="center"/>
    </xf>
    <xf numFmtId="0" fontId="7" fillId="0" borderId="221" xfId="47" applyBorder="1" applyAlignment="1">
      <alignment horizontal="center" vertical="center"/>
    </xf>
    <xf numFmtId="0" fontId="7" fillId="42" borderId="220" xfId="47" applyFont="1" applyFill="1" applyBorder="1" applyAlignment="1">
      <alignment horizontal="center" vertical="center"/>
    </xf>
    <xf numFmtId="0" fontId="7" fillId="0" borderId="222" xfId="47" applyBorder="1" applyAlignment="1">
      <alignment horizontal="center" vertical="center"/>
    </xf>
    <xf numFmtId="0" fontId="14" fillId="0" borderId="223" xfId="47" applyFont="1" applyBorder="1" applyAlignment="1">
      <alignment horizontal="center" vertical="center" wrapText="1"/>
    </xf>
    <xf numFmtId="0" fontId="61" fillId="0" borderId="224" xfId="47" applyFont="1" applyBorder="1" applyAlignment="1">
      <alignment horizontal="center" vertical="center" shrinkToFit="1"/>
    </xf>
    <xf numFmtId="0" fontId="61" fillId="0" borderId="225" xfId="47" applyFont="1" applyBorder="1" applyAlignment="1">
      <alignment horizontal="center" vertical="center" wrapText="1"/>
    </xf>
    <xf numFmtId="182" fontId="7" fillId="0" borderId="223" xfId="35" applyNumberFormat="1" applyFont="1" applyFill="1" applyBorder="1" applyAlignment="1" applyProtection="1">
      <alignment horizontal="right" vertical="center"/>
    </xf>
    <xf numFmtId="0" fontId="61" fillId="0" borderId="123" xfId="61" applyFont="1" applyBorder="1" applyAlignment="1">
      <alignment horizontal="center" vertical="center"/>
    </xf>
    <xf numFmtId="0" fontId="61" fillId="0" borderId="59" xfId="61" applyFont="1" applyBorder="1" applyAlignment="1">
      <alignment horizontal="center" vertical="center"/>
    </xf>
    <xf numFmtId="0" fontId="68" fillId="0" borderId="124" xfId="61" applyFont="1" applyBorder="1" applyAlignment="1">
      <alignment horizontal="center" vertical="center"/>
    </xf>
    <xf numFmtId="0" fontId="61" fillId="0" borderId="199" xfId="47" applyFont="1" applyBorder="1" applyAlignment="1">
      <alignment horizontal="center" vertical="center" shrinkToFit="1"/>
    </xf>
    <xf numFmtId="0" fontId="61" fillId="0" borderId="198" xfId="47" applyFont="1" applyBorder="1" applyAlignment="1">
      <alignment horizontal="center" vertical="center" wrapText="1"/>
    </xf>
    <xf numFmtId="183" fontId="7" fillId="0" borderId="196" xfId="47" applyNumberFormat="1" applyBorder="1" applyAlignment="1">
      <alignment horizontal="right" vertical="center"/>
    </xf>
    <xf numFmtId="183" fontId="7" fillId="0" borderId="196" xfId="35" applyNumberFormat="1" applyFont="1" applyFill="1" applyBorder="1" applyAlignment="1" applyProtection="1">
      <alignment horizontal="right" vertical="center"/>
    </xf>
    <xf numFmtId="0" fontId="61" fillId="0" borderId="45" xfId="61" applyFont="1" applyBorder="1" applyAlignment="1">
      <alignment horizontal="center" vertical="center"/>
    </xf>
    <xf numFmtId="0" fontId="68" fillId="0" borderId="126" xfId="61" applyFont="1" applyBorder="1" applyAlignment="1">
      <alignment horizontal="center" vertical="center"/>
    </xf>
    <xf numFmtId="0" fontId="7" fillId="42" borderId="226" xfId="61" applyFont="1" applyFill="1" applyBorder="1" applyAlignment="1">
      <alignment horizontal="center" vertical="center"/>
    </xf>
    <xf numFmtId="0" fontId="61" fillId="0" borderId="142" xfId="61" applyFont="1" applyBorder="1" applyAlignment="1">
      <alignment horizontal="center" vertical="center"/>
    </xf>
    <xf numFmtId="0" fontId="68" fillId="0" borderId="143" xfId="61" applyFont="1" applyBorder="1" applyAlignment="1">
      <alignment horizontal="center" vertical="center"/>
    </xf>
    <xf numFmtId="0" fontId="61" fillId="0" borderId="196" xfId="47" applyFont="1" applyBorder="1" applyAlignment="1">
      <alignment horizontal="left" vertical="center" wrapText="1"/>
    </xf>
    <xf numFmtId="0" fontId="61" fillId="0" borderId="196" xfId="47" applyFont="1" applyBorder="1" applyAlignment="1">
      <alignment horizontal="left" vertical="center"/>
    </xf>
    <xf numFmtId="0" fontId="14" fillId="0" borderId="0" xfId="47" applyFont="1" applyBorder="1" applyAlignment="1">
      <alignment horizontal="center" vertical="center"/>
    </xf>
    <xf numFmtId="0" fontId="0" fillId="0" borderId="0" xfId="47" applyFont="1">
      <alignment vertical="center"/>
    </xf>
    <xf numFmtId="0" fontId="61" fillId="0" borderId="0" xfId="47" applyFont="1" applyBorder="1" applyAlignment="1">
      <alignment horizontal="center" vertical="center" wrapText="1"/>
    </xf>
    <xf numFmtId="0" fontId="14" fillId="0" borderId="0" xfId="61" applyFont="1" applyAlignment="1"/>
    <xf numFmtId="0" fontId="61" fillId="0" borderId="227" xfId="47" applyFont="1" applyBorder="1" applyAlignment="1">
      <alignment horizontal="center" vertical="center" wrapText="1"/>
    </xf>
    <xf numFmtId="0" fontId="61" fillId="0" borderId="198" xfId="47" applyFont="1" applyBorder="1" applyAlignment="1">
      <alignment horizontal="center" vertical="center"/>
    </xf>
    <xf numFmtId="0" fontId="61" fillId="0" borderId="228" xfId="47" applyFont="1" applyBorder="1" applyAlignment="1">
      <alignment horizontal="center" vertical="center"/>
    </xf>
    <xf numFmtId="0" fontId="61" fillId="0" borderId="229" xfId="47" applyFont="1" applyBorder="1" applyAlignment="1">
      <alignment horizontal="center" vertical="center" wrapText="1"/>
    </xf>
    <xf numFmtId="0" fontId="61" fillId="0" borderId="230" xfId="47" applyFont="1" applyBorder="1" applyAlignment="1">
      <alignment horizontal="center" vertical="center"/>
    </xf>
    <xf numFmtId="0" fontId="61" fillId="0" borderId="231" xfId="47" applyFont="1" applyBorder="1" applyAlignment="1">
      <alignment horizontal="center" vertical="center"/>
    </xf>
    <xf numFmtId="0" fontId="7" fillId="0" borderId="232" xfId="47" applyFont="1" applyBorder="1" applyAlignment="1">
      <alignment horizontal="center" vertical="center"/>
    </xf>
    <xf numFmtId="0" fontId="7" fillId="0" borderId="52" xfId="61" applyFont="1" applyBorder="1" applyAlignment="1"/>
    <xf numFmtId="0" fontId="7" fillId="0" borderId="197" xfId="47" applyBorder="1" applyAlignment="1">
      <alignment horizontal="center" vertical="center"/>
    </xf>
    <xf numFmtId="0" fontId="7" fillId="0" borderId="229" xfId="47" applyBorder="1" applyAlignment="1">
      <alignment horizontal="center" vertical="center"/>
    </xf>
    <xf numFmtId="0" fontId="7" fillId="0" borderId="230" xfId="47" applyBorder="1" applyAlignment="1">
      <alignment horizontal="center" vertical="center"/>
    </xf>
    <xf numFmtId="0" fontId="7" fillId="0" borderId="231" xfId="47" applyBorder="1" applyAlignment="1">
      <alignment horizontal="center" vertical="center"/>
    </xf>
    <xf numFmtId="0" fontId="7" fillId="0" borderId="233" xfId="47" applyFont="1" applyBorder="1" applyAlignment="1">
      <alignment horizontal="center" vertical="center"/>
    </xf>
    <xf numFmtId="0" fontId="70" fillId="0" borderId="197" xfId="48" applyFont="1" applyBorder="1" applyAlignment="1">
      <alignment horizontal="center" vertical="center" shrinkToFit="1"/>
    </xf>
    <xf numFmtId="0" fontId="70" fillId="0" borderId="229" xfId="48" applyFont="1" applyBorder="1" applyAlignment="1">
      <alignment horizontal="center" vertical="center" shrinkToFit="1"/>
    </xf>
    <xf numFmtId="0" fontId="7" fillId="0" borderId="234" xfId="47" applyFont="1" applyBorder="1" applyAlignment="1">
      <alignment horizontal="center" vertical="center"/>
    </xf>
    <xf numFmtId="0" fontId="7" fillId="42" borderId="235" xfId="47" applyFont="1" applyFill="1" applyBorder="1" applyAlignment="1">
      <alignment horizontal="center" vertical="center"/>
    </xf>
    <xf numFmtId="0" fontId="7" fillId="0" borderId="236" xfId="47" applyFont="1" applyFill="1" applyBorder="1" applyAlignment="1">
      <alignment horizontal="center" vertical="center"/>
    </xf>
    <xf numFmtId="0" fontId="7" fillId="42" borderId="204" xfId="47" applyFont="1" applyFill="1" applyBorder="1" applyAlignment="1">
      <alignment horizontal="center" vertical="center"/>
    </xf>
    <xf numFmtId="0" fontId="7" fillId="0" borderId="237" xfId="47" applyBorder="1" applyAlignment="1">
      <alignment horizontal="center" vertical="center"/>
    </xf>
    <xf numFmtId="0" fontId="7" fillId="0" borderId="238" xfId="47" applyBorder="1" applyAlignment="1">
      <alignment horizontal="center" vertical="center"/>
    </xf>
    <xf numFmtId="184" fontId="61" fillId="0" borderId="203" xfId="47" applyNumberFormat="1" applyFont="1" applyBorder="1" applyAlignment="1">
      <alignment horizontal="right" vertical="center" shrinkToFit="1"/>
    </xf>
    <xf numFmtId="0" fontId="7" fillId="42" borderId="239" xfId="47" applyFont="1" applyFill="1" applyBorder="1" applyAlignment="1">
      <alignment horizontal="center" vertical="center"/>
    </xf>
    <xf numFmtId="0" fontId="7" fillId="0" borderId="240" xfId="47" applyFont="1" applyFill="1" applyBorder="1" applyAlignment="1">
      <alignment horizontal="center" vertical="center"/>
    </xf>
    <xf numFmtId="0" fontId="7" fillId="42" borderId="209" xfId="47" applyFont="1" applyFill="1" applyBorder="1" applyAlignment="1">
      <alignment horizontal="center" vertical="center"/>
    </xf>
    <xf numFmtId="0" fontId="7" fillId="0" borderId="241" xfId="47" applyBorder="1" applyAlignment="1">
      <alignment horizontal="center" vertical="center"/>
    </xf>
    <xf numFmtId="0" fontId="7" fillId="0" borderId="242" xfId="47" applyBorder="1" applyAlignment="1">
      <alignment horizontal="center" vertical="center"/>
    </xf>
    <xf numFmtId="184" fontId="61" fillId="0" borderId="208" xfId="47" applyNumberFormat="1" applyFont="1" applyBorder="1" applyAlignment="1">
      <alignment horizontal="right" vertical="center" shrinkToFit="1"/>
    </xf>
    <xf numFmtId="0" fontId="14" fillId="0" borderId="0" xfId="43" quotePrefix="1" applyFont="1" applyBorder="1" applyAlignment="1">
      <alignment horizontal="right" vertical="center"/>
    </xf>
    <xf numFmtId="0" fontId="7" fillId="42" borderId="243" xfId="47" applyFont="1" applyFill="1" applyBorder="1" applyAlignment="1">
      <alignment horizontal="center" vertical="center"/>
    </xf>
    <xf numFmtId="0" fontId="7" fillId="0" borderId="244" xfId="47" applyFont="1" applyFill="1" applyBorder="1" applyAlignment="1">
      <alignment horizontal="center" vertical="center"/>
    </xf>
    <xf numFmtId="0" fontId="7" fillId="42" borderId="214" xfId="47" applyFont="1" applyFill="1" applyBorder="1" applyAlignment="1">
      <alignment horizontal="center" vertical="center"/>
    </xf>
    <xf numFmtId="0" fontId="7" fillId="0" borderId="245" xfId="47" applyBorder="1" applyAlignment="1">
      <alignment horizontal="center" vertical="center"/>
    </xf>
    <xf numFmtId="0" fontId="7" fillId="0" borderId="246" xfId="47" applyBorder="1" applyAlignment="1">
      <alignment horizontal="center" vertical="center"/>
    </xf>
    <xf numFmtId="184" fontId="61" fillId="0" borderId="247" xfId="47" applyNumberFormat="1" applyFont="1" applyBorder="1" applyAlignment="1">
      <alignment horizontal="right" vertical="center" shrinkToFit="1"/>
    </xf>
    <xf numFmtId="0" fontId="61" fillId="0" borderId="0" xfId="61" applyFont="1" applyAlignment="1">
      <alignment vertical="top"/>
    </xf>
    <xf numFmtId="0" fontId="7" fillId="0" borderId="52" xfId="61" applyFont="1" applyBorder="1" applyAlignment="1">
      <alignment horizontal="center"/>
    </xf>
    <xf numFmtId="0" fontId="68" fillId="0" borderId="128" xfId="61" applyFont="1" applyBorder="1" applyAlignment="1">
      <alignment vertical="center"/>
    </xf>
    <xf numFmtId="0" fontId="7" fillId="0" borderId="0" xfId="51" applyFont="1" applyBorder="1" applyAlignment="1"/>
    <xf numFmtId="0" fontId="7" fillId="42" borderId="248" xfId="47" applyFont="1" applyFill="1" applyBorder="1" applyAlignment="1">
      <alignment horizontal="center" vertical="center"/>
    </xf>
    <xf numFmtId="0" fontId="7" fillId="0" borderId="249" xfId="47" applyFont="1" applyFill="1" applyBorder="1" applyAlignment="1">
      <alignment horizontal="center" vertical="center"/>
    </xf>
    <xf numFmtId="0" fontId="7" fillId="42" borderId="222" xfId="47" applyFont="1" applyFill="1" applyBorder="1" applyAlignment="1">
      <alignment horizontal="center" vertical="center"/>
    </xf>
    <xf numFmtId="0" fontId="7" fillId="0" borderId="250" xfId="47" applyBorder="1" applyAlignment="1">
      <alignment horizontal="center" vertical="center"/>
    </xf>
    <xf numFmtId="0" fontId="7" fillId="0" borderId="251" xfId="47" applyBorder="1" applyAlignment="1">
      <alignment horizontal="center" vertical="center"/>
    </xf>
    <xf numFmtId="182" fontId="7" fillId="0" borderId="252" xfId="35" applyNumberFormat="1" applyFont="1" applyFill="1" applyBorder="1" applyAlignment="1" applyProtection="1">
      <alignment horizontal="right" vertical="center"/>
    </xf>
    <xf numFmtId="184" fontId="7" fillId="0" borderId="253" xfId="35" applyNumberFormat="1" applyFont="1" applyFill="1" applyBorder="1" applyAlignment="1" applyProtection="1">
      <alignment horizontal="right" vertical="center"/>
    </xf>
    <xf numFmtId="184" fontId="7" fillId="0" borderId="225" xfId="35" applyNumberFormat="1" applyFont="1" applyFill="1" applyBorder="1" applyAlignment="1" applyProtection="1">
      <alignment horizontal="right" vertical="center"/>
    </xf>
    <xf numFmtId="184" fontId="7" fillId="0" borderId="254" xfId="35" applyNumberFormat="1" applyFont="1" applyFill="1" applyBorder="1" applyAlignment="1" applyProtection="1">
      <alignment horizontal="right" vertical="center"/>
    </xf>
    <xf numFmtId="184" fontId="7" fillId="0" borderId="255" xfId="35" applyNumberFormat="1" applyFont="1" applyFill="1" applyBorder="1" applyAlignment="1" applyProtection="1">
      <alignment horizontal="right" vertical="center"/>
    </xf>
    <xf numFmtId="184" fontId="7" fillId="0" borderId="223" xfId="35" applyNumberFormat="1" applyFont="1" applyFill="1" applyBorder="1" applyAlignment="1" applyProtection="1">
      <alignment horizontal="right" vertical="center"/>
    </xf>
    <xf numFmtId="184" fontId="7" fillId="0" borderId="256" xfId="35" applyNumberFormat="1" applyFont="1" applyFill="1" applyBorder="1" applyAlignment="1" applyProtection="1">
      <alignment horizontal="right" vertical="center"/>
    </xf>
    <xf numFmtId="184" fontId="7" fillId="0" borderId="257" xfId="35" applyNumberFormat="1" applyFont="1" applyFill="1" applyBorder="1" applyAlignment="1" applyProtection="1">
      <alignment horizontal="right" vertical="center"/>
    </xf>
    <xf numFmtId="184" fontId="7" fillId="0" borderId="225" xfId="35" applyNumberFormat="1" applyFont="1" applyFill="1" applyBorder="1" applyAlignment="1" applyProtection="1">
      <alignment horizontal="right" vertical="center" shrinkToFit="1"/>
    </xf>
    <xf numFmtId="183" fontId="7" fillId="0" borderId="197" xfId="47" applyNumberFormat="1" applyBorder="1" applyAlignment="1">
      <alignment horizontal="right" vertical="center"/>
    </xf>
    <xf numFmtId="184" fontId="7" fillId="0" borderId="227" xfId="47" applyNumberFormat="1" applyBorder="1" applyAlignment="1">
      <alignment horizontal="right" vertical="center"/>
    </xf>
    <xf numFmtId="184" fontId="7" fillId="0" borderId="198" xfId="47" applyNumberFormat="1" applyBorder="1" applyAlignment="1">
      <alignment horizontal="right" vertical="center"/>
    </xf>
    <xf numFmtId="184" fontId="7" fillId="0" borderId="228" xfId="35" applyNumberFormat="1" applyFont="1" applyFill="1" applyBorder="1" applyAlignment="1" applyProtection="1">
      <alignment horizontal="right" vertical="center"/>
    </xf>
    <xf numFmtId="184" fontId="7" fillId="0" borderId="198" xfId="35" applyNumberFormat="1" applyFont="1" applyFill="1" applyBorder="1" applyAlignment="1" applyProtection="1">
      <alignment horizontal="right" vertical="center"/>
    </xf>
    <xf numFmtId="184" fontId="7" fillId="0" borderId="229" xfId="35" applyNumberFormat="1" applyFont="1" applyFill="1" applyBorder="1" applyAlignment="1" applyProtection="1">
      <alignment horizontal="right" vertical="center"/>
    </xf>
    <xf numFmtId="184" fontId="7" fillId="0" borderId="196" xfId="35" applyNumberFormat="1" applyFont="1" applyFill="1" applyBorder="1" applyAlignment="1" applyProtection="1">
      <alignment horizontal="right" vertical="center"/>
    </xf>
    <xf numFmtId="184" fontId="7" fillId="0" borderId="230" xfId="35" applyNumberFormat="1" applyFont="1" applyFill="1" applyBorder="1" applyAlignment="1" applyProtection="1">
      <alignment horizontal="right" vertical="center"/>
    </xf>
    <xf numFmtId="184" fontId="7" fillId="0" borderId="231" xfId="35" applyNumberFormat="1" applyFont="1" applyFill="1" applyBorder="1" applyAlignment="1" applyProtection="1">
      <alignment horizontal="right" vertical="center"/>
    </xf>
    <xf numFmtId="184" fontId="7" fillId="0" borderId="258" xfId="47" applyNumberFormat="1" applyBorder="1" applyAlignment="1">
      <alignment horizontal="right" vertical="center" shrinkToFit="1"/>
    </xf>
    <xf numFmtId="0" fontId="68" fillId="0" borderId="126" xfId="61" applyFont="1" applyBorder="1" applyAlignment="1">
      <alignment vertical="center"/>
    </xf>
    <xf numFmtId="183" fontId="7" fillId="0" borderId="227" xfId="35" applyNumberFormat="1" applyFont="1" applyFill="1" applyBorder="1" applyAlignment="1" applyProtection="1">
      <alignment horizontal="right" vertical="center"/>
    </xf>
    <xf numFmtId="183" fontId="7" fillId="0" borderId="198" xfId="35" applyNumberFormat="1" applyFont="1" applyFill="1" applyBorder="1" applyAlignment="1" applyProtection="1">
      <alignment horizontal="right" vertical="center"/>
    </xf>
    <xf numFmtId="183" fontId="7" fillId="0" borderId="228" xfId="35" applyNumberFormat="1" applyFont="1" applyFill="1" applyBorder="1" applyAlignment="1" applyProtection="1">
      <alignment horizontal="right" vertical="center"/>
    </xf>
    <xf numFmtId="183" fontId="7" fillId="0" borderId="229" xfId="35" applyNumberFormat="1" applyFont="1" applyFill="1" applyBorder="1" applyAlignment="1" applyProtection="1">
      <alignment horizontal="right" vertical="center"/>
    </xf>
    <xf numFmtId="183" fontId="7" fillId="0" borderId="230" xfId="35" applyNumberFormat="1" applyFont="1" applyFill="1" applyBorder="1" applyAlignment="1" applyProtection="1">
      <alignment horizontal="right" vertical="center"/>
    </xf>
    <xf numFmtId="183" fontId="7" fillId="0" borderId="231" xfId="35" applyNumberFormat="1" applyFont="1" applyFill="1" applyBorder="1" applyAlignment="1" applyProtection="1">
      <alignment horizontal="right" vertical="center"/>
    </xf>
    <xf numFmtId="185" fontId="63" fillId="0" borderId="259" xfId="47" applyNumberFormat="1" applyFont="1" applyBorder="1" applyAlignment="1">
      <alignment horizontal="right" vertical="center" shrinkToFit="1"/>
    </xf>
    <xf numFmtId="0" fontId="7" fillId="0" borderId="143" xfId="61" applyBorder="1" applyAlignment="1">
      <alignment vertical="center"/>
    </xf>
    <xf numFmtId="0" fontId="61" fillId="0" borderId="197" xfId="47" applyFont="1" applyBorder="1" applyAlignment="1">
      <alignment horizontal="left" vertical="center" wrapText="1"/>
    </xf>
    <xf numFmtId="0" fontId="61" fillId="0" borderId="260" xfId="47" applyFont="1" applyBorder="1" applyAlignment="1">
      <alignment vertical="center" wrapText="1"/>
    </xf>
    <xf numFmtId="0" fontId="61" fillId="0" borderId="196" xfId="47" applyFont="1" applyBorder="1" applyAlignment="1">
      <alignment vertical="center" wrapText="1"/>
    </xf>
    <xf numFmtId="0" fontId="61" fillId="0" borderId="197" xfId="47" applyFont="1" applyBorder="1" applyAlignment="1">
      <alignment vertical="center" wrapText="1"/>
    </xf>
    <xf numFmtId="0" fontId="61" fillId="0" borderId="229" xfId="47" applyFont="1" applyBorder="1" applyAlignment="1">
      <alignment horizontal="left" vertical="center" wrapText="1"/>
    </xf>
    <xf numFmtId="0" fontId="61" fillId="0" borderId="230" xfId="47" applyFont="1" applyBorder="1" applyAlignment="1">
      <alignment horizontal="left" vertical="center" wrapText="1"/>
    </xf>
    <xf numFmtId="0" fontId="61" fillId="0" borderId="231" xfId="47" applyFont="1" applyBorder="1" applyAlignment="1">
      <alignment horizontal="left" vertical="center" wrapText="1"/>
    </xf>
    <xf numFmtId="183" fontId="7" fillId="0" borderId="261" xfId="47" applyNumberFormat="1" applyBorder="1" applyAlignment="1">
      <alignment horizontal="center" vertical="center"/>
    </xf>
    <xf numFmtId="0" fontId="32" fillId="0" borderId="45" xfId="0" applyFont="1" applyBorder="1" applyAlignment="1">
      <alignment horizontal="center" vertical="top"/>
    </xf>
    <xf numFmtId="0" fontId="32" fillId="0" borderId="45" xfId="0" applyFont="1" applyBorder="1" applyAlignment="1">
      <alignment horizontal="center"/>
    </xf>
    <xf numFmtId="0" fontId="34" fillId="0" borderId="0" xfId="0" applyFont="1" applyAlignment="1">
      <alignment horizontal="left" wrapText="1"/>
    </xf>
    <xf numFmtId="0" fontId="34" fillId="0" borderId="0" xfId="0" applyFont="1"/>
    <xf numFmtId="0" fontId="32" fillId="0" borderId="51" xfId="0" applyFont="1" applyBorder="1"/>
    <xf numFmtId="0" fontId="32" fillId="0" borderId="0" xfId="0" applyFont="1" applyAlignment="1">
      <alignment horizontal="center" vertical="top" wrapText="1"/>
    </xf>
    <xf numFmtId="0" fontId="32" fillId="0" borderId="0" xfId="0" applyFont="1" applyAlignment="1">
      <alignment vertical="top" wrapText="1"/>
    </xf>
    <xf numFmtId="0" fontId="32" fillId="0" borderId="52" xfId="0" applyFont="1" applyBorder="1"/>
    <xf numFmtId="0" fontId="32" fillId="0" borderId="50" xfId="0" applyFont="1" applyBorder="1"/>
    <xf numFmtId="0" fontId="32" fillId="0" borderId="0" xfId="0" applyFont="1" applyAlignment="1">
      <alignment horizontal="left" vertical="top" wrapText="1"/>
    </xf>
    <xf numFmtId="0" fontId="32" fillId="0" borderId="56" xfId="0" applyFont="1" applyBorder="1"/>
    <xf numFmtId="0" fontId="32" fillId="0" borderId="57" xfId="0" applyFont="1" applyBorder="1"/>
    <xf numFmtId="0" fontId="32" fillId="0" borderId="59" xfId="0" applyFont="1" applyBorder="1" applyAlignment="1">
      <alignment horizontal="center" vertical="top" wrapText="1"/>
    </xf>
    <xf numFmtId="0" fontId="32" fillId="0" borderId="59" xfId="0" applyFont="1" applyBorder="1"/>
    <xf numFmtId="0" fontId="32" fillId="0" borderId="59" xfId="0" applyFont="1" applyBorder="1" applyAlignment="1">
      <alignment vertical="top" wrapText="1"/>
    </xf>
    <xf numFmtId="0" fontId="32" fillId="0" borderId="58" xfId="0" applyFont="1" applyBorder="1"/>
    <xf numFmtId="0" fontId="32" fillId="0" borderId="48" xfId="0" applyFont="1" applyBorder="1"/>
    <xf numFmtId="0" fontId="32" fillId="0" borderId="45" xfId="0" applyFont="1" applyBorder="1"/>
    <xf numFmtId="0" fontId="32" fillId="0" borderId="43" xfId="0" applyFont="1" applyBorder="1"/>
    <xf numFmtId="0" fontId="32" fillId="0" borderId="49" xfId="0" applyFont="1" applyBorder="1"/>
    <xf numFmtId="0" fontId="32" fillId="0" borderId="59" xfId="0" applyFont="1" applyBorder="1" applyAlignment="1">
      <alignment vertical="center" wrapText="1"/>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_4.添付書類（様式１～１0（８抜き））" xfId="35"/>
    <cellStyle name="桁区切り_teikijunnkai" xfId="36"/>
    <cellStyle name="標準" xfId="0" builtinId="0"/>
    <cellStyle name="標準 2" xfId="37"/>
    <cellStyle name="標準 2_★介護給付費算定に係る体制届一式" xfId="38"/>
    <cellStyle name="標準 3" xfId="39"/>
    <cellStyle name="標準 6_大牟田小規模_2" xfId="40"/>
    <cellStyle name="標準_12_teikijyunkai_1" xfId="41"/>
    <cellStyle name="標準_21-sanko_yosiki1_gh" xfId="42"/>
    <cellStyle name="標準_21-sanko_yosiki1_gh_勤務形態一覧表" xfId="43"/>
    <cellStyle name="標準_21tokuyo2501" xfId="44"/>
    <cellStyle name="標準_220317 介護保険最新情報vol.1045 別紙1_別紙(様式)1-7" xfId="45"/>
    <cellStyle name="標準_220317 介護保険最新情報vol.1045 別紙1_別紙(様式)8以降_3" xfId="46"/>
    <cellStyle name="標準_4.添付書類（様式１～１0（８抜き））" xfId="47"/>
    <cellStyle name="標準_Sheet1" xfId="48"/>
    <cellStyle name="標準_teikijunnkai" xfId="49"/>
    <cellStyle name="標準_★介護給付費算定に係る体制届一式" xfId="50"/>
    <cellStyle name="標準_デイ提出書類" xfId="51"/>
    <cellStyle name="標準_介護給付費算定に係る体制届一式（小規模多機能型居宅介護事業所）" xfId="52"/>
    <cellStyle name="標準_介護老人福祉施設（加算届）" xfId="53"/>
    <cellStyle name="標準_別紙1　介護給付費算定に係る体制届一式（定期巡回・随時対応型訪問介護看護）" xfId="54"/>
    <cellStyle name="標準_別紙1　介護給付費算定に係る体制届一式（定期巡回・随時対応型訪問介護看護）_介護給付費算定に係る体制届一式（小規模多機能型居宅介護事業所）" xfId="55"/>
    <cellStyle name="標準_別紙1　介護給付費算定に係る体制状況一覧表（地域密着型事業所）_2" xfId="56"/>
    <cellStyle name="標準_割引率（地密）" xfId="57"/>
    <cellStyle name="標準_加算届出書H1804" xfId="58"/>
    <cellStyle name="標準_勤務形態一覧表" xfId="59"/>
    <cellStyle name="標準_勤務形態一覧表_1" xfId="60"/>
    <cellStyle name="標準_勤務形態一覧表_2" xfId="61"/>
    <cellStyle name="標準_勤務形態一覧表_4.添付書類（様式１～１0（８抜き））" xfId="62"/>
    <cellStyle name="標準_地域密着介護老人福祉施設（加算届）" xfId="63"/>
    <cellStyle name="標準_大牟田小規模" xfId="64"/>
    <cellStyle name="標準_大牟田小規模_1" xfId="65"/>
    <cellStyle name="標準_大牟田小規模_2" xfId="66"/>
    <cellStyle name="標準_大牟田小規模_3" xfId="67"/>
    <cellStyle name="標準_新規 JUST Calc ブック(xlsx)" xfId="68"/>
    <cellStyle name="標準_特定施設（加算届）" xfId="69"/>
    <cellStyle name="標準_特定施設（加算届）_★介護給付費算定に係る体制届一式" xfId="70"/>
    <cellStyle name="標準_療養：短期入所療養（加算届）" xfId="71"/>
    <cellStyle name="標準_訪問介護（加算届）" xfId="72"/>
    <cellStyle name="標準_訪問介護（加算届）_★介護給付費算定に係る体制届一式" xfId="73"/>
    <cellStyle name="標準_（参考様式）サービス提供体制強化加算に関する計算書" xfId="74"/>
    <cellStyle name="標準_（参考様式）サービス提供体制強化加算に関する計算書_新規 JUST Calc ブック(xlsx)" xfId="75"/>
    <cellStyle name="良い" xfId="76" builtinId="26" customBuiltin="1"/>
    <cellStyle name="見出し 1" xfId="77" builtinId="16" customBuiltin="1"/>
    <cellStyle name="見出し 2" xfId="78" builtinId="17" customBuiltin="1"/>
    <cellStyle name="見出し 3" xfId="79" builtinId="18" customBuiltin="1"/>
    <cellStyle name="見出し 4" xfId="80" builtinId="19" customBuiltin="1"/>
    <cellStyle name="計算" xfId="81" builtinId="22" customBuiltin="1"/>
    <cellStyle name="説明文" xfId="82" builtinId="53" customBuiltin="1"/>
    <cellStyle name="警告文" xfId="83" builtinId="11" customBuiltin="1"/>
    <cellStyle name="集計" xfId="84" builtinId="25" customBuiltin="1"/>
  </cellStyles>
  <dxfs count="27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3" name="正方形/長方形 4"/>
        <xdr:cNvSpPr/>
      </xdr:nvSpPr>
      <xdr:spPr>
        <a:xfrm>
          <a:off x="161925" y="15621000"/>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2" name="正方形/長方形 4"/>
        <xdr:cNvSpPr/>
      </xdr:nvSpPr>
      <xdr:spPr>
        <a:xfrm>
          <a:off x="0" y="334010"/>
          <a:ext cx="1352550"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17145</xdr:colOff>
      <xdr:row>2</xdr:row>
      <xdr:rowOff>85725</xdr:rowOff>
    </xdr:from>
    <xdr:to xmlns:xdr="http://schemas.openxmlformats.org/drawingml/2006/spreadsheetDrawing">
      <xdr:col>2</xdr:col>
      <xdr:colOff>190500</xdr:colOff>
      <xdr:row>5</xdr:row>
      <xdr:rowOff>95250</xdr:rowOff>
    </xdr:to>
    <xdr:sp macro="" textlink="">
      <xdr:nvSpPr>
        <xdr:cNvPr id="2" name="Text Box 1"/>
        <xdr:cNvSpPr txBox="1">
          <a:spLocks noChangeArrowheads="1"/>
        </xdr:cNvSpPr>
      </xdr:nvSpPr>
      <xdr:spPr>
        <a:xfrm>
          <a:off x="112395" y="552450"/>
          <a:ext cx="1221105" cy="428625"/>
        </a:xfrm>
        <a:prstGeom prst="rect">
          <a:avLst/>
        </a:prstGeom>
        <a:solidFill>
          <a:srgbClr val="FFFF00"/>
        </a:solidFill>
        <a:ln w="9525">
          <a:solidFill>
            <a:sysClr val="windowText" lastClr="000000"/>
          </a:solidFill>
          <a:miter/>
        </a:ln>
      </xdr:spPr>
      <xdr:txBody>
        <a:bodyPr vertOverflow="clip" horzOverflow="overflow" wrap="square" lIns="27432" tIns="18288" rIns="27432"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XFC33"/>
  <sheetViews>
    <sheetView tabSelected="1" view="pageBreakPreview" zoomScaleSheetLayoutView="100" workbookViewId="0">
      <selection sqref="A1:G1"/>
    </sheetView>
  </sheetViews>
  <sheetFormatPr defaultRowHeight="13.5"/>
  <cols>
    <col min="1" max="1" width="2.16796875" style="1" customWidth="1"/>
    <col min="2" max="2" width="20.828125" style="1" customWidth="1"/>
    <col min="3" max="3" width="5.828125" style="1" customWidth="1"/>
    <col min="4" max="4" width="3.33984375" style="2" customWidth="1"/>
    <col min="5" max="5" width="3.33984375" style="3" customWidth="1"/>
    <col min="6" max="6" width="47.75" style="1" customWidth="1"/>
    <col min="7" max="7" width="30.828125" style="4" customWidth="1"/>
    <col min="8" max="1024" width="12.0078125" style="1" customWidth="1"/>
    <col min="1025" max="16383" width="9" style="5" customWidth="1"/>
  </cols>
  <sheetData>
    <row r="1" spans="1:7" ht="32.25" customHeight="1">
      <c r="A1" s="6" t="s">
        <v>565</v>
      </c>
      <c r="B1" s="6"/>
      <c r="C1" s="6"/>
      <c r="D1" s="6"/>
      <c r="E1" s="6"/>
      <c r="F1" s="6"/>
      <c r="G1" s="6"/>
    </row>
    <row r="2" spans="1:7" ht="12" customHeight="1">
      <c r="A2" s="7"/>
      <c r="B2" s="7"/>
      <c r="C2" s="7"/>
      <c r="D2" s="39"/>
      <c r="E2" s="50"/>
      <c r="F2" s="7"/>
      <c r="G2" s="63"/>
    </row>
    <row r="3" spans="1:7" ht="12" customHeight="1">
      <c r="A3" s="7"/>
      <c r="B3" s="7"/>
      <c r="C3" s="7"/>
      <c r="D3" s="39"/>
      <c r="E3" s="50"/>
      <c r="F3" s="7"/>
      <c r="G3" s="63"/>
    </row>
    <row r="4" spans="1:7" ht="12" customHeight="1">
      <c r="A4" s="8" t="s">
        <v>568</v>
      </c>
      <c r="B4" s="7"/>
      <c r="C4" s="7"/>
      <c r="D4" s="39"/>
      <c r="E4" s="50"/>
      <c r="F4" s="7"/>
      <c r="G4" s="63"/>
    </row>
    <row r="5" spans="1:7" s="1" customFormat="1" ht="60" customHeight="1">
      <c r="A5" s="9" t="s">
        <v>570</v>
      </c>
      <c r="B5" s="9"/>
      <c r="C5" s="26" t="s">
        <v>509</v>
      </c>
      <c r="D5" s="9" t="s">
        <v>520</v>
      </c>
      <c r="E5" s="9"/>
      <c r="F5" s="9"/>
      <c r="G5" s="64" t="s">
        <v>339</v>
      </c>
    </row>
    <row r="6" spans="1:7" s="1" customFormat="1" ht="24" customHeight="1">
      <c r="A6" s="10" t="s">
        <v>572</v>
      </c>
      <c r="B6" s="10"/>
      <c r="C6" s="27" t="s">
        <v>187</v>
      </c>
      <c r="D6" s="40" t="s">
        <v>440</v>
      </c>
      <c r="E6" s="51" t="s">
        <v>151</v>
      </c>
      <c r="F6" s="51"/>
      <c r="G6" s="65"/>
    </row>
    <row r="7" spans="1:7" s="1" customFormat="1" ht="25.5" customHeight="1">
      <c r="A7" s="10"/>
      <c r="B7" s="10"/>
      <c r="C7" s="27" t="s">
        <v>187</v>
      </c>
      <c r="D7" s="40" t="s">
        <v>440</v>
      </c>
      <c r="E7" s="52" t="s">
        <v>689</v>
      </c>
      <c r="F7" s="52"/>
      <c r="G7" s="65" t="s">
        <v>557</v>
      </c>
    </row>
    <row r="8" spans="1:7" s="1" customFormat="1" ht="22.5" customHeight="1">
      <c r="A8" s="10"/>
      <c r="B8" s="10"/>
      <c r="C8" s="28" t="s">
        <v>187</v>
      </c>
      <c r="D8" s="40" t="s">
        <v>440</v>
      </c>
      <c r="E8" s="52" t="s">
        <v>280</v>
      </c>
      <c r="F8" s="52"/>
      <c r="G8" s="65"/>
    </row>
    <row r="9" spans="1:7" s="1" customFormat="1" ht="12" customHeight="1">
      <c r="A9" s="10"/>
      <c r="B9" s="16"/>
      <c r="C9" s="29" t="s">
        <v>187</v>
      </c>
      <c r="D9" s="41" t="s">
        <v>440</v>
      </c>
      <c r="E9" s="53" t="s">
        <v>629</v>
      </c>
      <c r="F9" s="61"/>
      <c r="G9" s="66" t="s">
        <v>583</v>
      </c>
    </row>
    <row r="10" spans="1:7" s="1" customFormat="1" ht="12" customHeight="1">
      <c r="A10" s="10"/>
      <c r="B10" s="16"/>
      <c r="C10" s="30"/>
      <c r="D10" s="41"/>
      <c r="E10" s="54" t="s">
        <v>405</v>
      </c>
      <c r="F10" s="62" t="s">
        <v>445</v>
      </c>
      <c r="G10" s="66"/>
    </row>
    <row r="11" spans="1:7" s="1" customFormat="1" ht="12" customHeight="1">
      <c r="A11" s="10"/>
      <c r="B11" s="16"/>
      <c r="C11" s="30"/>
      <c r="D11" s="41"/>
      <c r="E11" s="53"/>
      <c r="F11" s="61"/>
      <c r="G11" s="66"/>
    </row>
    <row r="12" spans="1:7" s="1" customFormat="1" ht="12" customHeight="1">
      <c r="A12" s="10"/>
      <c r="B12" s="16"/>
      <c r="C12" s="31"/>
      <c r="D12" s="41"/>
      <c r="E12" s="53"/>
      <c r="F12" s="61"/>
      <c r="G12" s="66"/>
    </row>
    <row r="13" spans="1:7" s="1" customFormat="1" ht="30" customHeight="1">
      <c r="A13" s="11"/>
      <c r="B13" s="17" t="s">
        <v>573</v>
      </c>
      <c r="C13" s="32" t="s">
        <v>187</v>
      </c>
      <c r="D13" s="40" t="s">
        <v>440</v>
      </c>
      <c r="E13" s="55" t="s">
        <v>244</v>
      </c>
      <c r="F13" s="55"/>
      <c r="G13" s="65"/>
    </row>
    <row r="14" spans="1:7" ht="18" customHeight="1">
      <c r="A14" s="12"/>
      <c r="B14" s="18" t="s">
        <v>23</v>
      </c>
      <c r="C14" s="33"/>
      <c r="D14" s="42"/>
      <c r="E14" s="42"/>
      <c r="F14" s="42"/>
      <c r="G14" s="67"/>
    </row>
    <row r="15" spans="1:7" ht="31.5" customHeight="1">
      <c r="A15" s="12"/>
      <c r="B15" s="19" t="s">
        <v>880</v>
      </c>
      <c r="C15" s="34" t="s">
        <v>187</v>
      </c>
      <c r="D15" s="43"/>
      <c r="E15" s="56" t="s">
        <v>104</v>
      </c>
      <c r="F15" s="52"/>
      <c r="G15" s="67"/>
    </row>
    <row r="16" spans="1:7" ht="30" customHeight="1">
      <c r="A16" s="13"/>
      <c r="B16" s="17" t="s">
        <v>128</v>
      </c>
      <c r="C16" s="34" t="s">
        <v>187</v>
      </c>
      <c r="D16" s="40" t="s">
        <v>440</v>
      </c>
      <c r="E16" s="57" t="s">
        <v>899</v>
      </c>
      <c r="F16" s="57"/>
      <c r="G16" s="66"/>
    </row>
    <row r="17" spans="1:7" ht="30" customHeight="1">
      <c r="A17" s="13"/>
      <c r="B17" s="17" t="s">
        <v>230</v>
      </c>
      <c r="C17" s="34" t="s">
        <v>187</v>
      </c>
      <c r="D17" s="40"/>
      <c r="E17" s="57"/>
      <c r="F17" s="57"/>
      <c r="G17" s="68"/>
    </row>
    <row r="18" spans="1:7" ht="30" customHeight="1">
      <c r="A18" s="13"/>
      <c r="B18" s="17" t="s">
        <v>561</v>
      </c>
      <c r="C18" s="34" t="s">
        <v>187</v>
      </c>
      <c r="D18" s="40"/>
      <c r="E18" s="57"/>
      <c r="F18" s="57"/>
      <c r="G18" s="66"/>
    </row>
    <row r="19" spans="1:7" s="1" customFormat="1" ht="30" customHeight="1">
      <c r="A19" s="13"/>
      <c r="B19" s="17" t="s">
        <v>575</v>
      </c>
      <c r="C19" s="34" t="s">
        <v>187</v>
      </c>
      <c r="D19" s="44" t="s">
        <v>440</v>
      </c>
      <c r="E19" s="57" t="s">
        <v>634</v>
      </c>
      <c r="F19" s="57"/>
      <c r="G19" s="66"/>
    </row>
    <row r="20" spans="1:7" s="1" customFormat="1" ht="18.75" customHeight="1">
      <c r="A20" s="14"/>
      <c r="B20" s="20" t="s">
        <v>576</v>
      </c>
      <c r="C20" s="35" t="s">
        <v>187</v>
      </c>
      <c r="D20" s="40" t="s">
        <v>440</v>
      </c>
      <c r="E20" s="55" t="s">
        <v>751</v>
      </c>
      <c r="F20" s="55"/>
      <c r="G20" s="65"/>
    </row>
    <row r="21" spans="1:7" s="1" customFormat="1" ht="18.75" customHeight="1">
      <c r="A21" s="14"/>
      <c r="B21" s="20"/>
      <c r="C21" s="35" t="s">
        <v>187</v>
      </c>
      <c r="D21" s="44" t="s">
        <v>440</v>
      </c>
      <c r="E21" s="58" t="s">
        <v>458</v>
      </c>
      <c r="F21" s="58"/>
      <c r="G21" s="69"/>
    </row>
    <row r="22" spans="1:7" s="1" customFormat="1" ht="18.75" customHeight="1">
      <c r="A22" s="14"/>
      <c r="B22" s="20"/>
      <c r="C22" s="35" t="s">
        <v>187</v>
      </c>
      <c r="D22" s="44" t="s">
        <v>440</v>
      </c>
      <c r="E22" s="58" t="s">
        <v>580</v>
      </c>
      <c r="F22" s="58"/>
      <c r="G22" s="69" t="s">
        <v>157</v>
      </c>
    </row>
    <row r="23" spans="1:7" s="1" customFormat="1" ht="26.25" customHeight="1">
      <c r="A23" s="14"/>
      <c r="B23" s="20"/>
      <c r="C23" s="35" t="s">
        <v>187</v>
      </c>
      <c r="D23" s="44" t="s">
        <v>440</v>
      </c>
      <c r="E23" s="58" t="s">
        <v>844</v>
      </c>
      <c r="F23" s="58"/>
      <c r="G23" s="69" t="s">
        <v>157</v>
      </c>
    </row>
    <row r="24" spans="1:7" s="1" customFormat="1" ht="26.25" customHeight="1">
      <c r="A24" s="14"/>
      <c r="B24" s="21" t="s">
        <v>474</v>
      </c>
      <c r="C24" s="35" t="s">
        <v>187</v>
      </c>
      <c r="D24" s="44" t="s">
        <v>440</v>
      </c>
      <c r="E24" s="59" t="s">
        <v>901</v>
      </c>
      <c r="F24" s="55"/>
      <c r="G24" s="69"/>
    </row>
    <row r="25" spans="1:7" s="1" customFormat="1" ht="26.25" customHeight="1">
      <c r="A25" s="14"/>
      <c r="B25" s="22"/>
      <c r="C25" s="35" t="s">
        <v>187</v>
      </c>
      <c r="D25" s="44" t="s">
        <v>440</v>
      </c>
      <c r="E25" s="59" t="s">
        <v>514</v>
      </c>
      <c r="F25" s="55"/>
      <c r="G25" s="69"/>
    </row>
    <row r="26" spans="1:7" ht="36" customHeight="1">
      <c r="A26" s="14"/>
      <c r="B26" s="20" t="s">
        <v>577</v>
      </c>
      <c r="C26" s="36" t="s">
        <v>187</v>
      </c>
      <c r="D26" s="40" t="s">
        <v>440</v>
      </c>
      <c r="E26" s="55" t="s">
        <v>380</v>
      </c>
      <c r="F26" s="55"/>
      <c r="G26" s="65"/>
    </row>
    <row r="27" spans="1:7" ht="36" customHeight="1">
      <c r="A27" s="14"/>
      <c r="B27" s="23"/>
      <c r="C27" s="36" t="s">
        <v>187</v>
      </c>
      <c r="D27" s="44" t="s">
        <v>440</v>
      </c>
      <c r="E27" s="55" t="s">
        <v>636</v>
      </c>
      <c r="F27" s="55"/>
      <c r="G27" s="65"/>
    </row>
    <row r="28" spans="1:7" ht="34.15" customHeight="1">
      <c r="A28" s="14"/>
      <c r="B28" s="23"/>
      <c r="C28" s="36" t="s">
        <v>187</v>
      </c>
      <c r="D28" s="45" t="s">
        <v>440</v>
      </c>
      <c r="E28" s="55" t="s">
        <v>635</v>
      </c>
      <c r="F28" s="55"/>
      <c r="G28" s="70" t="s">
        <v>57</v>
      </c>
    </row>
    <row r="29" spans="1:7" ht="42" customHeight="1">
      <c r="A29" s="14"/>
      <c r="B29" s="20"/>
      <c r="C29" s="34" t="s">
        <v>616</v>
      </c>
      <c r="D29" s="2" t="s">
        <v>440</v>
      </c>
      <c r="E29" s="56" t="s">
        <v>618</v>
      </c>
      <c r="F29" s="52"/>
      <c r="G29" s="65" t="s">
        <v>206</v>
      </c>
    </row>
    <row r="30" spans="1:7" ht="36" customHeight="1">
      <c r="A30" s="14"/>
      <c r="B30" s="20"/>
      <c r="C30" s="36" t="s">
        <v>616</v>
      </c>
      <c r="D30" s="46" t="s">
        <v>440</v>
      </c>
      <c r="E30" s="60" t="s">
        <v>582</v>
      </c>
      <c r="F30" s="60"/>
      <c r="G30" s="65" t="s">
        <v>584</v>
      </c>
    </row>
    <row r="31" spans="1:7" ht="28.5" customHeight="1">
      <c r="A31" s="12"/>
      <c r="B31" s="24" t="s">
        <v>316</v>
      </c>
      <c r="C31" s="37" t="s">
        <v>187</v>
      </c>
      <c r="D31" s="47"/>
      <c r="E31" s="47"/>
      <c r="F31" s="47"/>
      <c r="G31" s="68"/>
    </row>
    <row r="32" spans="1:7" ht="40.5" customHeight="1">
      <c r="A32" s="13"/>
      <c r="B32" s="17" t="s">
        <v>221</v>
      </c>
      <c r="C32" s="35" t="s">
        <v>187</v>
      </c>
      <c r="D32" s="48"/>
      <c r="E32" s="48"/>
      <c r="F32" s="48"/>
      <c r="G32" s="66"/>
    </row>
    <row r="33" spans="1:7" ht="40.5" customHeight="1">
      <c r="A33" s="15"/>
      <c r="B33" s="25" t="s">
        <v>166</v>
      </c>
      <c r="C33" s="38" t="s">
        <v>187</v>
      </c>
      <c r="D33" s="49"/>
      <c r="E33" s="49"/>
      <c r="F33" s="49"/>
      <c r="G33" s="71"/>
    </row>
  </sheetData>
  <mergeCells count="32">
    <mergeCell ref="A1:G1"/>
    <mergeCell ref="A5:B5"/>
    <mergeCell ref="D5:F5"/>
    <mergeCell ref="E6:F6"/>
    <mergeCell ref="E7:F7"/>
    <mergeCell ref="E8:F8"/>
    <mergeCell ref="E13:F13"/>
    <mergeCell ref="D14:F14"/>
    <mergeCell ref="E15:F15"/>
    <mergeCell ref="E19:F19"/>
    <mergeCell ref="E20:F20"/>
    <mergeCell ref="E21:F21"/>
    <mergeCell ref="E22:F22"/>
    <mergeCell ref="E23:F23"/>
    <mergeCell ref="E24:F24"/>
    <mergeCell ref="E25:F25"/>
    <mergeCell ref="E26:F26"/>
    <mergeCell ref="E27:F27"/>
    <mergeCell ref="E28:F28"/>
    <mergeCell ref="E29:F29"/>
    <mergeCell ref="E30:F30"/>
    <mergeCell ref="D31:F31"/>
    <mergeCell ref="D32:F32"/>
    <mergeCell ref="D33:F33"/>
    <mergeCell ref="C9:C12"/>
    <mergeCell ref="G9:G12"/>
    <mergeCell ref="D16:D18"/>
    <mergeCell ref="E16:F18"/>
    <mergeCell ref="B20:B23"/>
    <mergeCell ref="B24:B25"/>
    <mergeCell ref="B26:B30"/>
    <mergeCell ref="A6:B12"/>
  </mergeCells>
  <phoneticPr fontId="24" type="Hiragana"/>
  <printOptions horizontalCentered="1" verticalCentered="1"/>
  <pageMargins left="0.39374999999999999" right="0.39374999999999999" top="0.59097222222222201" bottom="0.39444444444444399" header="0.27569444444444402" footer="0.43333333333333302"/>
  <pageSetup paperSize="9" scale="79" firstPageNumber="0" fitToWidth="1" fitToHeight="1" orientation="portrait" usePrinterDefaults="1" useFirstPageNumber="1" horizontalDpi="300" verticalDpi="300" r:id="rId1"/>
  <headerFooter>
    <oddHeader>&amp;R&amp;A</oddHeader>
  </headerFooter>
  <colBreaks count="1" manualBreakCount="1">
    <brk id="7" max="2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election activeCell="B10" sqref="B10:F11"/>
    </sheetView>
  </sheetViews>
  <sheetFormatPr defaultRowHeight="13.5"/>
  <cols>
    <col min="1" max="1" width="8.375" style="625" customWidth="1"/>
    <col min="2" max="2" width="13.5" style="625" customWidth="1"/>
    <col min="3" max="3" width="3.75" style="625" customWidth="1"/>
    <col min="4" max="4" width="23.875" style="625" customWidth="1"/>
    <col min="5" max="5" width="3.875" style="625" customWidth="1"/>
    <col min="6" max="6" width="25.625" style="625" customWidth="1"/>
    <col min="7" max="7" width="4.125" style="625" customWidth="1"/>
    <col min="8" max="8" width="2.75" style="625" customWidth="1"/>
    <col min="9" max="16384" width="9" style="625" customWidth="1"/>
  </cols>
  <sheetData>
    <row r="1" spans="1:6">
      <c r="A1" s="625" t="s">
        <v>624</v>
      </c>
    </row>
    <row r="2" spans="1:6" ht="40.5" customHeight="1">
      <c r="A2" s="626" t="s">
        <v>589</v>
      </c>
    </row>
    <row r="3" spans="1:6" ht="19.5" customHeight="1">
      <c r="B3" s="625" t="s">
        <v>188</v>
      </c>
    </row>
    <row r="5" spans="1:6" ht="19.5" customHeight="1">
      <c r="B5" s="628" t="s">
        <v>265</v>
      </c>
      <c r="C5" s="634"/>
      <c r="D5" s="634"/>
      <c r="E5" s="634"/>
      <c r="F5" s="634"/>
    </row>
    <row r="7" spans="1:6" ht="6" customHeight="1"/>
    <row r="8" spans="1:6" ht="21" customHeight="1">
      <c r="B8" s="628" t="s">
        <v>590</v>
      </c>
      <c r="C8" s="635"/>
      <c r="D8" s="638"/>
    </row>
    <row r="10" spans="1:6" ht="39" customHeight="1">
      <c r="B10" s="628"/>
      <c r="C10" s="636" t="s">
        <v>204</v>
      </c>
      <c r="D10" s="629"/>
      <c r="E10" s="636" t="s">
        <v>466</v>
      </c>
      <c r="F10" s="629"/>
    </row>
    <row r="11" spans="1:6" ht="24.75" customHeight="1">
      <c r="B11" s="629" t="s">
        <v>558</v>
      </c>
      <c r="C11" s="635"/>
      <c r="D11" s="638"/>
      <c r="E11" s="635"/>
      <c r="F11" s="638"/>
    </row>
    <row r="12" spans="1:6" ht="24.75" customHeight="1">
      <c r="B12" s="629" t="s">
        <v>591</v>
      </c>
      <c r="C12" s="635"/>
      <c r="D12" s="638"/>
      <c r="E12" s="635"/>
      <c r="F12" s="638"/>
    </row>
    <row r="13" spans="1:6" ht="24.75" customHeight="1">
      <c r="B13" s="629" t="s">
        <v>592</v>
      </c>
      <c r="C13" s="635"/>
      <c r="D13" s="638"/>
      <c r="E13" s="635"/>
      <c r="F13" s="638"/>
    </row>
    <row r="14" spans="1:6" ht="24.75" customHeight="1">
      <c r="B14" s="629" t="s">
        <v>560</v>
      </c>
      <c r="C14" s="635"/>
      <c r="D14" s="638"/>
      <c r="E14" s="635"/>
      <c r="F14" s="638"/>
    </row>
    <row r="15" spans="1:6" ht="24.75" customHeight="1">
      <c r="B15" s="629" t="s">
        <v>594</v>
      </c>
      <c r="C15" s="635"/>
      <c r="D15" s="638"/>
      <c r="E15" s="635"/>
      <c r="F15" s="638"/>
    </row>
    <row r="16" spans="1:6" ht="24.75" customHeight="1">
      <c r="B16" s="629" t="s">
        <v>99</v>
      </c>
      <c r="C16" s="635"/>
      <c r="D16" s="638"/>
      <c r="E16" s="635"/>
      <c r="F16" s="638"/>
    </row>
    <row r="17" spans="1:8" ht="24.75" customHeight="1">
      <c r="B17" s="629" t="s">
        <v>370</v>
      </c>
      <c r="C17" s="635"/>
      <c r="D17" s="638"/>
      <c r="E17" s="635"/>
      <c r="F17" s="638"/>
    </row>
    <row r="18" spans="1:8" ht="24.75" customHeight="1">
      <c r="B18" s="629" t="s">
        <v>595</v>
      </c>
      <c r="C18" s="635"/>
      <c r="D18" s="638"/>
      <c r="E18" s="635"/>
      <c r="F18" s="638"/>
    </row>
    <row r="19" spans="1:8" ht="24.75" customHeight="1">
      <c r="B19" s="629" t="s">
        <v>526</v>
      </c>
      <c r="C19" s="635"/>
      <c r="D19" s="638"/>
      <c r="E19" s="635"/>
      <c r="F19" s="638"/>
    </row>
    <row r="20" spans="1:8" ht="24.75" customHeight="1">
      <c r="B20" s="629" t="s">
        <v>145</v>
      </c>
      <c r="C20" s="635"/>
      <c r="D20" s="638"/>
      <c r="E20" s="635"/>
      <c r="F20" s="638"/>
    </row>
    <row r="21" spans="1:8" ht="24.75" customHeight="1">
      <c r="B21" s="629" t="s">
        <v>239</v>
      </c>
      <c r="C21" s="635"/>
      <c r="D21" s="638"/>
      <c r="E21" s="635"/>
      <c r="F21" s="638"/>
    </row>
    <row r="22" spans="1:8" ht="36" customHeight="1">
      <c r="B22" s="629" t="s">
        <v>349</v>
      </c>
      <c r="C22" s="629" t="s">
        <v>274</v>
      </c>
      <c r="D22" s="628">
        <f>SUM(C11:D21)</f>
        <v>0</v>
      </c>
      <c r="E22" s="629" t="s">
        <v>134</v>
      </c>
      <c r="F22" s="628">
        <f>SUM(E11:F21)</f>
        <v>0</v>
      </c>
    </row>
    <row r="24" spans="1:8" ht="40" customHeight="1">
      <c r="B24" s="630" t="s">
        <v>564</v>
      </c>
      <c r="C24" s="637"/>
      <c r="D24" s="639" t="e">
        <f>F22/D22</f>
        <v>#DIV/0!</v>
      </c>
    </row>
    <row r="26" spans="1:8" ht="17.25" customHeight="1">
      <c r="A26" s="627" t="s">
        <v>405</v>
      </c>
      <c r="B26" s="631" t="s">
        <v>161</v>
      </c>
    </row>
    <row r="27" spans="1:8" ht="17.25" customHeight="1">
      <c r="A27" s="627"/>
      <c r="B27" s="631" t="s">
        <v>314</v>
      </c>
    </row>
    <row r="28" spans="1:8" ht="17.25" customHeight="1">
      <c r="A28" s="627"/>
      <c r="B28" s="631" t="s">
        <v>278</v>
      </c>
    </row>
    <row r="29" spans="1:8" ht="17.25" customHeight="1">
      <c r="A29" s="627"/>
      <c r="B29" s="631" t="s">
        <v>598</v>
      </c>
    </row>
    <row r="30" spans="1:8" ht="17.25" customHeight="1">
      <c r="A30" s="627"/>
      <c r="B30" s="631" t="s">
        <v>619</v>
      </c>
    </row>
    <row r="31" spans="1:8">
      <c r="A31" s="627" t="s">
        <v>405</v>
      </c>
      <c r="B31" s="632" t="s">
        <v>224</v>
      </c>
      <c r="C31" s="633"/>
      <c r="D31" s="633"/>
      <c r="E31" s="633"/>
      <c r="F31" s="633"/>
      <c r="G31" s="633"/>
      <c r="H31" s="633"/>
    </row>
    <row r="32" spans="1:8" ht="30" customHeight="1">
      <c r="B32" s="633"/>
      <c r="C32" s="633"/>
      <c r="D32" s="633"/>
      <c r="E32" s="633"/>
      <c r="F32" s="633"/>
      <c r="G32" s="633"/>
      <c r="H32" s="633"/>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24"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SheetLayoutView="100" workbookViewId="0">
      <selection activeCell="B10" sqref="B10:F11"/>
    </sheetView>
  </sheetViews>
  <sheetFormatPr defaultRowHeight="13.5"/>
  <cols>
    <col min="1" max="1" width="2.25" style="640" customWidth="1"/>
    <col min="2" max="14" width="4.125" style="640" customWidth="1"/>
    <col min="15" max="15" width="3.125" style="640" customWidth="1"/>
    <col min="16" max="16" width="2.625" style="640" customWidth="1"/>
    <col min="17" max="17" width="2.125" style="640" customWidth="1"/>
    <col min="18" max="18" width="5.125" style="640" customWidth="1"/>
    <col min="19" max="19" width="3.5" style="640" customWidth="1"/>
    <col min="20" max="21" width="2.75" style="640" customWidth="1"/>
    <col min="22" max="22" width="3.125" style="640" customWidth="1"/>
    <col min="23" max="23" width="3.5" style="640" customWidth="1"/>
    <col min="24" max="24" width="2.5" style="640" customWidth="1"/>
    <col min="25" max="25" width="2.625" style="640" customWidth="1"/>
    <col min="26" max="26" width="3" style="640" customWidth="1"/>
    <col min="27" max="16384" width="9" style="640" customWidth="1"/>
  </cols>
  <sheetData>
    <row r="1" spans="2:25">
      <c r="B1" s="640" t="s">
        <v>900</v>
      </c>
    </row>
    <row r="2" spans="2:25">
      <c r="R2" s="640" t="s">
        <v>607</v>
      </c>
      <c r="S2" s="668"/>
      <c r="T2" s="640" t="s">
        <v>608</v>
      </c>
      <c r="U2" s="668"/>
      <c r="V2" s="640" t="s">
        <v>333</v>
      </c>
      <c r="W2" s="668"/>
      <c r="X2" s="640" t="s">
        <v>612</v>
      </c>
    </row>
    <row r="3" spans="2:25" ht="24" customHeight="1">
      <c r="C3" s="647" t="s">
        <v>308</v>
      </c>
      <c r="D3" s="647"/>
      <c r="E3" s="647"/>
      <c r="F3" s="647"/>
      <c r="G3" s="647"/>
      <c r="H3" s="647"/>
      <c r="I3" s="647"/>
      <c r="J3" s="647"/>
      <c r="K3" s="647"/>
      <c r="L3" s="647"/>
      <c r="M3" s="647"/>
      <c r="N3" s="647"/>
      <c r="O3" s="647"/>
      <c r="P3" s="647"/>
      <c r="Q3" s="647"/>
      <c r="R3" s="647"/>
      <c r="S3" s="647"/>
      <c r="T3" s="647"/>
      <c r="U3" s="647"/>
      <c r="V3" s="647"/>
    </row>
    <row r="5" spans="2:25">
      <c r="B5" s="640" t="s">
        <v>407</v>
      </c>
    </row>
    <row r="6" spans="2:25">
      <c r="L6" s="74" t="s">
        <v>453</v>
      </c>
      <c r="M6" s="74"/>
      <c r="N6" s="74"/>
      <c r="O6" s="200"/>
      <c r="P6" s="200"/>
      <c r="Q6" s="200"/>
      <c r="R6" s="200"/>
      <c r="S6" s="200"/>
      <c r="T6" s="200"/>
      <c r="U6" s="200"/>
      <c r="V6" s="200"/>
      <c r="W6" s="200"/>
      <c r="X6" s="200"/>
      <c r="Y6" s="200"/>
    </row>
    <row r="7" spans="2:25">
      <c r="L7" s="74" t="s">
        <v>143</v>
      </c>
      <c r="M7" s="74"/>
      <c r="N7" s="74"/>
      <c r="O7" s="200"/>
      <c r="P7" s="200"/>
      <c r="Q7" s="200"/>
      <c r="R7" s="200"/>
      <c r="S7" s="200"/>
      <c r="T7" s="200"/>
      <c r="U7" s="200"/>
      <c r="V7" s="200"/>
      <c r="W7" s="200"/>
      <c r="X7" s="200"/>
      <c r="Y7" s="200"/>
    </row>
    <row r="8" spans="2:25">
      <c r="L8" s="74" t="s">
        <v>588</v>
      </c>
      <c r="M8" s="74"/>
      <c r="N8" s="195"/>
      <c r="O8" s="74"/>
      <c r="P8" s="74"/>
      <c r="Q8" s="200"/>
      <c r="R8" s="200"/>
      <c r="S8" s="200"/>
      <c r="T8" s="200"/>
      <c r="U8" s="200"/>
      <c r="V8" s="200"/>
      <c r="W8" s="200"/>
      <c r="X8" s="200"/>
      <c r="Y8" s="200"/>
    </row>
    <row r="9" spans="2:25">
      <c r="L9" s="74" t="s">
        <v>605</v>
      </c>
      <c r="M9" s="74"/>
      <c r="N9" s="195"/>
      <c r="O9" s="74"/>
      <c r="P9" s="74"/>
      <c r="Q9" s="200"/>
      <c r="R9" s="200"/>
      <c r="S9" s="200"/>
      <c r="T9" s="200"/>
      <c r="U9" s="200"/>
      <c r="V9" s="200"/>
      <c r="W9" s="200"/>
      <c r="X9" s="200"/>
      <c r="Y9" s="200"/>
    </row>
    <row r="10" spans="2:25">
      <c r="L10" s="74"/>
      <c r="M10" s="74"/>
      <c r="N10" s="195"/>
      <c r="O10" s="74"/>
      <c r="P10" s="74"/>
      <c r="Q10" s="76"/>
      <c r="R10" s="76"/>
      <c r="S10" s="76"/>
      <c r="T10" s="76"/>
      <c r="U10" s="76"/>
      <c r="V10" s="76"/>
      <c r="W10" s="76"/>
      <c r="X10" s="76"/>
      <c r="Y10" s="76"/>
    </row>
    <row r="11" spans="2:25">
      <c r="C11" s="640" t="s">
        <v>599</v>
      </c>
    </row>
    <row r="13" spans="2:25" ht="21.75" customHeight="1">
      <c r="B13" s="641" t="s">
        <v>448</v>
      </c>
      <c r="C13" s="171" t="s">
        <v>600</v>
      </c>
      <c r="D13" s="177"/>
      <c r="E13" s="177"/>
      <c r="F13" s="196"/>
      <c r="G13" s="171" t="s">
        <v>82</v>
      </c>
      <c r="H13" s="177"/>
      <c r="I13" s="177"/>
      <c r="J13" s="177"/>
      <c r="K13" s="177"/>
      <c r="L13" s="177"/>
      <c r="M13" s="177"/>
      <c r="N13" s="196"/>
      <c r="O13" s="171" t="s">
        <v>59</v>
      </c>
      <c r="P13" s="177"/>
      <c r="Q13" s="177"/>
      <c r="R13" s="177"/>
      <c r="S13" s="196"/>
      <c r="T13" s="171" t="s">
        <v>610</v>
      </c>
      <c r="U13" s="177"/>
      <c r="V13" s="177"/>
      <c r="W13" s="177"/>
      <c r="X13" s="177"/>
      <c r="Y13" s="196"/>
    </row>
    <row r="14" spans="2:25">
      <c r="B14" s="642" t="s">
        <v>310</v>
      </c>
      <c r="C14" s="648" t="s">
        <v>601</v>
      </c>
      <c r="D14" s="651"/>
      <c r="E14" s="651"/>
      <c r="F14" s="654"/>
      <c r="G14" s="657" t="s">
        <v>374</v>
      </c>
      <c r="H14" s="660"/>
      <c r="I14" s="660"/>
      <c r="J14" s="660"/>
      <c r="K14" s="660"/>
      <c r="L14" s="660"/>
      <c r="M14" s="660"/>
      <c r="N14" s="663"/>
      <c r="O14" s="666" t="s">
        <v>8</v>
      </c>
      <c r="P14" s="667"/>
      <c r="Q14" s="667"/>
      <c r="R14" s="667"/>
      <c r="S14" s="669"/>
      <c r="T14" s="659">
        <v>3</v>
      </c>
      <c r="U14" s="662"/>
      <c r="V14" s="671" t="s">
        <v>608</v>
      </c>
      <c r="W14" s="662">
        <v>0</v>
      </c>
      <c r="X14" s="662"/>
      <c r="Y14" s="672" t="s">
        <v>461</v>
      </c>
    </row>
    <row r="15" spans="2:25">
      <c r="B15" s="643"/>
      <c r="C15" s="649"/>
      <c r="D15" s="652"/>
      <c r="E15" s="652"/>
      <c r="F15" s="655"/>
      <c r="G15" s="657" t="s">
        <v>154</v>
      </c>
      <c r="H15" s="660"/>
      <c r="I15" s="660"/>
      <c r="J15" s="660"/>
      <c r="K15" s="660"/>
      <c r="L15" s="660"/>
      <c r="M15" s="660"/>
      <c r="N15" s="663"/>
      <c r="O15" s="666" t="s">
        <v>8</v>
      </c>
      <c r="P15" s="667"/>
      <c r="Q15" s="667"/>
      <c r="R15" s="667"/>
      <c r="S15" s="669"/>
      <c r="T15" s="659">
        <v>2</v>
      </c>
      <c r="U15" s="662"/>
      <c r="V15" s="671" t="s">
        <v>608</v>
      </c>
      <c r="W15" s="662">
        <v>0</v>
      </c>
      <c r="X15" s="662"/>
      <c r="Y15" s="672" t="s">
        <v>461</v>
      </c>
    </row>
    <row r="16" spans="2:25">
      <c r="B16" s="643"/>
      <c r="C16" s="649"/>
      <c r="D16" s="652"/>
      <c r="E16" s="652"/>
      <c r="F16" s="655"/>
      <c r="G16" s="658" t="s">
        <v>578</v>
      </c>
      <c r="H16" s="661"/>
      <c r="I16" s="661"/>
      <c r="J16" s="661"/>
      <c r="K16" s="661"/>
      <c r="L16" s="661"/>
      <c r="M16" s="661"/>
      <c r="N16" s="664"/>
      <c r="O16" s="666" t="s">
        <v>8</v>
      </c>
      <c r="P16" s="667"/>
      <c r="Q16" s="667"/>
      <c r="R16" s="667"/>
      <c r="S16" s="669"/>
      <c r="T16" s="659">
        <v>3</v>
      </c>
      <c r="U16" s="662"/>
      <c r="V16" s="671" t="s">
        <v>608</v>
      </c>
      <c r="W16" s="662">
        <v>6</v>
      </c>
      <c r="X16" s="662"/>
      <c r="Y16" s="672" t="s">
        <v>461</v>
      </c>
    </row>
    <row r="17" spans="2:25">
      <c r="B17" s="643"/>
      <c r="C17" s="649"/>
      <c r="D17" s="652"/>
      <c r="E17" s="652"/>
      <c r="F17" s="655"/>
      <c r="G17" s="657"/>
      <c r="H17" s="660"/>
      <c r="I17" s="660"/>
      <c r="J17" s="660"/>
      <c r="K17" s="660"/>
      <c r="L17" s="660"/>
      <c r="M17" s="660"/>
      <c r="N17" s="663"/>
      <c r="O17" s="666"/>
      <c r="P17" s="667"/>
      <c r="Q17" s="667"/>
      <c r="R17" s="667"/>
      <c r="S17" s="669"/>
      <c r="T17" s="659"/>
      <c r="U17" s="662"/>
      <c r="V17" s="671" t="s">
        <v>608</v>
      </c>
      <c r="W17" s="662"/>
      <c r="X17" s="662"/>
      <c r="Y17" s="672" t="s">
        <v>461</v>
      </c>
    </row>
    <row r="18" spans="2:25" ht="21.75" customHeight="1">
      <c r="B18" s="644"/>
      <c r="C18" s="650"/>
      <c r="D18" s="653"/>
      <c r="E18" s="653"/>
      <c r="F18" s="656"/>
      <c r="G18" s="659" t="s">
        <v>373</v>
      </c>
      <c r="H18" s="662"/>
      <c r="I18" s="662"/>
      <c r="J18" s="662"/>
      <c r="K18" s="662"/>
      <c r="L18" s="662"/>
      <c r="M18" s="662"/>
      <c r="N18" s="662"/>
      <c r="O18" s="662"/>
      <c r="P18" s="662"/>
      <c r="Q18" s="662"/>
      <c r="R18" s="662"/>
      <c r="S18" s="670"/>
      <c r="T18" s="659">
        <v>8</v>
      </c>
      <c r="U18" s="662"/>
      <c r="V18" s="671" t="s">
        <v>608</v>
      </c>
      <c r="W18" s="662">
        <v>6</v>
      </c>
      <c r="X18" s="662"/>
      <c r="Y18" s="672" t="s">
        <v>461</v>
      </c>
    </row>
    <row r="19" spans="2:25">
      <c r="B19" s="645">
        <v>1</v>
      </c>
      <c r="C19" s="173"/>
      <c r="D19" s="179"/>
      <c r="E19" s="179"/>
      <c r="F19" s="192"/>
      <c r="G19" s="392"/>
      <c r="H19" s="221"/>
      <c r="I19" s="221"/>
      <c r="J19" s="221"/>
      <c r="K19" s="221"/>
      <c r="L19" s="221"/>
      <c r="M19" s="221"/>
      <c r="N19" s="665"/>
      <c r="O19" s="172"/>
      <c r="P19" s="178"/>
      <c r="Q19" s="178"/>
      <c r="R19" s="178"/>
      <c r="S19" s="197"/>
      <c r="T19" s="171"/>
      <c r="U19" s="177"/>
      <c r="V19" s="535" t="s">
        <v>608</v>
      </c>
      <c r="W19" s="177"/>
      <c r="X19" s="177"/>
      <c r="Y19" s="673" t="s">
        <v>614</v>
      </c>
    </row>
    <row r="20" spans="2:25">
      <c r="B20" s="646"/>
      <c r="C20" s="275"/>
      <c r="D20" s="117"/>
      <c r="E20" s="117"/>
      <c r="F20" s="251"/>
      <c r="G20" s="392"/>
      <c r="H20" s="221"/>
      <c r="I20" s="221"/>
      <c r="J20" s="221"/>
      <c r="K20" s="221"/>
      <c r="L20" s="221"/>
      <c r="M20" s="221"/>
      <c r="N20" s="665"/>
      <c r="O20" s="172"/>
      <c r="P20" s="178"/>
      <c r="Q20" s="178"/>
      <c r="R20" s="178"/>
      <c r="S20" s="197"/>
      <c r="T20" s="171"/>
      <c r="U20" s="177"/>
      <c r="V20" s="535" t="s">
        <v>608</v>
      </c>
      <c r="W20" s="177"/>
      <c r="X20" s="177"/>
      <c r="Y20" s="673" t="s">
        <v>614</v>
      </c>
    </row>
    <row r="21" spans="2:25">
      <c r="B21" s="646"/>
      <c r="C21" s="275"/>
      <c r="D21" s="117"/>
      <c r="E21" s="117"/>
      <c r="F21" s="251"/>
      <c r="G21" s="392"/>
      <c r="H21" s="221"/>
      <c r="I21" s="221"/>
      <c r="J21" s="221"/>
      <c r="K21" s="221"/>
      <c r="L21" s="221"/>
      <c r="M21" s="221"/>
      <c r="N21" s="665"/>
      <c r="O21" s="172"/>
      <c r="P21" s="178"/>
      <c r="Q21" s="178"/>
      <c r="R21" s="178"/>
      <c r="S21" s="197"/>
      <c r="T21" s="171"/>
      <c r="U21" s="177"/>
      <c r="V21" s="535" t="s">
        <v>608</v>
      </c>
      <c r="W21" s="177"/>
      <c r="X21" s="177"/>
      <c r="Y21" s="673" t="s">
        <v>614</v>
      </c>
    </row>
    <row r="22" spans="2:25" ht="12" customHeight="1">
      <c r="B22" s="646"/>
      <c r="C22" s="275"/>
      <c r="D22" s="117"/>
      <c r="E22" s="117"/>
      <c r="F22" s="251"/>
      <c r="G22" s="392"/>
      <c r="H22" s="221"/>
      <c r="I22" s="221"/>
      <c r="J22" s="221"/>
      <c r="K22" s="221"/>
      <c r="L22" s="221"/>
      <c r="M22" s="221"/>
      <c r="N22" s="665"/>
      <c r="O22" s="172"/>
      <c r="P22" s="178"/>
      <c r="Q22" s="178"/>
      <c r="R22" s="178"/>
      <c r="S22" s="197"/>
      <c r="T22" s="171"/>
      <c r="U22" s="177"/>
      <c r="V22" s="535" t="s">
        <v>608</v>
      </c>
      <c r="W22" s="177"/>
      <c r="X22" s="177"/>
      <c r="Y22" s="673" t="s">
        <v>614</v>
      </c>
    </row>
    <row r="23" spans="2:25">
      <c r="B23" s="534"/>
      <c r="C23" s="174"/>
      <c r="D23" s="180"/>
      <c r="E23" s="180"/>
      <c r="F23" s="193"/>
      <c r="G23" s="171" t="s">
        <v>373</v>
      </c>
      <c r="H23" s="177"/>
      <c r="I23" s="177"/>
      <c r="J23" s="177"/>
      <c r="K23" s="177"/>
      <c r="L23" s="177"/>
      <c r="M23" s="177"/>
      <c r="N23" s="177"/>
      <c r="O23" s="177"/>
      <c r="P23" s="177"/>
      <c r="Q23" s="177"/>
      <c r="R23" s="177"/>
      <c r="S23" s="196"/>
      <c r="T23" s="171"/>
      <c r="U23" s="177"/>
      <c r="V23" s="535" t="s">
        <v>608</v>
      </c>
      <c r="W23" s="177"/>
      <c r="X23" s="177"/>
      <c r="Y23" s="673" t="s">
        <v>614</v>
      </c>
    </row>
    <row r="24" spans="2:25">
      <c r="B24" s="645">
        <v>2</v>
      </c>
      <c r="C24" s="173"/>
      <c r="D24" s="179"/>
      <c r="E24" s="179"/>
      <c r="F24" s="192"/>
      <c r="G24" s="392"/>
      <c r="H24" s="221"/>
      <c r="I24" s="221"/>
      <c r="J24" s="221"/>
      <c r="K24" s="221"/>
      <c r="L24" s="221"/>
      <c r="M24" s="221"/>
      <c r="N24" s="665"/>
      <c r="O24" s="172"/>
      <c r="P24" s="178"/>
      <c r="Q24" s="178"/>
      <c r="R24" s="178"/>
      <c r="S24" s="197"/>
      <c r="T24" s="171"/>
      <c r="U24" s="177"/>
      <c r="V24" s="535" t="s">
        <v>608</v>
      </c>
      <c r="W24" s="177"/>
      <c r="X24" s="177"/>
      <c r="Y24" s="673" t="s">
        <v>614</v>
      </c>
    </row>
    <row r="25" spans="2:25">
      <c r="B25" s="646"/>
      <c r="C25" s="275"/>
      <c r="D25" s="117"/>
      <c r="E25" s="117"/>
      <c r="F25" s="251"/>
      <c r="G25" s="392"/>
      <c r="H25" s="221"/>
      <c r="I25" s="221"/>
      <c r="J25" s="221"/>
      <c r="K25" s="221"/>
      <c r="L25" s="221"/>
      <c r="M25" s="221"/>
      <c r="N25" s="665"/>
      <c r="O25" s="172"/>
      <c r="P25" s="178"/>
      <c r="Q25" s="178"/>
      <c r="R25" s="178"/>
      <c r="S25" s="197"/>
      <c r="T25" s="171"/>
      <c r="U25" s="177"/>
      <c r="V25" s="535" t="s">
        <v>608</v>
      </c>
      <c r="W25" s="177"/>
      <c r="X25" s="177"/>
      <c r="Y25" s="673" t="s">
        <v>614</v>
      </c>
    </row>
    <row r="26" spans="2:25">
      <c r="B26" s="646"/>
      <c r="C26" s="275"/>
      <c r="D26" s="117"/>
      <c r="E26" s="117"/>
      <c r="F26" s="251"/>
      <c r="G26" s="392"/>
      <c r="H26" s="221"/>
      <c r="I26" s="221"/>
      <c r="J26" s="221"/>
      <c r="K26" s="221"/>
      <c r="L26" s="221"/>
      <c r="M26" s="221"/>
      <c r="N26" s="665"/>
      <c r="O26" s="172"/>
      <c r="P26" s="178"/>
      <c r="Q26" s="178"/>
      <c r="R26" s="178"/>
      <c r="S26" s="197"/>
      <c r="T26" s="171"/>
      <c r="U26" s="177"/>
      <c r="V26" s="535" t="s">
        <v>608</v>
      </c>
      <c r="W26" s="177"/>
      <c r="X26" s="177"/>
      <c r="Y26" s="673" t="s">
        <v>614</v>
      </c>
    </row>
    <row r="27" spans="2:25">
      <c r="B27" s="646"/>
      <c r="C27" s="275"/>
      <c r="D27" s="117"/>
      <c r="E27" s="117"/>
      <c r="F27" s="251"/>
      <c r="G27" s="392"/>
      <c r="H27" s="221"/>
      <c r="I27" s="221"/>
      <c r="J27" s="221"/>
      <c r="K27" s="221"/>
      <c r="L27" s="221"/>
      <c r="M27" s="221"/>
      <c r="N27" s="665"/>
      <c r="O27" s="172"/>
      <c r="P27" s="178"/>
      <c r="Q27" s="178"/>
      <c r="R27" s="178"/>
      <c r="S27" s="197"/>
      <c r="T27" s="171"/>
      <c r="U27" s="177"/>
      <c r="V27" s="535" t="s">
        <v>608</v>
      </c>
      <c r="W27" s="177"/>
      <c r="X27" s="177"/>
      <c r="Y27" s="673" t="s">
        <v>614</v>
      </c>
    </row>
    <row r="28" spans="2:25">
      <c r="B28" s="534"/>
      <c r="C28" s="174"/>
      <c r="D28" s="180"/>
      <c r="E28" s="180"/>
      <c r="F28" s="193"/>
      <c r="G28" s="171" t="s">
        <v>373</v>
      </c>
      <c r="H28" s="177"/>
      <c r="I28" s="177"/>
      <c r="J28" s="177"/>
      <c r="K28" s="177"/>
      <c r="L28" s="177"/>
      <c r="M28" s="177"/>
      <c r="N28" s="177"/>
      <c r="O28" s="177"/>
      <c r="P28" s="177"/>
      <c r="Q28" s="177"/>
      <c r="R28" s="177"/>
      <c r="S28" s="196"/>
      <c r="T28" s="171"/>
      <c r="U28" s="177"/>
      <c r="V28" s="535" t="s">
        <v>608</v>
      </c>
      <c r="W28" s="177"/>
      <c r="X28" s="177"/>
      <c r="Y28" s="673" t="s">
        <v>614</v>
      </c>
    </row>
    <row r="29" spans="2:25">
      <c r="B29" s="645">
        <v>3</v>
      </c>
      <c r="C29" s="173"/>
      <c r="D29" s="179"/>
      <c r="E29" s="179"/>
      <c r="F29" s="192"/>
      <c r="G29" s="392"/>
      <c r="H29" s="221"/>
      <c r="I29" s="221"/>
      <c r="J29" s="221"/>
      <c r="K29" s="221"/>
      <c r="L29" s="221"/>
      <c r="M29" s="221"/>
      <c r="N29" s="665"/>
      <c r="O29" s="172"/>
      <c r="P29" s="178"/>
      <c r="Q29" s="178"/>
      <c r="R29" s="178"/>
      <c r="S29" s="197"/>
      <c r="T29" s="171"/>
      <c r="U29" s="177"/>
      <c r="V29" s="535" t="s">
        <v>608</v>
      </c>
      <c r="W29" s="177"/>
      <c r="X29" s="177"/>
      <c r="Y29" s="673" t="s">
        <v>614</v>
      </c>
    </row>
    <row r="30" spans="2:25">
      <c r="B30" s="646"/>
      <c r="C30" s="275"/>
      <c r="D30" s="117"/>
      <c r="E30" s="117"/>
      <c r="F30" s="251"/>
      <c r="G30" s="392"/>
      <c r="H30" s="221"/>
      <c r="I30" s="221"/>
      <c r="J30" s="221"/>
      <c r="K30" s="221"/>
      <c r="L30" s="221"/>
      <c r="M30" s="221"/>
      <c r="N30" s="665"/>
      <c r="O30" s="172"/>
      <c r="P30" s="178"/>
      <c r="Q30" s="178"/>
      <c r="R30" s="178"/>
      <c r="S30" s="197"/>
      <c r="T30" s="171"/>
      <c r="U30" s="177"/>
      <c r="V30" s="535" t="s">
        <v>608</v>
      </c>
      <c r="W30" s="177"/>
      <c r="X30" s="177"/>
      <c r="Y30" s="673" t="s">
        <v>614</v>
      </c>
    </row>
    <row r="31" spans="2:25">
      <c r="B31" s="646"/>
      <c r="C31" s="275"/>
      <c r="D31" s="117"/>
      <c r="E31" s="117"/>
      <c r="F31" s="251"/>
      <c r="G31" s="392"/>
      <c r="H31" s="221"/>
      <c r="I31" s="221"/>
      <c r="J31" s="221"/>
      <c r="K31" s="221"/>
      <c r="L31" s="221"/>
      <c r="M31" s="221"/>
      <c r="N31" s="665"/>
      <c r="O31" s="172"/>
      <c r="P31" s="178"/>
      <c r="Q31" s="178"/>
      <c r="R31" s="178"/>
      <c r="S31" s="197"/>
      <c r="T31" s="171"/>
      <c r="U31" s="177"/>
      <c r="V31" s="535" t="s">
        <v>608</v>
      </c>
      <c r="W31" s="177"/>
      <c r="X31" s="177"/>
      <c r="Y31" s="673" t="s">
        <v>614</v>
      </c>
    </row>
    <row r="32" spans="2:25">
      <c r="B32" s="646"/>
      <c r="C32" s="275"/>
      <c r="D32" s="117"/>
      <c r="E32" s="117"/>
      <c r="F32" s="251"/>
      <c r="G32" s="392"/>
      <c r="H32" s="221"/>
      <c r="I32" s="221"/>
      <c r="J32" s="221"/>
      <c r="K32" s="221"/>
      <c r="L32" s="221"/>
      <c r="M32" s="221"/>
      <c r="N32" s="665"/>
      <c r="O32" s="172"/>
      <c r="P32" s="178"/>
      <c r="Q32" s="178"/>
      <c r="R32" s="178"/>
      <c r="S32" s="197"/>
      <c r="T32" s="171"/>
      <c r="U32" s="177"/>
      <c r="V32" s="535" t="s">
        <v>608</v>
      </c>
      <c r="W32" s="177"/>
      <c r="X32" s="177"/>
      <c r="Y32" s="673" t="s">
        <v>614</v>
      </c>
    </row>
    <row r="33" spans="2:25">
      <c r="B33" s="534"/>
      <c r="C33" s="174"/>
      <c r="D33" s="180"/>
      <c r="E33" s="180"/>
      <c r="F33" s="193"/>
      <c r="G33" s="171" t="s">
        <v>373</v>
      </c>
      <c r="H33" s="177"/>
      <c r="I33" s="177"/>
      <c r="J33" s="177"/>
      <c r="K33" s="177"/>
      <c r="L33" s="177"/>
      <c r="M33" s="177"/>
      <c r="N33" s="177"/>
      <c r="O33" s="177"/>
      <c r="P33" s="177"/>
      <c r="Q33" s="177"/>
      <c r="R33" s="177"/>
      <c r="S33" s="196"/>
      <c r="T33" s="171"/>
      <c r="U33" s="177"/>
      <c r="V33" s="535" t="s">
        <v>608</v>
      </c>
      <c r="W33" s="177"/>
      <c r="X33" s="177"/>
      <c r="Y33" s="673" t="s">
        <v>614</v>
      </c>
    </row>
    <row r="34" spans="2:25">
      <c r="B34" s="645">
        <v>4</v>
      </c>
      <c r="C34" s="173"/>
      <c r="D34" s="179"/>
      <c r="E34" s="179"/>
      <c r="F34" s="192"/>
      <c r="G34" s="392"/>
      <c r="H34" s="221"/>
      <c r="I34" s="221"/>
      <c r="J34" s="221"/>
      <c r="K34" s="221"/>
      <c r="L34" s="221"/>
      <c r="M34" s="221"/>
      <c r="N34" s="665"/>
      <c r="O34" s="172"/>
      <c r="P34" s="178"/>
      <c r="Q34" s="178"/>
      <c r="R34" s="178"/>
      <c r="S34" s="197"/>
      <c r="T34" s="171"/>
      <c r="U34" s="177"/>
      <c r="V34" s="535" t="s">
        <v>608</v>
      </c>
      <c r="W34" s="177"/>
      <c r="X34" s="177"/>
      <c r="Y34" s="673" t="s">
        <v>614</v>
      </c>
    </row>
    <row r="35" spans="2:25">
      <c r="B35" s="646"/>
      <c r="C35" s="275"/>
      <c r="D35" s="117"/>
      <c r="E35" s="117"/>
      <c r="F35" s="251"/>
      <c r="G35" s="392"/>
      <c r="H35" s="221"/>
      <c r="I35" s="221"/>
      <c r="J35" s="221"/>
      <c r="K35" s="221"/>
      <c r="L35" s="221"/>
      <c r="M35" s="221"/>
      <c r="N35" s="665"/>
      <c r="O35" s="172"/>
      <c r="P35" s="178"/>
      <c r="Q35" s="178"/>
      <c r="R35" s="178"/>
      <c r="S35" s="197"/>
      <c r="T35" s="171"/>
      <c r="U35" s="177"/>
      <c r="V35" s="535" t="s">
        <v>608</v>
      </c>
      <c r="W35" s="177"/>
      <c r="X35" s="177"/>
      <c r="Y35" s="673" t="s">
        <v>614</v>
      </c>
    </row>
    <row r="36" spans="2:25">
      <c r="B36" s="646"/>
      <c r="C36" s="275"/>
      <c r="D36" s="117"/>
      <c r="E36" s="117"/>
      <c r="F36" s="251"/>
      <c r="G36" s="392"/>
      <c r="H36" s="221"/>
      <c r="I36" s="221"/>
      <c r="J36" s="221"/>
      <c r="K36" s="221"/>
      <c r="L36" s="221"/>
      <c r="M36" s="221"/>
      <c r="N36" s="665"/>
      <c r="O36" s="172"/>
      <c r="P36" s="178"/>
      <c r="Q36" s="178"/>
      <c r="R36" s="178"/>
      <c r="S36" s="197"/>
      <c r="T36" s="171"/>
      <c r="U36" s="177"/>
      <c r="V36" s="535" t="s">
        <v>608</v>
      </c>
      <c r="W36" s="177"/>
      <c r="X36" s="177"/>
      <c r="Y36" s="673" t="s">
        <v>614</v>
      </c>
    </row>
    <row r="37" spans="2:25">
      <c r="B37" s="646"/>
      <c r="C37" s="275"/>
      <c r="D37" s="117"/>
      <c r="E37" s="117"/>
      <c r="F37" s="251"/>
      <c r="G37" s="392"/>
      <c r="H37" s="221"/>
      <c r="I37" s="221"/>
      <c r="J37" s="221"/>
      <c r="K37" s="221"/>
      <c r="L37" s="221"/>
      <c r="M37" s="221"/>
      <c r="N37" s="665"/>
      <c r="O37" s="172"/>
      <c r="P37" s="178"/>
      <c r="Q37" s="178"/>
      <c r="R37" s="178"/>
      <c r="S37" s="197"/>
      <c r="T37" s="171"/>
      <c r="U37" s="177"/>
      <c r="V37" s="535" t="s">
        <v>608</v>
      </c>
      <c r="W37" s="177"/>
      <c r="X37" s="177"/>
      <c r="Y37" s="673" t="s">
        <v>614</v>
      </c>
    </row>
    <row r="38" spans="2:25">
      <c r="B38" s="534"/>
      <c r="C38" s="174"/>
      <c r="D38" s="180"/>
      <c r="E38" s="180"/>
      <c r="F38" s="193"/>
      <c r="G38" s="171" t="s">
        <v>373</v>
      </c>
      <c r="H38" s="177"/>
      <c r="I38" s="177"/>
      <c r="J38" s="177"/>
      <c r="K38" s="177"/>
      <c r="L38" s="177"/>
      <c r="M38" s="177"/>
      <c r="N38" s="177"/>
      <c r="O38" s="177"/>
      <c r="P38" s="177"/>
      <c r="Q38" s="177"/>
      <c r="R38" s="177"/>
      <c r="S38" s="196"/>
      <c r="T38" s="171"/>
      <c r="U38" s="177"/>
      <c r="V38" s="535" t="s">
        <v>608</v>
      </c>
      <c r="W38" s="177"/>
      <c r="X38" s="177"/>
      <c r="Y38" s="673" t="s">
        <v>614</v>
      </c>
    </row>
    <row r="39" spans="2:25">
      <c r="B39" s="645">
        <v>5</v>
      </c>
      <c r="C39" s="173"/>
      <c r="D39" s="179"/>
      <c r="E39" s="179"/>
      <c r="F39" s="192"/>
      <c r="G39" s="392"/>
      <c r="H39" s="221"/>
      <c r="I39" s="221"/>
      <c r="J39" s="221"/>
      <c r="K39" s="221"/>
      <c r="L39" s="221"/>
      <c r="M39" s="221"/>
      <c r="N39" s="665"/>
      <c r="O39" s="172"/>
      <c r="P39" s="178"/>
      <c r="Q39" s="178"/>
      <c r="R39" s="178"/>
      <c r="S39" s="197"/>
      <c r="T39" s="171"/>
      <c r="U39" s="177"/>
      <c r="V39" s="535" t="s">
        <v>608</v>
      </c>
      <c r="W39" s="177"/>
      <c r="X39" s="177"/>
      <c r="Y39" s="673" t="s">
        <v>614</v>
      </c>
    </row>
    <row r="40" spans="2:25">
      <c r="B40" s="646"/>
      <c r="C40" s="275"/>
      <c r="D40" s="117"/>
      <c r="E40" s="117"/>
      <c r="F40" s="251"/>
      <c r="G40" s="392"/>
      <c r="H40" s="221"/>
      <c r="I40" s="221"/>
      <c r="J40" s="221"/>
      <c r="K40" s="221"/>
      <c r="L40" s="221"/>
      <c r="M40" s="221"/>
      <c r="N40" s="665"/>
      <c r="O40" s="172"/>
      <c r="P40" s="178"/>
      <c r="Q40" s="178"/>
      <c r="R40" s="178"/>
      <c r="S40" s="197"/>
      <c r="T40" s="171"/>
      <c r="U40" s="177"/>
      <c r="V40" s="535" t="s">
        <v>608</v>
      </c>
      <c r="W40" s="177"/>
      <c r="X40" s="177"/>
      <c r="Y40" s="673" t="s">
        <v>614</v>
      </c>
    </row>
    <row r="41" spans="2:25">
      <c r="B41" s="646"/>
      <c r="C41" s="275"/>
      <c r="D41" s="117"/>
      <c r="E41" s="117"/>
      <c r="F41" s="251"/>
      <c r="G41" s="392"/>
      <c r="H41" s="221"/>
      <c r="I41" s="221"/>
      <c r="J41" s="221"/>
      <c r="K41" s="221"/>
      <c r="L41" s="221"/>
      <c r="M41" s="221"/>
      <c r="N41" s="665"/>
      <c r="O41" s="172"/>
      <c r="P41" s="178"/>
      <c r="Q41" s="178"/>
      <c r="R41" s="178"/>
      <c r="S41" s="197"/>
      <c r="T41" s="171"/>
      <c r="U41" s="177"/>
      <c r="V41" s="535" t="s">
        <v>608</v>
      </c>
      <c r="W41" s="177"/>
      <c r="X41" s="177"/>
      <c r="Y41" s="673" t="s">
        <v>614</v>
      </c>
    </row>
    <row r="42" spans="2:25">
      <c r="B42" s="646"/>
      <c r="C42" s="275"/>
      <c r="D42" s="117"/>
      <c r="E42" s="117"/>
      <c r="F42" s="251"/>
      <c r="G42" s="392"/>
      <c r="H42" s="221"/>
      <c r="I42" s="221"/>
      <c r="J42" s="221"/>
      <c r="K42" s="221"/>
      <c r="L42" s="221"/>
      <c r="M42" s="221"/>
      <c r="N42" s="665"/>
      <c r="O42" s="172"/>
      <c r="P42" s="178"/>
      <c r="Q42" s="178"/>
      <c r="R42" s="178"/>
      <c r="S42" s="197"/>
      <c r="T42" s="171"/>
      <c r="U42" s="177"/>
      <c r="V42" s="535" t="s">
        <v>608</v>
      </c>
      <c r="W42" s="177"/>
      <c r="X42" s="177"/>
      <c r="Y42" s="673" t="s">
        <v>614</v>
      </c>
    </row>
    <row r="43" spans="2:25">
      <c r="B43" s="534"/>
      <c r="C43" s="174"/>
      <c r="D43" s="180"/>
      <c r="E43" s="180"/>
      <c r="F43" s="193"/>
      <c r="G43" s="171" t="s">
        <v>373</v>
      </c>
      <c r="H43" s="177"/>
      <c r="I43" s="177"/>
      <c r="J43" s="177"/>
      <c r="K43" s="177"/>
      <c r="L43" s="177"/>
      <c r="M43" s="177"/>
      <c r="N43" s="177"/>
      <c r="O43" s="177"/>
      <c r="P43" s="177"/>
      <c r="Q43" s="177"/>
      <c r="R43" s="177"/>
      <c r="S43" s="196"/>
      <c r="T43" s="171"/>
      <c r="U43" s="177"/>
      <c r="V43" s="535" t="s">
        <v>608</v>
      </c>
      <c r="W43" s="177"/>
      <c r="X43" s="177"/>
      <c r="Y43" s="673" t="s">
        <v>614</v>
      </c>
    </row>
    <row r="44" spans="2:25">
      <c r="B44" s="645">
        <v>6</v>
      </c>
      <c r="C44" s="173"/>
      <c r="D44" s="179"/>
      <c r="E44" s="179"/>
      <c r="F44" s="192"/>
      <c r="G44" s="392"/>
      <c r="H44" s="221"/>
      <c r="I44" s="221"/>
      <c r="J44" s="221"/>
      <c r="K44" s="221"/>
      <c r="L44" s="221"/>
      <c r="M44" s="221"/>
      <c r="N44" s="665"/>
      <c r="O44" s="172"/>
      <c r="P44" s="178"/>
      <c r="Q44" s="178"/>
      <c r="R44" s="178"/>
      <c r="S44" s="197"/>
      <c r="T44" s="171"/>
      <c r="U44" s="177"/>
      <c r="V44" s="535" t="s">
        <v>608</v>
      </c>
      <c r="W44" s="177"/>
      <c r="X44" s="177"/>
      <c r="Y44" s="673" t="s">
        <v>614</v>
      </c>
    </row>
    <row r="45" spans="2:25">
      <c r="B45" s="646"/>
      <c r="C45" s="275"/>
      <c r="D45" s="117"/>
      <c r="E45" s="117"/>
      <c r="F45" s="251"/>
      <c r="G45" s="392"/>
      <c r="H45" s="221"/>
      <c r="I45" s="221"/>
      <c r="J45" s="221"/>
      <c r="K45" s="221"/>
      <c r="L45" s="221"/>
      <c r="M45" s="221"/>
      <c r="N45" s="665"/>
      <c r="O45" s="172"/>
      <c r="P45" s="178"/>
      <c r="Q45" s="178"/>
      <c r="R45" s="178"/>
      <c r="S45" s="197"/>
      <c r="T45" s="171"/>
      <c r="U45" s="177"/>
      <c r="V45" s="535" t="s">
        <v>608</v>
      </c>
      <c r="W45" s="177"/>
      <c r="X45" s="177"/>
      <c r="Y45" s="673" t="s">
        <v>614</v>
      </c>
    </row>
    <row r="46" spans="2:25">
      <c r="B46" s="646"/>
      <c r="C46" s="275"/>
      <c r="D46" s="117"/>
      <c r="E46" s="117"/>
      <c r="F46" s="251"/>
      <c r="G46" s="392"/>
      <c r="H46" s="221"/>
      <c r="I46" s="221"/>
      <c r="J46" s="221"/>
      <c r="K46" s="221"/>
      <c r="L46" s="221"/>
      <c r="M46" s="221"/>
      <c r="N46" s="665"/>
      <c r="O46" s="172"/>
      <c r="P46" s="178"/>
      <c r="Q46" s="178"/>
      <c r="R46" s="178"/>
      <c r="S46" s="197"/>
      <c r="T46" s="171"/>
      <c r="U46" s="177"/>
      <c r="V46" s="535" t="s">
        <v>608</v>
      </c>
      <c r="W46" s="177"/>
      <c r="X46" s="177"/>
      <c r="Y46" s="673" t="s">
        <v>614</v>
      </c>
    </row>
    <row r="47" spans="2:25">
      <c r="B47" s="646"/>
      <c r="C47" s="275"/>
      <c r="D47" s="117"/>
      <c r="E47" s="117"/>
      <c r="F47" s="251"/>
      <c r="G47" s="392"/>
      <c r="H47" s="221"/>
      <c r="I47" s="221"/>
      <c r="J47" s="221"/>
      <c r="K47" s="221"/>
      <c r="L47" s="221"/>
      <c r="M47" s="221"/>
      <c r="N47" s="665"/>
      <c r="O47" s="172"/>
      <c r="P47" s="178"/>
      <c r="Q47" s="178"/>
      <c r="R47" s="178"/>
      <c r="S47" s="197"/>
      <c r="T47" s="171"/>
      <c r="U47" s="177"/>
      <c r="V47" s="535" t="s">
        <v>608</v>
      </c>
      <c r="W47" s="177"/>
      <c r="X47" s="177"/>
      <c r="Y47" s="673" t="s">
        <v>614</v>
      </c>
    </row>
    <row r="48" spans="2:25">
      <c r="B48" s="534"/>
      <c r="C48" s="174"/>
      <c r="D48" s="180"/>
      <c r="E48" s="180"/>
      <c r="F48" s="193"/>
      <c r="G48" s="171" t="s">
        <v>373</v>
      </c>
      <c r="H48" s="177"/>
      <c r="I48" s="177"/>
      <c r="J48" s="177"/>
      <c r="K48" s="177"/>
      <c r="L48" s="177"/>
      <c r="M48" s="177"/>
      <c r="N48" s="177"/>
      <c r="O48" s="177"/>
      <c r="P48" s="177"/>
      <c r="Q48" s="177"/>
      <c r="R48" s="177"/>
      <c r="S48" s="196"/>
      <c r="T48" s="171"/>
      <c r="U48" s="177"/>
      <c r="V48" s="535" t="s">
        <v>608</v>
      </c>
      <c r="W48" s="177"/>
      <c r="X48" s="177"/>
      <c r="Y48" s="673" t="s">
        <v>614</v>
      </c>
    </row>
    <row r="49" spans="2:25">
      <c r="B49" s="76"/>
      <c r="C49" s="76" t="s">
        <v>602</v>
      </c>
      <c r="D49" s="75" t="s">
        <v>604</v>
      </c>
      <c r="E49" s="76"/>
      <c r="F49" s="76"/>
      <c r="G49" s="76"/>
      <c r="H49" s="76"/>
      <c r="I49" s="76"/>
      <c r="J49" s="76"/>
      <c r="K49" s="76"/>
      <c r="L49" s="76"/>
      <c r="M49" s="76"/>
      <c r="N49" s="76"/>
      <c r="O49" s="76"/>
      <c r="P49" s="76"/>
      <c r="Q49" s="76"/>
      <c r="R49" s="76"/>
      <c r="S49" s="76"/>
      <c r="T49" s="76"/>
      <c r="U49" s="76"/>
      <c r="V49" s="74"/>
      <c r="W49" s="76"/>
      <c r="X49" s="76"/>
      <c r="Y49" s="74"/>
    </row>
    <row r="50" spans="2:25">
      <c r="C50" s="640" t="s">
        <v>26</v>
      </c>
      <c r="D50" s="640" t="s">
        <v>324</v>
      </c>
    </row>
    <row r="51" spans="2:25">
      <c r="C51" s="640" t="s">
        <v>534</v>
      </c>
      <c r="D51" s="640" t="s">
        <v>430</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24" type="Hiragana"/>
  <pageMargins left="0.7" right="0.7" top="0.75" bottom="0.75" header="0.3" footer="0.3"/>
  <pageSetup paperSize="9" scale="9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8">
    <tabColor theme="8" tint="0.8"/>
    <pageSetUpPr fitToPage="1"/>
  </sheetPr>
  <dimension ref="B1:BB67"/>
  <sheetViews>
    <sheetView workbookViewId="0">
      <selection activeCell="F11" sqref="F11"/>
    </sheetView>
  </sheetViews>
  <sheetFormatPr defaultRowHeight="18.75"/>
  <cols>
    <col min="1" max="1" width="1.375" style="674" customWidth="1"/>
    <col min="2" max="3" width="9" style="674" customWidth="1"/>
    <col min="4" max="4" width="40.625" style="674" customWidth="1"/>
    <col min="5" max="16384" width="9" style="674" customWidth="1"/>
  </cols>
  <sheetData>
    <row r="1" spans="2:11">
      <c r="B1" s="674" t="s">
        <v>761</v>
      </c>
      <c r="D1" s="681"/>
      <c r="E1" s="681"/>
      <c r="F1" s="681"/>
    </row>
    <row r="2" spans="2:11" s="675" customFormat="1" ht="20.25" customHeight="1">
      <c r="B2" s="677" t="s">
        <v>762</v>
      </c>
      <c r="C2" s="677"/>
      <c r="D2" s="681"/>
      <c r="E2" s="681"/>
      <c r="F2" s="681"/>
    </row>
    <row r="3" spans="2:11" s="675" customFormat="1" ht="20.25" customHeight="1">
      <c r="B3" s="677"/>
      <c r="C3" s="677"/>
      <c r="D3" s="681"/>
      <c r="E3" s="681"/>
      <c r="F3" s="681"/>
    </row>
    <row r="4" spans="2:11" s="676" customFormat="1" ht="20.25" customHeight="1">
      <c r="B4" s="678"/>
      <c r="C4" s="681" t="s">
        <v>779</v>
      </c>
      <c r="D4" s="681"/>
      <c r="F4" s="692" t="s">
        <v>787</v>
      </c>
      <c r="G4" s="692"/>
      <c r="H4" s="692"/>
      <c r="I4" s="692"/>
      <c r="J4" s="692"/>
      <c r="K4" s="692"/>
    </row>
    <row r="5" spans="2:11" s="676" customFormat="1" ht="20.25" customHeight="1">
      <c r="B5" s="679"/>
      <c r="C5" s="681" t="s">
        <v>780</v>
      </c>
      <c r="D5" s="681"/>
      <c r="F5" s="692"/>
      <c r="G5" s="692"/>
      <c r="H5" s="692"/>
      <c r="I5" s="692"/>
      <c r="J5" s="692"/>
      <c r="K5" s="692"/>
    </row>
    <row r="6" spans="2:11" s="675" customFormat="1" ht="20.25" customHeight="1">
      <c r="B6" s="680" t="s">
        <v>338</v>
      </c>
      <c r="C6" s="681"/>
      <c r="D6" s="681"/>
      <c r="E6" s="686"/>
      <c r="F6" s="689"/>
    </row>
    <row r="7" spans="2:11" s="675" customFormat="1" ht="20.25" customHeight="1">
      <c r="B7" s="677"/>
      <c r="C7" s="677"/>
      <c r="D7" s="681"/>
      <c r="E7" s="686"/>
      <c r="F7" s="689"/>
    </row>
    <row r="8" spans="2:11" s="675" customFormat="1" ht="20.25" customHeight="1">
      <c r="B8" s="681" t="s">
        <v>192</v>
      </c>
      <c r="C8" s="677"/>
      <c r="D8" s="681"/>
      <c r="E8" s="686"/>
      <c r="F8" s="689"/>
    </row>
    <row r="9" spans="2:11" s="675" customFormat="1" ht="20.25" customHeight="1">
      <c r="B9" s="677"/>
      <c r="C9" s="677"/>
      <c r="D9" s="681"/>
      <c r="E9" s="681"/>
      <c r="F9" s="681"/>
    </row>
    <row r="10" spans="2:11" s="675" customFormat="1" ht="20.25" customHeight="1">
      <c r="B10" s="681" t="s">
        <v>763</v>
      </c>
      <c r="C10" s="677"/>
      <c r="D10" s="681"/>
      <c r="E10" s="681"/>
      <c r="F10" s="681"/>
    </row>
    <row r="11" spans="2:11" s="675" customFormat="1" ht="20.25" customHeight="1">
      <c r="B11" s="681"/>
      <c r="C11" s="677"/>
      <c r="D11" s="681"/>
    </row>
    <row r="12" spans="2:11" s="675" customFormat="1" ht="20.25" customHeight="1">
      <c r="B12" s="681" t="s">
        <v>95</v>
      </c>
      <c r="C12" s="677"/>
      <c r="D12" s="681"/>
    </row>
    <row r="13" spans="2:11" s="675" customFormat="1" ht="20.25" customHeight="1">
      <c r="B13" s="681"/>
      <c r="C13" s="677"/>
      <c r="D13" s="681"/>
    </row>
    <row r="14" spans="2:11" s="675" customFormat="1" ht="20.25" customHeight="1">
      <c r="B14" s="681" t="s">
        <v>765</v>
      </c>
      <c r="C14" s="677"/>
      <c r="D14" s="681"/>
    </row>
    <row r="15" spans="2:11" s="675" customFormat="1" ht="20.25" customHeight="1">
      <c r="B15" s="681"/>
      <c r="C15" s="677"/>
      <c r="D15" s="681"/>
    </row>
    <row r="16" spans="2:11" s="675" customFormat="1" ht="17.25" customHeight="1">
      <c r="B16" s="681" t="s">
        <v>766</v>
      </c>
      <c r="C16" s="681"/>
      <c r="D16" s="681"/>
    </row>
    <row r="17" spans="2:25" s="675" customFormat="1" ht="17.25" customHeight="1">
      <c r="B17" s="681" t="s">
        <v>65</v>
      </c>
      <c r="C17" s="681"/>
      <c r="D17" s="681"/>
    </row>
    <row r="18" spans="2:25" s="675" customFormat="1" ht="17.25" customHeight="1">
      <c r="B18" s="681"/>
      <c r="C18" s="681"/>
      <c r="D18" s="681"/>
    </row>
    <row r="19" spans="2:25" s="675" customFormat="1" ht="17.25" customHeight="1">
      <c r="B19" s="681"/>
      <c r="C19" s="685" t="s">
        <v>448</v>
      </c>
      <c r="D19" s="685" t="s">
        <v>427</v>
      </c>
    </row>
    <row r="20" spans="2:25" s="675" customFormat="1" ht="17.25" customHeight="1">
      <c r="B20" s="681"/>
      <c r="C20" s="685">
        <v>1</v>
      </c>
      <c r="D20" s="688" t="s">
        <v>24</v>
      </c>
    </row>
    <row r="21" spans="2:25" s="675" customFormat="1" ht="17.25" customHeight="1">
      <c r="B21" s="681"/>
      <c r="C21" s="685">
        <v>2</v>
      </c>
      <c r="D21" s="688" t="s">
        <v>358</v>
      </c>
    </row>
    <row r="22" spans="2:25" s="675" customFormat="1" ht="17.25" customHeight="1">
      <c r="B22" s="681"/>
      <c r="C22" s="685">
        <v>3</v>
      </c>
      <c r="D22" s="688" t="s">
        <v>55</v>
      </c>
    </row>
    <row r="23" spans="2:25" s="675" customFormat="1" ht="17.25" customHeight="1">
      <c r="B23" s="681"/>
      <c r="C23" s="685">
        <v>4</v>
      </c>
      <c r="D23" s="688" t="s">
        <v>628</v>
      </c>
    </row>
    <row r="24" spans="2:25" s="675" customFormat="1" ht="17.25" customHeight="1">
      <c r="B24" s="681"/>
      <c r="C24" s="685">
        <v>5</v>
      </c>
      <c r="D24" s="688" t="s">
        <v>785</v>
      </c>
    </row>
    <row r="25" spans="2:25" s="675" customFormat="1" ht="17.25" customHeight="1">
      <c r="B25" s="681"/>
      <c r="C25" s="685">
        <v>6</v>
      </c>
      <c r="D25" s="688" t="s">
        <v>464</v>
      </c>
    </row>
    <row r="26" spans="2:25" s="675" customFormat="1" ht="17.25" customHeight="1">
      <c r="B26" s="681"/>
      <c r="C26" s="685">
        <v>7</v>
      </c>
      <c r="D26" s="688" t="s">
        <v>786</v>
      </c>
    </row>
    <row r="27" spans="2:25" s="675" customFormat="1" ht="17.25" customHeight="1">
      <c r="B27" s="681"/>
      <c r="C27" s="685">
        <v>8</v>
      </c>
      <c r="D27" s="688" t="s">
        <v>642</v>
      </c>
    </row>
    <row r="28" spans="2:25" s="675" customFormat="1" ht="17.25" customHeight="1">
      <c r="B28" s="681"/>
      <c r="C28" s="686"/>
      <c r="D28" s="689"/>
    </row>
    <row r="29" spans="2:25" s="675" customFormat="1" ht="17.25" customHeight="1">
      <c r="B29" s="681" t="s">
        <v>767</v>
      </c>
      <c r="C29" s="681"/>
      <c r="D29" s="681"/>
      <c r="E29" s="676"/>
      <c r="F29" s="676"/>
    </row>
    <row r="30" spans="2:25" s="675" customFormat="1" ht="17.25" customHeight="1">
      <c r="B30" s="681" t="s">
        <v>768</v>
      </c>
      <c r="C30" s="681"/>
      <c r="D30" s="681"/>
      <c r="E30" s="676"/>
      <c r="F30" s="676"/>
    </row>
    <row r="31" spans="2:25" s="675" customFormat="1" ht="17.25" customHeight="1">
      <c r="B31" s="681"/>
      <c r="C31" s="681"/>
      <c r="D31" s="681"/>
      <c r="E31" s="676"/>
      <c r="F31" s="676"/>
      <c r="G31" s="693"/>
      <c r="H31" s="693"/>
      <c r="J31" s="693"/>
      <c r="K31" s="693"/>
      <c r="L31" s="693"/>
      <c r="M31" s="693"/>
      <c r="N31" s="693"/>
      <c r="O31" s="693"/>
      <c r="R31" s="693"/>
      <c r="S31" s="693"/>
      <c r="T31" s="693"/>
      <c r="W31" s="693"/>
      <c r="X31" s="693"/>
      <c r="Y31" s="693"/>
    </row>
    <row r="32" spans="2:25" s="675" customFormat="1" ht="17.25" customHeight="1">
      <c r="B32" s="681"/>
      <c r="C32" s="685" t="s">
        <v>563</v>
      </c>
      <c r="D32" s="685" t="s">
        <v>662</v>
      </c>
      <c r="E32" s="676"/>
      <c r="F32" s="676"/>
      <c r="G32" s="693"/>
      <c r="H32" s="693"/>
      <c r="J32" s="693"/>
      <c r="K32" s="693"/>
      <c r="L32" s="693"/>
      <c r="M32" s="693"/>
      <c r="N32" s="693"/>
      <c r="O32" s="693"/>
      <c r="R32" s="693"/>
      <c r="S32" s="693"/>
      <c r="T32" s="693"/>
      <c r="W32" s="693"/>
      <c r="X32" s="693"/>
      <c r="Y32" s="693"/>
    </row>
    <row r="33" spans="2:51" s="675" customFormat="1" ht="17.25" customHeight="1">
      <c r="B33" s="681"/>
      <c r="C33" s="685" t="s">
        <v>646</v>
      </c>
      <c r="D33" s="688" t="s">
        <v>569</v>
      </c>
      <c r="E33" s="676"/>
      <c r="F33" s="676"/>
      <c r="G33" s="693"/>
      <c r="H33" s="693"/>
      <c r="J33" s="693"/>
      <c r="K33" s="693"/>
      <c r="L33" s="693"/>
      <c r="M33" s="693"/>
      <c r="N33" s="693"/>
      <c r="O33" s="693"/>
      <c r="R33" s="693"/>
      <c r="S33" s="693"/>
      <c r="T33" s="693"/>
      <c r="W33" s="693"/>
      <c r="X33" s="693"/>
      <c r="Y33" s="693"/>
    </row>
    <row r="34" spans="2:51" s="675" customFormat="1" ht="17.25" customHeight="1">
      <c r="B34" s="681"/>
      <c r="C34" s="685" t="s">
        <v>567</v>
      </c>
      <c r="D34" s="688" t="s">
        <v>708</v>
      </c>
      <c r="E34" s="676"/>
      <c r="F34" s="676"/>
      <c r="G34" s="693"/>
      <c r="H34" s="693"/>
      <c r="J34" s="693"/>
      <c r="K34" s="693"/>
      <c r="L34" s="693"/>
      <c r="M34" s="693"/>
      <c r="N34" s="693"/>
      <c r="O34" s="693"/>
      <c r="R34" s="693"/>
      <c r="S34" s="693"/>
      <c r="T34" s="693"/>
      <c r="W34" s="693"/>
      <c r="X34" s="693"/>
      <c r="Y34" s="693"/>
    </row>
    <row r="35" spans="2:51" s="675" customFormat="1" ht="17.25" customHeight="1">
      <c r="B35" s="681"/>
      <c r="C35" s="685" t="s">
        <v>647</v>
      </c>
      <c r="D35" s="688" t="s">
        <v>285</v>
      </c>
      <c r="E35" s="676"/>
      <c r="F35" s="676"/>
      <c r="G35" s="693"/>
      <c r="H35" s="693"/>
      <c r="J35" s="693"/>
      <c r="K35" s="693"/>
      <c r="L35" s="693"/>
      <c r="M35" s="693"/>
      <c r="N35" s="693"/>
      <c r="O35" s="693"/>
      <c r="R35" s="693"/>
      <c r="S35" s="693"/>
      <c r="T35" s="693"/>
      <c r="W35" s="693"/>
      <c r="X35" s="693"/>
      <c r="Y35" s="693"/>
    </row>
    <row r="36" spans="2:51" s="675" customFormat="1" ht="17.25" customHeight="1">
      <c r="B36" s="681"/>
      <c r="C36" s="685" t="s">
        <v>656</v>
      </c>
      <c r="D36" s="688" t="s">
        <v>418</v>
      </c>
      <c r="E36" s="676"/>
      <c r="F36" s="676"/>
      <c r="G36" s="693"/>
      <c r="H36" s="693"/>
      <c r="J36" s="693"/>
      <c r="K36" s="693"/>
      <c r="L36" s="693"/>
      <c r="M36" s="693"/>
      <c r="N36" s="693"/>
      <c r="O36" s="693"/>
      <c r="R36" s="693"/>
      <c r="S36" s="693"/>
      <c r="T36" s="693"/>
      <c r="W36" s="693"/>
      <c r="X36" s="693"/>
      <c r="Y36" s="693"/>
    </row>
    <row r="37" spans="2:51" s="675" customFormat="1" ht="17.25" customHeight="1">
      <c r="B37" s="681"/>
      <c r="C37" s="681"/>
      <c r="D37" s="681"/>
      <c r="E37" s="676"/>
      <c r="F37" s="676"/>
      <c r="G37" s="693"/>
      <c r="H37" s="693"/>
      <c r="J37" s="693"/>
      <c r="K37" s="693"/>
      <c r="L37" s="693"/>
      <c r="M37" s="693"/>
      <c r="N37" s="693"/>
      <c r="O37" s="693"/>
      <c r="R37" s="693"/>
      <c r="S37" s="693"/>
      <c r="T37" s="693"/>
      <c r="W37" s="693"/>
      <c r="X37" s="693"/>
      <c r="Y37" s="693"/>
    </row>
    <row r="38" spans="2:51" s="675" customFormat="1" ht="17.25" customHeight="1">
      <c r="B38" s="681"/>
      <c r="C38" s="687" t="s">
        <v>781</v>
      </c>
      <c r="D38" s="681"/>
      <c r="E38" s="676"/>
      <c r="F38" s="676"/>
      <c r="G38" s="693"/>
      <c r="H38" s="693"/>
      <c r="J38" s="693"/>
      <c r="K38" s="693"/>
      <c r="L38" s="693"/>
      <c r="M38" s="693"/>
      <c r="N38" s="693"/>
      <c r="O38" s="693"/>
      <c r="R38" s="693"/>
      <c r="S38" s="693"/>
      <c r="T38" s="693"/>
      <c r="W38" s="693"/>
      <c r="X38" s="693"/>
      <c r="Y38" s="693"/>
    </row>
    <row r="39" spans="2:51" s="675" customFormat="1" ht="17.25" customHeight="1">
      <c r="B39" s="676"/>
      <c r="C39" s="681" t="s">
        <v>783</v>
      </c>
      <c r="D39" s="676"/>
      <c r="E39" s="676"/>
      <c r="F39" s="687"/>
      <c r="G39" s="693"/>
      <c r="H39" s="693"/>
      <c r="J39" s="693"/>
      <c r="K39" s="693"/>
      <c r="L39" s="693"/>
      <c r="M39" s="693"/>
      <c r="N39" s="693"/>
      <c r="O39" s="693"/>
      <c r="R39" s="693"/>
      <c r="S39" s="693"/>
      <c r="T39" s="693"/>
      <c r="W39" s="693"/>
      <c r="X39" s="693"/>
      <c r="Y39" s="693"/>
    </row>
    <row r="40" spans="2:51" s="675" customFormat="1" ht="17.25" customHeight="1">
      <c r="B40" s="676"/>
      <c r="C40" s="681" t="s">
        <v>784</v>
      </c>
      <c r="D40" s="676"/>
      <c r="E40" s="676"/>
      <c r="F40" s="681"/>
      <c r="G40" s="693"/>
      <c r="H40" s="693"/>
      <c r="J40" s="693"/>
      <c r="K40" s="693"/>
      <c r="L40" s="693"/>
      <c r="M40" s="693"/>
      <c r="N40" s="693"/>
      <c r="O40" s="693"/>
      <c r="R40" s="693"/>
      <c r="S40" s="693"/>
      <c r="T40" s="693"/>
      <c r="W40" s="693"/>
      <c r="X40" s="693"/>
      <c r="Y40" s="693"/>
    </row>
    <row r="41" spans="2:51" s="675" customFormat="1" ht="17.25" customHeight="1">
      <c r="B41" s="681"/>
      <c r="C41" s="681"/>
      <c r="D41" s="681"/>
      <c r="E41" s="687"/>
      <c r="F41" s="693"/>
      <c r="G41" s="693"/>
      <c r="H41" s="693"/>
      <c r="J41" s="693"/>
      <c r="K41" s="693"/>
      <c r="L41" s="693"/>
      <c r="M41" s="693"/>
      <c r="N41" s="693"/>
      <c r="O41" s="693"/>
      <c r="R41" s="693"/>
      <c r="S41" s="693"/>
      <c r="T41" s="693"/>
      <c r="W41" s="693"/>
      <c r="X41" s="693"/>
      <c r="Y41" s="693"/>
    </row>
    <row r="42" spans="2:51" s="675" customFormat="1" ht="17.25" customHeight="1">
      <c r="B42" s="681" t="s">
        <v>770</v>
      </c>
      <c r="C42" s="681"/>
      <c r="D42" s="681"/>
    </row>
    <row r="43" spans="2:51" s="675" customFormat="1" ht="17.25" customHeight="1">
      <c r="B43" s="681" t="s">
        <v>771</v>
      </c>
      <c r="C43" s="681"/>
      <c r="D43" s="681"/>
    </row>
    <row r="44" spans="2:51" s="675" customFormat="1" ht="17.25" customHeight="1">
      <c r="B44" s="682" t="s">
        <v>579</v>
      </c>
      <c r="C44" s="676"/>
      <c r="D44" s="676"/>
      <c r="E44" s="690"/>
      <c r="F44" s="690"/>
      <c r="G44" s="690"/>
      <c r="H44" s="690"/>
      <c r="I44" s="690"/>
      <c r="J44" s="690"/>
      <c r="K44" s="690"/>
      <c r="L44" s="690"/>
      <c r="M44" s="690"/>
      <c r="N44" s="690"/>
      <c r="O44" s="694"/>
      <c r="P44" s="694"/>
      <c r="Q44" s="690"/>
      <c r="R44" s="694"/>
      <c r="S44" s="690"/>
      <c r="T44" s="690"/>
      <c r="U44" s="694"/>
      <c r="Y44" s="690"/>
      <c r="Z44" s="690"/>
      <c r="AA44" s="690"/>
      <c r="AB44" s="690"/>
      <c r="AD44" s="690"/>
      <c r="AE44" s="694"/>
      <c r="AF44" s="694"/>
      <c r="AG44" s="694"/>
      <c r="AH44" s="694"/>
      <c r="AI44" s="695"/>
      <c r="AJ44" s="694"/>
      <c r="AK44" s="694"/>
      <c r="AL44" s="694"/>
      <c r="AM44" s="694"/>
      <c r="AN44" s="694"/>
      <c r="AO44" s="694"/>
      <c r="AP44" s="694"/>
      <c r="AQ44" s="694"/>
      <c r="AR44" s="694"/>
      <c r="AS44" s="694"/>
      <c r="AT44" s="694"/>
      <c r="AU44" s="694"/>
      <c r="AV44" s="694"/>
      <c r="AW44" s="694"/>
      <c r="AX44" s="694"/>
      <c r="AY44" s="695"/>
    </row>
    <row r="45" spans="2:51" s="675" customFormat="1" ht="17.25" customHeight="1"/>
    <row r="46" spans="2:51" s="675" customFormat="1" ht="17.25" customHeight="1">
      <c r="B46" s="681" t="s">
        <v>641</v>
      </c>
      <c r="C46" s="681"/>
    </row>
    <row r="47" spans="2:51" s="675" customFormat="1" ht="17.25" customHeight="1">
      <c r="B47" s="681"/>
      <c r="C47" s="681"/>
    </row>
    <row r="48" spans="2:51" s="675" customFormat="1" ht="17.25" customHeight="1">
      <c r="B48" s="681" t="s">
        <v>116</v>
      </c>
      <c r="C48" s="681"/>
    </row>
    <row r="49" spans="2:54" s="675" customFormat="1" ht="17.25" customHeight="1">
      <c r="B49" s="681" t="s">
        <v>263</v>
      </c>
      <c r="C49" s="681"/>
    </row>
    <row r="50" spans="2:54" s="675" customFormat="1" ht="17.25" customHeight="1">
      <c r="B50" s="681"/>
      <c r="C50" s="681"/>
    </row>
    <row r="51" spans="2:54" s="675" customFormat="1" ht="17.25" customHeight="1">
      <c r="B51" s="681" t="s">
        <v>772</v>
      </c>
      <c r="C51" s="681"/>
    </row>
    <row r="52" spans="2:54" s="675" customFormat="1" ht="17.25" customHeight="1">
      <c r="B52" s="681" t="s">
        <v>716</v>
      </c>
      <c r="C52" s="681"/>
    </row>
    <row r="53" spans="2:54" s="675" customFormat="1" ht="17.25" customHeight="1">
      <c r="B53" s="681"/>
      <c r="C53" s="681"/>
    </row>
    <row r="54" spans="2:54" s="675" customFormat="1" ht="17.25" customHeight="1">
      <c r="B54" s="681" t="s">
        <v>148</v>
      </c>
      <c r="C54" s="681"/>
      <c r="D54" s="681"/>
    </row>
    <row r="55" spans="2:54" s="675" customFormat="1" ht="17.25" customHeight="1">
      <c r="B55" s="681"/>
      <c r="C55" s="681"/>
      <c r="D55" s="681"/>
    </row>
    <row r="56" spans="2:54" s="675" customFormat="1" ht="17.25" customHeight="1">
      <c r="B56" s="676" t="s">
        <v>773</v>
      </c>
      <c r="C56" s="676"/>
      <c r="D56" s="681"/>
    </row>
    <row r="57" spans="2:54" s="675" customFormat="1" ht="17.25" customHeight="1">
      <c r="B57" s="676" t="s">
        <v>774</v>
      </c>
      <c r="C57" s="676"/>
      <c r="D57" s="681"/>
    </row>
    <row r="58" spans="2:54" s="675" customFormat="1" ht="17.25" customHeight="1">
      <c r="B58" s="676" t="s">
        <v>775</v>
      </c>
    </row>
    <row r="59" spans="2:54" s="675" customFormat="1" ht="17.25" customHeight="1">
      <c r="B59" s="676"/>
    </row>
    <row r="60" spans="2:54" s="675" customFormat="1" ht="17.25" customHeight="1">
      <c r="B60" s="676" t="s">
        <v>361</v>
      </c>
      <c r="E60" s="691"/>
      <c r="F60" s="691"/>
      <c r="G60" s="691"/>
      <c r="H60" s="691"/>
      <c r="I60" s="691"/>
      <c r="J60" s="691"/>
      <c r="K60" s="691"/>
      <c r="L60" s="691"/>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691"/>
      <c r="AP60" s="691"/>
      <c r="AQ60" s="691"/>
      <c r="AR60" s="691"/>
      <c r="AS60" s="691"/>
      <c r="AT60" s="691"/>
      <c r="AU60" s="691"/>
      <c r="AV60" s="691"/>
      <c r="AW60" s="691"/>
      <c r="AX60" s="691"/>
    </row>
    <row r="61" spans="2:54" s="675" customFormat="1" ht="17.25" customHeight="1">
      <c r="B61" s="683" t="s">
        <v>507</v>
      </c>
      <c r="E61" s="691"/>
      <c r="F61" s="691"/>
      <c r="G61" s="691"/>
      <c r="H61" s="691"/>
      <c r="I61" s="691"/>
      <c r="J61" s="691"/>
      <c r="K61" s="691"/>
      <c r="L61" s="691"/>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1"/>
      <c r="AP61" s="691"/>
      <c r="AQ61" s="691"/>
      <c r="AR61" s="691"/>
      <c r="AS61" s="691"/>
      <c r="AT61" s="691"/>
      <c r="AU61" s="691"/>
      <c r="AV61" s="691"/>
      <c r="AW61" s="691"/>
      <c r="AX61" s="691"/>
      <c r="AY61" s="691"/>
      <c r="AZ61" s="691"/>
      <c r="BA61" s="691"/>
      <c r="BB61" s="691"/>
    </row>
    <row r="62" spans="2:54" ht="18.75" customHeight="1">
      <c r="B62" s="684" t="s">
        <v>625</v>
      </c>
    </row>
    <row r="63" spans="2:54" ht="18.75" customHeight="1">
      <c r="B63" s="683" t="s">
        <v>776</v>
      </c>
    </row>
    <row r="64" spans="2:54" ht="18.75" customHeight="1">
      <c r="B64" s="684" t="s">
        <v>283</v>
      </c>
    </row>
    <row r="65" spans="2:2" ht="18.75" customHeight="1">
      <c r="B65" s="683" t="s">
        <v>777</v>
      </c>
    </row>
    <row r="66" spans="2:2" ht="18.75" customHeight="1">
      <c r="B66" s="683" t="s">
        <v>98</v>
      </c>
    </row>
    <row r="67" spans="2:2" ht="18.75" customHeight="1">
      <c r="B67" s="683" t="s">
        <v>778</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50"/>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O288"/>
  <sheetViews>
    <sheetView showGridLines="0" view="pageBreakPreview" zoomScale="75" zoomScaleNormal="55" zoomScaleSheetLayoutView="75" workbookViewId="0">
      <selection activeCell="F11" sqref="F11"/>
    </sheetView>
  </sheetViews>
  <sheetFormatPr defaultColWidth="4.5" defaultRowHeight="14.25"/>
  <cols>
    <col min="1" max="1" width="0.875" style="696" customWidth="1"/>
    <col min="2" max="2" width="5.75" style="696" customWidth="1"/>
    <col min="3" max="4" width="8.125" style="696" customWidth="1"/>
    <col min="5" max="8" width="3.25" style="696" hidden="1" customWidth="1"/>
    <col min="9" max="10" width="3.25" style="696" customWidth="1"/>
    <col min="11" max="62" width="5.75" style="696" customWidth="1"/>
    <col min="63" max="63" width="1.125" style="696" customWidth="1"/>
    <col min="64" max="16384" width="4.5" style="696"/>
  </cols>
  <sheetData>
    <row r="1" spans="2:67" s="697" customFormat="1" ht="20.25" customHeight="1">
      <c r="C1" s="709" t="s">
        <v>89</v>
      </c>
      <c r="D1" s="709"/>
      <c r="E1" s="709"/>
      <c r="F1" s="709"/>
      <c r="G1" s="709"/>
      <c r="H1" s="709"/>
      <c r="I1" s="709"/>
      <c r="J1" s="709"/>
      <c r="M1" s="757" t="s">
        <v>663</v>
      </c>
      <c r="P1" s="709"/>
      <c r="Q1" s="709"/>
      <c r="R1" s="709"/>
      <c r="S1" s="709"/>
      <c r="T1" s="709"/>
      <c r="U1" s="709"/>
      <c r="V1" s="709"/>
      <c r="W1" s="709"/>
      <c r="AS1" s="789" t="s">
        <v>397</v>
      </c>
      <c r="AT1" s="892" t="s">
        <v>718</v>
      </c>
      <c r="AU1" s="893"/>
      <c r="AV1" s="893"/>
      <c r="AW1" s="893"/>
      <c r="AX1" s="893"/>
      <c r="AY1" s="893"/>
      <c r="AZ1" s="893"/>
      <c r="BA1" s="893"/>
      <c r="BB1" s="893"/>
      <c r="BC1" s="893"/>
      <c r="BD1" s="893"/>
      <c r="BE1" s="893"/>
      <c r="BF1" s="893"/>
      <c r="BG1" s="893"/>
      <c r="BH1" s="893"/>
      <c r="BI1" s="893"/>
      <c r="BJ1" s="789" t="s">
        <v>382</v>
      </c>
    </row>
    <row r="2" spans="2:67" s="698" customFormat="1" ht="20.25" customHeight="1">
      <c r="J2" s="757"/>
      <c r="M2" s="757"/>
      <c r="N2" s="757"/>
      <c r="P2" s="789"/>
      <c r="Q2" s="789"/>
      <c r="R2" s="789"/>
      <c r="S2" s="789"/>
      <c r="T2" s="789"/>
      <c r="U2" s="789"/>
      <c r="V2" s="789"/>
      <c r="W2" s="789"/>
      <c r="AB2" s="789" t="s">
        <v>706</v>
      </c>
      <c r="AC2" s="864">
        <v>3</v>
      </c>
      <c r="AD2" s="864"/>
      <c r="AE2" s="789" t="s">
        <v>293</v>
      </c>
      <c r="AF2" s="544">
        <f>IF(AC2=0,"",YEAR(DATE(2018+AC2,1,1)))</f>
        <v>2021</v>
      </c>
      <c r="AG2" s="544"/>
      <c r="AH2" s="882" t="s">
        <v>711</v>
      </c>
      <c r="AI2" s="882" t="s">
        <v>712</v>
      </c>
      <c r="AJ2" s="864">
        <v>4</v>
      </c>
      <c r="AK2" s="864"/>
      <c r="AL2" s="882" t="s">
        <v>713</v>
      </c>
      <c r="AS2" s="789" t="s">
        <v>717</v>
      </c>
      <c r="AT2" s="864" t="s">
        <v>719</v>
      </c>
      <c r="AU2" s="864"/>
      <c r="AV2" s="864"/>
      <c r="AW2" s="864"/>
      <c r="AX2" s="864"/>
      <c r="AY2" s="864"/>
      <c r="AZ2" s="864"/>
      <c r="BA2" s="864"/>
      <c r="BB2" s="864"/>
      <c r="BC2" s="864"/>
      <c r="BD2" s="864"/>
      <c r="BE2" s="864"/>
      <c r="BF2" s="864"/>
      <c r="BG2" s="864"/>
      <c r="BH2" s="864"/>
      <c r="BI2" s="864"/>
      <c r="BJ2" s="789" t="s">
        <v>382</v>
      </c>
      <c r="BK2" s="789"/>
      <c r="BL2" s="789"/>
      <c r="BM2" s="789"/>
    </row>
    <row r="3" spans="2:67" s="698" customFormat="1" ht="20.25" customHeight="1">
      <c r="J3" s="757"/>
      <c r="M3" s="757"/>
      <c r="O3" s="789"/>
      <c r="P3" s="789"/>
      <c r="Q3" s="789"/>
      <c r="R3" s="789"/>
      <c r="S3" s="789"/>
      <c r="T3" s="789"/>
      <c r="U3" s="789"/>
      <c r="AC3" s="865"/>
      <c r="AD3" s="865"/>
      <c r="AE3" s="878"/>
      <c r="AF3" s="880"/>
      <c r="AG3" s="878"/>
      <c r="BD3" s="914" t="s">
        <v>475</v>
      </c>
      <c r="BE3" s="923" t="s">
        <v>723</v>
      </c>
      <c r="BF3" s="927"/>
      <c r="BG3" s="927"/>
      <c r="BH3" s="939"/>
      <c r="BI3" s="789"/>
    </row>
    <row r="4" spans="2:67" s="698" customFormat="1" ht="20.25" customHeight="1">
      <c r="B4" s="699"/>
      <c r="C4" s="699"/>
      <c r="D4" s="699"/>
      <c r="E4" s="699"/>
      <c r="F4" s="699"/>
      <c r="G4" s="699"/>
      <c r="H4" s="699"/>
      <c r="I4" s="699"/>
      <c r="J4" s="758"/>
      <c r="K4" s="699"/>
      <c r="L4" s="699"/>
      <c r="M4" s="758"/>
      <c r="N4" s="699"/>
      <c r="O4" s="790"/>
      <c r="P4" s="790"/>
      <c r="Q4" s="790"/>
      <c r="R4" s="790"/>
      <c r="S4" s="790"/>
      <c r="T4" s="790"/>
      <c r="U4" s="790"/>
      <c r="V4" s="699"/>
      <c r="W4" s="699"/>
      <c r="X4" s="699"/>
      <c r="Y4" s="699"/>
      <c r="Z4" s="699"/>
      <c r="AA4" s="699"/>
      <c r="AB4" s="699"/>
      <c r="AC4" s="866"/>
      <c r="AD4" s="866"/>
      <c r="AE4" s="879"/>
      <c r="AF4" s="881"/>
      <c r="AG4" s="879"/>
      <c r="AH4" s="699"/>
      <c r="AI4" s="699"/>
      <c r="AJ4" s="699"/>
      <c r="AK4" s="699"/>
      <c r="AL4" s="699"/>
      <c r="AM4" s="699"/>
      <c r="AN4" s="699"/>
      <c r="AO4" s="699"/>
      <c r="AP4" s="699"/>
      <c r="AQ4" s="699"/>
      <c r="AR4" s="699"/>
      <c r="BD4" s="914" t="s">
        <v>476</v>
      </c>
      <c r="BE4" s="923" t="s">
        <v>724</v>
      </c>
      <c r="BF4" s="927"/>
      <c r="BG4" s="927"/>
      <c r="BH4" s="939"/>
      <c r="BI4" s="789"/>
    </row>
    <row r="5" spans="2:67" s="698" customFormat="1" ht="9" customHeight="1">
      <c r="B5" s="699"/>
      <c r="C5" s="699"/>
      <c r="D5" s="699"/>
      <c r="E5" s="699"/>
      <c r="F5" s="699"/>
      <c r="G5" s="699"/>
      <c r="H5" s="699"/>
      <c r="I5" s="699"/>
      <c r="J5" s="758"/>
      <c r="K5" s="699"/>
      <c r="L5" s="699"/>
      <c r="M5" s="758"/>
      <c r="N5" s="699"/>
      <c r="O5" s="790"/>
      <c r="P5" s="790"/>
      <c r="Q5" s="790"/>
      <c r="R5" s="790"/>
      <c r="S5" s="790"/>
      <c r="T5" s="790"/>
      <c r="U5" s="790"/>
      <c r="V5" s="699"/>
      <c r="W5" s="699"/>
      <c r="X5" s="699"/>
      <c r="Y5" s="699"/>
      <c r="Z5" s="699"/>
      <c r="AA5" s="699"/>
      <c r="AB5" s="699"/>
      <c r="AC5" s="867"/>
      <c r="AD5" s="867"/>
      <c r="AE5" s="699"/>
      <c r="AF5" s="699"/>
      <c r="AG5" s="699"/>
      <c r="AH5" s="699"/>
      <c r="AI5" s="699"/>
      <c r="AJ5" s="883"/>
      <c r="AK5" s="883"/>
      <c r="AL5" s="883"/>
      <c r="AM5" s="883"/>
      <c r="AN5" s="883"/>
      <c r="AO5" s="883"/>
      <c r="AP5" s="883"/>
      <c r="AQ5" s="883"/>
      <c r="AR5" s="883"/>
      <c r="AS5" s="697"/>
      <c r="AT5" s="697"/>
      <c r="AU5" s="697"/>
      <c r="AV5" s="697"/>
      <c r="AW5" s="697"/>
      <c r="AX5" s="697"/>
      <c r="AY5" s="697"/>
      <c r="AZ5" s="697"/>
      <c r="BA5" s="697"/>
      <c r="BB5" s="697"/>
      <c r="BC5" s="697"/>
      <c r="BD5" s="697"/>
      <c r="BE5" s="697"/>
      <c r="BF5" s="697"/>
      <c r="BG5" s="697"/>
      <c r="BH5" s="940"/>
      <c r="BI5" s="940"/>
    </row>
    <row r="6" spans="2:67" s="698" customFormat="1" ht="21" customHeight="1">
      <c r="B6" s="700"/>
      <c r="C6" s="710"/>
      <c r="D6" s="710"/>
      <c r="E6" s="710"/>
      <c r="F6" s="710"/>
      <c r="G6" s="710"/>
      <c r="H6" s="710"/>
      <c r="I6" s="710"/>
      <c r="J6" s="710"/>
      <c r="K6" s="759"/>
      <c r="L6" s="759"/>
      <c r="M6" s="759"/>
      <c r="N6" s="712"/>
      <c r="O6" s="759"/>
      <c r="P6" s="759"/>
      <c r="Q6" s="759"/>
      <c r="R6" s="699"/>
      <c r="S6" s="699"/>
      <c r="T6" s="699"/>
      <c r="U6" s="699"/>
      <c r="V6" s="699"/>
      <c r="W6" s="699"/>
      <c r="X6" s="699"/>
      <c r="Y6" s="699"/>
      <c r="Z6" s="699"/>
      <c r="AA6" s="699"/>
      <c r="AB6" s="699"/>
      <c r="AC6" s="699"/>
      <c r="AD6" s="699"/>
      <c r="AE6" s="699"/>
      <c r="AF6" s="699"/>
      <c r="AG6" s="699"/>
      <c r="AH6" s="699"/>
      <c r="AI6" s="699"/>
      <c r="AJ6" s="883"/>
      <c r="AK6" s="883"/>
      <c r="AL6" s="883"/>
      <c r="AM6" s="883"/>
      <c r="AN6" s="883"/>
      <c r="AO6" s="883" t="s">
        <v>714</v>
      </c>
      <c r="AP6" s="883"/>
      <c r="AQ6" s="883"/>
      <c r="AR6" s="883"/>
      <c r="AS6" s="697"/>
      <c r="AT6" s="697"/>
      <c r="AU6" s="697"/>
      <c r="AW6" s="891"/>
      <c r="AX6" s="891"/>
      <c r="AY6" s="756"/>
      <c r="AZ6" s="697"/>
      <c r="BA6" s="895">
        <v>40</v>
      </c>
      <c r="BB6" s="897"/>
      <c r="BC6" s="756" t="s">
        <v>721</v>
      </c>
      <c r="BD6" s="697"/>
      <c r="BE6" s="895">
        <v>160</v>
      </c>
      <c r="BF6" s="897"/>
      <c r="BG6" s="756" t="s">
        <v>730</v>
      </c>
      <c r="BH6" s="697"/>
      <c r="BI6" s="940"/>
    </row>
    <row r="7" spans="2:67" s="698" customFormat="1" ht="5.25" customHeight="1">
      <c r="B7" s="700"/>
      <c r="C7" s="711"/>
      <c r="D7" s="711"/>
      <c r="E7" s="711"/>
      <c r="F7" s="711"/>
      <c r="G7" s="711"/>
      <c r="H7" s="711"/>
      <c r="I7" s="711"/>
      <c r="J7" s="759"/>
      <c r="K7" s="759"/>
      <c r="L7" s="759"/>
      <c r="M7" s="712"/>
      <c r="N7" s="759"/>
      <c r="O7" s="759"/>
      <c r="P7" s="759"/>
      <c r="Q7" s="759"/>
      <c r="R7" s="699"/>
      <c r="S7" s="699"/>
      <c r="T7" s="699"/>
      <c r="U7" s="699"/>
      <c r="V7" s="699"/>
      <c r="W7" s="699"/>
      <c r="X7" s="699"/>
      <c r="Y7" s="699"/>
      <c r="Z7" s="699"/>
      <c r="AA7" s="699"/>
      <c r="AB7" s="699"/>
      <c r="AC7" s="699"/>
      <c r="AD7" s="699"/>
      <c r="AE7" s="699"/>
      <c r="AF7" s="699"/>
      <c r="AG7" s="699"/>
      <c r="AH7" s="699"/>
      <c r="AI7" s="699"/>
      <c r="AJ7" s="883"/>
      <c r="AK7" s="883"/>
      <c r="AL7" s="883"/>
      <c r="AM7" s="883"/>
      <c r="AN7" s="883"/>
      <c r="AO7" s="883"/>
      <c r="AP7" s="883"/>
      <c r="AQ7" s="883"/>
      <c r="AR7" s="883"/>
      <c r="AS7" s="883"/>
      <c r="AT7" s="883"/>
      <c r="AU7" s="883"/>
      <c r="AV7" s="883"/>
      <c r="AW7" s="883"/>
      <c r="AX7" s="883"/>
      <c r="AY7" s="883"/>
      <c r="AZ7" s="883"/>
      <c r="BA7" s="883"/>
      <c r="BB7" s="883"/>
      <c r="BC7" s="883"/>
      <c r="BD7" s="883"/>
      <c r="BE7" s="883"/>
      <c r="BF7" s="883"/>
      <c r="BG7" s="883"/>
      <c r="BH7" s="941"/>
      <c r="BI7" s="941"/>
      <c r="BJ7" s="699"/>
    </row>
    <row r="8" spans="2:67" s="698" customFormat="1" ht="21" customHeight="1">
      <c r="B8" s="701"/>
      <c r="C8" s="712"/>
      <c r="D8" s="712"/>
      <c r="E8" s="712"/>
      <c r="F8" s="712"/>
      <c r="G8" s="712"/>
      <c r="H8" s="712"/>
      <c r="I8" s="712"/>
      <c r="J8" s="759"/>
      <c r="K8" s="759"/>
      <c r="L8" s="759"/>
      <c r="M8" s="712"/>
      <c r="N8" s="759"/>
      <c r="O8" s="759"/>
      <c r="P8" s="759"/>
      <c r="Q8" s="759"/>
      <c r="R8" s="699"/>
      <c r="S8" s="699"/>
      <c r="T8" s="699"/>
      <c r="U8" s="699"/>
      <c r="V8" s="699"/>
      <c r="W8" s="699"/>
      <c r="X8" s="699"/>
      <c r="Y8" s="699"/>
      <c r="Z8" s="699"/>
      <c r="AA8" s="699"/>
      <c r="AB8" s="699"/>
      <c r="AC8" s="699"/>
      <c r="AD8" s="699"/>
      <c r="AE8" s="699"/>
      <c r="AF8" s="699"/>
      <c r="AG8" s="699"/>
      <c r="AH8" s="699"/>
      <c r="AI8" s="699"/>
      <c r="AJ8" s="884"/>
      <c r="AK8" s="884"/>
      <c r="AL8" s="884"/>
      <c r="AM8" s="710"/>
      <c r="AN8" s="885"/>
      <c r="AO8" s="887"/>
      <c r="AP8" s="887"/>
      <c r="AQ8" s="700"/>
      <c r="AR8" s="891"/>
      <c r="AS8" s="891"/>
      <c r="AT8" s="891"/>
      <c r="AU8" s="894"/>
      <c r="AV8" s="894"/>
      <c r="AW8" s="883"/>
      <c r="AX8" s="891"/>
      <c r="AY8" s="891"/>
      <c r="AZ8" s="712"/>
      <c r="BA8" s="883"/>
      <c r="BB8" s="883" t="s">
        <v>720</v>
      </c>
      <c r="BC8" s="883"/>
      <c r="BD8" s="883"/>
      <c r="BE8" s="924">
        <f>DAY(EOMONTH(DATE(AF2,AJ2,1),0))</f>
        <v>30</v>
      </c>
      <c r="BF8" s="928"/>
      <c r="BG8" s="883" t="s">
        <v>236</v>
      </c>
      <c r="BH8" s="883"/>
      <c r="BI8" s="883"/>
      <c r="BJ8" s="699"/>
      <c r="BM8" s="789"/>
      <c r="BN8" s="789"/>
      <c r="BO8" s="789"/>
    </row>
    <row r="9" spans="2:67" ht="5.25" customHeight="1">
      <c r="B9" s="702"/>
      <c r="C9" s="713"/>
      <c r="D9" s="713"/>
      <c r="E9" s="713"/>
      <c r="F9" s="713"/>
      <c r="G9" s="713"/>
      <c r="H9" s="713"/>
      <c r="I9" s="713"/>
      <c r="J9" s="713"/>
      <c r="K9" s="702"/>
      <c r="L9" s="702"/>
      <c r="M9" s="702"/>
      <c r="N9" s="702"/>
      <c r="O9" s="702"/>
      <c r="P9" s="702"/>
      <c r="Q9" s="702"/>
      <c r="R9" s="702"/>
      <c r="S9" s="702"/>
      <c r="T9" s="702"/>
      <c r="U9" s="702"/>
      <c r="V9" s="702"/>
      <c r="W9" s="702"/>
      <c r="X9" s="702"/>
      <c r="Y9" s="702"/>
      <c r="Z9" s="702"/>
      <c r="AA9" s="702"/>
      <c r="AB9" s="702"/>
      <c r="AC9" s="713"/>
      <c r="AD9" s="702"/>
      <c r="AE9" s="702"/>
      <c r="AF9" s="702"/>
      <c r="AG9" s="702"/>
      <c r="AH9" s="702"/>
      <c r="AI9" s="702"/>
      <c r="AJ9" s="702"/>
      <c r="AK9" s="702"/>
      <c r="AL9" s="702"/>
      <c r="AM9" s="702"/>
      <c r="AN9" s="702"/>
      <c r="AO9" s="702"/>
      <c r="AP9" s="702"/>
      <c r="AQ9" s="702"/>
      <c r="AR9" s="702"/>
      <c r="AT9" s="723"/>
      <c r="BK9" s="950"/>
      <c r="BL9" s="950"/>
      <c r="BM9" s="950"/>
    </row>
    <row r="10" spans="2:67" ht="21.6" customHeight="1">
      <c r="B10" s="703" t="s">
        <v>448</v>
      </c>
      <c r="C10" s="714" t="s">
        <v>639</v>
      </c>
      <c r="D10" s="725"/>
      <c r="E10" s="733"/>
      <c r="F10" s="725"/>
      <c r="G10" s="733"/>
      <c r="H10" s="725"/>
      <c r="I10" s="746" t="s">
        <v>384</v>
      </c>
      <c r="J10" s="760"/>
      <c r="K10" s="733" t="s">
        <v>648</v>
      </c>
      <c r="L10" s="780"/>
      <c r="M10" s="780"/>
      <c r="N10" s="725"/>
      <c r="O10" s="733" t="s">
        <v>666</v>
      </c>
      <c r="P10" s="780"/>
      <c r="Q10" s="780"/>
      <c r="R10" s="780"/>
      <c r="S10" s="725"/>
      <c r="T10" s="811"/>
      <c r="U10" s="811"/>
      <c r="V10" s="829"/>
      <c r="W10" s="841" t="s">
        <v>697</v>
      </c>
      <c r="X10" s="854"/>
      <c r="Y10" s="854"/>
      <c r="Z10" s="854"/>
      <c r="AA10" s="854"/>
      <c r="AB10" s="854"/>
      <c r="AC10" s="854"/>
      <c r="AD10" s="854"/>
      <c r="AE10" s="854"/>
      <c r="AF10" s="854"/>
      <c r="AG10" s="854"/>
      <c r="AH10" s="854"/>
      <c r="AI10" s="854"/>
      <c r="AJ10" s="854"/>
      <c r="AK10" s="854"/>
      <c r="AL10" s="854"/>
      <c r="AM10" s="854"/>
      <c r="AN10" s="854"/>
      <c r="AO10" s="854"/>
      <c r="AP10" s="854"/>
      <c r="AQ10" s="854"/>
      <c r="AR10" s="854"/>
      <c r="AS10" s="854"/>
      <c r="AT10" s="854"/>
      <c r="AU10" s="854"/>
      <c r="AV10" s="854"/>
      <c r="AW10" s="854"/>
      <c r="AX10" s="854"/>
      <c r="AY10" s="854"/>
      <c r="AZ10" s="854"/>
      <c r="BA10" s="854"/>
      <c r="BB10" s="898" t="str">
        <f>IF(BE3="４週","(9)1～4週目の勤務時間数合計","(10)1か月の勤務時間数　合計")</f>
        <v>(9)1～4週目の勤務時間数合計</v>
      </c>
      <c r="BC10" s="906"/>
      <c r="BD10" s="915" t="s">
        <v>722</v>
      </c>
      <c r="BE10" s="906"/>
      <c r="BF10" s="714" t="s">
        <v>727</v>
      </c>
      <c r="BG10" s="780"/>
      <c r="BH10" s="780"/>
      <c r="BI10" s="780"/>
      <c r="BJ10" s="942"/>
    </row>
    <row r="11" spans="2:67" ht="20.25" customHeight="1">
      <c r="B11" s="704"/>
      <c r="C11" s="715"/>
      <c r="D11" s="726"/>
      <c r="E11" s="734"/>
      <c r="F11" s="726"/>
      <c r="G11" s="734"/>
      <c r="H11" s="726"/>
      <c r="I11" s="747"/>
      <c r="J11" s="761"/>
      <c r="K11" s="734"/>
      <c r="L11" s="781"/>
      <c r="M11" s="781"/>
      <c r="N11" s="726"/>
      <c r="O11" s="734"/>
      <c r="P11" s="781"/>
      <c r="Q11" s="781"/>
      <c r="R11" s="781"/>
      <c r="S11" s="726"/>
      <c r="T11" s="812"/>
      <c r="U11" s="812"/>
      <c r="V11" s="830"/>
      <c r="W11" s="842" t="s">
        <v>698</v>
      </c>
      <c r="X11" s="842"/>
      <c r="Y11" s="842"/>
      <c r="Z11" s="842"/>
      <c r="AA11" s="842"/>
      <c r="AB11" s="842"/>
      <c r="AC11" s="868"/>
      <c r="AD11" s="875" t="s">
        <v>710</v>
      </c>
      <c r="AE11" s="842"/>
      <c r="AF11" s="842"/>
      <c r="AG11" s="842"/>
      <c r="AH11" s="842"/>
      <c r="AI11" s="842"/>
      <c r="AJ11" s="868"/>
      <c r="AK11" s="875" t="s">
        <v>541</v>
      </c>
      <c r="AL11" s="842"/>
      <c r="AM11" s="842"/>
      <c r="AN11" s="842"/>
      <c r="AO11" s="842"/>
      <c r="AP11" s="842"/>
      <c r="AQ11" s="868"/>
      <c r="AR11" s="875" t="s">
        <v>715</v>
      </c>
      <c r="AS11" s="842"/>
      <c r="AT11" s="842"/>
      <c r="AU11" s="842"/>
      <c r="AV11" s="842"/>
      <c r="AW11" s="842"/>
      <c r="AX11" s="868"/>
      <c r="AY11" s="875" t="s">
        <v>518</v>
      </c>
      <c r="AZ11" s="842"/>
      <c r="BA11" s="842"/>
      <c r="BB11" s="899"/>
      <c r="BC11" s="907"/>
      <c r="BD11" s="916"/>
      <c r="BE11" s="907"/>
      <c r="BF11" s="715"/>
      <c r="BG11" s="781"/>
      <c r="BH11" s="781"/>
      <c r="BI11" s="781"/>
      <c r="BJ11" s="943"/>
    </row>
    <row r="12" spans="2:67" ht="20.25" customHeight="1">
      <c r="B12" s="704"/>
      <c r="C12" s="715"/>
      <c r="D12" s="726"/>
      <c r="E12" s="734"/>
      <c r="F12" s="726"/>
      <c r="G12" s="734"/>
      <c r="H12" s="726"/>
      <c r="I12" s="747"/>
      <c r="J12" s="761"/>
      <c r="K12" s="734"/>
      <c r="L12" s="781"/>
      <c r="M12" s="781"/>
      <c r="N12" s="726"/>
      <c r="O12" s="734"/>
      <c r="P12" s="781"/>
      <c r="Q12" s="781"/>
      <c r="R12" s="781"/>
      <c r="S12" s="726"/>
      <c r="T12" s="812"/>
      <c r="U12" s="812"/>
      <c r="V12" s="830"/>
      <c r="W12" s="501">
        <v>1</v>
      </c>
      <c r="X12" s="775">
        <v>2</v>
      </c>
      <c r="Y12" s="775">
        <v>3</v>
      </c>
      <c r="Z12" s="775">
        <v>4</v>
      </c>
      <c r="AA12" s="775">
        <v>5</v>
      </c>
      <c r="AB12" s="775">
        <v>6</v>
      </c>
      <c r="AC12" s="869">
        <v>7</v>
      </c>
      <c r="AD12" s="876">
        <v>8</v>
      </c>
      <c r="AE12" s="775">
        <v>9</v>
      </c>
      <c r="AF12" s="775">
        <v>10</v>
      </c>
      <c r="AG12" s="775">
        <v>11</v>
      </c>
      <c r="AH12" s="775">
        <v>12</v>
      </c>
      <c r="AI12" s="775">
        <v>13</v>
      </c>
      <c r="AJ12" s="869">
        <v>14</v>
      </c>
      <c r="AK12" s="501">
        <v>15</v>
      </c>
      <c r="AL12" s="775">
        <v>16</v>
      </c>
      <c r="AM12" s="775">
        <v>17</v>
      </c>
      <c r="AN12" s="775">
        <v>18</v>
      </c>
      <c r="AO12" s="775">
        <v>19</v>
      </c>
      <c r="AP12" s="775">
        <v>20</v>
      </c>
      <c r="AQ12" s="869">
        <v>21</v>
      </c>
      <c r="AR12" s="876">
        <v>22</v>
      </c>
      <c r="AS12" s="775">
        <v>23</v>
      </c>
      <c r="AT12" s="775">
        <v>24</v>
      </c>
      <c r="AU12" s="775">
        <v>25</v>
      </c>
      <c r="AV12" s="775">
        <v>26</v>
      </c>
      <c r="AW12" s="775">
        <v>27</v>
      </c>
      <c r="AX12" s="869">
        <v>28</v>
      </c>
      <c r="AY12" s="876" t="str">
        <f>IF($BE$3="実績",IF(DAY(DATE($AF$2,$AJ$2,29))=29,29,""),"")</f>
        <v/>
      </c>
      <c r="AZ12" s="775" t="str">
        <f>IF($BE$3="実績",IF(DAY(DATE($AF$2,$AJ$2,30))=30,30,""),"")</f>
        <v/>
      </c>
      <c r="BA12" s="869" t="str">
        <f>IF($BE$3="実績",IF(DAY(DATE($AF$2,$AJ$2,31))=31,31,""),"")</f>
        <v/>
      </c>
      <c r="BB12" s="899"/>
      <c r="BC12" s="907"/>
      <c r="BD12" s="916"/>
      <c r="BE12" s="907"/>
      <c r="BF12" s="715"/>
      <c r="BG12" s="781"/>
      <c r="BH12" s="781"/>
      <c r="BI12" s="781"/>
      <c r="BJ12" s="943"/>
    </row>
    <row r="13" spans="2:67" ht="20.25" hidden="1" customHeight="1">
      <c r="B13" s="704"/>
      <c r="C13" s="715"/>
      <c r="D13" s="726"/>
      <c r="E13" s="734"/>
      <c r="F13" s="726"/>
      <c r="G13" s="734"/>
      <c r="H13" s="726"/>
      <c r="I13" s="747"/>
      <c r="J13" s="761"/>
      <c r="K13" s="734"/>
      <c r="L13" s="781"/>
      <c r="M13" s="781"/>
      <c r="N13" s="726"/>
      <c r="O13" s="734"/>
      <c r="P13" s="781"/>
      <c r="Q13" s="781"/>
      <c r="R13" s="781"/>
      <c r="S13" s="726"/>
      <c r="T13" s="812"/>
      <c r="U13" s="812"/>
      <c r="V13" s="830"/>
      <c r="W13" s="501">
        <f>WEEKDAY(DATE($AF$2,$AJ$2,1))</f>
        <v>5</v>
      </c>
      <c r="X13" s="775">
        <f>WEEKDAY(DATE($AF$2,$AJ$2,2))</f>
        <v>6</v>
      </c>
      <c r="Y13" s="775">
        <f>WEEKDAY(DATE($AF$2,$AJ$2,3))</f>
        <v>7</v>
      </c>
      <c r="Z13" s="775">
        <f>WEEKDAY(DATE($AF$2,$AJ$2,4))</f>
        <v>1</v>
      </c>
      <c r="AA13" s="775">
        <f>WEEKDAY(DATE($AF$2,$AJ$2,5))</f>
        <v>2</v>
      </c>
      <c r="AB13" s="775">
        <f>WEEKDAY(DATE($AF$2,$AJ$2,6))</f>
        <v>3</v>
      </c>
      <c r="AC13" s="869">
        <f>WEEKDAY(DATE($AF$2,$AJ$2,7))</f>
        <v>4</v>
      </c>
      <c r="AD13" s="876">
        <f>WEEKDAY(DATE($AF$2,$AJ$2,8))</f>
        <v>5</v>
      </c>
      <c r="AE13" s="775">
        <f>WEEKDAY(DATE($AF$2,$AJ$2,9))</f>
        <v>6</v>
      </c>
      <c r="AF13" s="775">
        <f>WEEKDAY(DATE($AF$2,$AJ$2,10))</f>
        <v>7</v>
      </c>
      <c r="AG13" s="775">
        <f>WEEKDAY(DATE($AF$2,$AJ$2,11))</f>
        <v>1</v>
      </c>
      <c r="AH13" s="775">
        <f>WEEKDAY(DATE($AF$2,$AJ$2,12))</f>
        <v>2</v>
      </c>
      <c r="AI13" s="775">
        <f>WEEKDAY(DATE($AF$2,$AJ$2,13))</f>
        <v>3</v>
      </c>
      <c r="AJ13" s="869">
        <f>WEEKDAY(DATE($AF$2,$AJ$2,14))</f>
        <v>4</v>
      </c>
      <c r="AK13" s="876">
        <f>WEEKDAY(DATE($AF$2,$AJ$2,15))</f>
        <v>5</v>
      </c>
      <c r="AL13" s="775">
        <f>WEEKDAY(DATE($AF$2,$AJ$2,16))</f>
        <v>6</v>
      </c>
      <c r="AM13" s="775">
        <f>WEEKDAY(DATE($AF$2,$AJ$2,17))</f>
        <v>7</v>
      </c>
      <c r="AN13" s="775">
        <f>WEEKDAY(DATE($AF$2,$AJ$2,18))</f>
        <v>1</v>
      </c>
      <c r="AO13" s="775">
        <f>WEEKDAY(DATE($AF$2,$AJ$2,19))</f>
        <v>2</v>
      </c>
      <c r="AP13" s="775">
        <f>WEEKDAY(DATE($AF$2,$AJ$2,20))</f>
        <v>3</v>
      </c>
      <c r="AQ13" s="869">
        <f>WEEKDAY(DATE($AF$2,$AJ$2,21))</f>
        <v>4</v>
      </c>
      <c r="AR13" s="876">
        <f>WEEKDAY(DATE($AF$2,$AJ$2,22))</f>
        <v>5</v>
      </c>
      <c r="AS13" s="775">
        <f>WEEKDAY(DATE($AF$2,$AJ$2,23))</f>
        <v>6</v>
      </c>
      <c r="AT13" s="775">
        <f>WEEKDAY(DATE($AF$2,$AJ$2,24))</f>
        <v>7</v>
      </c>
      <c r="AU13" s="775">
        <f>WEEKDAY(DATE($AF$2,$AJ$2,25))</f>
        <v>1</v>
      </c>
      <c r="AV13" s="775">
        <f>WEEKDAY(DATE($AF$2,$AJ$2,26))</f>
        <v>2</v>
      </c>
      <c r="AW13" s="775">
        <f>WEEKDAY(DATE($AF$2,$AJ$2,27))</f>
        <v>3</v>
      </c>
      <c r="AX13" s="869">
        <f>WEEKDAY(DATE($AF$2,$AJ$2,28))</f>
        <v>4</v>
      </c>
      <c r="AY13" s="876">
        <f>IF(AY12=29,WEEKDAY(DATE($AF$2,$AJ$2,29)),0)</f>
        <v>0</v>
      </c>
      <c r="AZ13" s="775">
        <f>IF(AZ12=30,WEEKDAY(DATE($AF$2,$AJ$2,30)),0)</f>
        <v>0</v>
      </c>
      <c r="BA13" s="869">
        <f>IF(BA12=31,WEEKDAY(DATE($AF$2,$AJ$2,31)),0)</f>
        <v>0</v>
      </c>
      <c r="BB13" s="899"/>
      <c r="BC13" s="907"/>
      <c r="BD13" s="916"/>
      <c r="BE13" s="907"/>
      <c r="BF13" s="715"/>
      <c r="BG13" s="781"/>
      <c r="BH13" s="781"/>
      <c r="BI13" s="781"/>
      <c r="BJ13" s="943"/>
    </row>
    <row r="14" spans="2:67" ht="20.25" customHeight="1">
      <c r="B14" s="705"/>
      <c r="C14" s="716"/>
      <c r="D14" s="727"/>
      <c r="E14" s="735"/>
      <c r="F14" s="727"/>
      <c r="G14" s="735"/>
      <c r="H14" s="727"/>
      <c r="I14" s="748"/>
      <c r="J14" s="762"/>
      <c r="K14" s="735"/>
      <c r="L14" s="782"/>
      <c r="M14" s="782"/>
      <c r="N14" s="727"/>
      <c r="O14" s="735"/>
      <c r="P14" s="782"/>
      <c r="Q14" s="782"/>
      <c r="R14" s="782"/>
      <c r="S14" s="727"/>
      <c r="T14" s="813"/>
      <c r="U14" s="813"/>
      <c r="V14" s="831"/>
      <c r="W14" s="843" t="str">
        <f t="shared" ref="W14:AX14" si="0">IF(W13=1,"日",IF(W13=2,"月",IF(W13=3,"火",IF(W13=4,"水",IF(W13=5,"木",IF(W13=6,"金","土"))))))</f>
        <v>木</v>
      </c>
      <c r="X14" s="855" t="str">
        <f t="shared" si="0"/>
        <v>金</v>
      </c>
      <c r="Y14" s="855" t="str">
        <f t="shared" si="0"/>
        <v>土</v>
      </c>
      <c r="Z14" s="855" t="str">
        <f t="shared" si="0"/>
        <v>日</v>
      </c>
      <c r="AA14" s="855" t="str">
        <f t="shared" si="0"/>
        <v>月</v>
      </c>
      <c r="AB14" s="855" t="str">
        <f t="shared" si="0"/>
        <v>火</v>
      </c>
      <c r="AC14" s="870" t="str">
        <f t="shared" si="0"/>
        <v>水</v>
      </c>
      <c r="AD14" s="877" t="str">
        <f t="shared" si="0"/>
        <v>木</v>
      </c>
      <c r="AE14" s="855" t="str">
        <f t="shared" si="0"/>
        <v>金</v>
      </c>
      <c r="AF14" s="855" t="str">
        <f t="shared" si="0"/>
        <v>土</v>
      </c>
      <c r="AG14" s="855" t="str">
        <f t="shared" si="0"/>
        <v>日</v>
      </c>
      <c r="AH14" s="855" t="str">
        <f t="shared" si="0"/>
        <v>月</v>
      </c>
      <c r="AI14" s="855" t="str">
        <f t="shared" si="0"/>
        <v>火</v>
      </c>
      <c r="AJ14" s="870" t="str">
        <f t="shared" si="0"/>
        <v>水</v>
      </c>
      <c r="AK14" s="877" t="str">
        <f t="shared" si="0"/>
        <v>木</v>
      </c>
      <c r="AL14" s="855" t="str">
        <f t="shared" si="0"/>
        <v>金</v>
      </c>
      <c r="AM14" s="855" t="str">
        <f t="shared" si="0"/>
        <v>土</v>
      </c>
      <c r="AN14" s="855" t="str">
        <f t="shared" si="0"/>
        <v>日</v>
      </c>
      <c r="AO14" s="855" t="str">
        <f t="shared" si="0"/>
        <v>月</v>
      </c>
      <c r="AP14" s="855" t="str">
        <f t="shared" si="0"/>
        <v>火</v>
      </c>
      <c r="AQ14" s="870" t="str">
        <f t="shared" si="0"/>
        <v>水</v>
      </c>
      <c r="AR14" s="877" t="str">
        <f t="shared" si="0"/>
        <v>木</v>
      </c>
      <c r="AS14" s="855" t="str">
        <f t="shared" si="0"/>
        <v>金</v>
      </c>
      <c r="AT14" s="855" t="str">
        <f t="shared" si="0"/>
        <v>土</v>
      </c>
      <c r="AU14" s="855" t="str">
        <f t="shared" si="0"/>
        <v>日</v>
      </c>
      <c r="AV14" s="855" t="str">
        <f t="shared" si="0"/>
        <v>月</v>
      </c>
      <c r="AW14" s="855" t="str">
        <f t="shared" si="0"/>
        <v>火</v>
      </c>
      <c r="AX14" s="870" t="str">
        <f t="shared" si="0"/>
        <v>水</v>
      </c>
      <c r="AY14" s="855" t="str">
        <f>IF(AY13=1,"日",IF(AY13=2,"月",IF(AY13=3,"火",IF(AY13=4,"水",IF(AY13=5,"木",IF(AY13=6,"金",IF(AY13=0,"","土")))))))</f>
        <v/>
      </c>
      <c r="AZ14" s="855" t="str">
        <f>IF(AZ13=1,"日",IF(AZ13=2,"月",IF(AZ13=3,"火",IF(AZ13=4,"水",IF(AZ13=5,"木",IF(AZ13=6,"金",IF(AZ13=0,"","土")))))))</f>
        <v/>
      </c>
      <c r="BA14" s="855" t="str">
        <f>IF(BA13=1,"日",IF(BA13=2,"月",IF(BA13=3,"火",IF(BA13=4,"水",IF(BA13=5,"木",IF(BA13=6,"金",IF(BA13=0,"","土")))))))</f>
        <v/>
      </c>
      <c r="BB14" s="900"/>
      <c r="BC14" s="908"/>
      <c r="BD14" s="917"/>
      <c r="BE14" s="908"/>
      <c r="BF14" s="716"/>
      <c r="BG14" s="782"/>
      <c r="BH14" s="782"/>
      <c r="BI14" s="782"/>
      <c r="BJ14" s="944"/>
    </row>
    <row r="15" spans="2:67" ht="20.25" customHeight="1">
      <c r="B15" s="706">
        <f>B13+1</f>
        <v>1</v>
      </c>
      <c r="C15" s="717"/>
      <c r="D15" s="728"/>
      <c r="E15" s="736"/>
      <c r="F15" s="741"/>
      <c r="G15" s="736"/>
      <c r="H15" s="741"/>
      <c r="I15" s="749"/>
      <c r="J15" s="763"/>
      <c r="K15" s="769"/>
      <c r="L15" s="783"/>
      <c r="M15" s="783"/>
      <c r="N15" s="728"/>
      <c r="O15" s="791"/>
      <c r="P15" s="796"/>
      <c r="Q15" s="796"/>
      <c r="R15" s="796"/>
      <c r="S15" s="807"/>
      <c r="T15" s="814" t="s">
        <v>693</v>
      </c>
      <c r="U15" s="821"/>
      <c r="V15" s="832"/>
      <c r="W15" s="844"/>
      <c r="X15" s="856"/>
      <c r="Y15" s="856"/>
      <c r="Z15" s="856"/>
      <c r="AA15" s="856"/>
      <c r="AB15" s="856"/>
      <c r="AC15" s="871"/>
      <c r="AD15" s="844"/>
      <c r="AE15" s="856"/>
      <c r="AF15" s="856"/>
      <c r="AG15" s="856"/>
      <c r="AH15" s="856"/>
      <c r="AI15" s="856"/>
      <c r="AJ15" s="871"/>
      <c r="AK15" s="844"/>
      <c r="AL15" s="856"/>
      <c r="AM15" s="856"/>
      <c r="AN15" s="856"/>
      <c r="AO15" s="856"/>
      <c r="AP15" s="856"/>
      <c r="AQ15" s="871"/>
      <c r="AR15" s="844"/>
      <c r="AS15" s="856"/>
      <c r="AT15" s="856"/>
      <c r="AU15" s="856"/>
      <c r="AV15" s="856"/>
      <c r="AW15" s="856"/>
      <c r="AX15" s="871"/>
      <c r="AY15" s="844"/>
      <c r="AZ15" s="856"/>
      <c r="BA15" s="856"/>
      <c r="BB15" s="901"/>
      <c r="BC15" s="909"/>
      <c r="BD15" s="918"/>
      <c r="BE15" s="925"/>
      <c r="BF15" s="929"/>
      <c r="BG15" s="934"/>
      <c r="BH15" s="934"/>
      <c r="BI15" s="934"/>
      <c r="BJ15" s="945"/>
    </row>
    <row r="16" spans="2:67" ht="20.25" customHeight="1">
      <c r="B16" s="707"/>
      <c r="C16" s="718"/>
      <c r="D16" s="729"/>
      <c r="E16" s="737"/>
      <c r="F16" s="742">
        <f>C15</f>
        <v>0</v>
      </c>
      <c r="G16" s="737"/>
      <c r="H16" s="742">
        <f>I15</f>
        <v>0</v>
      </c>
      <c r="I16" s="750"/>
      <c r="J16" s="764"/>
      <c r="K16" s="770"/>
      <c r="L16" s="784"/>
      <c r="M16" s="784"/>
      <c r="N16" s="729"/>
      <c r="O16" s="792"/>
      <c r="P16" s="797"/>
      <c r="Q16" s="797"/>
      <c r="R16" s="797"/>
      <c r="S16" s="808"/>
      <c r="T16" s="815" t="s">
        <v>623</v>
      </c>
      <c r="U16" s="822"/>
      <c r="V16" s="833"/>
      <c r="W16" s="845" t="str">
        <f>IF(W15="","",VLOOKUP(W15,'(参考様式８）シフト記号表'!$C$6:$L$47,10,FALSE))</f>
        <v/>
      </c>
      <c r="X16" s="857" t="str">
        <f>IF(X15="","",VLOOKUP(X15,'(参考様式８）シフト記号表'!$C$6:$L$47,10,FALSE))</f>
        <v/>
      </c>
      <c r="Y16" s="857" t="str">
        <f>IF(Y15="","",VLOOKUP(Y15,'(参考様式８）シフト記号表'!$C$6:$L$47,10,FALSE))</f>
        <v/>
      </c>
      <c r="Z16" s="857" t="str">
        <f>IF(Z15="","",VLOOKUP(Z15,'(参考様式８）シフト記号表'!$C$6:$L$47,10,FALSE))</f>
        <v/>
      </c>
      <c r="AA16" s="857" t="str">
        <f>IF(AA15="","",VLOOKUP(AA15,'(参考様式８）シフト記号表'!$C$6:$L$47,10,FALSE))</f>
        <v/>
      </c>
      <c r="AB16" s="857" t="str">
        <f>IF(AB15="","",VLOOKUP(AB15,'(参考様式８）シフト記号表'!$C$6:$L$47,10,FALSE))</f>
        <v/>
      </c>
      <c r="AC16" s="872" t="str">
        <f>IF(AC15="","",VLOOKUP(AC15,'(参考様式８）シフト記号表'!$C$6:$L$47,10,FALSE))</f>
        <v/>
      </c>
      <c r="AD16" s="845" t="str">
        <f>IF(AD15="","",VLOOKUP(AD15,'(参考様式８）シフト記号表'!$C$6:$L$47,10,FALSE))</f>
        <v/>
      </c>
      <c r="AE16" s="857" t="str">
        <f>IF(AE15="","",VLOOKUP(AE15,'(参考様式８）シフト記号表'!$C$6:$L$47,10,FALSE))</f>
        <v/>
      </c>
      <c r="AF16" s="857" t="str">
        <f>IF(AF15="","",VLOOKUP(AF15,'(参考様式８）シフト記号表'!$C$6:$L$47,10,FALSE))</f>
        <v/>
      </c>
      <c r="AG16" s="857" t="str">
        <f>IF(AG15="","",VLOOKUP(AG15,'(参考様式８）シフト記号表'!$C$6:$L$47,10,FALSE))</f>
        <v/>
      </c>
      <c r="AH16" s="857" t="str">
        <f>IF(AH15="","",VLOOKUP(AH15,'(参考様式８）シフト記号表'!$C$6:$L$47,10,FALSE))</f>
        <v/>
      </c>
      <c r="AI16" s="857" t="str">
        <f>IF(AI15="","",VLOOKUP(AI15,'(参考様式８）シフト記号表'!$C$6:$L$47,10,FALSE))</f>
        <v/>
      </c>
      <c r="AJ16" s="872" t="str">
        <f>IF(AJ15="","",VLOOKUP(AJ15,'(参考様式８）シフト記号表'!$C$6:$L$47,10,FALSE))</f>
        <v/>
      </c>
      <c r="AK16" s="845" t="str">
        <f>IF(AK15="","",VLOOKUP(AK15,'(参考様式８）シフト記号表'!$C$6:$L$47,10,FALSE))</f>
        <v/>
      </c>
      <c r="AL16" s="857" t="str">
        <f>IF(AL15="","",VLOOKUP(AL15,'(参考様式８）シフト記号表'!$C$6:$L$47,10,FALSE))</f>
        <v/>
      </c>
      <c r="AM16" s="857" t="str">
        <f>IF(AM15="","",VLOOKUP(AM15,'(参考様式８）シフト記号表'!$C$6:$L$47,10,FALSE))</f>
        <v/>
      </c>
      <c r="AN16" s="857" t="str">
        <f>IF(AN15="","",VLOOKUP(AN15,'(参考様式８）シフト記号表'!$C$6:$L$47,10,FALSE))</f>
        <v/>
      </c>
      <c r="AO16" s="857" t="str">
        <f>IF(AO15="","",VLOOKUP(AO15,'(参考様式８）シフト記号表'!$C$6:$L$47,10,FALSE))</f>
        <v/>
      </c>
      <c r="AP16" s="857" t="str">
        <f>IF(AP15="","",VLOOKUP(AP15,'(参考様式８）シフト記号表'!$C$6:$L$47,10,FALSE))</f>
        <v/>
      </c>
      <c r="AQ16" s="872" t="str">
        <f>IF(AQ15="","",VLOOKUP(AQ15,'(参考様式８）シフト記号表'!$C$6:$L$47,10,FALSE))</f>
        <v/>
      </c>
      <c r="AR16" s="845" t="str">
        <f>IF(AR15="","",VLOOKUP(AR15,'(参考様式８）シフト記号表'!$C$6:$L$47,10,FALSE))</f>
        <v/>
      </c>
      <c r="AS16" s="857" t="str">
        <f>IF(AS15="","",VLOOKUP(AS15,'(参考様式８）シフト記号表'!$C$6:$L$47,10,FALSE))</f>
        <v/>
      </c>
      <c r="AT16" s="857" t="str">
        <f>IF(AT15="","",VLOOKUP(AT15,'(参考様式８）シフト記号表'!$C$6:$L$47,10,FALSE))</f>
        <v/>
      </c>
      <c r="AU16" s="857" t="str">
        <f>IF(AU15="","",VLOOKUP(AU15,'(参考様式８）シフト記号表'!$C$6:$L$47,10,FALSE))</f>
        <v/>
      </c>
      <c r="AV16" s="857" t="str">
        <f>IF(AV15="","",VLOOKUP(AV15,'(参考様式８）シフト記号表'!$C$6:$L$47,10,FALSE))</f>
        <v/>
      </c>
      <c r="AW16" s="857" t="str">
        <f>IF(AW15="","",VLOOKUP(AW15,'(参考様式８）シフト記号表'!$C$6:$L$47,10,FALSE))</f>
        <v/>
      </c>
      <c r="AX16" s="872" t="str">
        <f>IF(AX15="","",VLOOKUP(AX15,'(参考様式８）シフト記号表'!$C$6:$L$47,10,FALSE))</f>
        <v/>
      </c>
      <c r="AY16" s="845" t="str">
        <f>IF(AY15="","",VLOOKUP(AY15,'(参考様式８）シフト記号表'!$C$6:$L$47,10,FALSE))</f>
        <v/>
      </c>
      <c r="AZ16" s="857" t="str">
        <f>IF(AZ15="","",VLOOKUP(AZ15,'(参考様式８）シフト記号表'!$C$6:$L$47,10,FALSE))</f>
        <v/>
      </c>
      <c r="BA16" s="857" t="str">
        <f>IF(BA15="","",VLOOKUP(BA15,'(参考様式８）シフト記号表'!$C$6:$L$47,10,FALSE))</f>
        <v/>
      </c>
      <c r="BB16" s="902">
        <f>IF($BE$3="４週",SUM(W16:AX16),IF($BE$3="暦月",SUM(W16:BA16),""))</f>
        <v>0</v>
      </c>
      <c r="BC16" s="910"/>
      <c r="BD16" s="919">
        <f>IF($BE$3="４週",BB16/4,IF($BE$3="暦月",(BB16/($BE$8/7)),""))</f>
        <v>0</v>
      </c>
      <c r="BE16" s="910"/>
      <c r="BF16" s="930"/>
      <c r="BG16" s="935"/>
      <c r="BH16" s="935"/>
      <c r="BI16" s="935"/>
      <c r="BJ16" s="946"/>
    </row>
    <row r="17" spans="2:62" ht="20.25" customHeight="1">
      <c r="B17" s="706">
        <f>B15+1</f>
        <v>2</v>
      </c>
      <c r="C17" s="719"/>
      <c r="D17" s="730"/>
      <c r="E17" s="738"/>
      <c r="F17" s="743"/>
      <c r="G17" s="738"/>
      <c r="H17" s="743"/>
      <c r="I17" s="751"/>
      <c r="J17" s="765"/>
      <c r="K17" s="771"/>
      <c r="L17" s="785"/>
      <c r="M17" s="785"/>
      <c r="N17" s="730"/>
      <c r="O17" s="792"/>
      <c r="P17" s="797"/>
      <c r="Q17" s="797"/>
      <c r="R17" s="797"/>
      <c r="S17" s="808"/>
      <c r="T17" s="816" t="s">
        <v>693</v>
      </c>
      <c r="U17" s="823"/>
      <c r="V17" s="834"/>
      <c r="W17" s="846"/>
      <c r="X17" s="858"/>
      <c r="Y17" s="858"/>
      <c r="Z17" s="858"/>
      <c r="AA17" s="858"/>
      <c r="AB17" s="858"/>
      <c r="AC17" s="873"/>
      <c r="AD17" s="846"/>
      <c r="AE17" s="858"/>
      <c r="AF17" s="858"/>
      <c r="AG17" s="858"/>
      <c r="AH17" s="858"/>
      <c r="AI17" s="858"/>
      <c r="AJ17" s="873"/>
      <c r="AK17" s="846"/>
      <c r="AL17" s="858"/>
      <c r="AM17" s="858"/>
      <c r="AN17" s="858"/>
      <c r="AO17" s="858"/>
      <c r="AP17" s="858"/>
      <c r="AQ17" s="873"/>
      <c r="AR17" s="846"/>
      <c r="AS17" s="858"/>
      <c r="AT17" s="858"/>
      <c r="AU17" s="858"/>
      <c r="AV17" s="858"/>
      <c r="AW17" s="858"/>
      <c r="AX17" s="873"/>
      <c r="AY17" s="846"/>
      <c r="AZ17" s="858"/>
      <c r="BA17" s="896"/>
      <c r="BB17" s="903"/>
      <c r="BC17" s="911"/>
      <c r="BD17" s="920"/>
      <c r="BE17" s="926"/>
      <c r="BF17" s="931"/>
      <c r="BG17" s="936"/>
      <c r="BH17" s="936"/>
      <c r="BI17" s="936"/>
      <c r="BJ17" s="947"/>
    </row>
    <row r="18" spans="2:62" ht="20.25" customHeight="1">
      <c r="B18" s="707"/>
      <c r="C18" s="718"/>
      <c r="D18" s="729"/>
      <c r="E18" s="737"/>
      <c r="F18" s="742">
        <f>C17</f>
        <v>0</v>
      </c>
      <c r="G18" s="737"/>
      <c r="H18" s="742">
        <f>I17</f>
        <v>0</v>
      </c>
      <c r="I18" s="750"/>
      <c r="J18" s="764"/>
      <c r="K18" s="770"/>
      <c r="L18" s="784"/>
      <c r="M18" s="784"/>
      <c r="N18" s="729"/>
      <c r="O18" s="792"/>
      <c r="P18" s="797"/>
      <c r="Q18" s="797"/>
      <c r="R18" s="797"/>
      <c r="S18" s="808"/>
      <c r="T18" s="815" t="s">
        <v>623</v>
      </c>
      <c r="U18" s="822"/>
      <c r="V18" s="833"/>
      <c r="W18" s="845" t="str">
        <f>IF(W17="","",VLOOKUP(W17,'(参考様式８）シフト記号表'!$C$6:$L$47,10,FALSE))</f>
        <v/>
      </c>
      <c r="X18" s="857" t="str">
        <f>IF(X17="","",VLOOKUP(X17,'(参考様式８）シフト記号表'!$C$6:$L$47,10,FALSE))</f>
        <v/>
      </c>
      <c r="Y18" s="857" t="str">
        <f>IF(Y17="","",VLOOKUP(Y17,'(参考様式８）シフト記号表'!$C$6:$L$47,10,FALSE))</f>
        <v/>
      </c>
      <c r="Z18" s="857" t="str">
        <f>IF(Z17="","",VLOOKUP(Z17,'(参考様式８）シフト記号表'!$C$6:$L$47,10,FALSE))</f>
        <v/>
      </c>
      <c r="AA18" s="857" t="str">
        <f>IF(AA17="","",VLOOKUP(AA17,'(参考様式８）シフト記号表'!$C$6:$L$47,10,FALSE))</f>
        <v/>
      </c>
      <c r="AB18" s="857" t="str">
        <f>IF(AB17="","",VLOOKUP(AB17,'(参考様式８）シフト記号表'!$C$6:$L$47,10,FALSE))</f>
        <v/>
      </c>
      <c r="AC18" s="872" t="str">
        <f>IF(AC17="","",VLOOKUP(AC17,'(参考様式８）シフト記号表'!$C$6:$L$47,10,FALSE))</f>
        <v/>
      </c>
      <c r="AD18" s="845" t="str">
        <f>IF(AD17="","",VLOOKUP(AD17,'(参考様式８）シフト記号表'!$C$6:$L$47,10,FALSE))</f>
        <v/>
      </c>
      <c r="AE18" s="857" t="str">
        <f>IF(AE17="","",VLOOKUP(AE17,'(参考様式８）シフト記号表'!$C$6:$L$47,10,FALSE))</f>
        <v/>
      </c>
      <c r="AF18" s="857" t="str">
        <f>IF(AF17="","",VLOOKUP(AF17,'(参考様式８）シフト記号表'!$C$6:$L$47,10,FALSE))</f>
        <v/>
      </c>
      <c r="AG18" s="857" t="str">
        <f>IF(AG17="","",VLOOKUP(AG17,'(参考様式８）シフト記号表'!$C$6:$L$47,10,FALSE))</f>
        <v/>
      </c>
      <c r="AH18" s="857" t="str">
        <f>IF(AH17="","",VLOOKUP(AH17,'(参考様式８）シフト記号表'!$C$6:$L$47,10,FALSE))</f>
        <v/>
      </c>
      <c r="AI18" s="857" t="str">
        <f>IF(AI17="","",VLOOKUP(AI17,'(参考様式８）シフト記号表'!$C$6:$L$47,10,FALSE))</f>
        <v/>
      </c>
      <c r="AJ18" s="872" t="str">
        <f>IF(AJ17="","",VLOOKUP(AJ17,'(参考様式８）シフト記号表'!$C$6:$L$47,10,FALSE))</f>
        <v/>
      </c>
      <c r="AK18" s="845" t="str">
        <f>IF(AK17="","",VLOOKUP(AK17,'(参考様式８）シフト記号表'!$C$6:$L$47,10,FALSE))</f>
        <v/>
      </c>
      <c r="AL18" s="857" t="str">
        <f>IF(AL17="","",VLOOKUP(AL17,'(参考様式８）シフト記号表'!$C$6:$L$47,10,FALSE))</f>
        <v/>
      </c>
      <c r="AM18" s="857" t="str">
        <f>IF(AM17="","",VLOOKUP(AM17,'(参考様式８）シフト記号表'!$C$6:$L$47,10,FALSE))</f>
        <v/>
      </c>
      <c r="AN18" s="857" t="str">
        <f>IF(AN17="","",VLOOKUP(AN17,'(参考様式８）シフト記号表'!$C$6:$L$47,10,FALSE))</f>
        <v/>
      </c>
      <c r="AO18" s="857" t="str">
        <f>IF(AO17="","",VLOOKUP(AO17,'(参考様式８）シフト記号表'!$C$6:$L$47,10,FALSE))</f>
        <v/>
      </c>
      <c r="AP18" s="857" t="str">
        <f>IF(AP17="","",VLOOKUP(AP17,'(参考様式８）シフト記号表'!$C$6:$L$47,10,FALSE))</f>
        <v/>
      </c>
      <c r="AQ18" s="872" t="str">
        <f>IF(AQ17="","",VLOOKUP(AQ17,'(参考様式８）シフト記号表'!$C$6:$L$47,10,FALSE))</f>
        <v/>
      </c>
      <c r="AR18" s="845" t="str">
        <f>IF(AR17="","",VLOOKUP(AR17,'(参考様式８）シフト記号表'!$C$6:$L$47,10,FALSE))</f>
        <v/>
      </c>
      <c r="AS18" s="857" t="str">
        <f>IF(AS17="","",VLOOKUP(AS17,'(参考様式８）シフト記号表'!$C$6:$L$47,10,FALSE))</f>
        <v/>
      </c>
      <c r="AT18" s="857" t="str">
        <f>IF(AT17="","",VLOOKUP(AT17,'(参考様式８）シフト記号表'!$C$6:$L$47,10,FALSE))</f>
        <v/>
      </c>
      <c r="AU18" s="857" t="str">
        <f>IF(AU17="","",VLOOKUP(AU17,'(参考様式８）シフト記号表'!$C$6:$L$47,10,FALSE))</f>
        <v/>
      </c>
      <c r="AV18" s="857" t="str">
        <f>IF(AV17="","",VLOOKUP(AV17,'(参考様式８）シフト記号表'!$C$6:$L$47,10,FALSE))</f>
        <v/>
      </c>
      <c r="AW18" s="857" t="str">
        <f>IF(AW17="","",VLOOKUP(AW17,'(参考様式８）シフト記号表'!$C$6:$L$47,10,FALSE))</f>
        <v/>
      </c>
      <c r="AX18" s="872" t="str">
        <f>IF(AX17="","",VLOOKUP(AX17,'(参考様式８）シフト記号表'!$C$6:$L$47,10,FALSE))</f>
        <v/>
      </c>
      <c r="AY18" s="845" t="str">
        <f>IF(AY17="","",VLOOKUP(AY17,'(参考様式８）シフト記号表'!$C$6:$L$47,10,FALSE))</f>
        <v/>
      </c>
      <c r="AZ18" s="857" t="str">
        <f>IF(AZ17="","",VLOOKUP(AZ17,'(参考様式８）シフト記号表'!$C$6:$L$47,10,FALSE))</f>
        <v/>
      </c>
      <c r="BA18" s="857" t="str">
        <f>IF(BA17="","",VLOOKUP(BA17,'(参考様式８）シフト記号表'!$C$6:$L$47,10,FALSE))</f>
        <v/>
      </c>
      <c r="BB18" s="902">
        <f>IF($BE$3="４週",SUM(W18:AX18),IF($BE$3="暦月",SUM(W18:BA18),""))</f>
        <v>0</v>
      </c>
      <c r="BC18" s="910"/>
      <c r="BD18" s="919">
        <f>IF($BE$3="４週",BB18/4,IF($BE$3="暦月",(BB18/($BE$8/7)),""))</f>
        <v>0</v>
      </c>
      <c r="BE18" s="910"/>
      <c r="BF18" s="930"/>
      <c r="BG18" s="935"/>
      <c r="BH18" s="935"/>
      <c r="BI18" s="935"/>
      <c r="BJ18" s="946"/>
    </row>
    <row r="19" spans="2:62" ht="20.25" customHeight="1">
      <c r="B19" s="706">
        <f>B17+1</f>
        <v>3</v>
      </c>
      <c r="C19" s="719"/>
      <c r="D19" s="730"/>
      <c r="E19" s="737"/>
      <c r="F19" s="742"/>
      <c r="G19" s="737"/>
      <c r="H19" s="742"/>
      <c r="I19" s="751"/>
      <c r="J19" s="765"/>
      <c r="K19" s="771"/>
      <c r="L19" s="785"/>
      <c r="M19" s="785"/>
      <c r="N19" s="730"/>
      <c r="O19" s="792"/>
      <c r="P19" s="797"/>
      <c r="Q19" s="797"/>
      <c r="R19" s="797"/>
      <c r="S19" s="808"/>
      <c r="T19" s="816" t="s">
        <v>693</v>
      </c>
      <c r="U19" s="823"/>
      <c r="V19" s="834"/>
      <c r="W19" s="846"/>
      <c r="X19" s="858"/>
      <c r="Y19" s="858"/>
      <c r="Z19" s="858"/>
      <c r="AA19" s="858"/>
      <c r="AB19" s="858"/>
      <c r="AC19" s="873"/>
      <c r="AD19" s="846"/>
      <c r="AE19" s="858"/>
      <c r="AF19" s="858"/>
      <c r="AG19" s="858"/>
      <c r="AH19" s="858"/>
      <c r="AI19" s="858"/>
      <c r="AJ19" s="873"/>
      <c r="AK19" s="846"/>
      <c r="AL19" s="858"/>
      <c r="AM19" s="858"/>
      <c r="AN19" s="858"/>
      <c r="AO19" s="858"/>
      <c r="AP19" s="858"/>
      <c r="AQ19" s="873"/>
      <c r="AR19" s="846"/>
      <c r="AS19" s="858"/>
      <c r="AT19" s="858"/>
      <c r="AU19" s="858"/>
      <c r="AV19" s="858"/>
      <c r="AW19" s="858"/>
      <c r="AX19" s="873"/>
      <c r="AY19" s="846"/>
      <c r="AZ19" s="858"/>
      <c r="BA19" s="896"/>
      <c r="BB19" s="903"/>
      <c r="BC19" s="911"/>
      <c r="BD19" s="920"/>
      <c r="BE19" s="926"/>
      <c r="BF19" s="931"/>
      <c r="BG19" s="936"/>
      <c r="BH19" s="936"/>
      <c r="BI19" s="936"/>
      <c r="BJ19" s="947"/>
    </row>
    <row r="20" spans="2:62" ht="20.25" customHeight="1">
      <c r="B20" s="707"/>
      <c r="C20" s="718"/>
      <c r="D20" s="729"/>
      <c r="E20" s="737"/>
      <c r="F20" s="742">
        <f>C19</f>
        <v>0</v>
      </c>
      <c r="G20" s="737"/>
      <c r="H20" s="742">
        <f>I19</f>
        <v>0</v>
      </c>
      <c r="I20" s="750"/>
      <c r="J20" s="764"/>
      <c r="K20" s="770"/>
      <c r="L20" s="784"/>
      <c r="M20" s="784"/>
      <c r="N20" s="729"/>
      <c r="O20" s="792"/>
      <c r="P20" s="797"/>
      <c r="Q20" s="797"/>
      <c r="R20" s="797"/>
      <c r="S20" s="808"/>
      <c r="T20" s="815" t="s">
        <v>623</v>
      </c>
      <c r="U20" s="822"/>
      <c r="V20" s="833"/>
      <c r="W20" s="845" t="str">
        <f>IF(W19="","",VLOOKUP(W19,'(参考様式８）シフト記号表'!$C$6:$L$47,10,FALSE))</f>
        <v/>
      </c>
      <c r="X20" s="857" t="str">
        <f>IF(X19="","",VLOOKUP(X19,'(参考様式８）シフト記号表'!$C$6:$L$47,10,FALSE))</f>
        <v/>
      </c>
      <c r="Y20" s="857" t="str">
        <f>IF(Y19="","",VLOOKUP(Y19,'(参考様式８）シフト記号表'!$C$6:$L$47,10,FALSE))</f>
        <v/>
      </c>
      <c r="Z20" s="857" t="str">
        <f>IF(Z19="","",VLOOKUP(Z19,'(参考様式８）シフト記号表'!$C$6:$L$47,10,FALSE))</f>
        <v/>
      </c>
      <c r="AA20" s="857" t="str">
        <f>IF(AA19="","",VLOOKUP(AA19,'(参考様式８）シフト記号表'!$C$6:$L$47,10,FALSE))</f>
        <v/>
      </c>
      <c r="AB20" s="857" t="str">
        <f>IF(AB19="","",VLOOKUP(AB19,'(参考様式８）シフト記号表'!$C$6:$L$47,10,FALSE))</f>
        <v/>
      </c>
      <c r="AC20" s="872" t="str">
        <f>IF(AC19="","",VLOOKUP(AC19,'(参考様式８）シフト記号表'!$C$6:$L$47,10,FALSE))</f>
        <v/>
      </c>
      <c r="AD20" s="845" t="str">
        <f>IF(AD19="","",VLOOKUP(AD19,'(参考様式８）シフト記号表'!$C$6:$L$47,10,FALSE))</f>
        <v/>
      </c>
      <c r="AE20" s="857" t="str">
        <f>IF(AE19="","",VLOOKUP(AE19,'(参考様式８）シフト記号表'!$C$6:$L$47,10,FALSE))</f>
        <v/>
      </c>
      <c r="AF20" s="857" t="str">
        <f>IF(AF19="","",VLOOKUP(AF19,'(参考様式８）シフト記号表'!$C$6:$L$47,10,FALSE))</f>
        <v/>
      </c>
      <c r="AG20" s="857" t="str">
        <f>IF(AG19="","",VLOOKUP(AG19,'(参考様式８）シフト記号表'!$C$6:$L$47,10,FALSE))</f>
        <v/>
      </c>
      <c r="AH20" s="857" t="str">
        <f>IF(AH19="","",VLOOKUP(AH19,'(参考様式８）シフト記号表'!$C$6:$L$47,10,FALSE))</f>
        <v/>
      </c>
      <c r="AI20" s="857" t="str">
        <f>IF(AI19="","",VLOOKUP(AI19,'(参考様式８）シフト記号表'!$C$6:$L$47,10,FALSE))</f>
        <v/>
      </c>
      <c r="AJ20" s="872" t="str">
        <f>IF(AJ19="","",VLOOKUP(AJ19,'(参考様式８）シフト記号表'!$C$6:$L$47,10,FALSE))</f>
        <v/>
      </c>
      <c r="AK20" s="845" t="str">
        <f>IF(AK19="","",VLOOKUP(AK19,'(参考様式８）シフト記号表'!$C$6:$L$47,10,FALSE))</f>
        <v/>
      </c>
      <c r="AL20" s="857" t="str">
        <f>IF(AL19="","",VLOOKUP(AL19,'(参考様式８）シフト記号表'!$C$6:$L$47,10,FALSE))</f>
        <v/>
      </c>
      <c r="AM20" s="857" t="str">
        <f>IF(AM19="","",VLOOKUP(AM19,'(参考様式８）シフト記号表'!$C$6:$L$47,10,FALSE))</f>
        <v/>
      </c>
      <c r="AN20" s="857" t="str">
        <f>IF(AN19="","",VLOOKUP(AN19,'(参考様式８）シフト記号表'!$C$6:$L$47,10,FALSE))</f>
        <v/>
      </c>
      <c r="AO20" s="857" t="str">
        <f>IF(AO19="","",VLOOKUP(AO19,'(参考様式８）シフト記号表'!$C$6:$L$47,10,FALSE))</f>
        <v/>
      </c>
      <c r="AP20" s="857" t="str">
        <f>IF(AP19="","",VLOOKUP(AP19,'(参考様式８）シフト記号表'!$C$6:$L$47,10,FALSE))</f>
        <v/>
      </c>
      <c r="AQ20" s="872" t="str">
        <f>IF(AQ19="","",VLOOKUP(AQ19,'(参考様式８）シフト記号表'!$C$6:$L$47,10,FALSE))</f>
        <v/>
      </c>
      <c r="AR20" s="845" t="str">
        <f>IF(AR19="","",VLOOKUP(AR19,'(参考様式８）シフト記号表'!$C$6:$L$47,10,FALSE))</f>
        <v/>
      </c>
      <c r="AS20" s="857" t="str">
        <f>IF(AS19="","",VLOOKUP(AS19,'(参考様式８）シフト記号表'!$C$6:$L$47,10,FALSE))</f>
        <v/>
      </c>
      <c r="AT20" s="857" t="str">
        <f>IF(AT19="","",VLOOKUP(AT19,'(参考様式８）シフト記号表'!$C$6:$L$47,10,FALSE))</f>
        <v/>
      </c>
      <c r="AU20" s="857" t="str">
        <f>IF(AU19="","",VLOOKUP(AU19,'(参考様式８）シフト記号表'!$C$6:$L$47,10,FALSE))</f>
        <v/>
      </c>
      <c r="AV20" s="857" t="str">
        <f>IF(AV19="","",VLOOKUP(AV19,'(参考様式８）シフト記号表'!$C$6:$L$47,10,FALSE))</f>
        <v/>
      </c>
      <c r="AW20" s="857" t="str">
        <f>IF(AW19="","",VLOOKUP(AW19,'(参考様式８）シフト記号表'!$C$6:$L$47,10,FALSE))</f>
        <v/>
      </c>
      <c r="AX20" s="872" t="str">
        <f>IF(AX19="","",VLOOKUP(AX19,'(参考様式８）シフト記号表'!$C$6:$L$47,10,FALSE))</f>
        <v/>
      </c>
      <c r="AY20" s="845" t="str">
        <f>IF(AY19="","",VLOOKUP(AY19,'(参考様式８）シフト記号表'!$C$6:$L$47,10,FALSE))</f>
        <v/>
      </c>
      <c r="AZ20" s="857" t="str">
        <f>IF(AZ19="","",VLOOKUP(AZ19,'(参考様式８）シフト記号表'!$C$6:$L$47,10,FALSE))</f>
        <v/>
      </c>
      <c r="BA20" s="857" t="str">
        <f>IF(BA19="","",VLOOKUP(BA19,'(参考様式８）シフト記号表'!$C$6:$L$47,10,FALSE))</f>
        <v/>
      </c>
      <c r="BB20" s="902">
        <f>IF($BE$3="４週",SUM(W20:AX20),IF($BE$3="暦月",SUM(W20:BA20),""))</f>
        <v>0</v>
      </c>
      <c r="BC20" s="910"/>
      <c r="BD20" s="919">
        <f>IF($BE$3="４週",BB20/4,IF($BE$3="暦月",(BB20/($BE$8/7)),""))</f>
        <v>0</v>
      </c>
      <c r="BE20" s="910"/>
      <c r="BF20" s="930"/>
      <c r="BG20" s="935"/>
      <c r="BH20" s="935"/>
      <c r="BI20" s="935"/>
      <c r="BJ20" s="946"/>
    </row>
    <row r="21" spans="2:62" ht="20.25" customHeight="1">
      <c r="B21" s="706">
        <f>B19+1</f>
        <v>4</v>
      </c>
      <c r="C21" s="719"/>
      <c r="D21" s="730"/>
      <c r="E21" s="737"/>
      <c r="F21" s="742"/>
      <c r="G21" s="737"/>
      <c r="H21" s="742"/>
      <c r="I21" s="751"/>
      <c r="J21" s="765"/>
      <c r="K21" s="771"/>
      <c r="L21" s="785"/>
      <c r="M21" s="785"/>
      <c r="N21" s="730"/>
      <c r="O21" s="792"/>
      <c r="P21" s="797"/>
      <c r="Q21" s="797"/>
      <c r="R21" s="797"/>
      <c r="S21" s="808"/>
      <c r="T21" s="816" t="s">
        <v>693</v>
      </c>
      <c r="U21" s="823"/>
      <c r="V21" s="834"/>
      <c r="W21" s="846"/>
      <c r="X21" s="858"/>
      <c r="Y21" s="858"/>
      <c r="Z21" s="858"/>
      <c r="AA21" s="858"/>
      <c r="AB21" s="858"/>
      <c r="AC21" s="873"/>
      <c r="AD21" s="846"/>
      <c r="AE21" s="858"/>
      <c r="AF21" s="858"/>
      <c r="AG21" s="858"/>
      <c r="AH21" s="858"/>
      <c r="AI21" s="858"/>
      <c r="AJ21" s="873"/>
      <c r="AK21" s="846"/>
      <c r="AL21" s="858"/>
      <c r="AM21" s="858"/>
      <c r="AN21" s="858"/>
      <c r="AO21" s="858"/>
      <c r="AP21" s="858"/>
      <c r="AQ21" s="873"/>
      <c r="AR21" s="846"/>
      <c r="AS21" s="858"/>
      <c r="AT21" s="858"/>
      <c r="AU21" s="858"/>
      <c r="AV21" s="858"/>
      <c r="AW21" s="858"/>
      <c r="AX21" s="873"/>
      <c r="AY21" s="846"/>
      <c r="AZ21" s="858"/>
      <c r="BA21" s="896"/>
      <c r="BB21" s="903"/>
      <c r="BC21" s="911"/>
      <c r="BD21" s="920"/>
      <c r="BE21" s="926"/>
      <c r="BF21" s="931"/>
      <c r="BG21" s="936"/>
      <c r="BH21" s="936"/>
      <c r="BI21" s="936"/>
      <c r="BJ21" s="947"/>
    </row>
    <row r="22" spans="2:62" ht="20.25" customHeight="1">
      <c r="B22" s="707"/>
      <c r="C22" s="718"/>
      <c r="D22" s="729"/>
      <c r="E22" s="737"/>
      <c r="F22" s="742">
        <f>C21</f>
        <v>0</v>
      </c>
      <c r="G22" s="737"/>
      <c r="H22" s="742">
        <f>I21</f>
        <v>0</v>
      </c>
      <c r="I22" s="750"/>
      <c r="J22" s="764"/>
      <c r="K22" s="770"/>
      <c r="L22" s="784"/>
      <c r="M22" s="784"/>
      <c r="N22" s="729"/>
      <c r="O22" s="792"/>
      <c r="P22" s="797"/>
      <c r="Q22" s="797"/>
      <c r="R22" s="797"/>
      <c r="S22" s="808"/>
      <c r="T22" s="815" t="s">
        <v>623</v>
      </c>
      <c r="U22" s="822"/>
      <c r="V22" s="833"/>
      <c r="W22" s="845" t="str">
        <f>IF(W21="","",VLOOKUP(W21,'(参考様式８）シフト記号表'!$C$6:$L$47,10,FALSE))</f>
        <v/>
      </c>
      <c r="X22" s="857" t="str">
        <f>IF(X21="","",VLOOKUP(X21,'(参考様式８）シフト記号表'!$C$6:$L$47,10,FALSE))</f>
        <v/>
      </c>
      <c r="Y22" s="857" t="str">
        <f>IF(Y21="","",VLOOKUP(Y21,'(参考様式８）シフト記号表'!$C$6:$L$47,10,FALSE))</f>
        <v/>
      </c>
      <c r="Z22" s="857" t="str">
        <f>IF(Z21="","",VLOOKUP(Z21,'(参考様式８）シフト記号表'!$C$6:$L$47,10,FALSE))</f>
        <v/>
      </c>
      <c r="AA22" s="857" t="str">
        <f>IF(AA21="","",VLOOKUP(AA21,'(参考様式８）シフト記号表'!$C$6:$L$47,10,FALSE))</f>
        <v/>
      </c>
      <c r="AB22" s="857" t="str">
        <f>IF(AB21="","",VLOOKUP(AB21,'(参考様式８）シフト記号表'!$C$6:$L$47,10,FALSE))</f>
        <v/>
      </c>
      <c r="AC22" s="872" t="str">
        <f>IF(AC21="","",VLOOKUP(AC21,'(参考様式８）シフト記号表'!$C$6:$L$47,10,FALSE))</f>
        <v/>
      </c>
      <c r="AD22" s="845" t="str">
        <f>IF(AD21="","",VLOOKUP(AD21,'(参考様式８）シフト記号表'!$C$6:$L$47,10,FALSE))</f>
        <v/>
      </c>
      <c r="AE22" s="857" t="str">
        <f>IF(AE21="","",VLOOKUP(AE21,'(参考様式８）シフト記号表'!$C$6:$L$47,10,FALSE))</f>
        <v/>
      </c>
      <c r="AF22" s="857" t="str">
        <f>IF(AF21="","",VLOOKUP(AF21,'(参考様式８）シフト記号表'!$C$6:$L$47,10,FALSE))</f>
        <v/>
      </c>
      <c r="AG22" s="857" t="str">
        <f>IF(AG21="","",VLOOKUP(AG21,'(参考様式８）シフト記号表'!$C$6:$L$47,10,FALSE))</f>
        <v/>
      </c>
      <c r="AH22" s="857" t="str">
        <f>IF(AH21="","",VLOOKUP(AH21,'(参考様式８）シフト記号表'!$C$6:$L$47,10,FALSE))</f>
        <v/>
      </c>
      <c r="AI22" s="857" t="str">
        <f>IF(AI21="","",VLOOKUP(AI21,'(参考様式８）シフト記号表'!$C$6:$L$47,10,FALSE))</f>
        <v/>
      </c>
      <c r="AJ22" s="872" t="str">
        <f>IF(AJ21="","",VLOOKUP(AJ21,'(参考様式８）シフト記号表'!$C$6:$L$47,10,FALSE))</f>
        <v/>
      </c>
      <c r="AK22" s="845" t="str">
        <f>IF(AK21="","",VLOOKUP(AK21,'(参考様式８）シフト記号表'!$C$6:$L$47,10,FALSE))</f>
        <v/>
      </c>
      <c r="AL22" s="857" t="str">
        <f>IF(AL21="","",VLOOKUP(AL21,'(参考様式８）シフト記号表'!$C$6:$L$47,10,FALSE))</f>
        <v/>
      </c>
      <c r="AM22" s="857" t="str">
        <f>IF(AM21="","",VLOOKUP(AM21,'(参考様式８）シフト記号表'!$C$6:$L$47,10,FALSE))</f>
        <v/>
      </c>
      <c r="AN22" s="857" t="str">
        <f>IF(AN21="","",VLOOKUP(AN21,'(参考様式８）シフト記号表'!$C$6:$L$47,10,FALSE))</f>
        <v/>
      </c>
      <c r="AO22" s="857" t="str">
        <f>IF(AO21="","",VLOOKUP(AO21,'(参考様式８）シフト記号表'!$C$6:$L$47,10,FALSE))</f>
        <v/>
      </c>
      <c r="AP22" s="857" t="str">
        <f>IF(AP21="","",VLOOKUP(AP21,'(参考様式８）シフト記号表'!$C$6:$L$47,10,FALSE))</f>
        <v/>
      </c>
      <c r="AQ22" s="872" t="str">
        <f>IF(AQ21="","",VLOOKUP(AQ21,'(参考様式８）シフト記号表'!$C$6:$L$47,10,FALSE))</f>
        <v/>
      </c>
      <c r="AR22" s="845" t="str">
        <f>IF(AR21="","",VLOOKUP(AR21,'(参考様式８）シフト記号表'!$C$6:$L$47,10,FALSE))</f>
        <v/>
      </c>
      <c r="AS22" s="857" t="str">
        <f>IF(AS21="","",VLOOKUP(AS21,'(参考様式８）シフト記号表'!$C$6:$L$47,10,FALSE))</f>
        <v/>
      </c>
      <c r="AT22" s="857" t="str">
        <f>IF(AT21="","",VLOOKUP(AT21,'(参考様式８）シフト記号表'!$C$6:$L$47,10,FALSE))</f>
        <v/>
      </c>
      <c r="AU22" s="857" t="str">
        <f>IF(AU21="","",VLOOKUP(AU21,'(参考様式８）シフト記号表'!$C$6:$L$47,10,FALSE))</f>
        <v/>
      </c>
      <c r="AV22" s="857" t="str">
        <f>IF(AV21="","",VLOOKUP(AV21,'(参考様式８）シフト記号表'!$C$6:$L$47,10,FALSE))</f>
        <v/>
      </c>
      <c r="AW22" s="857" t="str">
        <f>IF(AW21="","",VLOOKUP(AW21,'(参考様式８）シフト記号表'!$C$6:$L$47,10,FALSE))</f>
        <v/>
      </c>
      <c r="AX22" s="872" t="str">
        <f>IF(AX21="","",VLOOKUP(AX21,'(参考様式８）シフト記号表'!$C$6:$L$47,10,FALSE))</f>
        <v/>
      </c>
      <c r="AY22" s="845" t="str">
        <f>IF(AY21="","",VLOOKUP(AY21,'(参考様式８）シフト記号表'!$C$6:$L$47,10,FALSE))</f>
        <v/>
      </c>
      <c r="AZ22" s="857" t="str">
        <f>IF(AZ21="","",VLOOKUP(AZ21,'(参考様式８）シフト記号表'!$C$6:$L$47,10,FALSE))</f>
        <v/>
      </c>
      <c r="BA22" s="857" t="str">
        <f>IF(BA21="","",VLOOKUP(BA21,'(参考様式８）シフト記号表'!$C$6:$L$47,10,FALSE))</f>
        <v/>
      </c>
      <c r="BB22" s="902">
        <f>IF($BE$3="４週",SUM(W22:AX22),IF($BE$3="暦月",SUM(W22:BA22),""))</f>
        <v>0</v>
      </c>
      <c r="BC22" s="910"/>
      <c r="BD22" s="919">
        <f>IF($BE$3="４週",BB22/4,IF($BE$3="暦月",(BB22/($BE$8/7)),""))</f>
        <v>0</v>
      </c>
      <c r="BE22" s="910"/>
      <c r="BF22" s="930"/>
      <c r="BG22" s="935"/>
      <c r="BH22" s="935"/>
      <c r="BI22" s="935"/>
      <c r="BJ22" s="946"/>
    </row>
    <row r="23" spans="2:62" ht="20.25" customHeight="1">
      <c r="B23" s="706">
        <f>B21+1</f>
        <v>5</v>
      </c>
      <c r="C23" s="719"/>
      <c r="D23" s="730"/>
      <c r="E23" s="737"/>
      <c r="F23" s="742"/>
      <c r="G23" s="737"/>
      <c r="H23" s="742"/>
      <c r="I23" s="751"/>
      <c r="J23" s="765"/>
      <c r="K23" s="771"/>
      <c r="L23" s="785"/>
      <c r="M23" s="785"/>
      <c r="N23" s="730"/>
      <c r="O23" s="792"/>
      <c r="P23" s="797"/>
      <c r="Q23" s="797"/>
      <c r="R23" s="797"/>
      <c r="S23" s="808"/>
      <c r="T23" s="816" t="s">
        <v>693</v>
      </c>
      <c r="U23" s="823"/>
      <c r="V23" s="834"/>
      <c r="W23" s="846"/>
      <c r="X23" s="858"/>
      <c r="Y23" s="858"/>
      <c r="Z23" s="858"/>
      <c r="AA23" s="858"/>
      <c r="AB23" s="858"/>
      <c r="AC23" s="873"/>
      <c r="AD23" s="846"/>
      <c r="AE23" s="858"/>
      <c r="AF23" s="858"/>
      <c r="AG23" s="858"/>
      <c r="AH23" s="858"/>
      <c r="AI23" s="858"/>
      <c r="AJ23" s="873"/>
      <c r="AK23" s="846"/>
      <c r="AL23" s="858"/>
      <c r="AM23" s="858"/>
      <c r="AN23" s="858"/>
      <c r="AO23" s="858"/>
      <c r="AP23" s="858"/>
      <c r="AQ23" s="873"/>
      <c r="AR23" s="846"/>
      <c r="AS23" s="858"/>
      <c r="AT23" s="858"/>
      <c r="AU23" s="858"/>
      <c r="AV23" s="858"/>
      <c r="AW23" s="858"/>
      <c r="AX23" s="873"/>
      <c r="AY23" s="846"/>
      <c r="AZ23" s="858"/>
      <c r="BA23" s="896"/>
      <c r="BB23" s="903"/>
      <c r="BC23" s="911"/>
      <c r="BD23" s="920"/>
      <c r="BE23" s="926"/>
      <c r="BF23" s="931"/>
      <c r="BG23" s="936"/>
      <c r="BH23" s="936"/>
      <c r="BI23" s="936"/>
      <c r="BJ23" s="947"/>
    </row>
    <row r="24" spans="2:62" ht="20.25" customHeight="1">
      <c r="B24" s="707"/>
      <c r="C24" s="718"/>
      <c r="D24" s="729"/>
      <c r="E24" s="737"/>
      <c r="F24" s="742">
        <f>C23</f>
        <v>0</v>
      </c>
      <c r="G24" s="737"/>
      <c r="H24" s="742">
        <f>I23</f>
        <v>0</v>
      </c>
      <c r="I24" s="750"/>
      <c r="J24" s="764"/>
      <c r="K24" s="770"/>
      <c r="L24" s="784"/>
      <c r="M24" s="784"/>
      <c r="N24" s="729"/>
      <c r="O24" s="792"/>
      <c r="P24" s="797"/>
      <c r="Q24" s="797"/>
      <c r="R24" s="797"/>
      <c r="S24" s="808"/>
      <c r="T24" s="817" t="s">
        <v>623</v>
      </c>
      <c r="U24" s="824"/>
      <c r="V24" s="835"/>
      <c r="W24" s="845" t="str">
        <f>IF(W23="","",VLOOKUP(W23,'(参考様式８）シフト記号表'!$C$6:$L$47,10,FALSE))</f>
        <v/>
      </c>
      <c r="X24" s="857" t="str">
        <f>IF(X23="","",VLOOKUP(X23,'(参考様式８）シフト記号表'!$C$6:$L$47,10,FALSE))</f>
        <v/>
      </c>
      <c r="Y24" s="857" t="str">
        <f>IF(Y23="","",VLOOKUP(Y23,'(参考様式８）シフト記号表'!$C$6:$L$47,10,FALSE))</f>
        <v/>
      </c>
      <c r="Z24" s="857" t="str">
        <f>IF(Z23="","",VLOOKUP(Z23,'(参考様式８）シフト記号表'!$C$6:$L$47,10,FALSE))</f>
        <v/>
      </c>
      <c r="AA24" s="857" t="str">
        <f>IF(AA23="","",VLOOKUP(AA23,'(参考様式８）シフト記号表'!$C$6:$L$47,10,FALSE))</f>
        <v/>
      </c>
      <c r="AB24" s="857" t="str">
        <f>IF(AB23="","",VLOOKUP(AB23,'(参考様式８）シフト記号表'!$C$6:$L$47,10,FALSE))</f>
        <v/>
      </c>
      <c r="AC24" s="872" t="str">
        <f>IF(AC23="","",VLOOKUP(AC23,'(参考様式８）シフト記号表'!$C$6:$L$47,10,FALSE))</f>
        <v/>
      </c>
      <c r="AD24" s="845" t="str">
        <f>IF(AD23="","",VLOOKUP(AD23,'(参考様式８）シフト記号表'!$C$6:$L$47,10,FALSE))</f>
        <v/>
      </c>
      <c r="AE24" s="857" t="str">
        <f>IF(AE23="","",VLOOKUP(AE23,'(参考様式８）シフト記号表'!$C$6:$L$47,10,FALSE))</f>
        <v/>
      </c>
      <c r="AF24" s="857" t="str">
        <f>IF(AF23="","",VLOOKUP(AF23,'(参考様式８）シフト記号表'!$C$6:$L$47,10,FALSE))</f>
        <v/>
      </c>
      <c r="AG24" s="857" t="str">
        <f>IF(AG23="","",VLOOKUP(AG23,'(参考様式８）シフト記号表'!$C$6:$L$47,10,FALSE))</f>
        <v/>
      </c>
      <c r="AH24" s="857" t="str">
        <f>IF(AH23="","",VLOOKUP(AH23,'(参考様式８）シフト記号表'!$C$6:$L$47,10,FALSE))</f>
        <v/>
      </c>
      <c r="AI24" s="857" t="str">
        <f>IF(AI23="","",VLOOKUP(AI23,'(参考様式８）シフト記号表'!$C$6:$L$47,10,FALSE))</f>
        <v/>
      </c>
      <c r="AJ24" s="872" t="str">
        <f>IF(AJ23="","",VLOOKUP(AJ23,'(参考様式８）シフト記号表'!$C$6:$L$47,10,FALSE))</f>
        <v/>
      </c>
      <c r="AK24" s="845" t="str">
        <f>IF(AK23="","",VLOOKUP(AK23,'(参考様式８）シフト記号表'!$C$6:$L$47,10,FALSE))</f>
        <v/>
      </c>
      <c r="AL24" s="857" t="str">
        <f>IF(AL23="","",VLOOKUP(AL23,'(参考様式８）シフト記号表'!$C$6:$L$47,10,FALSE))</f>
        <v/>
      </c>
      <c r="AM24" s="857" t="str">
        <f>IF(AM23="","",VLOOKUP(AM23,'(参考様式８）シフト記号表'!$C$6:$L$47,10,FALSE))</f>
        <v/>
      </c>
      <c r="AN24" s="857" t="str">
        <f>IF(AN23="","",VLOOKUP(AN23,'(参考様式８）シフト記号表'!$C$6:$L$47,10,FALSE))</f>
        <v/>
      </c>
      <c r="AO24" s="857" t="str">
        <f>IF(AO23="","",VLOOKUP(AO23,'(参考様式８）シフト記号表'!$C$6:$L$47,10,FALSE))</f>
        <v/>
      </c>
      <c r="AP24" s="857" t="str">
        <f>IF(AP23="","",VLOOKUP(AP23,'(参考様式８）シフト記号表'!$C$6:$L$47,10,FALSE))</f>
        <v/>
      </c>
      <c r="AQ24" s="872" t="str">
        <f>IF(AQ23="","",VLOOKUP(AQ23,'(参考様式８）シフト記号表'!$C$6:$L$47,10,FALSE))</f>
        <v/>
      </c>
      <c r="AR24" s="845" t="str">
        <f>IF(AR23="","",VLOOKUP(AR23,'(参考様式８）シフト記号表'!$C$6:$L$47,10,FALSE))</f>
        <v/>
      </c>
      <c r="AS24" s="857" t="str">
        <f>IF(AS23="","",VLOOKUP(AS23,'(参考様式８）シフト記号表'!$C$6:$L$47,10,FALSE))</f>
        <v/>
      </c>
      <c r="AT24" s="857" t="str">
        <f>IF(AT23="","",VLOOKUP(AT23,'(参考様式８）シフト記号表'!$C$6:$L$47,10,FALSE))</f>
        <v/>
      </c>
      <c r="AU24" s="857" t="str">
        <f>IF(AU23="","",VLOOKUP(AU23,'(参考様式８）シフト記号表'!$C$6:$L$47,10,FALSE))</f>
        <v/>
      </c>
      <c r="AV24" s="857" t="str">
        <f>IF(AV23="","",VLOOKUP(AV23,'(参考様式８）シフト記号表'!$C$6:$L$47,10,FALSE))</f>
        <v/>
      </c>
      <c r="AW24" s="857" t="str">
        <f>IF(AW23="","",VLOOKUP(AW23,'(参考様式８）シフト記号表'!$C$6:$L$47,10,FALSE))</f>
        <v/>
      </c>
      <c r="AX24" s="872" t="str">
        <f>IF(AX23="","",VLOOKUP(AX23,'(参考様式８）シフト記号表'!$C$6:$L$47,10,FALSE))</f>
        <v/>
      </c>
      <c r="AY24" s="845" t="str">
        <f>IF(AY23="","",VLOOKUP(AY23,'(参考様式８）シフト記号表'!$C$6:$L$47,10,FALSE))</f>
        <v/>
      </c>
      <c r="AZ24" s="857" t="str">
        <f>IF(AZ23="","",VLOOKUP(AZ23,'(参考様式８）シフト記号表'!$C$6:$L$47,10,FALSE))</f>
        <v/>
      </c>
      <c r="BA24" s="857" t="str">
        <f>IF(BA23="","",VLOOKUP(BA23,'(参考様式８）シフト記号表'!$C$6:$L$47,10,FALSE))</f>
        <v/>
      </c>
      <c r="BB24" s="902">
        <f>IF($BE$3="４週",SUM(W24:AX24),IF($BE$3="暦月",SUM(W24:BA24),""))</f>
        <v>0</v>
      </c>
      <c r="BC24" s="910"/>
      <c r="BD24" s="919">
        <f>IF($BE$3="４週",BB24/4,IF($BE$3="暦月",(BB24/($BE$8/7)),""))</f>
        <v>0</v>
      </c>
      <c r="BE24" s="910"/>
      <c r="BF24" s="930"/>
      <c r="BG24" s="935"/>
      <c r="BH24" s="935"/>
      <c r="BI24" s="935"/>
      <c r="BJ24" s="946"/>
    </row>
    <row r="25" spans="2:62" ht="20.25" customHeight="1">
      <c r="B25" s="706">
        <f>B23+1</f>
        <v>6</v>
      </c>
      <c r="C25" s="719"/>
      <c r="D25" s="730"/>
      <c r="E25" s="737"/>
      <c r="F25" s="742"/>
      <c r="G25" s="737"/>
      <c r="H25" s="742"/>
      <c r="I25" s="751"/>
      <c r="J25" s="765"/>
      <c r="K25" s="771"/>
      <c r="L25" s="785"/>
      <c r="M25" s="785"/>
      <c r="N25" s="730"/>
      <c r="O25" s="792"/>
      <c r="P25" s="797"/>
      <c r="Q25" s="797"/>
      <c r="R25" s="797"/>
      <c r="S25" s="808"/>
      <c r="T25" s="818" t="s">
        <v>693</v>
      </c>
      <c r="U25" s="825"/>
      <c r="V25" s="836"/>
      <c r="W25" s="846"/>
      <c r="X25" s="858"/>
      <c r="Y25" s="858"/>
      <c r="Z25" s="858"/>
      <c r="AA25" s="858"/>
      <c r="AB25" s="858"/>
      <c r="AC25" s="873"/>
      <c r="AD25" s="846"/>
      <c r="AE25" s="858"/>
      <c r="AF25" s="858"/>
      <c r="AG25" s="858"/>
      <c r="AH25" s="858"/>
      <c r="AI25" s="858"/>
      <c r="AJ25" s="873"/>
      <c r="AK25" s="846"/>
      <c r="AL25" s="858"/>
      <c r="AM25" s="858"/>
      <c r="AN25" s="858"/>
      <c r="AO25" s="858"/>
      <c r="AP25" s="858"/>
      <c r="AQ25" s="873"/>
      <c r="AR25" s="846"/>
      <c r="AS25" s="858"/>
      <c r="AT25" s="858"/>
      <c r="AU25" s="858"/>
      <c r="AV25" s="858"/>
      <c r="AW25" s="858"/>
      <c r="AX25" s="873"/>
      <c r="AY25" s="846"/>
      <c r="AZ25" s="858"/>
      <c r="BA25" s="896"/>
      <c r="BB25" s="903"/>
      <c r="BC25" s="911"/>
      <c r="BD25" s="920"/>
      <c r="BE25" s="926"/>
      <c r="BF25" s="931"/>
      <c r="BG25" s="936"/>
      <c r="BH25" s="936"/>
      <c r="BI25" s="936"/>
      <c r="BJ25" s="947"/>
    </row>
    <row r="26" spans="2:62" ht="20.25" customHeight="1">
      <c r="B26" s="707"/>
      <c r="C26" s="718"/>
      <c r="D26" s="729"/>
      <c r="E26" s="737"/>
      <c r="F26" s="742">
        <f>C25</f>
        <v>0</v>
      </c>
      <c r="G26" s="737"/>
      <c r="H26" s="742">
        <f>I25</f>
        <v>0</v>
      </c>
      <c r="I26" s="750"/>
      <c r="J26" s="764"/>
      <c r="K26" s="770"/>
      <c r="L26" s="784"/>
      <c r="M26" s="784"/>
      <c r="N26" s="729"/>
      <c r="O26" s="792"/>
      <c r="P26" s="797"/>
      <c r="Q26" s="797"/>
      <c r="R26" s="797"/>
      <c r="S26" s="808"/>
      <c r="T26" s="815" t="s">
        <v>623</v>
      </c>
      <c r="U26" s="822"/>
      <c r="V26" s="833"/>
      <c r="W26" s="845" t="str">
        <f>IF(W25="","",VLOOKUP(W25,'(参考様式８）シフト記号表'!$C$6:$L$47,10,FALSE))</f>
        <v/>
      </c>
      <c r="X26" s="857" t="str">
        <f>IF(X25="","",VLOOKUP(X25,'(参考様式８）シフト記号表'!$C$6:$L$47,10,FALSE))</f>
        <v/>
      </c>
      <c r="Y26" s="857" t="str">
        <f>IF(Y25="","",VLOOKUP(Y25,'(参考様式８）シフト記号表'!$C$6:$L$47,10,FALSE))</f>
        <v/>
      </c>
      <c r="Z26" s="857" t="str">
        <f>IF(Z25="","",VLOOKUP(Z25,'(参考様式８）シフト記号表'!$C$6:$L$47,10,FALSE))</f>
        <v/>
      </c>
      <c r="AA26" s="857" t="str">
        <f>IF(AA25="","",VLOOKUP(AA25,'(参考様式８）シフト記号表'!$C$6:$L$47,10,FALSE))</f>
        <v/>
      </c>
      <c r="AB26" s="857" t="str">
        <f>IF(AB25="","",VLOOKUP(AB25,'(参考様式８）シフト記号表'!$C$6:$L$47,10,FALSE))</f>
        <v/>
      </c>
      <c r="AC26" s="872" t="str">
        <f>IF(AC25="","",VLOOKUP(AC25,'(参考様式８）シフト記号表'!$C$6:$L$47,10,FALSE))</f>
        <v/>
      </c>
      <c r="AD26" s="845" t="str">
        <f>IF(AD25="","",VLOOKUP(AD25,'(参考様式８）シフト記号表'!$C$6:$L$47,10,FALSE))</f>
        <v/>
      </c>
      <c r="AE26" s="857" t="str">
        <f>IF(AE25="","",VLOOKUP(AE25,'(参考様式８）シフト記号表'!$C$6:$L$47,10,FALSE))</f>
        <v/>
      </c>
      <c r="AF26" s="857" t="str">
        <f>IF(AF25="","",VLOOKUP(AF25,'(参考様式８）シフト記号表'!$C$6:$L$47,10,FALSE))</f>
        <v/>
      </c>
      <c r="AG26" s="857" t="str">
        <f>IF(AG25="","",VLOOKUP(AG25,'(参考様式８）シフト記号表'!$C$6:$L$47,10,FALSE))</f>
        <v/>
      </c>
      <c r="AH26" s="857" t="str">
        <f>IF(AH25="","",VLOOKUP(AH25,'(参考様式８）シフト記号表'!$C$6:$L$47,10,FALSE))</f>
        <v/>
      </c>
      <c r="AI26" s="857" t="str">
        <f>IF(AI25="","",VLOOKUP(AI25,'(参考様式８）シフト記号表'!$C$6:$L$47,10,FALSE))</f>
        <v/>
      </c>
      <c r="AJ26" s="872" t="str">
        <f>IF(AJ25="","",VLOOKUP(AJ25,'(参考様式８）シフト記号表'!$C$6:$L$47,10,FALSE))</f>
        <v/>
      </c>
      <c r="AK26" s="845" t="str">
        <f>IF(AK25="","",VLOOKUP(AK25,'(参考様式８）シフト記号表'!$C$6:$L$47,10,FALSE))</f>
        <v/>
      </c>
      <c r="AL26" s="857" t="str">
        <f>IF(AL25="","",VLOOKUP(AL25,'(参考様式８）シフト記号表'!$C$6:$L$47,10,FALSE))</f>
        <v/>
      </c>
      <c r="AM26" s="857" t="str">
        <f>IF(AM25="","",VLOOKUP(AM25,'(参考様式８）シフト記号表'!$C$6:$L$47,10,FALSE))</f>
        <v/>
      </c>
      <c r="AN26" s="857" t="str">
        <f>IF(AN25="","",VLOOKUP(AN25,'(参考様式８）シフト記号表'!$C$6:$L$47,10,FALSE))</f>
        <v/>
      </c>
      <c r="AO26" s="857" t="str">
        <f>IF(AO25="","",VLOOKUP(AO25,'(参考様式８）シフト記号表'!$C$6:$L$47,10,FALSE))</f>
        <v/>
      </c>
      <c r="AP26" s="857" t="str">
        <f>IF(AP25="","",VLOOKUP(AP25,'(参考様式８）シフト記号表'!$C$6:$L$47,10,FALSE))</f>
        <v/>
      </c>
      <c r="AQ26" s="872" t="str">
        <f>IF(AQ25="","",VLOOKUP(AQ25,'(参考様式８）シフト記号表'!$C$6:$L$47,10,FALSE))</f>
        <v/>
      </c>
      <c r="AR26" s="845" t="str">
        <f>IF(AR25="","",VLOOKUP(AR25,'(参考様式８）シフト記号表'!$C$6:$L$47,10,FALSE))</f>
        <v/>
      </c>
      <c r="AS26" s="857" t="str">
        <f>IF(AS25="","",VLOOKUP(AS25,'(参考様式８）シフト記号表'!$C$6:$L$47,10,FALSE))</f>
        <v/>
      </c>
      <c r="AT26" s="857" t="str">
        <f>IF(AT25="","",VLOOKUP(AT25,'(参考様式８）シフト記号表'!$C$6:$L$47,10,FALSE))</f>
        <v/>
      </c>
      <c r="AU26" s="857" t="str">
        <f>IF(AU25="","",VLOOKUP(AU25,'(参考様式８）シフト記号表'!$C$6:$L$47,10,FALSE))</f>
        <v/>
      </c>
      <c r="AV26" s="857" t="str">
        <f>IF(AV25="","",VLOOKUP(AV25,'(参考様式８）シフト記号表'!$C$6:$L$47,10,FALSE))</f>
        <v/>
      </c>
      <c r="AW26" s="857" t="str">
        <f>IF(AW25="","",VLOOKUP(AW25,'(参考様式８）シフト記号表'!$C$6:$L$47,10,FALSE))</f>
        <v/>
      </c>
      <c r="AX26" s="872" t="str">
        <f>IF(AX25="","",VLOOKUP(AX25,'(参考様式８）シフト記号表'!$C$6:$L$47,10,FALSE))</f>
        <v/>
      </c>
      <c r="AY26" s="845" t="str">
        <f>IF(AY25="","",VLOOKUP(AY25,'(参考様式８）シフト記号表'!$C$6:$L$47,10,FALSE))</f>
        <v/>
      </c>
      <c r="AZ26" s="857" t="str">
        <f>IF(AZ25="","",VLOOKUP(AZ25,'(参考様式８）シフト記号表'!$C$6:$L$47,10,FALSE))</f>
        <v/>
      </c>
      <c r="BA26" s="857" t="str">
        <f>IF(BA25="","",VLOOKUP(BA25,'(参考様式８）シフト記号表'!$C$6:$L$47,10,FALSE))</f>
        <v/>
      </c>
      <c r="BB26" s="902">
        <f>IF($BE$3="４週",SUM(W26:AX26),IF($BE$3="暦月",SUM(W26:BA26),""))</f>
        <v>0</v>
      </c>
      <c r="BC26" s="910"/>
      <c r="BD26" s="919">
        <f>IF($BE$3="４週",BB26/4,IF($BE$3="暦月",(BB26/($BE$8/7)),""))</f>
        <v>0</v>
      </c>
      <c r="BE26" s="910"/>
      <c r="BF26" s="930"/>
      <c r="BG26" s="935"/>
      <c r="BH26" s="935"/>
      <c r="BI26" s="935"/>
      <c r="BJ26" s="946"/>
    </row>
    <row r="27" spans="2:62" ht="20.25" customHeight="1">
      <c r="B27" s="706">
        <f>B25+1</f>
        <v>7</v>
      </c>
      <c r="C27" s="719"/>
      <c r="D27" s="730"/>
      <c r="E27" s="737"/>
      <c r="F27" s="742"/>
      <c r="G27" s="737"/>
      <c r="H27" s="742"/>
      <c r="I27" s="751"/>
      <c r="J27" s="765"/>
      <c r="K27" s="771"/>
      <c r="L27" s="785"/>
      <c r="M27" s="785"/>
      <c r="N27" s="730"/>
      <c r="O27" s="792"/>
      <c r="P27" s="797"/>
      <c r="Q27" s="797"/>
      <c r="R27" s="797"/>
      <c r="S27" s="808"/>
      <c r="T27" s="816" t="s">
        <v>693</v>
      </c>
      <c r="U27" s="823"/>
      <c r="V27" s="834"/>
      <c r="W27" s="846"/>
      <c r="X27" s="858"/>
      <c r="Y27" s="858"/>
      <c r="Z27" s="858"/>
      <c r="AA27" s="858"/>
      <c r="AB27" s="858"/>
      <c r="AC27" s="873"/>
      <c r="AD27" s="846"/>
      <c r="AE27" s="858"/>
      <c r="AF27" s="858"/>
      <c r="AG27" s="858"/>
      <c r="AH27" s="858"/>
      <c r="AI27" s="858"/>
      <c r="AJ27" s="873"/>
      <c r="AK27" s="846"/>
      <c r="AL27" s="858"/>
      <c r="AM27" s="858"/>
      <c r="AN27" s="858"/>
      <c r="AO27" s="858"/>
      <c r="AP27" s="858"/>
      <c r="AQ27" s="873"/>
      <c r="AR27" s="846"/>
      <c r="AS27" s="858"/>
      <c r="AT27" s="858"/>
      <c r="AU27" s="858"/>
      <c r="AV27" s="858"/>
      <c r="AW27" s="858"/>
      <c r="AX27" s="873"/>
      <c r="AY27" s="846"/>
      <c r="AZ27" s="858"/>
      <c r="BA27" s="896"/>
      <c r="BB27" s="903"/>
      <c r="BC27" s="911"/>
      <c r="BD27" s="920"/>
      <c r="BE27" s="926"/>
      <c r="BF27" s="931"/>
      <c r="BG27" s="936"/>
      <c r="BH27" s="936"/>
      <c r="BI27" s="936"/>
      <c r="BJ27" s="947"/>
    </row>
    <row r="28" spans="2:62" ht="20.25" customHeight="1">
      <c r="B28" s="707"/>
      <c r="C28" s="718"/>
      <c r="D28" s="729"/>
      <c r="E28" s="737"/>
      <c r="F28" s="742">
        <f>C27</f>
        <v>0</v>
      </c>
      <c r="G28" s="737"/>
      <c r="H28" s="742">
        <f>I27</f>
        <v>0</v>
      </c>
      <c r="I28" s="750"/>
      <c r="J28" s="764"/>
      <c r="K28" s="770"/>
      <c r="L28" s="784"/>
      <c r="M28" s="784"/>
      <c r="N28" s="729"/>
      <c r="O28" s="792"/>
      <c r="P28" s="797"/>
      <c r="Q28" s="797"/>
      <c r="R28" s="797"/>
      <c r="S28" s="808"/>
      <c r="T28" s="815" t="s">
        <v>623</v>
      </c>
      <c r="U28" s="822"/>
      <c r="V28" s="833"/>
      <c r="W28" s="845" t="str">
        <f>IF(W27="","",VLOOKUP(W27,'(参考様式８）シフト記号表'!$C$6:$L$47,10,FALSE))</f>
        <v/>
      </c>
      <c r="X28" s="857" t="str">
        <f>IF(X27="","",VLOOKUP(X27,'(参考様式８）シフト記号表'!$C$6:$L$47,10,FALSE))</f>
        <v/>
      </c>
      <c r="Y28" s="857" t="str">
        <f>IF(Y27="","",VLOOKUP(Y27,'(参考様式８）シフト記号表'!$C$6:$L$47,10,FALSE))</f>
        <v/>
      </c>
      <c r="Z28" s="857" t="str">
        <f>IF(Z27="","",VLOOKUP(Z27,'(参考様式８）シフト記号表'!$C$6:$L$47,10,FALSE))</f>
        <v/>
      </c>
      <c r="AA28" s="857" t="str">
        <f>IF(AA27="","",VLOOKUP(AA27,'(参考様式８）シフト記号表'!$C$6:$L$47,10,FALSE))</f>
        <v/>
      </c>
      <c r="AB28" s="857" t="str">
        <f>IF(AB27="","",VLOOKUP(AB27,'(参考様式８）シフト記号表'!$C$6:$L$47,10,FALSE))</f>
        <v/>
      </c>
      <c r="AC28" s="872" t="str">
        <f>IF(AC27="","",VLOOKUP(AC27,'(参考様式８）シフト記号表'!$C$6:$L$47,10,FALSE))</f>
        <v/>
      </c>
      <c r="AD28" s="845" t="str">
        <f>IF(AD27="","",VLOOKUP(AD27,'(参考様式８）シフト記号表'!$C$6:$L$47,10,FALSE))</f>
        <v/>
      </c>
      <c r="AE28" s="857" t="str">
        <f>IF(AE27="","",VLOOKUP(AE27,'(参考様式８）シフト記号表'!$C$6:$L$47,10,FALSE))</f>
        <v/>
      </c>
      <c r="AF28" s="857" t="str">
        <f>IF(AF27="","",VLOOKUP(AF27,'(参考様式８）シフト記号表'!$C$6:$L$47,10,FALSE))</f>
        <v/>
      </c>
      <c r="AG28" s="857" t="str">
        <f>IF(AG27="","",VLOOKUP(AG27,'(参考様式８）シフト記号表'!$C$6:$L$47,10,FALSE))</f>
        <v/>
      </c>
      <c r="AH28" s="857" t="str">
        <f>IF(AH27="","",VLOOKUP(AH27,'(参考様式８）シフト記号表'!$C$6:$L$47,10,FALSE))</f>
        <v/>
      </c>
      <c r="AI28" s="857" t="str">
        <f>IF(AI27="","",VLOOKUP(AI27,'(参考様式８）シフト記号表'!$C$6:$L$47,10,FALSE))</f>
        <v/>
      </c>
      <c r="AJ28" s="872" t="str">
        <f>IF(AJ27="","",VLOOKUP(AJ27,'(参考様式８）シフト記号表'!$C$6:$L$47,10,FALSE))</f>
        <v/>
      </c>
      <c r="AK28" s="845" t="str">
        <f>IF(AK27="","",VLOOKUP(AK27,'(参考様式８）シフト記号表'!$C$6:$L$47,10,FALSE))</f>
        <v/>
      </c>
      <c r="AL28" s="857" t="str">
        <f>IF(AL27="","",VLOOKUP(AL27,'(参考様式８）シフト記号表'!$C$6:$L$47,10,FALSE))</f>
        <v/>
      </c>
      <c r="AM28" s="857" t="str">
        <f>IF(AM27="","",VLOOKUP(AM27,'(参考様式８）シフト記号表'!$C$6:$L$47,10,FALSE))</f>
        <v/>
      </c>
      <c r="AN28" s="857" t="str">
        <f>IF(AN27="","",VLOOKUP(AN27,'(参考様式８）シフト記号表'!$C$6:$L$47,10,FALSE))</f>
        <v/>
      </c>
      <c r="AO28" s="857" t="str">
        <f>IF(AO27="","",VLOOKUP(AO27,'(参考様式８）シフト記号表'!$C$6:$L$47,10,FALSE))</f>
        <v/>
      </c>
      <c r="AP28" s="857" t="str">
        <f>IF(AP27="","",VLOOKUP(AP27,'(参考様式８）シフト記号表'!$C$6:$L$47,10,FALSE))</f>
        <v/>
      </c>
      <c r="AQ28" s="872" t="str">
        <f>IF(AQ27="","",VLOOKUP(AQ27,'(参考様式８）シフト記号表'!$C$6:$L$47,10,FALSE))</f>
        <v/>
      </c>
      <c r="AR28" s="845" t="str">
        <f>IF(AR27="","",VLOOKUP(AR27,'(参考様式８）シフト記号表'!$C$6:$L$47,10,FALSE))</f>
        <v/>
      </c>
      <c r="AS28" s="857" t="str">
        <f>IF(AS27="","",VLOOKUP(AS27,'(参考様式８）シフト記号表'!$C$6:$L$47,10,FALSE))</f>
        <v/>
      </c>
      <c r="AT28" s="857" t="str">
        <f>IF(AT27="","",VLOOKUP(AT27,'(参考様式８）シフト記号表'!$C$6:$L$47,10,FALSE))</f>
        <v/>
      </c>
      <c r="AU28" s="857" t="str">
        <f>IF(AU27="","",VLOOKUP(AU27,'(参考様式８）シフト記号表'!$C$6:$L$47,10,FALSE))</f>
        <v/>
      </c>
      <c r="AV28" s="857" t="str">
        <f>IF(AV27="","",VLOOKUP(AV27,'(参考様式８）シフト記号表'!$C$6:$L$47,10,FALSE))</f>
        <v/>
      </c>
      <c r="AW28" s="857" t="str">
        <f>IF(AW27="","",VLOOKUP(AW27,'(参考様式８）シフト記号表'!$C$6:$L$47,10,FALSE))</f>
        <v/>
      </c>
      <c r="AX28" s="872" t="str">
        <f>IF(AX27="","",VLOOKUP(AX27,'(参考様式８）シフト記号表'!$C$6:$L$47,10,FALSE))</f>
        <v/>
      </c>
      <c r="AY28" s="845" t="str">
        <f>IF(AY27="","",VLOOKUP(AY27,'(参考様式８）シフト記号表'!$C$6:$L$47,10,FALSE))</f>
        <v/>
      </c>
      <c r="AZ28" s="857" t="str">
        <f>IF(AZ27="","",VLOOKUP(AZ27,'(参考様式８）シフト記号表'!$C$6:$L$47,10,FALSE))</f>
        <v/>
      </c>
      <c r="BA28" s="857" t="str">
        <f>IF(BA27="","",VLOOKUP(BA27,'(参考様式８）シフト記号表'!$C$6:$L$47,10,FALSE))</f>
        <v/>
      </c>
      <c r="BB28" s="902">
        <f>IF($BE$3="４週",SUM(W28:AX28),IF($BE$3="暦月",SUM(W28:BA28),""))</f>
        <v>0</v>
      </c>
      <c r="BC28" s="910"/>
      <c r="BD28" s="919">
        <f>IF($BE$3="４週",BB28/4,IF($BE$3="暦月",(BB28/($BE$8/7)),""))</f>
        <v>0</v>
      </c>
      <c r="BE28" s="910"/>
      <c r="BF28" s="930"/>
      <c r="BG28" s="935"/>
      <c r="BH28" s="935"/>
      <c r="BI28" s="935"/>
      <c r="BJ28" s="946"/>
    </row>
    <row r="29" spans="2:62" ht="20.25" customHeight="1">
      <c r="B29" s="706">
        <f>B27+1</f>
        <v>8</v>
      </c>
      <c r="C29" s="719"/>
      <c r="D29" s="730"/>
      <c r="E29" s="737"/>
      <c r="F29" s="742"/>
      <c r="G29" s="737"/>
      <c r="H29" s="742"/>
      <c r="I29" s="751"/>
      <c r="J29" s="765"/>
      <c r="K29" s="771"/>
      <c r="L29" s="785"/>
      <c r="M29" s="785"/>
      <c r="N29" s="730"/>
      <c r="O29" s="792"/>
      <c r="P29" s="797"/>
      <c r="Q29" s="797"/>
      <c r="R29" s="797"/>
      <c r="S29" s="808"/>
      <c r="T29" s="816" t="s">
        <v>693</v>
      </c>
      <c r="U29" s="823"/>
      <c r="V29" s="834"/>
      <c r="W29" s="846"/>
      <c r="X29" s="858"/>
      <c r="Y29" s="858"/>
      <c r="Z29" s="858"/>
      <c r="AA29" s="858"/>
      <c r="AB29" s="858"/>
      <c r="AC29" s="873"/>
      <c r="AD29" s="846"/>
      <c r="AE29" s="858"/>
      <c r="AF29" s="858"/>
      <c r="AG29" s="858"/>
      <c r="AH29" s="858"/>
      <c r="AI29" s="858"/>
      <c r="AJ29" s="873"/>
      <c r="AK29" s="846"/>
      <c r="AL29" s="858"/>
      <c r="AM29" s="858"/>
      <c r="AN29" s="858"/>
      <c r="AO29" s="858"/>
      <c r="AP29" s="858"/>
      <c r="AQ29" s="873"/>
      <c r="AR29" s="846"/>
      <c r="AS29" s="858"/>
      <c r="AT29" s="858"/>
      <c r="AU29" s="858"/>
      <c r="AV29" s="858"/>
      <c r="AW29" s="858"/>
      <c r="AX29" s="873"/>
      <c r="AY29" s="846"/>
      <c r="AZ29" s="858"/>
      <c r="BA29" s="896"/>
      <c r="BB29" s="903"/>
      <c r="BC29" s="911"/>
      <c r="BD29" s="920"/>
      <c r="BE29" s="926"/>
      <c r="BF29" s="931"/>
      <c r="BG29" s="936"/>
      <c r="BH29" s="936"/>
      <c r="BI29" s="936"/>
      <c r="BJ29" s="947"/>
    </row>
    <row r="30" spans="2:62" ht="20.25" customHeight="1">
      <c r="B30" s="707"/>
      <c r="C30" s="718"/>
      <c r="D30" s="729"/>
      <c r="E30" s="737"/>
      <c r="F30" s="742">
        <f>C29</f>
        <v>0</v>
      </c>
      <c r="G30" s="737"/>
      <c r="H30" s="742">
        <f>I29</f>
        <v>0</v>
      </c>
      <c r="I30" s="750"/>
      <c r="J30" s="764"/>
      <c r="K30" s="770"/>
      <c r="L30" s="784"/>
      <c r="M30" s="784"/>
      <c r="N30" s="729"/>
      <c r="O30" s="792"/>
      <c r="P30" s="797"/>
      <c r="Q30" s="797"/>
      <c r="R30" s="797"/>
      <c r="S30" s="808"/>
      <c r="T30" s="815" t="s">
        <v>623</v>
      </c>
      <c r="U30" s="822"/>
      <c r="V30" s="833"/>
      <c r="W30" s="845" t="str">
        <f>IF(W29="","",VLOOKUP(W29,'(参考様式８）シフト記号表'!$C$6:$L$47,10,FALSE))</f>
        <v/>
      </c>
      <c r="X30" s="857" t="str">
        <f>IF(X29="","",VLOOKUP(X29,'(参考様式８）シフト記号表'!$C$6:$L$47,10,FALSE))</f>
        <v/>
      </c>
      <c r="Y30" s="857" t="str">
        <f>IF(Y29="","",VLOOKUP(Y29,'(参考様式８）シフト記号表'!$C$6:$L$47,10,FALSE))</f>
        <v/>
      </c>
      <c r="Z30" s="857" t="str">
        <f>IF(Z29="","",VLOOKUP(Z29,'(参考様式８）シフト記号表'!$C$6:$L$47,10,FALSE))</f>
        <v/>
      </c>
      <c r="AA30" s="857" t="str">
        <f>IF(AA29="","",VLOOKUP(AA29,'(参考様式８）シフト記号表'!$C$6:$L$47,10,FALSE))</f>
        <v/>
      </c>
      <c r="AB30" s="857" t="str">
        <f>IF(AB29="","",VLOOKUP(AB29,'(参考様式８）シフト記号表'!$C$6:$L$47,10,FALSE))</f>
        <v/>
      </c>
      <c r="AC30" s="872" t="str">
        <f>IF(AC29="","",VLOOKUP(AC29,'(参考様式８）シフト記号表'!$C$6:$L$47,10,FALSE))</f>
        <v/>
      </c>
      <c r="AD30" s="845" t="str">
        <f>IF(AD29="","",VLOOKUP(AD29,'(参考様式８）シフト記号表'!$C$6:$L$47,10,FALSE))</f>
        <v/>
      </c>
      <c r="AE30" s="857" t="str">
        <f>IF(AE29="","",VLOOKUP(AE29,'(参考様式８）シフト記号表'!$C$6:$L$47,10,FALSE))</f>
        <v/>
      </c>
      <c r="AF30" s="857" t="str">
        <f>IF(AF29="","",VLOOKUP(AF29,'(参考様式８）シフト記号表'!$C$6:$L$47,10,FALSE))</f>
        <v/>
      </c>
      <c r="AG30" s="857" t="str">
        <f>IF(AG29="","",VLOOKUP(AG29,'(参考様式８）シフト記号表'!$C$6:$L$47,10,FALSE))</f>
        <v/>
      </c>
      <c r="AH30" s="857" t="str">
        <f>IF(AH29="","",VLOOKUP(AH29,'(参考様式８）シフト記号表'!$C$6:$L$47,10,FALSE))</f>
        <v/>
      </c>
      <c r="AI30" s="857" t="str">
        <f>IF(AI29="","",VLOOKUP(AI29,'(参考様式８）シフト記号表'!$C$6:$L$47,10,FALSE))</f>
        <v/>
      </c>
      <c r="AJ30" s="872" t="str">
        <f>IF(AJ29="","",VLOOKUP(AJ29,'(参考様式８）シフト記号表'!$C$6:$L$47,10,FALSE))</f>
        <v/>
      </c>
      <c r="AK30" s="845" t="str">
        <f>IF(AK29="","",VLOOKUP(AK29,'(参考様式８）シフト記号表'!$C$6:$L$47,10,FALSE))</f>
        <v/>
      </c>
      <c r="AL30" s="857" t="str">
        <f>IF(AL29="","",VLOOKUP(AL29,'(参考様式８）シフト記号表'!$C$6:$L$47,10,FALSE))</f>
        <v/>
      </c>
      <c r="AM30" s="857" t="str">
        <f>IF(AM29="","",VLOOKUP(AM29,'(参考様式８）シフト記号表'!$C$6:$L$47,10,FALSE))</f>
        <v/>
      </c>
      <c r="AN30" s="857" t="str">
        <f>IF(AN29="","",VLOOKUP(AN29,'(参考様式８）シフト記号表'!$C$6:$L$47,10,FALSE))</f>
        <v/>
      </c>
      <c r="AO30" s="857" t="str">
        <f>IF(AO29="","",VLOOKUP(AO29,'(参考様式８）シフト記号表'!$C$6:$L$47,10,FALSE))</f>
        <v/>
      </c>
      <c r="AP30" s="857" t="str">
        <f>IF(AP29="","",VLOOKUP(AP29,'(参考様式８）シフト記号表'!$C$6:$L$47,10,FALSE))</f>
        <v/>
      </c>
      <c r="AQ30" s="872" t="str">
        <f>IF(AQ29="","",VLOOKUP(AQ29,'(参考様式８）シフト記号表'!$C$6:$L$47,10,FALSE))</f>
        <v/>
      </c>
      <c r="AR30" s="845" t="str">
        <f>IF(AR29="","",VLOOKUP(AR29,'(参考様式８）シフト記号表'!$C$6:$L$47,10,FALSE))</f>
        <v/>
      </c>
      <c r="AS30" s="857" t="str">
        <f>IF(AS29="","",VLOOKUP(AS29,'(参考様式８）シフト記号表'!$C$6:$L$47,10,FALSE))</f>
        <v/>
      </c>
      <c r="AT30" s="857" t="str">
        <f>IF(AT29="","",VLOOKUP(AT29,'(参考様式８）シフト記号表'!$C$6:$L$47,10,FALSE))</f>
        <v/>
      </c>
      <c r="AU30" s="857" t="str">
        <f>IF(AU29="","",VLOOKUP(AU29,'(参考様式８）シフト記号表'!$C$6:$L$47,10,FALSE))</f>
        <v/>
      </c>
      <c r="AV30" s="857" t="str">
        <f>IF(AV29="","",VLOOKUP(AV29,'(参考様式８）シフト記号表'!$C$6:$L$47,10,FALSE))</f>
        <v/>
      </c>
      <c r="AW30" s="857" t="str">
        <f>IF(AW29="","",VLOOKUP(AW29,'(参考様式８）シフト記号表'!$C$6:$L$47,10,FALSE))</f>
        <v/>
      </c>
      <c r="AX30" s="872" t="str">
        <f>IF(AX29="","",VLOOKUP(AX29,'(参考様式８）シフト記号表'!$C$6:$L$47,10,FALSE))</f>
        <v/>
      </c>
      <c r="AY30" s="845" t="str">
        <f>IF(AY29="","",VLOOKUP(AY29,'(参考様式８）シフト記号表'!$C$6:$L$47,10,FALSE))</f>
        <v/>
      </c>
      <c r="AZ30" s="857" t="str">
        <f>IF(AZ29="","",VLOOKUP(AZ29,'(参考様式８）シフト記号表'!$C$6:$L$47,10,FALSE))</f>
        <v/>
      </c>
      <c r="BA30" s="857" t="str">
        <f>IF(BA29="","",VLOOKUP(BA29,'(参考様式８）シフト記号表'!$C$6:$L$47,10,FALSE))</f>
        <v/>
      </c>
      <c r="BB30" s="902">
        <f>IF($BE$3="４週",SUM(W30:AX30),IF($BE$3="暦月",SUM(W30:BA30),""))</f>
        <v>0</v>
      </c>
      <c r="BC30" s="910"/>
      <c r="BD30" s="919">
        <f>IF($BE$3="４週",BB30/4,IF($BE$3="暦月",(BB30/($BE$8/7)),""))</f>
        <v>0</v>
      </c>
      <c r="BE30" s="910"/>
      <c r="BF30" s="930"/>
      <c r="BG30" s="935"/>
      <c r="BH30" s="935"/>
      <c r="BI30" s="935"/>
      <c r="BJ30" s="946"/>
    </row>
    <row r="31" spans="2:62" ht="20.25" customHeight="1">
      <c r="B31" s="706">
        <f>B29+1</f>
        <v>9</v>
      </c>
      <c r="C31" s="719"/>
      <c r="D31" s="730"/>
      <c r="E31" s="737"/>
      <c r="F31" s="742"/>
      <c r="G31" s="737"/>
      <c r="H31" s="742"/>
      <c r="I31" s="751"/>
      <c r="J31" s="765"/>
      <c r="K31" s="771"/>
      <c r="L31" s="785"/>
      <c r="M31" s="785"/>
      <c r="N31" s="730"/>
      <c r="O31" s="792"/>
      <c r="P31" s="797"/>
      <c r="Q31" s="797"/>
      <c r="R31" s="797"/>
      <c r="S31" s="808"/>
      <c r="T31" s="816" t="s">
        <v>693</v>
      </c>
      <c r="U31" s="823"/>
      <c r="V31" s="834"/>
      <c r="W31" s="846"/>
      <c r="X31" s="858"/>
      <c r="Y31" s="858"/>
      <c r="Z31" s="858"/>
      <c r="AA31" s="858"/>
      <c r="AB31" s="858"/>
      <c r="AC31" s="873"/>
      <c r="AD31" s="846"/>
      <c r="AE31" s="858"/>
      <c r="AF31" s="858"/>
      <c r="AG31" s="858"/>
      <c r="AH31" s="858"/>
      <c r="AI31" s="858"/>
      <c r="AJ31" s="873"/>
      <c r="AK31" s="846"/>
      <c r="AL31" s="858"/>
      <c r="AM31" s="858"/>
      <c r="AN31" s="858"/>
      <c r="AO31" s="858"/>
      <c r="AP31" s="858"/>
      <c r="AQ31" s="873"/>
      <c r="AR31" s="846"/>
      <c r="AS31" s="858"/>
      <c r="AT31" s="858"/>
      <c r="AU31" s="858"/>
      <c r="AV31" s="858"/>
      <c r="AW31" s="858"/>
      <c r="AX31" s="873"/>
      <c r="AY31" s="846"/>
      <c r="AZ31" s="858"/>
      <c r="BA31" s="896"/>
      <c r="BB31" s="903"/>
      <c r="BC31" s="911"/>
      <c r="BD31" s="920"/>
      <c r="BE31" s="926"/>
      <c r="BF31" s="931"/>
      <c r="BG31" s="936"/>
      <c r="BH31" s="936"/>
      <c r="BI31" s="936"/>
      <c r="BJ31" s="947"/>
    </row>
    <row r="32" spans="2:62" ht="20.25" customHeight="1">
      <c r="B32" s="707"/>
      <c r="C32" s="718"/>
      <c r="D32" s="729"/>
      <c r="E32" s="737"/>
      <c r="F32" s="742">
        <f>C31</f>
        <v>0</v>
      </c>
      <c r="G32" s="737"/>
      <c r="H32" s="742">
        <f>I31</f>
        <v>0</v>
      </c>
      <c r="I32" s="750"/>
      <c r="J32" s="764"/>
      <c r="K32" s="770"/>
      <c r="L32" s="784"/>
      <c r="M32" s="784"/>
      <c r="N32" s="729"/>
      <c r="O32" s="792"/>
      <c r="P32" s="797"/>
      <c r="Q32" s="797"/>
      <c r="R32" s="797"/>
      <c r="S32" s="808"/>
      <c r="T32" s="817" t="s">
        <v>623</v>
      </c>
      <c r="U32" s="824"/>
      <c r="V32" s="835"/>
      <c r="W32" s="845" t="str">
        <f>IF(W31="","",VLOOKUP(W31,'(参考様式８）シフト記号表'!$C$6:$L$47,10,FALSE))</f>
        <v/>
      </c>
      <c r="X32" s="857" t="str">
        <f>IF(X31="","",VLOOKUP(X31,'(参考様式８）シフト記号表'!$C$6:$L$47,10,FALSE))</f>
        <v/>
      </c>
      <c r="Y32" s="857" t="str">
        <f>IF(Y31="","",VLOOKUP(Y31,'(参考様式８）シフト記号表'!$C$6:$L$47,10,FALSE))</f>
        <v/>
      </c>
      <c r="Z32" s="857" t="str">
        <f>IF(Z31="","",VLOOKUP(Z31,'(参考様式８）シフト記号表'!$C$6:$L$47,10,FALSE))</f>
        <v/>
      </c>
      <c r="AA32" s="857" t="str">
        <f>IF(AA31="","",VLOOKUP(AA31,'(参考様式８）シフト記号表'!$C$6:$L$47,10,FALSE))</f>
        <v/>
      </c>
      <c r="AB32" s="857" t="str">
        <f>IF(AB31="","",VLOOKUP(AB31,'(参考様式８）シフト記号表'!$C$6:$L$47,10,FALSE))</f>
        <v/>
      </c>
      <c r="AC32" s="872" t="str">
        <f>IF(AC31="","",VLOOKUP(AC31,'(参考様式８）シフト記号表'!$C$6:$L$47,10,FALSE))</f>
        <v/>
      </c>
      <c r="AD32" s="845" t="str">
        <f>IF(AD31="","",VLOOKUP(AD31,'(参考様式８）シフト記号表'!$C$6:$L$47,10,FALSE))</f>
        <v/>
      </c>
      <c r="AE32" s="857" t="str">
        <f>IF(AE31="","",VLOOKUP(AE31,'(参考様式８）シフト記号表'!$C$6:$L$47,10,FALSE))</f>
        <v/>
      </c>
      <c r="AF32" s="857" t="str">
        <f>IF(AF31="","",VLOOKUP(AF31,'(参考様式８）シフト記号表'!$C$6:$L$47,10,FALSE))</f>
        <v/>
      </c>
      <c r="AG32" s="857" t="str">
        <f>IF(AG31="","",VLOOKUP(AG31,'(参考様式８）シフト記号表'!$C$6:$L$47,10,FALSE))</f>
        <v/>
      </c>
      <c r="AH32" s="857" t="str">
        <f>IF(AH31="","",VLOOKUP(AH31,'(参考様式８）シフト記号表'!$C$6:$L$47,10,FALSE))</f>
        <v/>
      </c>
      <c r="AI32" s="857" t="str">
        <f>IF(AI31="","",VLOOKUP(AI31,'(参考様式８）シフト記号表'!$C$6:$L$47,10,FALSE))</f>
        <v/>
      </c>
      <c r="AJ32" s="872" t="str">
        <f>IF(AJ31="","",VLOOKUP(AJ31,'(参考様式８）シフト記号表'!$C$6:$L$47,10,FALSE))</f>
        <v/>
      </c>
      <c r="AK32" s="845" t="str">
        <f>IF(AK31="","",VLOOKUP(AK31,'(参考様式８）シフト記号表'!$C$6:$L$47,10,FALSE))</f>
        <v/>
      </c>
      <c r="AL32" s="857" t="str">
        <f>IF(AL31="","",VLOOKUP(AL31,'(参考様式８）シフト記号表'!$C$6:$L$47,10,FALSE))</f>
        <v/>
      </c>
      <c r="AM32" s="857" t="str">
        <f>IF(AM31="","",VLOOKUP(AM31,'(参考様式８）シフト記号表'!$C$6:$L$47,10,FALSE))</f>
        <v/>
      </c>
      <c r="AN32" s="857" t="str">
        <f>IF(AN31="","",VLOOKUP(AN31,'(参考様式８）シフト記号表'!$C$6:$L$47,10,FALSE))</f>
        <v/>
      </c>
      <c r="AO32" s="857" t="str">
        <f>IF(AO31="","",VLOOKUP(AO31,'(参考様式８）シフト記号表'!$C$6:$L$47,10,FALSE))</f>
        <v/>
      </c>
      <c r="AP32" s="857" t="str">
        <f>IF(AP31="","",VLOOKUP(AP31,'(参考様式８）シフト記号表'!$C$6:$L$47,10,FALSE))</f>
        <v/>
      </c>
      <c r="AQ32" s="872" t="str">
        <f>IF(AQ31="","",VLOOKUP(AQ31,'(参考様式８）シフト記号表'!$C$6:$L$47,10,FALSE))</f>
        <v/>
      </c>
      <c r="AR32" s="845" t="str">
        <f>IF(AR31="","",VLOOKUP(AR31,'(参考様式８）シフト記号表'!$C$6:$L$47,10,FALSE))</f>
        <v/>
      </c>
      <c r="AS32" s="857" t="str">
        <f>IF(AS31="","",VLOOKUP(AS31,'(参考様式８）シフト記号表'!$C$6:$L$47,10,FALSE))</f>
        <v/>
      </c>
      <c r="AT32" s="857" t="str">
        <f>IF(AT31="","",VLOOKUP(AT31,'(参考様式８）シフト記号表'!$C$6:$L$47,10,FALSE))</f>
        <v/>
      </c>
      <c r="AU32" s="857" t="str">
        <f>IF(AU31="","",VLOOKUP(AU31,'(参考様式８）シフト記号表'!$C$6:$L$47,10,FALSE))</f>
        <v/>
      </c>
      <c r="AV32" s="857" t="str">
        <f>IF(AV31="","",VLOOKUP(AV31,'(参考様式８）シフト記号表'!$C$6:$L$47,10,FALSE))</f>
        <v/>
      </c>
      <c r="AW32" s="857" t="str">
        <f>IF(AW31="","",VLOOKUP(AW31,'(参考様式８）シフト記号表'!$C$6:$L$47,10,FALSE))</f>
        <v/>
      </c>
      <c r="AX32" s="872" t="str">
        <f>IF(AX31="","",VLOOKUP(AX31,'(参考様式８）シフト記号表'!$C$6:$L$47,10,FALSE))</f>
        <v/>
      </c>
      <c r="AY32" s="845" t="str">
        <f>IF(AY31="","",VLOOKUP(AY31,'(参考様式８）シフト記号表'!$C$6:$L$47,10,FALSE))</f>
        <v/>
      </c>
      <c r="AZ32" s="857" t="str">
        <f>IF(AZ31="","",VLOOKUP(AZ31,'(参考様式８）シフト記号表'!$C$6:$L$47,10,FALSE))</f>
        <v/>
      </c>
      <c r="BA32" s="857" t="str">
        <f>IF(BA31="","",VLOOKUP(BA31,'(参考様式８）シフト記号表'!$C$6:$L$47,10,FALSE))</f>
        <v/>
      </c>
      <c r="BB32" s="902">
        <f>IF($BE$3="４週",SUM(W32:AX32),IF($BE$3="暦月",SUM(W32:BA32),""))</f>
        <v>0</v>
      </c>
      <c r="BC32" s="910"/>
      <c r="BD32" s="919">
        <f>IF($BE$3="４週",BB32/4,IF($BE$3="暦月",(BB32/($BE$8/7)),""))</f>
        <v>0</v>
      </c>
      <c r="BE32" s="910"/>
      <c r="BF32" s="930"/>
      <c r="BG32" s="935"/>
      <c r="BH32" s="935"/>
      <c r="BI32" s="935"/>
      <c r="BJ32" s="946"/>
    </row>
    <row r="33" spans="2:62" ht="20.25" customHeight="1">
      <c r="B33" s="706">
        <f>B31+1</f>
        <v>10</v>
      </c>
      <c r="C33" s="719"/>
      <c r="D33" s="730"/>
      <c r="E33" s="737"/>
      <c r="F33" s="742"/>
      <c r="G33" s="737"/>
      <c r="H33" s="742"/>
      <c r="I33" s="751"/>
      <c r="J33" s="765"/>
      <c r="K33" s="771"/>
      <c r="L33" s="785"/>
      <c r="M33" s="785"/>
      <c r="N33" s="730"/>
      <c r="O33" s="792"/>
      <c r="P33" s="797"/>
      <c r="Q33" s="797"/>
      <c r="R33" s="797"/>
      <c r="S33" s="808"/>
      <c r="T33" s="818" t="s">
        <v>693</v>
      </c>
      <c r="U33" s="825"/>
      <c r="V33" s="836"/>
      <c r="W33" s="846"/>
      <c r="X33" s="858"/>
      <c r="Y33" s="858"/>
      <c r="Z33" s="858"/>
      <c r="AA33" s="858"/>
      <c r="AB33" s="858"/>
      <c r="AC33" s="873"/>
      <c r="AD33" s="846"/>
      <c r="AE33" s="858"/>
      <c r="AF33" s="858"/>
      <c r="AG33" s="858"/>
      <c r="AH33" s="858"/>
      <c r="AI33" s="858"/>
      <c r="AJ33" s="873"/>
      <c r="AK33" s="846"/>
      <c r="AL33" s="858"/>
      <c r="AM33" s="858"/>
      <c r="AN33" s="858"/>
      <c r="AO33" s="858"/>
      <c r="AP33" s="858"/>
      <c r="AQ33" s="873"/>
      <c r="AR33" s="846"/>
      <c r="AS33" s="858"/>
      <c r="AT33" s="858"/>
      <c r="AU33" s="858"/>
      <c r="AV33" s="858"/>
      <c r="AW33" s="858"/>
      <c r="AX33" s="873"/>
      <c r="AY33" s="846"/>
      <c r="AZ33" s="858"/>
      <c r="BA33" s="896"/>
      <c r="BB33" s="903"/>
      <c r="BC33" s="911"/>
      <c r="BD33" s="920"/>
      <c r="BE33" s="926"/>
      <c r="BF33" s="931"/>
      <c r="BG33" s="936"/>
      <c r="BH33" s="936"/>
      <c r="BI33" s="936"/>
      <c r="BJ33" s="947"/>
    </row>
    <row r="34" spans="2:62" ht="20.25" customHeight="1">
      <c r="B34" s="707"/>
      <c r="C34" s="718"/>
      <c r="D34" s="729"/>
      <c r="E34" s="737"/>
      <c r="F34" s="742">
        <f>C33</f>
        <v>0</v>
      </c>
      <c r="G34" s="737"/>
      <c r="H34" s="742">
        <f>I33</f>
        <v>0</v>
      </c>
      <c r="I34" s="750"/>
      <c r="J34" s="764"/>
      <c r="K34" s="770"/>
      <c r="L34" s="784"/>
      <c r="M34" s="784"/>
      <c r="N34" s="729"/>
      <c r="O34" s="792"/>
      <c r="P34" s="797"/>
      <c r="Q34" s="797"/>
      <c r="R34" s="797"/>
      <c r="S34" s="808"/>
      <c r="T34" s="817" t="s">
        <v>623</v>
      </c>
      <c r="U34" s="824"/>
      <c r="V34" s="835"/>
      <c r="W34" s="845" t="str">
        <f>IF(W33="","",VLOOKUP(W33,'(参考様式８）シフト記号表'!$C$6:$L$47,10,FALSE))</f>
        <v/>
      </c>
      <c r="X34" s="857" t="str">
        <f>IF(X33="","",VLOOKUP(X33,'(参考様式８）シフト記号表'!$C$6:$L$47,10,FALSE))</f>
        <v/>
      </c>
      <c r="Y34" s="857" t="str">
        <f>IF(Y33="","",VLOOKUP(Y33,'(参考様式８）シフト記号表'!$C$6:$L$47,10,FALSE))</f>
        <v/>
      </c>
      <c r="Z34" s="857" t="str">
        <f>IF(Z33="","",VLOOKUP(Z33,'(参考様式８）シフト記号表'!$C$6:$L$47,10,FALSE))</f>
        <v/>
      </c>
      <c r="AA34" s="857" t="str">
        <f>IF(AA33="","",VLOOKUP(AA33,'(参考様式８）シフト記号表'!$C$6:$L$47,10,FALSE))</f>
        <v/>
      </c>
      <c r="AB34" s="857" t="str">
        <f>IF(AB33="","",VLOOKUP(AB33,'(参考様式８）シフト記号表'!$C$6:$L$47,10,FALSE))</f>
        <v/>
      </c>
      <c r="AC34" s="872" t="str">
        <f>IF(AC33="","",VLOOKUP(AC33,'(参考様式８）シフト記号表'!$C$6:$L$47,10,FALSE))</f>
        <v/>
      </c>
      <c r="AD34" s="845" t="str">
        <f>IF(AD33="","",VLOOKUP(AD33,'(参考様式８）シフト記号表'!$C$6:$L$47,10,FALSE))</f>
        <v/>
      </c>
      <c r="AE34" s="857" t="str">
        <f>IF(AE33="","",VLOOKUP(AE33,'(参考様式８）シフト記号表'!$C$6:$L$47,10,FALSE))</f>
        <v/>
      </c>
      <c r="AF34" s="857" t="str">
        <f>IF(AF33="","",VLOOKUP(AF33,'(参考様式８）シフト記号表'!$C$6:$L$47,10,FALSE))</f>
        <v/>
      </c>
      <c r="AG34" s="857" t="str">
        <f>IF(AG33="","",VLOOKUP(AG33,'(参考様式８）シフト記号表'!$C$6:$L$47,10,FALSE))</f>
        <v/>
      </c>
      <c r="AH34" s="857" t="str">
        <f>IF(AH33="","",VLOOKUP(AH33,'(参考様式８）シフト記号表'!$C$6:$L$47,10,FALSE))</f>
        <v/>
      </c>
      <c r="AI34" s="857" t="str">
        <f>IF(AI33="","",VLOOKUP(AI33,'(参考様式８）シフト記号表'!$C$6:$L$47,10,FALSE))</f>
        <v/>
      </c>
      <c r="AJ34" s="872" t="str">
        <f>IF(AJ33="","",VLOOKUP(AJ33,'(参考様式８）シフト記号表'!$C$6:$L$47,10,FALSE))</f>
        <v/>
      </c>
      <c r="AK34" s="845" t="str">
        <f>IF(AK33="","",VLOOKUP(AK33,'(参考様式８）シフト記号表'!$C$6:$L$47,10,FALSE))</f>
        <v/>
      </c>
      <c r="AL34" s="857" t="str">
        <f>IF(AL33="","",VLOOKUP(AL33,'(参考様式８）シフト記号表'!$C$6:$L$47,10,FALSE))</f>
        <v/>
      </c>
      <c r="AM34" s="857" t="str">
        <f>IF(AM33="","",VLOOKUP(AM33,'(参考様式８）シフト記号表'!$C$6:$L$47,10,FALSE))</f>
        <v/>
      </c>
      <c r="AN34" s="857" t="str">
        <f>IF(AN33="","",VLOOKUP(AN33,'(参考様式８）シフト記号表'!$C$6:$L$47,10,FALSE))</f>
        <v/>
      </c>
      <c r="AO34" s="857" t="str">
        <f>IF(AO33="","",VLOOKUP(AO33,'(参考様式８）シフト記号表'!$C$6:$L$47,10,FALSE))</f>
        <v/>
      </c>
      <c r="AP34" s="857" t="str">
        <f>IF(AP33="","",VLOOKUP(AP33,'(参考様式８）シフト記号表'!$C$6:$L$47,10,FALSE))</f>
        <v/>
      </c>
      <c r="AQ34" s="872" t="str">
        <f>IF(AQ33="","",VLOOKUP(AQ33,'(参考様式８）シフト記号表'!$C$6:$L$47,10,FALSE))</f>
        <v/>
      </c>
      <c r="AR34" s="845" t="str">
        <f>IF(AR33="","",VLOOKUP(AR33,'(参考様式８）シフト記号表'!$C$6:$L$47,10,FALSE))</f>
        <v/>
      </c>
      <c r="AS34" s="857" t="str">
        <f>IF(AS33="","",VLOOKUP(AS33,'(参考様式８）シフト記号表'!$C$6:$L$47,10,FALSE))</f>
        <v/>
      </c>
      <c r="AT34" s="857" t="str">
        <f>IF(AT33="","",VLOOKUP(AT33,'(参考様式８）シフト記号表'!$C$6:$L$47,10,FALSE))</f>
        <v/>
      </c>
      <c r="AU34" s="857" t="str">
        <f>IF(AU33="","",VLOOKUP(AU33,'(参考様式８）シフト記号表'!$C$6:$L$47,10,FALSE))</f>
        <v/>
      </c>
      <c r="AV34" s="857" t="str">
        <f>IF(AV33="","",VLOOKUP(AV33,'(参考様式８）シフト記号表'!$C$6:$L$47,10,FALSE))</f>
        <v/>
      </c>
      <c r="AW34" s="857" t="str">
        <f>IF(AW33="","",VLOOKUP(AW33,'(参考様式８）シフト記号表'!$C$6:$L$47,10,FALSE))</f>
        <v/>
      </c>
      <c r="AX34" s="872" t="str">
        <f>IF(AX33="","",VLOOKUP(AX33,'(参考様式８）シフト記号表'!$C$6:$L$47,10,FALSE))</f>
        <v/>
      </c>
      <c r="AY34" s="845" t="str">
        <f>IF(AY33="","",VLOOKUP(AY33,'(参考様式８）シフト記号表'!$C$6:$L$47,10,FALSE))</f>
        <v/>
      </c>
      <c r="AZ34" s="857" t="str">
        <f>IF(AZ33="","",VLOOKUP(AZ33,'(参考様式８）シフト記号表'!$C$6:$L$47,10,FALSE))</f>
        <v/>
      </c>
      <c r="BA34" s="857" t="str">
        <f>IF(BA33="","",VLOOKUP(BA33,'(参考様式８）シフト記号表'!$C$6:$L$47,10,FALSE))</f>
        <v/>
      </c>
      <c r="BB34" s="902">
        <f>IF($BE$3="４週",SUM(W34:AX34),IF($BE$3="暦月",SUM(W34:BA34),""))</f>
        <v>0</v>
      </c>
      <c r="BC34" s="910"/>
      <c r="BD34" s="919">
        <f>IF($BE$3="４週",BB34/4,IF($BE$3="暦月",(BB34/($BE$8/7)),""))</f>
        <v>0</v>
      </c>
      <c r="BE34" s="910"/>
      <c r="BF34" s="930"/>
      <c r="BG34" s="935"/>
      <c r="BH34" s="935"/>
      <c r="BI34" s="935"/>
      <c r="BJ34" s="946"/>
    </row>
    <row r="35" spans="2:62" ht="20.25" customHeight="1">
      <c r="B35" s="706">
        <f>B33+1</f>
        <v>11</v>
      </c>
      <c r="C35" s="719"/>
      <c r="D35" s="730"/>
      <c r="E35" s="737"/>
      <c r="F35" s="742"/>
      <c r="G35" s="737"/>
      <c r="H35" s="742"/>
      <c r="I35" s="751"/>
      <c r="J35" s="765"/>
      <c r="K35" s="771"/>
      <c r="L35" s="785"/>
      <c r="M35" s="785"/>
      <c r="N35" s="730"/>
      <c r="O35" s="792"/>
      <c r="P35" s="797"/>
      <c r="Q35" s="797"/>
      <c r="R35" s="797"/>
      <c r="S35" s="808"/>
      <c r="T35" s="818" t="s">
        <v>693</v>
      </c>
      <c r="U35" s="825"/>
      <c r="V35" s="836"/>
      <c r="W35" s="846"/>
      <c r="X35" s="858"/>
      <c r="Y35" s="858"/>
      <c r="Z35" s="858"/>
      <c r="AA35" s="858"/>
      <c r="AB35" s="858"/>
      <c r="AC35" s="873"/>
      <c r="AD35" s="846"/>
      <c r="AE35" s="858"/>
      <c r="AF35" s="858"/>
      <c r="AG35" s="858"/>
      <c r="AH35" s="858"/>
      <c r="AI35" s="858"/>
      <c r="AJ35" s="873"/>
      <c r="AK35" s="846"/>
      <c r="AL35" s="858"/>
      <c r="AM35" s="858"/>
      <c r="AN35" s="858"/>
      <c r="AO35" s="858"/>
      <c r="AP35" s="858"/>
      <c r="AQ35" s="873"/>
      <c r="AR35" s="846"/>
      <c r="AS35" s="858"/>
      <c r="AT35" s="858"/>
      <c r="AU35" s="858"/>
      <c r="AV35" s="858"/>
      <c r="AW35" s="858"/>
      <c r="AX35" s="873"/>
      <c r="AY35" s="846"/>
      <c r="AZ35" s="858"/>
      <c r="BA35" s="896"/>
      <c r="BB35" s="903"/>
      <c r="BC35" s="911"/>
      <c r="BD35" s="920"/>
      <c r="BE35" s="926"/>
      <c r="BF35" s="931"/>
      <c r="BG35" s="936"/>
      <c r="BH35" s="936"/>
      <c r="BI35" s="936"/>
      <c r="BJ35" s="947"/>
    </row>
    <row r="36" spans="2:62" ht="20.25" customHeight="1">
      <c r="B36" s="707"/>
      <c r="C36" s="718"/>
      <c r="D36" s="729"/>
      <c r="E36" s="737"/>
      <c r="F36" s="742">
        <f>C35</f>
        <v>0</v>
      </c>
      <c r="G36" s="737"/>
      <c r="H36" s="742">
        <f>I35</f>
        <v>0</v>
      </c>
      <c r="I36" s="750"/>
      <c r="J36" s="764"/>
      <c r="K36" s="770"/>
      <c r="L36" s="784"/>
      <c r="M36" s="784"/>
      <c r="N36" s="729"/>
      <c r="O36" s="792"/>
      <c r="P36" s="797"/>
      <c r="Q36" s="797"/>
      <c r="R36" s="797"/>
      <c r="S36" s="808"/>
      <c r="T36" s="817" t="s">
        <v>623</v>
      </c>
      <c r="U36" s="824"/>
      <c r="V36" s="835"/>
      <c r="W36" s="845" t="str">
        <f>IF(W35="","",VLOOKUP(W35,'(参考様式８）シフト記号表'!$C$6:$L$47,10,FALSE))</f>
        <v/>
      </c>
      <c r="X36" s="857" t="str">
        <f>IF(X35="","",VLOOKUP(X35,'(参考様式８）シフト記号表'!$C$6:$L$47,10,FALSE))</f>
        <v/>
      </c>
      <c r="Y36" s="857" t="str">
        <f>IF(Y35="","",VLOOKUP(Y35,'(参考様式８）シフト記号表'!$C$6:$L$47,10,FALSE))</f>
        <v/>
      </c>
      <c r="Z36" s="857" t="str">
        <f>IF(Z35="","",VLOOKUP(Z35,'(参考様式８）シフト記号表'!$C$6:$L$47,10,FALSE))</f>
        <v/>
      </c>
      <c r="AA36" s="857" t="str">
        <f>IF(AA35="","",VLOOKUP(AA35,'(参考様式８）シフト記号表'!$C$6:$L$47,10,FALSE))</f>
        <v/>
      </c>
      <c r="AB36" s="857" t="str">
        <f>IF(AB35="","",VLOOKUP(AB35,'(参考様式８）シフト記号表'!$C$6:$L$47,10,FALSE))</f>
        <v/>
      </c>
      <c r="AC36" s="872" t="str">
        <f>IF(AC35="","",VLOOKUP(AC35,'(参考様式８）シフト記号表'!$C$6:$L$47,10,FALSE))</f>
        <v/>
      </c>
      <c r="AD36" s="845" t="str">
        <f>IF(AD35="","",VLOOKUP(AD35,'(参考様式８）シフト記号表'!$C$6:$L$47,10,FALSE))</f>
        <v/>
      </c>
      <c r="AE36" s="857" t="str">
        <f>IF(AE35="","",VLOOKUP(AE35,'(参考様式８）シフト記号表'!$C$6:$L$47,10,FALSE))</f>
        <v/>
      </c>
      <c r="AF36" s="857" t="str">
        <f>IF(AF35="","",VLOOKUP(AF35,'(参考様式８）シフト記号表'!$C$6:$L$47,10,FALSE))</f>
        <v/>
      </c>
      <c r="AG36" s="857" t="str">
        <f>IF(AG35="","",VLOOKUP(AG35,'(参考様式８）シフト記号表'!$C$6:$L$47,10,FALSE))</f>
        <v/>
      </c>
      <c r="AH36" s="857" t="str">
        <f>IF(AH35="","",VLOOKUP(AH35,'(参考様式８）シフト記号表'!$C$6:$L$47,10,FALSE))</f>
        <v/>
      </c>
      <c r="AI36" s="857" t="str">
        <f>IF(AI35="","",VLOOKUP(AI35,'(参考様式８）シフト記号表'!$C$6:$L$47,10,FALSE))</f>
        <v/>
      </c>
      <c r="AJ36" s="872" t="str">
        <f>IF(AJ35="","",VLOOKUP(AJ35,'(参考様式８）シフト記号表'!$C$6:$L$47,10,FALSE))</f>
        <v/>
      </c>
      <c r="AK36" s="845" t="str">
        <f>IF(AK35="","",VLOOKUP(AK35,'(参考様式８）シフト記号表'!$C$6:$L$47,10,FALSE))</f>
        <v/>
      </c>
      <c r="AL36" s="857" t="str">
        <f>IF(AL35="","",VLOOKUP(AL35,'(参考様式８）シフト記号表'!$C$6:$L$47,10,FALSE))</f>
        <v/>
      </c>
      <c r="AM36" s="857" t="str">
        <f>IF(AM35="","",VLOOKUP(AM35,'(参考様式８）シフト記号表'!$C$6:$L$47,10,FALSE))</f>
        <v/>
      </c>
      <c r="AN36" s="857" t="str">
        <f>IF(AN35="","",VLOOKUP(AN35,'(参考様式８）シフト記号表'!$C$6:$L$47,10,FALSE))</f>
        <v/>
      </c>
      <c r="AO36" s="857" t="str">
        <f>IF(AO35="","",VLOOKUP(AO35,'(参考様式８）シフト記号表'!$C$6:$L$47,10,FALSE))</f>
        <v/>
      </c>
      <c r="AP36" s="857" t="str">
        <f>IF(AP35="","",VLOOKUP(AP35,'(参考様式８）シフト記号表'!$C$6:$L$47,10,FALSE))</f>
        <v/>
      </c>
      <c r="AQ36" s="872" t="str">
        <f>IF(AQ35="","",VLOOKUP(AQ35,'(参考様式８）シフト記号表'!$C$6:$L$47,10,FALSE))</f>
        <v/>
      </c>
      <c r="AR36" s="845" t="str">
        <f>IF(AR35="","",VLOOKUP(AR35,'(参考様式８）シフト記号表'!$C$6:$L$47,10,FALSE))</f>
        <v/>
      </c>
      <c r="AS36" s="857" t="str">
        <f>IF(AS35="","",VLOOKUP(AS35,'(参考様式８）シフト記号表'!$C$6:$L$47,10,FALSE))</f>
        <v/>
      </c>
      <c r="AT36" s="857" t="str">
        <f>IF(AT35="","",VLOOKUP(AT35,'(参考様式８）シフト記号表'!$C$6:$L$47,10,FALSE))</f>
        <v/>
      </c>
      <c r="AU36" s="857" t="str">
        <f>IF(AU35="","",VLOOKUP(AU35,'(参考様式８）シフト記号表'!$C$6:$L$47,10,FALSE))</f>
        <v/>
      </c>
      <c r="AV36" s="857" t="str">
        <f>IF(AV35="","",VLOOKUP(AV35,'(参考様式８）シフト記号表'!$C$6:$L$47,10,FALSE))</f>
        <v/>
      </c>
      <c r="AW36" s="857" t="str">
        <f>IF(AW35="","",VLOOKUP(AW35,'(参考様式８）シフト記号表'!$C$6:$L$47,10,FALSE))</f>
        <v/>
      </c>
      <c r="AX36" s="872" t="str">
        <f>IF(AX35="","",VLOOKUP(AX35,'(参考様式８）シフト記号表'!$C$6:$L$47,10,FALSE))</f>
        <v/>
      </c>
      <c r="AY36" s="845" t="str">
        <f>IF(AY35="","",VLOOKUP(AY35,'(参考様式８）シフト記号表'!$C$6:$L$47,10,FALSE))</f>
        <v/>
      </c>
      <c r="AZ36" s="857" t="str">
        <f>IF(AZ35="","",VLOOKUP(AZ35,'(参考様式８）シフト記号表'!$C$6:$L$47,10,FALSE))</f>
        <v/>
      </c>
      <c r="BA36" s="857" t="str">
        <f>IF(BA35="","",VLOOKUP(BA35,'(参考様式８）シフト記号表'!$C$6:$L$47,10,FALSE))</f>
        <v/>
      </c>
      <c r="BB36" s="902">
        <f>IF($BE$3="４週",SUM(W36:AX36),IF($BE$3="暦月",SUM(W36:BA36),""))</f>
        <v>0</v>
      </c>
      <c r="BC36" s="910"/>
      <c r="BD36" s="919">
        <f>IF($BE$3="４週",BB36/4,IF($BE$3="暦月",(BB36/($BE$8/7)),""))</f>
        <v>0</v>
      </c>
      <c r="BE36" s="910"/>
      <c r="BF36" s="930"/>
      <c r="BG36" s="935"/>
      <c r="BH36" s="935"/>
      <c r="BI36" s="935"/>
      <c r="BJ36" s="946"/>
    </row>
    <row r="37" spans="2:62" ht="20.25" customHeight="1">
      <c r="B37" s="706">
        <f>B35+1</f>
        <v>12</v>
      </c>
      <c r="C37" s="719"/>
      <c r="D37" s="730"/>
      <c r="E37" s="737"/>
      <c r="F37" s="742"/>
      <c r="G37" s="737"/>
      <c r="H37" s="742"/>
      <c r="I37" s="751"/>
      <c r="J37" s="765"/>
      <c r="K37" s="771"/>
      <c r="L37" s="785"/>
      <c r="M37" s="785"/>
      <c r="N37" s="730"/>
      <c r="O37" s="792"/>
      <c r="P37" s="797"/>
      <c r="Q37" s="797"/>
      <c r="R37" s="797"/>
      <c r="S37" s="808"/>
      <c r="T37" s="818" t="s">
        <v>693</v>
      </c>
      <c r="U37" s="825"/>
      <c r="V37" s="836"/>
      <c r="W37" s="846"/>
      <c r="X37" s="858"/>
      <c r="Y37" s="858"/>
      <c r="Z37" s="858"/>
      <c r="AA37" s="858"/>
      <c r="AB37" s="858"/>
      <c r="AC37" s="873"/>
      <c r="AD37" s="846"/>
      <c r="AE37" s="858"/>
      <c r="AF37" s="858"/>
      <c r="AG37" s="858"/>
      <c r="AH37" s="858"/>
      <c r="AI37" s="858"/>
      <c r="AJ37" s="873"/>
      <c r="AK37" s="846"/>
      <c r="AL37" s="858"/>
      <c r="AM37" s="858"/>
      <c r="AN37" s="858"/>
      <c r="AO37" s="858"/>
      <c r="AP37" s="858"/>
      <c r="AQ37" s="873"/>
      <c r="AR37" s="846"/>
      <c r="AS37" s="858"/>
      <c r="AT37" s="858"/>
      <c r="AU37" s="858"/>
      <c r="AV37" s="858"/>
      <c r="AW37" s="858"/>
      <c r="AX37" s="873"/>
      <c r="AY37" s="846"/>
      <c r="AZ37" s="858"/>
      <c r="BA37" s="896"/>
      <c r="BB37" s="903"/>
      <c r="BC37" s="911"/>
      <c r="BD37" s="920"/>
      <c r="BE37" s="926"/>
      <c r="BF37" s="931"/>
      <c r="BG37" s="936"/>
      <c r="BH37" s="936"/>
      <c r="BI37" s="936"/>
      <c r="BJ37" s="947"/>
    </row>
    <row r="38" spans="2:62" ht="20.25" customHeight="1">
      <c r="B38" s="707"/>
      <c r="C38" s="718"/>
      <c r="D38" s="729"/>
      <c r="E38" s="737"/>
      <c r="F38" s="742">
        <f>C37</f>
        <v>0</v>
      </c>
      <c r="G38" s="737"/>
      <c r="H38" s="742">
        <f>I37</f>
        <v>0</v>
      </c>
      <c r="I38" s="750"/>
      <c r="J38" s="764"/>
      <c r="K38" s="770"/>
      <c r="L38" s="784"/>
      <c r="M38" s="784"/>
      <c r="N38" s="729"/>
      <c r="O38" s="792"/>
      <c r="P38" s="797"/>
      <c r="Q38" s="797"/>
      <c r="R38" s="797"/>
      <c r="S38" s="808"/>
      <c r="T38" s="817" t="s">
        <v>623</v>
      </c>
      <c r="U38" s="824"/>
      <c r="V38" s="835"/>
      <c r="W38" s="845" t="str">
        <f>IF(W37="","",VLOOKUP(W37,'(参考様式８）シフト記号表'!$C$6:$L$47,10,FALSE))</f>
        <v/>
      </c>
      <c r="X38" s="857" t="str">
        <f>IF(X37="","",VLOOKUP(X37,'(参考様式８）シフト記号表'!$C$6:$L$47,10,FALSE))</f>
        <v/>
      </c>
      <c r="Y38" s="857" t="str">
        <f>IF(Y37="","",VLOOKUP(Y37,'(参考様式８）シフト記号表'!$C$6:$L$47,10,FALSE))</f>
        <v/>
      </c>
      <c r="Z38" s="857" t="str">
        <f>IF(Z37="","",VLOOKUP(Z37,'(参考様式８）シフト記号表'!$C$6:$L$47,10,FALSE))</f>
        <v/>
      </c>
      <c r="AA38" s="857" t="str">
        <f>IF(AA37="","",VLOOKUP(AA37,'(参考様式８）シフト記号表'!$C$6:$L$47,10,FALSE))</f>
        <v/>
      </c>
      <c r="AB38" s="857" t="str">
        <f>IF(AB37="","",VLOOKUP(AB37,'(参考様式８）シフト記号表'!$C$6:$L$47,10,FALSE))</f>
        <v/>
      </c>
      <c r="AC38" s="872" t="str">
        <f>IF(AC37="","",VLOOKUP(AC37,'(参考様式８）シフト記号表'!$C$6:$L$47,10,FALSE))</f>
        <v/>
      </c>
      <c r="AD38" s="845" t="str">
        <f>IF(AD37="","",VLOOKUP(AD37,'(参考様式８）シフト記号表'!$C$6:$L$47,10,FALSE))</f>
        <v/>
      </c>
      <c r="AE38" s="857" t="str">
        <f>IF(AE37="","",VLOOKUP(AE37,'(参考様式８）シフト記号表'!$C$6:$L$47,10,FALSE))</f>
        <v/>
      </c>
      <c r="AF38" s="857" t="str">
        <f>IF(AF37="","",VLOOKUP(AF37,'(参考様式８）シフト記号表'!$C$6:$L$47,10,FALSE))</f>
        <v/>
      </c>
      <c r="AG38" s="857" t="str">
        <f>IF(AG37="","",VLOOKUP(AG37,'(参考様式８）シフト記号表'!$C$6:$L$47,10,FALSE))</f>
        <v/>
      </c>
      <c r="AH38" s="857" t="str">
        <f>IF(AH37="","",VLOOKUP(AH37,'(参考様式８）シフト記号表'!$C$6:$L$47,10,FALSE))</f>
        <v/>
      </c>
      <c r="AI38" s="857" t="str">
        <f>IF(AI37="","",VLOOKUP(AI37,'(参考様式８）シフト記号表'!$C$6:$L$47,10,FALSE))</f>
        <v/>
      </c>
      <c r="AJ38" s="872" t="str">
        <f>IF(AJ37="","",VLOOKUP(AJ37,'(参考様式８）シフト記号表'!$C$6:$L$47,10,FALSE))</f>
        <v/>
      </c>
      <c r="AK38" s="845" t="str">
        <f>IF(AK37="","",VLOOKUP(AK37,'(参考様式８）シフト記号表'!$C$6:$L$47,10,FALSE))</f>
        <v/>
      </c>
      <c r="AL38" s="857" t="str">
        <f>IF(AL37="","",VLOOKUP(AL37,'(参考様式８）シフト記号表'!$C$6:$L$47,10,FALSE))</f>
        <v/>
      </c>
      <c r="AM38" s="857" t="str">
        <f>IF(AM37="","",VLOOKUP(AM37,'(参考様式８）シフト記号表'!$C$6:$L$47,10,FALSE))</f>
        <v/>
      </c>
      <c r="AN38" s="857" t="str">
        <f>IF(AN37="","",VLOOKUP(AN37,'(参考様式８）シフト記号表'!$C$6:$L$47,10,FALSE))</f>
        <v/>
      </c>
      <c r="AO38" s="857" t="str">
        <f>IF(AO37="","",VLOOKUP(AO37,'(参考様式８）シフト記号表'!$C$6:$L$47,10,FALSE))</f>
        <v/>
      </c>
      <c r="AP38" s="857" t="str">
        <f>IF(AP37="","",VLOOKUP(AP37,'(参考様式８）シフト記号表'!$C$6:$L$47,10,FALSE))</f>
        <v/>
      </c>
      <c r="AQ38" s="872" t="str">
        <f>IF(AQ37="","",VLOOKUP(AQ37,'(参考様式８）シフト記号表'!$C$6:$L$47,10,FALSE))</f>
        <v/>
      </c>
      <c r="AR38" s="845" t="str">
        <f>IF(AR37="","",VLOOKUP(AR37,'(参考様式８）シフト記号表'!$C$6:$L$47,10,FALSE))</f>
        <v/>
      </c>
      <c r="AS38" s="857" t="str">
        <f>IF(AS37="","",VLOOKUP(AS37,'(参考様式８）シフト記号表'!$C$6:$L$47,10,FALSE))</f>
        <v/>
      </c>
      <c r="AT38" s="857" t="str">
        <f>IF(AT37="","",VLOOKUP(AT37,'(参考様式８）シフト記号表'!$C$6:$L$47,10,FALSE))</f>
        <v/>
      </c>
      <c r="AU38" s="857" t="str">
        <f>IF(AU37="","",VLOOKUP(AU37,'(参考様式８）シフト記号表'!$C$6:$L$47,10,FALSE))</f>
        <v/>
      </c>
      <c r="AV38" s="857" t="str">
        <f>IF(AV37="","",VLOOKUP(AV37,'(参考様式８）シフト記号表'!$C$6:$L$47,10,FALSE))</f>
        <v/>
      </c>
      <c r="AW38" s="857" t="str">
        <f>IF(AW37="","",VLOOKUP(AW37,'(参考様式８）シフト記号表'!$C$6:$L$47,10,FALSE))</f>
        <v/>
      </c>
      <c r="AX38" s="872" t="str">
        <f>IF(AX37="","",VLOOKUP(AX37,'(参考様式８）シフト記号表'!$C$6:$L$47,10,FALSE))</f>
        <v/>
      </c>
      <c r="AY38" s="845" t="str">
        <f>IF(AY37="","",VLOOKUP(AY37,'(参考様式８）シフト記号表'!$C$6:$L$47,10,FALSE))</f>
        <v/>
      </c>
      <c r="AZ38" s="857" t="str">
        <f>IF(AZ37="","",VLOOKUP(AZ37,'(参考様式８）シフト記号表'!$C$6:$L$47,10,FALSE))</f>
        <v/>
      </c>
      <c r="BA38" s="857" t="str">
        <f>IF(BA37="","",VLOOKUP(BA37,'(参考様式８）シフト記号表'!$C$6:$L$47,10,FALSE))</f>
        <v/>
      </c>
      <c r="BB38" s="902">
        <f>IF($BE$3="４週",SUM(W38:AX38),IF($BE$3="暦月",SUM(W38:BA38),""))</f>
        <v>0</v>
      </c>
      <c r="BC38" s="910"/>
      <c r="BD38" s="919">
        <f>IF($BE$3="４週",BB38/4,IF($BE$3="暦月",(BB38/($BE$8/7)),""))</f>
        <v>0</v>
      </c>
      <c r="BE38" s="910"/>
      <c r="BF38" s="930"/>
      <c r="BG38" s="935"/>
      <c r="BH38" s="935"/>
      <c r="BI38" s="935"/>
      <c r="BJ38" s="946"/>
    </row>
    <row r="39" spans="2:62" ht="20.25" customHeight="1">
      <c r="B39" s="706">
        <f>B37+1</f>
        <v>13</v>
      </c>
      <c r="C39" s="719"/>
      <c r="D39" s="730"/>
      <c r="E39" s="737"/>
      <c r="F39" s="742"/>
      <c r="G39" s="737"/>
      <c r="H39" s="742"/>
      <c r="I39" s="751"/>
      <c r="J39" s="765"/>
      <c r="K39" s="771"/>
      <c r="L39" s="785"/>
      <c r="M39" s="785"/>
      <c r="N39" s="730"/>
      <c r="O39" s="792"/>
      <c r="P39" s="797"/>
      <c r="Q39" s="797"/>
      <c r="R39" s="797"/>
      <c r="S39" s="808"/>
      <c r="T39" s="818" t="s">
        <v>693</v>
      </c>
      <c r="U39" s="825"/>
      <c r="V39" s="836"/>
      <c r="W39" s="846"/>
      <c r="X39" s="858"/>
      <c r="Y39" s="858"/>
      <c r="Z39" s="858"/>
      <c r="AA39" s="858"/>
      <c r="AB39" s="858"/>
      <c r="AC39" s="873"/>
      <c r="AD39" s="846"/>
      <c r="AE39" s="858"/>
      <c r="AF39" s="858"/>
      <c r="AG39" s="858"/>
      <c r="AH39" s="858"/>
      <c r="AI39" s="858"/>
      <c r="AJ39" s="873"/>
      <c r="AK39" s="846"/>
      <c r="AL39" s="858"/>
      <c r="AM39" s="858"/>
      <c r="AN39" s="858"/>
      <c r="AO39" s="858"/>
      <c r="AP39" s="858"/>
      <c r="AQ39" s="873"/>
      <c r="AR39" s="846"/>
      <c r="AS39" s="858"/>
      <c r="AT39" s="858"/>
      <c r="AU39" s="858"/>
      <c r="AV39" s="858"/>
      <c r="AW39" s="858"/>
      <c r="AX39" s="873"/>
      <c r="AY39" s="846"/>
      <c r="AZ39" s="858"/>
      <c r="BA39" s="896"/>
      <c r="BB39" s="903"/>
      <c r="BC39" s="911"/>
      <c r="BD39" s="920"/>
      <c r="BE39" s="926"/>
      <c r="BF39" s="931"/>
      <c r="BG39" s="936"/>
      <c r="BH39" s="936"/>
      <c r="BI39" s="936"/>
      <c r="BJ39" s="947"/>
    </row>
    <row r="40" spans="2:62" ht="20.25" customHeight="1">
      <c r="B40" s="707"/>
      <c r="C40" s="718"/>
      <c r="D40" s="729"/>
      <c r="E40" s="737"/>
      <c r="F40" s="742">
        <f>C39</f>
        <v>0</v>
      </c>
      <c r="G40" s="737"/>
      <c r="H40" s="742">
        <f>I39</f>
        <v>0</v>
      </c>
      <c r="I40" s="750"/>
      <c r="J40" s="764"/>
      <c r="K40" s="770"/>
      <c r="L40" s="784"/>
      <c r="M40" s="784"/>
      <c r="N40" s="729"/>
      <c r="O40" s="792"/>
      <c r="P40" s="797"/>
      <c r="Q40" s="797"/>
      <c r="R40" s="797"/>
      <c r="S40" s="808"/>
      <c r="T40" s="817" t="s">
        <v>623</v>
      </c>
      <c r="U40" s="824"/>
      <c r="V40" s="835"/>
      <c r="W40" s="845" t="str">
        <f>IF(W39="","",VLOOKUP(W39,'(参考様式８）シフト記号表'!$C$6:$L$47,10,FALSE))</f>
        <v/>
      </c>
      <c r="X40" s="857" t="str">
        <f>IF(X39="","",VLOOKUP(X39,'(参考様式８）シフト記号表'!$C$6:$L$47,10,FALSE))</f>
        <v/>
      </c>
      <c r="Y40" s="857" t="str">
        <f>IF(Y39="","",VLOOKUP(Y39,'(参考様式８）シフト記号表'!$C$6:$L$47,10,FALSE))</f>
        <v/>
      </c>
      <c r="Z40" s="857" t="str">
        <f>IF(Z39="","",VLOOKUP(Z39,'(参考様式８）シフト記号表'!$C$6:$L$47,10,FALSE))</f>
        <v/>
      </c>
      <c r="AA40" s="857" t="str">
        <f>IF(AA39="","",VLOOKUP(AA39,'(参考様式８）シフト記号表'!$C$6:$L$47,10,FALSE))</f>
        <v/>
      </c>
      <c r="AB40" s="857" t="str">
        <f>IF(AB39="","",VLOOKUP(AB39,'(参考様式８）シフト記号表'!$C$6:$L$47,10,FALSE))</f>
        <v/>
      </c>
      <c r="AC40" s="872" t="str">
        <f>IF(AC39="","",VLOOKUP(AC39,'(参考様式８）シフト記号表'!$C$6:$L$47,10,FALSE))</f>
        <v/>
      </c>
      <c r="AD40" s="845" t="str">
        <f>IF(AD39="","",VLOOKUP(AD39,'(参考様式８）シフト記号表'!$C$6:$L$47,10,FALSE))</f>
        <v/>
      </c>
      <c r="AE40" s="857" t="str">
        <f>IF(AE39="","",VLOOKUP(AE39,'(参考様式８）シフト記号表'!$C$6:$L$47,10,FALSE))</f>
        <v/>
      </c>
      <c r="AF40" s="857" t="str">
        <f>IF(AF39="","",VLOOKUP(AF39,'(参考様式８）シフト記号表'!$C$6:$L$47,10,FALSE))</f>
        <v/>
      </c>
      <c r="AG40" s="857" t="str">
        <f>IF(AG39="","",VLOOKUP(AG39,'(参考様式８）シフト記号表'!$C$6:$L$47,10,FALSE))</f>
        <v/>
      </c>
      <c r="AH40" s="857" t="str">
        <f>IF(AH39="","",VLOOKUP(AH39,'(参考様式８）シフト記号表'!$C$6:$L$47,10,FALSE))</f>
        <v/>
      </c>
      <c r="AI40" s="857" t="str">
        <f>IF(AI39="","",VLOOKUP(AI39,'(参考様式８）シフト記号表'!$C$6:$L$47,10,FALSE))</f>
        <v/>
      </c>
      <c r="AJ40" s="872" t="str">
        <f>IF(AJ39="","",VLOOKUP(AJ39,'(参考様式８）シフト記号表'!$C$6:$L$47,10,FALSE))</f>
        <v/>
      </c>
      <c r="AK40" s="845" t="str">
        <f>IF(AK39="","",VLOOKUP(AK39,'(参考様式８）シフト記号表'!$C$6:$L$47,10,FALSE))</f>
        <v/>
      </c>
      <c r="AL40" s="857" t="str">
        <f>IF(AL39="","",VLOOKUP(AL39,'(参考様式８）シフト記号表'!$C$6:$L$47,10,FALSE))</f>
        <v/>
      </c>
      <c r="AM40" s="857" t="str">
        <f>IF(AM39="","",VLOOKUP(AM39,'(参考様式８）シフト記号表'!$C$6:$L$47,10,FALSE))</f>
        <v/>
      </c>
      <c r="AN40" s="857" t="str">
        <f>IF(AN39="","",VLOOKUP(AN39,'(参考様式８）シフト記号表'!$C$6:$L$47,10,FALSE))</f>
        <v/>
      </c>
      <c r="AO40" s="857" t="str">
        <f>IF(AO39="","",VLOOKUP(AO39,'(参考様式８）シフト記号表'!$C$6:$L$47,10,FALSE))</f>
        <v/>
      </c>
      <c r="AP40" s="857" t="str">
        <f>IF(AP39="","",VLOOKUP(AP39,'(参考様式８）シフト記号表'!$C$6:$L$47,10,FALSE))</f>
        <v/>
      </c>
      <c r="AQ40" s="872" t="str">
        <f>IF(AQ39="","",VLOOKUP(AQ39,'(参考様式８）シフト記号表'!$C$6:$L$47,10,FALSE))</f>
        <v/>
      </c>
      <c r="AR40" s="845" t="str">
        <f>IF(AR39="","",VLOOKUP(AR39,'(参考様式８）シフト記号表'!$C$6:$L$47,10,FALSE))</f>
        <v/>
      </c>
      <c r="AS40" s="857" t="str">
        <f>IF(AS39="","",VLOOKUP(AS39,'(参考様式８）シフト記号表'!$C$6:$L$47,10,FALSE))</f>
        <v/>
      </c>
      <c r="AT40" s="857" t="str">
        <f>IF(AT39="","",VLOOKUP(AT39,'(参考様式８）シフト記号表'!$C$6:$L$47,10,FALSE))</f>
        <v/>
      </c>
      <c r="AU40" s="857" t="str">
        <f>IF(AU39="","",VLOOKUP(AU39,'(参考様式８）シフト記号表'!$C$6:$L$47,10,FALSE))</f>
        <v/>
      </c>
      <c r="AV40" s="857" t="str">
        <f>IF(AV39="","",VLOOKUP(AV39,'(参考様式８）シフト記号表'!$C$6:$L$47,10,FALSE))</f>
        <v/>
      </c>
      <c r="AW40" s="857" t="str">
        <f>IF(AW39="","",VLOOKUP(AW39,'(参考様式８）シフト記号表'!$C$6:$L$47,10,FALSE))</f>
        <v/>
      </c>
      <c r="AX40" s="872" t="str">
        <f>IF(AX39="","",VLOOKUP(AX39,'(参考様式８）シフト記号表'!$C$6:$L$47,10,FALSE))</f>
        <v/>
      </c>
      <c r="AY40" s="845" t="str">
        <f>IF(AY39="","",VLOOKUP(AY39,'(参考様式８）シフト記号表'!$C$6:$L$47,10,FALSE))</f>
        <v/>
      </c>
      <c r="AZ40" s="857" t="str">
        <f>IF(AZ39="","",VLOOKUP(AZ39,'(参考様式８）シフト記号表'!$C$6:$L$47,10,FALSE))</f>
        <v/>
      </c>
      <c r="BA40" s="857" t="str">
        <f>IF(BA39="","",VLOOKUP(BA39,'(参考様式８）シフト記号表'!$C$6:$L$47,10,FALSE))</f>
        <v/>
      </c>
      <c r="BB40" s="902">
        <f>IF($BE$3="４週",SUM(W40:AX40),IF($BE$3="暦月",SUM(W40:BA40),""))</f>
        <v>0</v>
      </c>
      <c r="BC40" s="910"/>
      <c r="BD40" s="919">
        <f>IF($BE$3="４週",BB40/4,IF($BE$3="暦月",(BB40/($BE$8/7)),""))</f>
        <v>0</v>
      </c>
      <c r="BE40" s="910"/>
      <c r="BF40" s="930"/>
      <c r="BG40" s="935"/>
      <c r="BH40" s="935"/>
      <c r="BI40" s="935"/>
      <c r="BJ40" s="946"/>
    </row>
    <row r="41" spans="2:62" ht="20.25" customHeight="1">
      <c r="B41" s="706">
        <f>B39+1</f>
        <v>14</v>
      </c>
      <c r="C41" s="719"/>
      <c r="D41" s="730"/>
      <c r="E41" s="737"/>
      <c r="F41" s="742"/>
      <c r="G41" s="737"/>
      <c r="H41" s="742"/>
      <c r="I41" s="751"/>
      <c r="J41" s="765"/>
      <c r="K41" s="771"/>
      <c r="L41" s="785"/>
      <c r="M41" s="785"/>
      <c r="N41" s="730"/>
      <c r="O41" s="792"/>
      <c r="P41" s="797"/>
      <c r="Q41" s="797"/>
      <c r="R41" s="797"/>
      <c r="S41" s="808"/>
      <c r="T41" s="818" t="s">
        <v>693</v>
      </c>
      <c r="U41" s="825"/>
      <c r="V41" s="836"/>
      <c r="W41" s="846"/>
      <c r="X41" s="858"/>
      <c r="Y41" s="858"/>
      <c r="Z41" s="858"/>
      <c r="AA41" s="858"/>
      <c r="AB41" s="858"/>
      <c r="AC41" s="873"/>
      <c r="AD41" s="846"/>
      <c r="AE41" s="858"/>
      <c r="AF41" s="858"/>
      <c r="AG41" s="858"/>
      <c r="AH41" s="858"/>
      <c r="AI41" s="858"/>
      <c r="AJ41" s="873"/>
      <c r="AK41" s="846"/>
      <c r="AL41" s="858"/>
      <c r="AM41" s="858"/>
      <c r="AN41" s="858"/>
      <c r="AO41" s="858"/>
      <c r="AP41" s="858"/>
      <c r="AQ41" s="873"/>
      <c r="AR41" s="846"/>
      <c r="AS41" s="858"/>
      <c r="AT41" s="858"/>
      <c r="AU41" s="858"/>
      <c r="AV41" s="858"/>
      <c r="AW41" s="858"/>
      <c r="AX41" s="873"/>
      <c r="AY41" s="846"/>
      <c r="AZ41" s="858"/>
      <c r="BA41" s="896"/>
      <c r="BB41" s="903"/>
      <c r="BC41" s="911"/>
      <c r="BD41" s="920"/>
      <c r="BE41" s="926"/>
      <c r="BF41" s="931"/>
      <c r="BG41" s="936"/>
      <c r="BH41" s="936"/>
      <c r="BI41" s="936"/>
      <c r="BJ41" s="947"/>
    </row>
    <row r="42" spans="2:62" ht="20.25" customHeight="1">
      <c r="B42" s="707"/>
      <c r="C42" s="718"/>
      <c r="D42" s="729"/>
      <c r="E42" s="737"/>
      <c r="F42" s="742">
        <f>C41</f>
        <v>0</v>
      </c>
      <c r="G42" s="737"/>
      <c r="H42" s="742">
        <f>I41</f>
        <v>0</v>
      </c>
      <c r="I42" s="750"/>
      <c r="J42" s="764"/>
      <c r="K42" s="770"/>
      <c r="L42" s="784"/>
      <c r="M42" s="784"/>
      <c r="N42" s="729"/>
      <c r="O42" s="792"/>
      <c r="P42" s="797"/>
      <c r="Q42" s="797"/>
      <c r="R42" s="797"/>
      <c r="S42" s="808"/>
      <c r="T42" s="817" t="s">
        <v>623</v>
      </c>
      <c r="U42" s="824"/>
      <c r="V42" s="835"/>
      <c r="W42" s="845" t="str">
        <f>IF(W41="","",VLOOKUP(W41,'(参考様式８）シフト記号表'!$C$6:$L$47,10,FALSE))</f>
        <v/>
      </c>
      <c r="X42" s="857" t="str">
        <f>IF(X41="","",VLOOKUP(X41,'(参考様式８）シフト記号表'!$C$6:$L$47,10,FALSE))</f>
        <v/>
      </c>
      <c r="Y42" s="857" t="str">
        <f>IF(Y41="","",VLOOKUP(Y41,'(参考様式８）シフト記号表'!$C$6:$L$47,10,FALSE))</f>
        <v/>
      </c>
      <c r="Z42" s="857" t="str">
        <f>IF(Z41="","",VLOOKUP(Z41,'(参考様式８）シフト記号表'!$C$6:$L$47,10,FALSE))</f>
        <v/>
      </c>
      <c r="AA42" s="857" t="str">
        <f>IF(AA41="","",VLOOKUP(AA41,'(参考様式８）シフト記号表'!$C$6:$L$47,10,FALSE))</f>
        <v/>
      </c>
      <c r="AB42" s="857" t="str">
        <f>IF(AB41="","",VLOOKUP(AB41,'(参考様式８）シフト記号表'!$C$6:$L$47,10,FALSE))</f>
        <v/>
      </c>
      <c r="AC42" s="872" t="str">
        <f>IF(AC41="","",VLOOKUP(AC41,'(参考様式８）シフト記号表'!$C$6:$L$47,10,FALSE))</f>
        <v/>
      </c>
      <c r="AD42" s="845" t="str">
        <f>IF(AD41="","",VLOOKUP(AD41,'(参考様式８）シフト記号表'!$C$6:$L$47,10,FALSE))</f>
        <v/>
      </c>
      <c r="AE42" s="857" t="str">
        <f>IF(AE41="","",VLOOKUP(AE41,'(参考様式８）シフト記号表'!$C$6:$L$47,10,FALSE))</f>
        <v/>
      </c>
      <c r="AF42" s="857" t="str">
        <f>IF(AF41="","",VLOOKUP(AF41,'(参考様式８）シフト記号表'!$C$6:$L$47,10,FALSE))</f>
        <v/>
      </c>
      <c r="AG42" s="857" t="str">
        <f>IF(AG41="","",VLOOKUP(AG41,'(参考様式８）シフト記号表'!$C$6:$L$47,10,FALSE))</f>
        <v/>
      </c>
      <c r="AH42" s="857" t="str">
        <f>IF(AH41="","",VLOOKUP(AH41,'(参考様式８）シフト記号表'!$C$6:$L$47,10,FALSE))</f>
        <v/>
      </c>
      <c r="AI42" s="857" t="str">
        <f>IF(AI41="","",VLOOKUP(AI41,'(参考様式８）シフト記号表'!$C$6:$L$47,10,FALSE))</f>
        <v/>
      </c>
      <c r="AJ42" s="872" t="str">
        <f>IF(AJ41="","",VLOOKUP(AJ41,'(参考様式８）シフト記号表'!$C$6:$L$47,10,FALSE))</f>
        <v/>
      </c>
      <c r="AK42" s="845" t="str">
        <f>IF(AK41="","",VLOOKUP(AK41,'(参考様式８）シフト記号表'!$C$6:$L$47,10,FALSE))</f>
        <v/>
      </c>
      <c r="AL42" s="857" t="str">
        <f>IF(AL41="","",VLOOKUP(AL41,'(参考様式８）シフト記号表'!$C$6:$L$47,10,FALSE))</f>
        <v/>
      </c>
      <c r="AM42" s="857" t="str">
        <f>IF(AM41="","",VLOOKUP(AM41,'(参考様式８）シフト記号表'!$C$6:$L$47,10,FALSE))</f>
        <v/>
      </c>
      <c r="AN42" s="857" t="str">
        <f>IF(AN41="","",VLOOKUP(AN41,'(参考様式８）シフト記号表'!$C$6:$L$47,10,FALSE))</f>
        <v/>
      </c>
      <c r="AO42" s="857" t="str">
        <f>IF(AO41="","",VLOOKUP(AO41,'(参考様式８）シフト記号表'!$C$6:$L$47,10,FALSE))</f>
        <v/>
      </c>
      <c r="AP42" s="857" t="str">
        <f>IF(AP41="","",VLOOKUP(AP41,'(参考様式８）シフト記号表'!$C$6:$L$47,10,FALSE))</f>
        <v/>
      </c>
      <c r="AQ42" s="872" t="str">
        <f>IF(AQ41="","",VLOOKUP(AQ41,'(参考様式８）シフト記号表'!$C$6:$L$47,10,FALSE))</f>
        <v/>
      </c>
      <c r="AR42" s="845" t="str">
        <f>IF(AR41="","",VLOOKUP(AR41,'(参考様式８）シフト記号表'!$C$6:$L$47,10,FALSE))</f>
        <v/>
      </c>
      <c r="AS42" s="857" t="str">
        <f>IF(AS41="","",VLOOKUP(AS41,'(参考様式８）シフト記号表'!$C$6:$L$47,10,FALSE))</f>
        <v/>
      </c>
      <c r="AT42" s="857" t="str">
        <f>IF(AT41="","",VLOOKUP(AT41,'(参考様式８）シフト記号表'!$C$6:$L$47,10,FALSE))</f>
        <v/>
      </c>
      <c r="AU42" s="857" t="str">
        <f>IF(AU41="","",VLOOKUP(AU41,'(参考様式８）シフト記号表'!$C$6:$L$47,10,FALSE))</f>
        <v/>
      </c>
      <c r="AV42" s="857" t="str">
        <f>IF(AV41="","",VLOOKUP(AV41,'(参考様式８）シフト記号表'!$C$6:$L$47,10,FALSE))</f>
        <v/>
      </c>
      <c r="AW42" s="857" t="str">
        <f>IF(AW41="","",VLOOKUP(AW41,'(参考様式８）シフト記号表'!$C$6:$L$47,10,FALSE))</f>
        <v/>
      </c>
      <c r="AX42" s="872" t="str">
        <f>IF(AX41="","",VLOOKUP(AX41,'(参考様式８）シフト記号表'!$C$6:$L$47,10,FALSE))</f>
        <v/>
      </c>
      <c r="AY42" s="845" t="str">
        <f>IF(AY41="","",VLOOKUP(AY41,'(参考様式８）シフト記号表'!$C$6:$L$47,10,FALSE))</f>
        <v/>
      </c>
      <c r="AZ42" s="857" t="str">
        <f>IF(AZ41="","",VLOOKUP(AZ41,'(参考様式８）シフト記号表'!$C$6:$L$47,10,FALSE))</f>
        <v/>
      </c>
      <c r="BA42" s="857" t="str">
        <f>IF(BA41="","",VLOOKUP(BA41,'(参考様式８）シフト記号表'!$C$6:$L$47,10,FALSE))</f>
        <v/>
      </c>
      <c r="BB42" s="902">
        <f>IF($BE$3="４週",SUM(W42:AX42),IF($BE$3="暦月",SUM(W42:BA42),""))</f>
        <v>0</v>
      </c>
      <c r="BC42" s="910"/>
      <c r="BD42" s="919">
        <f>IF($BE$3="４週",BB42/4,IF($BE$3="暦月",(BB42/($BE$8/7)),""))</f>
        <v>0</v>
      </c>
      <c r="BE42" s="910"/>
      <c r="BF42" s="930"/>
      <c r="BG42" s="935"/>
      <c r="BH42" s="935"/>
      <c r="BI42" s="935"/>
      <c r="BJ42" s="946"/>
    </row>
    <row r="43" spans="2:62" ht="20.25" customHeight="1">
      <c r="B43" s="706">
        <f>B41+1</f>
        <v>15</v>
      </c>
      <c r="C43" s="719"/>
      <c r="D43" s="730"/>
      <c r="E43" s="737"/>
      <c r="F43" s="742"/>
      <c r="G43" s="737"/>
      <c r="H43" s="742"/>
      <c r="I43" s="751"/>
      <c r="J43" s="765"/>
      <c r="K43" s="771"/>
      <c r="L43" s="785"/>
      <c r="M43" s="785"/>
      <c r="N43" s="730"/>
      <c r="O43" s="792"/>
      <c r="P43" s="797"/>
      <c r="Q43" s="797"/>
      <c r="R43" s="797"/>
      <c r="S43" s="808"/>
      <c r="T43" s="818" t="s">
        <v>693</v>
      </c>
      <c r="U43" s="825"/>
      <c r="V43" s="836"/>
      <c r="W43" s="846"/>
      <c r="X43" s="858"/>
      <c r="Y43" s="858"/>
      <c r="Z43" s="858"/>
      <c r="AA43" s="858"/>
      <c r="AB43" s="858"/>
      <c r="AC43" s="873"/>
      <c r="AD43" s="846"/>
      <c r="AE43" s="858"/>
      <c r="AF43" s="858"/>
      <c r="AG43" s="858"/>
      <c r="AH43" s="858"/>
      <c r="AI43" s="858"/>
      <c r="AJ43" s="873"/>
      <c r="AK43" s="846"/>
      <c r="AL43" s="858"/>
      <c r="AM43" s="858"/>
      <c r="AN43" s="858"/>
      <c r="AO43" s="858"/>
      <c r="AP43" s="858"/>
      <c r="AQ43" s="873"/>
      <c r="AR43" s="846"/>
      <c r="AS43" s="858"/>
      <c r="AT43" s="858"/>
      <c r="AU43" s="858"/>
      <c r="AV43" s="858"/>
      <c r="AW43" s="858"/>
      <c r="AX43" s="873"/>
      <c r="AY43" s="846"/>
      <c r="AZ43" s="858"/>
      <c r="BA43" s="896"/>
      <c r="BB43" s="903"/>
      <c r="BC43" s="911"/>
      <c r="BD43" s="920"/>
      <c r="BE43" s="926"/>
      <c r="BF43" s="931"/>
      <c r="BG43" s="936"/>
      <c r="BH43" s="936"/>
      <c r="BI43" s="936"/>
      <c r="BJ43" s="947"/>
    </row>
    <row r="44" spans="2:62" ht="20.25" customHeight="1">
      <c r="B44" s="707"/>
      <c r="C44" s="718"/>
      <c r="D44" s="729"/>
      <c r="E44" s="737"/>
      <c r="F44" s="742">
        <f>C43</f>
        <v>0</v>
      </c>
      <c r="G44" s="737"/>
      <c r="H44" s="742">
        <f>I43</f>
        <v>0</v>
      </c>
      <c r="I44" s="750"/>
      <c r="J44" s="764"/>
      <c r="K44" s="770"/>
      <c r="L44" s="784"/>
      <c r="M44" s="784"/>
      <c r="N44" s="729"/>
      <c r="O44" s="792"/>
      <c r="P44" s="797"/>
      <c r="Q44" s="797"/>
      <c r="R44" s="797"/>
      <c r="S44" s="808"/>
      <c r="T44" s="817" t="s">
        <v>623</v>
      </c>
      <c r="U44" s="824"/>
      <c r="V44" s="835"/>
      <c r="W44" s="845" t="str">
        <f>IF(W43="","",VLOOKUP(W43,'(参考様式８）シフト記号表'!$C$6:$L$47,10,FALSE))</f>
        <v/>
      </c>
      <c r="X44" s="857" t="str">
        <f>IF(X43="","",VLOOKUP(X43,'(参考様式８）シフト記号表'!$C$6:$L$47,10,FALSE))</f>
        <v/>
      </c>
      <c r="Y44" s="857" t="str">
        <f>IF(Y43="","",VLOOKUP(Y43,'(参考様式８）シフト記号表'!$C$6:$L$47,10,FALSE))</f>
        <v/>
      </c>
      <c r="Z44" s="857" t="str">
        <f>IF(Z43="","",VLOOKUP(Z43,'(参考様式８）シフト記号表'!$C$6:$L$47,10,FALSE))</f>
        <v/>
      </c>
      <c r="AA44" s="857" t="str">
        <f>IF(AA43="","",VLOOKUP(AA43,'(参考様式８）シフト記号表'!$C$6:$L$47,10,FALSE))</f>
        <v/>
      </c>
      <c r="AB44" s="857" t="str">
        <f>IF(AB43="","",VLOOKUP(AB43,'(参考様式８）シフト記号表'!$C$6:$L$47,10,FALSE))</f>
        <v/>
      </c>
      <c r="AC44" s="872" t="str">
        <f>IF(AC43="","",VLOOKUP(AC43,'(参考様式８）シフト記号表'!$C$6:$L$47,10,FALSE))</f>
        <v/>
      </c>
      <c r="AD44" s="845" t="str">
        <f>IF(AD43="","",VLOOKUP(AD43,'(参考様式８）シフト記号表'!$C$6:$L$47,10,FALSE))</f>
        <v/>
      </c>
      <c r="AE44" s="857" t="str">
        <f>IF(AE43="","",VLOOKUP(AE43,'(参考様式８）シフト記号表'!$C$6:$L$47,10,FALSE))</f>
        <v/>
      </c>
      <c r="AF44" s="857" t="str">
        <f>IF(AF43="","",VLOOKUP(AF43,'(参考様式８）シフト記号表'!$C$6:$L$47,10,FALSE))</f>
        <v/>
      </c>
      <c r="AG44" s="857" t="str">
        <f>IF(AG43="","",VLOOKUP(AG43,'(参考様式８）シフト記号表'!$C$6:$L$47,10,FALSE))</f>
        <v/>
      </c>
      <c r="AH44" s="857" t="str">
        <f>IF(AH43="","",VLOOKUP(AH43,'(参考様式８）シフト記号表'!$C$6:$L$47,10,FALSE))</f>
        <v/>
      </c>
      <c r="AI44" s="857" t="str">
        <f>IF(AI43="","",VLOOKUP(AI43,'(参考様式８）シフト記号表'!$C$6:$L$47,10,FALSE))</f>
        <v/>
      </c>
      <c r="AJ44" s="872" t="str">
        <f>IF(AJ43="","",VLOOKUP(AJ43,'(参考様式８）シフト記号表'!$C$6:$L$47,10,FALSE))</f>
        <v/>
      </c>
      <c r="AK44" s="845" t="str">
        <f>IF(AK43="","",VLOOKUP(AK43,'(参考様式８）シフト記号表'!$C$6:$L$47,10,FALSE))</f>
        <v/>
      </c>
      <c r="AL44" s="857" t="str">
        <f>IF(AL43="","",VLOOKUP(AL43,'(参考様式８）シフト記号表'!$C$6:$L$47,10,FALSE))</f>
        <v/>
      </c>
      <c r="AM44" s="857" t="str">
        <f>IF(AM43="","",VLOOKUP(AM43,'(参考様式８）シフト記号表'!$C$6:$L$47,10,FALSE))</f>
        <v/>
      </c>
      <c r="AN44" s="857" t="str">
        <f>IF(AN43="","",VLOOKUP(AN43,'(参考様式８）シフト記号表'!$C$6:$L$47,10,FALSE))</f>
        <v/>
      </c>
      <c r="AO44" s="857" t="str">
        <f>IF(AO43="","",VLOOKUP(AO43,'(参考様式８）シフト記号表'!$C$6:$L$47,10,FALSE))</f>
        <v/>
      </c>
      <c r="AP44" s="857" t="str">
        <f>IF(AP43="","",VLOOKUP(AP43,'(参考様式８）シフト記号表'!$C$6:$L$47,10,FALSE))</f>
        <v/>
      </c>
      <c r="AQ44" s="872" t="str">
        <f>IF(AQ43="","",VLOOKUP(AQ43,'(参考様式８）シフト記号表'!$C$6:$L$47,10,FALSE))</f>
        <v/>
      </c>
      <c r="AR44" s="845" t="str">
        <f>IF(AR43="","",VLOOKUP(AR43,'(参考様式８）シフト記号表'!$C$6:$L$47,10,FALSE))</f>
        <v/>
      </c>
      <c r="AS44" s="857" t="str">
        <f>IF(AS43="","",VLOOKUP(AS43,'(参考様式８）シフト記号表'!$C$6:$L$47,10,FALSE))</f>
        <v/>
      </c>
      <c r="AT44" s="857" t="str">
        <f>IF(AT43="","",VLOOKUP(AT43,'(参考様式８）シフト記号表'!$C$6:$L$47,10,FALSE))</f>
        <v/>
      </c>
      <c r="AU44" s="857" t="str">
        <f>IF(AU43="","",VLOOKUP(AU43,'(参考様式８）シフト記号表'!$C$6:$L$47,10,FALSE))</f>
        <v/>
      </c>
      <c r="AV44" s="857" t="str">
        <f>IF(AV43="","",VLOOKUP(AV43,'(参考様式８）シフト記号表'!$C$6:$L$47,10,FALSE))</f>
        <v/>
      </c>
      <c r="AW44" s="857" t="str">
        <f>IF(AW43="","",VLOOKUP(AW43,'(参考様式８）シフト記号表'!$C$6:$L$47,10,FALSE))</f>
        <v/>
      </c>
      <c r="AX44" s="872" t="str">
        <f>IF(AX43="","",VLOOKUP(AX43,'(参考様式８）シフト記号表'!$C$6:$L$47,10,FALSE))</f>
        <v/>
      </c>
      <c r="AY44" s="845" t="str">
        <f>IF(AY43="","",VLOOKUP(AY43,'(参考様式８）シフト記号表'!$C$6:$L$47,10,FALSE))</f>
        <v/>
      </c>
      <c r="AZ44" s="857" t="str">
        <f>IF(AZ43="","",VLOOKUP(AZ43,'(参考様式８）シフト記号表'!$C$6:$L$47,10,FALSE))</f>
        <v/>
      </c>
      <c r="BA44" s="857" t="str">
        <f>IF(BA43="","",VLOOKUP(BA43,'(参考様式８）シフト記号表'!$C$6:$L$47,10,FALSE))</f>
        <v/>
      </c>
      <c r="BB44" s="902">
        <f>IF($BE$3="４週",SUM(W44:AX44),IF($BE$3="暦月",SUM(W44:BA44),""))</f>
        <v>0</v>
      </c>
      <c r="BC44" s="910"/>
      <c r="BD44" s="919">
        <f>IF($BE$3="４週",BB44/4,IF($BE$3="暦月",(BB44/($BE$8/7)),""))</f>
        <v>0</v>
      </c>
      <c r="BE44" s="910"/>
      <c r="BF44" s="930"/>
      <c r="BG44" s="935"/>
      <c r="BH44" s="935"/>
      <c r="BI44" s="935"/>
      <c r="BJ44" s="946"/>
    </row>
    <row r="45" spans="2:62" ht="20.25" customHeight="1">
      <c r="B45" s="706">
        <f>B43+1</f>
        <v>16</v>
      </c>
      <c r="C45" s="719"/>
      <c r="D45" s="730"/>
      <c r="E45" s="737"/>
      <c r="F45" s="742"/>
      <c r="G45" s="737"/>
      <c r="H45" s="742"/>
      <c r="I45" s="751"/>
      <c r="J45" s="765"/>
      <c r="K45" s="771"/>
      <c r="L45" s="785"/>
      <c r="M45" s="785"/>
      <c r="N45" s="730"/>
      <c r="O45" s="792"/>
      <c r="P45" s="797"/>
      <c r="Q45" s="797"/>
      <c r="R45" s="797"/>
      <c r="S45" s="808"/>
      <c r="T45" s="818" t="s">
        <v>693</v>
      </c>
      <c r="U45" s="825"/>
      <c r="V45" s="836"/>
      <c r="W45" s="846"/>
      <c r="X45" s="858"/>
      <c r="Y45" s="858"/>
      <c r="Z45" s="858"/>
      <c r="AA45" s="858"/>
      <c r="AB45" s="858"/>
      <c r="AC45" s="873"/>
      <c r="AD45" s="846"/>
      <c r="AE45" s="858"/>
      <c r="AF45" s="858"/>
      <c r="AG45" s="858"/>
      <c r="AH45" s="858"/>
      <c r="AI45" s="858"/>
      <c r="AJ45" s="873"/>
      <c r="AK45" s="846"/>
      <c r="AL45" s="858"/>
      <c r="AM45" s="858"/>
      <c r="AN45" s="858"/>
      <c r="AO45" s="858"/>
      <c r="AP45" s="858"/>
      <c r="AQ45" s="873"/>
      <c r="AR45" s="846"/>
      <c r="AS45" s="858"/>
      <c r="AT45" s="858"/>
      <c r="AU45" s="858"/>
      <c r="AV45" s="858"/>
      <c r="AW45" s="858"/>
      <c r="AX45" s="873"/>
      <c r="AY45" s="846"/>
      <c r="AZ45" s="858"/>
      <c r="BA45" s="896"/>
      <c r="BB45" s="903"/>
      <c r="BC45" s="911"/>
      <c r="BD45" s="920"/>
      <c r="BE45" s="926"/>
      <c r="BF45" s="931"/>
      <c r="BG45" s="936"/>
      <c r="BH45" s="936"/>
      <c r="BI45" s="936"/>
      <c r="BJ45" s="947"/>
    </row>
    <row r="46" spans="2:62" ht="20.25" customHeight="1">
      <c r="B46" s="707"/>
      <c r="C46" s="718"/>
      <c r="D46" s="729"/>
      <c r="E46" s="737"/>
      <c r="F46" s="742">
        <f>C45</f>
        <v>0</v>
      </c>
      <c r="G46" s="737"/>
      <c r="H46" s="742">
        <f>I45</f>
        <v>0</v>
      </c>
      <c r="I46" s="750"/>
      <c r="J46" s="764"/>
      <c r="K46" s="770"/>
      <c r="L46" s="784"/>
      <c r="M46" s="784"/>
      <c r="N46" s="729"/>
      <c r="O46" s="792"/>
      <c r="P46" s="797"/>
      <c r="Q46" s="797"/>
      <c r="R46" s="797"/>
      <c r="S46" s="808"/>
      <c r="T46" s="817" t="s">
        <v>623</v>
      </c>
      <c r="U46" s="824"/>
      <c r="V46" s="835"/>
      <c r="W46" s="845" t="str">
        <f>IF(W45="","",VLOOKUP(W45,'(参考様式８）シフト記号表'!$C$6:$L$47,10,FALSE))</f>
        <v/>
      </c>
      <c r="X46" s="857" t="str">
        <f>IF(X45="","",VLOOKUP(X45,'(参考様式８）シフト記号表'!$C$6:$L$47,10,FALSE))</f>
        <v/>
      </c>
      <c r="Y46" s="857" t="str">
        <f>IF(Y45="","",VLOOKUP(Y45,'(参考様式８）シフト記号表'!$C$6:$L$47,10,FALSE))</f>
        <v/>
      </c>
      <c r="Z46" s="857" t="str">
        <f>IF(Z45="","",VLOOKUP(Z45,'(参考様式８）シフト記号表'!$C$6:$L$47,10,FALSE))</f>
        <v/>
      </c>
      <c r="AA46" s="857" t="str">
        <f>IF(AA45="","",VLOOKUP(AA45,'(参考様式８）シフト記号表'!$C$6:$L$47,10,FALSE))</f>
        <v/>
      </c>
      <c r="AB46" s="857" t="str">
        <f>IF(AB45="","",VLOOKUP(AB45,'(参考様式８）シフト記号表'!$C$6:$L$47,10,FALSE))</f>
        <v/>
      </c>
      <c r="AC46" s="872" t="str">
        <f>IF(AC45="","",VLOOKUP(AC45,'(参考様式８）シフト記号表'!$C$6:$L$47,10,FALSE))</f>
        <v/>
      </c>
      <c r="AD46" s="845" t="str">
        <f>IF(AD45="","",VLOOKUP(AD45,'(参考様式８）シフト記号表'!$C$6:$L$47,10,FALSE))</f>
        <v/>
      </c>
      <c r="AE46" s="857" t="str">
        <f>IF(AE45="","",VLOOKUP(AE45,'(参考様式８）シフト記号表'!$C$6:$L$47,10,FALSE))</f>
        <v/>
      </c>
      <c r="AF46" s="857" t="str">
        <f>IF(AF45="","",VLOOKUP(AF45,'(参考様式８）シフト記号表'!$C$6:$L$47,10,FALSE))</f>
        <v/>
      </c>
      <c r="AG46" s="857" t="str">
        <f>IF(AG45="","",VLOOKUP(AG45,'(参考様式８）シフト記号表'!$C$6:$L$47,10,FALSE))</f>
        <v/>
      </c>
      <c r="AH46" s="857" t="str">
        <f>IF(AH45="","",VLOOKUP(AH45,'(参考様式８）シフト記号表'!$C$6:$L$47,10,FALSE))</f>
        <v/>
      </c>
      <c r="AI46" s="857" t="str">
        <f>IF(AI45="","",VLOOKUP(AI45,'(参考様式８）シフト記号表'!$C$6:$L$47,10,FALSE))</f>
        <v/>
      </c>
      <c r="AJ46" s="872" t="str">
        <f>IF(AJ45="","",VLOOKUP(AJ45,'(参考様式８）シフト記号表'!$C$6:$L$47,10,FALSE))</f>
        <v/>
      </c>
      <c r="AK46" s="845" t="str">
        <f>IF(AK45="","",VLOOKUP(AK45,'(参考様式８）シフト記号表'!$C$6:$L$47,10,FALSE))</f>
        <v/>
      </c>
      <c r="AL46" s="857" t="str">
        <f>IF(AL45="","",VLOOKUP(AL45,'(参考様式８）シフト記号表'!$C$6:$L$47,10,FALSE))</f>
        <v/>
      </c>
      <c r="AM46" s="857" t="str">
        <f>IF(AM45="","",VLOOKUP(AM45,'(参考様式８）シフト記号表'!$C$6:$L$47,10,FALSE))</f>
        <v/>
      </c>
      <c r="AN46" s="857" t="str">
        <f>IF(AN45="","",VLOOKUP(AN45,'(参考様式８）シフト記号表'!$C$6:$L$47,10,FALSE))</f>
        <v/>
      </c>
      <c r="AO46" s="857" t="str">
        <f>IF(AO45="","",VLOOKUP(AO45,'(参考様式８）シフト記号表'!$C$6:$L$47,10,FALSE))</f>
        <v/>
      </c>
      <c r="AP46" s="857" t="str">
        <f>IF(AP45="","",VLOOKUP(AP45,'(参考様式８）シフト記号表'!$C$6:$L$47,10,FALSE))</f>
        <v/>
      </c>
      <c r="AQ46" s="872" t="str">
        <f>IF(AQ45="","",VLOOKUP(AQ45,'(参考様式８）シフト記号表'!$C$6:$L$47,10,FALSE))</f>
        <v/>
      </c>
      <c r="AR46" s="845" t="str">
        <f>IF(AR45="","",VLOOKUP(AR45,'(参考様式８）シフト記号表'!$C$6:$L$47,10,FALSE))</f>
        <v/>
      </c>
      <c r="AS46" s="857" t="str">
        <f>IF(AS45="","",VLOOKUP(AS45,'(参考様式８）シフト記号表'!$C$6:$L$47,10,FALSE))</f>
        <v/>
      </c>
      <c r="AT46" s="857" t="str">
        <f>IF(AT45="","",VLOOKUP(AT45,'(参考様式８）シフト記号表'!$C$6:$L$47,10,FALSE))</f>
        <v/>
      </c>
      <c r="AU46" s="857" t="str">
        <f>IF(AU45="","",VLOOKUP(AU45,'(参考様式８）シフト記号表'!$C$6:$L$47,10,FALSE))</f>
        <v/>
      </c>
      <c r="AV46" s="857" t="str">
        <f>IF(AV45="","",VLOOKUP(AV45,'(参考様式８）シフト記号表'!$C$6:$L$47,10,FALSE))</f>
        <v/>
      </c>
      <c r="AW46" s="857" t="str">
        <f>IF(AW45="","",VLOOKUP(AW45,'(参考様式８）シフト記号表'!$C$6:$L$47,10,FALSE))</f>
        <v/>
      </c>
      <c r="AX46" s="872" t="str">
        <f>IF(AX45="","",VLOOKUP(AX45,'(参考様式８）シフト記号表'!$C$6:$L$47,10,FALSE))</f>
        <v/>
      </c>
      <c r="AY46" s="845" t="str">
        <f>IF(AY45="","",VLOOKUP(AY45,'(参考様式８）シフト記号表'!$C$6:$L$47,10,FALSE))</f>
        <v/>
      </c>
      <c r="AZ46" s="857" t="str">
        <f>IF(AZ45="","",VLOOKUP(AZ45,'(参考様式８）シフト記号表'!$C$6:$L$47,10,FALSE))</f>
        <v/>
      </c>
      <c r="BA46" s="857" t="str">
        <f>IF(BA45="","",VLOOKUP(BA45,'(参考様式８）シフト記号表'!$C$6:$L$47,10,FALSE))</f>
        <v/>
      </c>
      <c r="BB46" s="902">
        <f>IF($BE$3="４週",SUM(W46:AX46),IF($BE$3="暦月",SUM(W46:BA46),""))</f>
        <v>0</v>
      </c>
      <c r="BC46" s="910"/>
      <c r="BD46" s="919">
        <f>IF($BE$3="４週",BB46/4,IF($BE$3="暦月",(BB46/($BE$8/7)),""))</f>
        <v>0</v>
      </c>
      <c r="BE46" s="910"/>
      <c r="BF46" s="930"/>
      <c r="BG46" s="935"/>
      <c r="BH46" s="935"/>
      <c r="BI46" s="935"/>
      <c r="BJ46" s="946"/>
    </row>
    <row r="47" spans="2:62" ht="20.25" customHeight="1">
      <c r="B47" s="706">
        <f>B45+1</f>
        <v>17</v>
      </c>
      <c r="C47" s="719"/>
      <c r="D47" s="730"/>
      <c r="E47" s="737"/>
      <c r="F47" s="742"/>
      <c r="G47" s="737"/>
      <c r="H47" s="742"/>
      <c r="I47" s="751"/>
      <c r="J47" s="765"/>
      <c r="K47" s="771"/>
      <c r="L47" s="785"/>
      <c r="M47" s="785"/>
      <c r="N47" s="730"/>
      <c r="O47" s="792"/>
      <c r="P47" s="797"/>
      <c r="Q47" s="797"/>
      <c r="R47" s="797"/>
      <c r="S47" s="808"/>
      <c r="T47" s="818" t="s">
        <v>693</v>
      </c>
      <c r="U47" s="825"/>
      <c r="V47" s="836"/>
      <c r="W47" s="846"/>
      <c r="X47" s="858"/>
      <c r="Y47" s="858"/>
      <c r="Z47" s="858"/>
      <c r="AA47" s="858"/>
      <c r="AB47" s="858"/>
      <c r="AC47" s="873"/>
      <c r="AD47" s="846"/>
      <c r="AE47" s="858"/>
      <c r="AF47" s="858"/>
      <c r="AG47" s="858"/>
      <c r="AH47" s="858"/>
      <c r="AI47" s="858"/>
      <c r="AJ47" s="873"/>
      <c r="AK47" s="846"/>
      <c r="AL47" s="858"/>
      <c r="AM47" s="858"/>
      <c r="AN47" s="858"/>
      <c r="AO47" s="858"/>
      <c r="AP47" s="858"/>
      <c r="AQ47" s="873"/>
      <c r="AR47" s="846"/>
      <c r="AS47" s="858"/>
      <c r="AT47" s="858"/>
      <c r="AU47" s="858"/>
      <c r="AV47" s="858"/>
      <c r="AW47" s="858"/>
      <c r="AX47" s="873"/>
      <c r="AY47" s="846"/>
      <c r="AZ47" s="858"/>
      <c r="BA47" s="896"/>
      <c r="BB47" s="903"/>
      <c r="BC47" s="911"/>
      <c r="BD47" s="920"/>
      <c r="BE47" s="926"/>
      <c r="BF47" s="931"/>
      <c r="BG47" s="936"/>
      <c r="BH47" s="936"/>
      <c r="BI47" s="936"/>
      <c r="BJ47" s="947"/>
    </row>
    <row r="48" spans="2:62" ht="20.25" customHeight="1">
      <c r="B48" s="707"/>
      <c r="C48" s="718"/>
      <c r="D48" s="729"/>
      <c r="E48" s="737"/>
      <c r="F48" s="742">
        <f>C47</f>
        <v>0</v>
      </c>
      <c r="G48" s="737"/>
      <c r="H48" s="742">
        <f>I47</f>
        <v>0</v>
      </c>
      <c r="I48" s="750"/>
      <c r="J48" s="764"/>
      <c r="K48" s="770"/>
      <c r="L48" s="784"/>
      <c r="M48" s="784"/>
      <c r="N48" s="729"/>
      <c r="O48" s="792"/>
      <c r="P48" s="797"/>
      <c r="Q48" s="797"/>
      <c r="R48" s="797"/>
      <c r="S48" s="808"/>
      <c r="T48" s="817" t="s">
        <v>623</v>
      </c>
      <c r="U48" s="824"/>
      <c r="V48" s="835"/>
      <c r="W48" s="845" t="str">
        <f>IF(W47="","",VLOOKUP(W47,'(参考様式８）シフト記号表'!$C$6:$L$47,10,FALSE))</f>
        <v/>
      </c>
      <c r="X48" s="857" t="str">
        <f>IF(X47="","",VLOOKUP(X47,'(参考様式８）シフト記号表'!$C$6:$L$47,10,FALSE))</f>
        <v/>
      </c>
      <c r="Y48" s="857" t="str">
        <f>IF(Y47="","",VLOOKUP(Y47,'(参考様式８）シフト記号表'!$C$6:$L$47,10,FALSE))</f>
        <v/>
      </c>
      <c r="Z48" s="857" t="str">
        <f>IF(Z47="","",VLOOKUP(Z47,'(参考様式８）シフト記号表'!$C$6:$L$47,10,FALSE))</f>
        <v/>
      </c>
      <c r="AA48" s="857" t="str">
        <f>IF(AA47="","",VLOOKUP(AA47,'(参考様式８）シフト記号表'!$C$6:$L$47,10,FALSE))</f>
        <v/>
      </c>
      <c r="AB48" s="857" t="str">
        <f>IF(AB47="","",VLOOKUP(AB47,'(参考様式８）シフト記号表'!$C$6:$L$47,10,FALSE))</f>
        <v/>
      </c>
      <c r="AC48" s="872" t="str">
        <f>IF(AC47="","",VLOOKUP(AC47,'(参考様式８）シフト記号表'!$C$6:$L$47,10,FALSE))</f>
        <v/>
      </c>
      <c r="AD48" s="845" t="str">
        <f>IF(AD47="","",VLOOKUP(AD47,'(参考様式８）シフト記号表'!$C$6:$L$47,10,FALSE))</f>
        <v/>
      </c>
      <c r="AE48" s="857" t="str">
        <f>IF(AE47="","",VLOOKUP(AE47,'(参考様式８）シフト記号表'!$C$6:$L$47,10,FALSE))</f>
        <v/>
      </c>
      <c r="AF48" s="857" t="str">
        <f>IF(AF47="","",VLOOKUP(AF47,'(参考様式８）シフト記号表'!$C$6:$L$47,10,FALSE))</f>
        <v/>
      </c>
      <c r="AG48" s="857" t="str">
        <f>IF(AG47="","",VLOOKUP(AG47,'(参考様式８）シフト記号表'!$C$6:$L$47,10,FALSE))</f>
        <v/>
      </c>
      <c r="AH48" s="857" t="str">
        <f>IF(AH47="","",VLOOKUP(AH47,'(参考様式８）シフト記号表'!$C$6:$L$47,10,FALSE))</f>
        <v/>
      </c>
      <c r="AI48" s="857" t="str">
        <f>IF(AI47="","",VLOOKUP(AI47,'(参考様式８）シフト記号表'!$C$6:$L$47,10,FALSE))</f>
        <v/>
      </c>
      <c r="AJ48" s="872" t="str">
        <f>IF(AJ47="","",VLOOKUP(AJ47,'(参考様式８）シフト記号表'!$C$6:$L$47,10,FALSE))</f>
        <v/>
      </c>
      <c r="AK48" s="845" t="str">
        <f>IF(AK47="","",VLOOKUP(AK47,'(参考様式８）シフト記号表'!$C$6:$L$47,10,FALSE))</f>
        <v/>
      </c>
      <c r="AL48" s="857" t="str">
        <f>IF(AL47="","",VLOOKUP(AL47,'(参考様式８）シフト記号表'!$C$6:$L$47,10,FALSE))</f>
        <v/>
      </c>
      <c r="AM48" s="857" t="str">
        <f>IF(AM47="","",VLOOKUP(AM47,'(参考様式８）シフト記号表'!$C$6:$L$47,10,FALSE))</f>
        <v/>
      </c>
      <c r="AN48" s="857" t="str">
        <f>IF(AN47="","",VLOOKUP(AN47,'(参考様式８）シフト記号表'!$C$6:$L$47,10,FALSE))</f>
        <v/>
      </c>
      <c r="AO48" s="857" t="str">
        <f>IF(AO47="","",VLOOKUP(AO47,'(参考様式８）シフト記号表'!$C$6:$L$47,10,FALSE))</f>
        <v/>
      </c>
      <c r="AP48" s="857" t="str">
        <f>IF(AP47="","",VLOOKUP(AP47,'(参考様式８）シフト記号表'!$C$6:$L$47,10,FALSE))</f>
        <v/>
      </c>
      <c r="AQ48" s="872" t="str">
        <f>IF(AQ47="","",VLOOKUP(AQ47,'(参考様式８）シフト記号表'!$C$6:$L$47,10,FALSE))</f>
        <v/>
      </c>
      <c r="AR48" s="845" t="str">
        <f>IF(AR47="","",VLOOKUP(AR47,'(参考様式８）シフト記号表'!$C$6:$L$47,10,FALSE))</f>
        <v/>
      </c>
      <c r="AS48" s="857" t="str">
        <f>IF(AS47="","",VLOOKUP(AS47,'(参考様式８）シフト記号表'!$C$6:$L$47,10,FALSE))</f>
        <v/>
      </c>
      <c r="AT48" s="857" t="str">
        <f>IF(AT47="","",VLOOKUP(AT47,'(参考様式８）シフト記号表'!$C$6:$L$47,10,FALSE))</f>
        <v/>
      </c>
      <c r="AU48" s="857" t="str">
        <f>IF(AU47="","",VLOOKUP(AU47,'(参考様式８）シフト記号表'!$C$6:$L$47,10,FALSE))</f>
        <v/>
      </c>
      <c r="AV48" s="857" t="str">
        <f>IF(AV47="","",VLOOKUP(AV47,'(参考様式８）シフト記号表'!$C$6:$L$47,10,FALSE))</f>
        <v/>
      </c>
      <c r="AW48" s="857" t="str">
        <f>IF(AW47="","",VLOOKUP(AW47,'(参考様式８）シフト記号表'!$C$6:$L$47,10,FALSE))</f>
        <v/>
      </c>
      <c r="AX48" s="872" t="str">
        <f>IF(AX47="","",VLOOKUP(AX47,'(参考様式８）シフト記号表'!$C$6:$L$47,10,FALSE))</f>
        <v/>
      </c>
      <c r="AY48" s="845" t="str">
        <f>IF(AY47="","",VLOOKUP(AY47,'(参考様式８）シフト記号表'!$C$6:$L$47,10,FALSE))</f>
        <v/>
      </c>
      <c r="AZ48" s="857" t="str">
        <f>IF(AZ47="","",VLOOKUP(AZ47,'(参考様式８）シフト記号表'!$C$6:$L$47,10,FALSE))</f>
        <v/>
      </c>
      <c r="BA48" s="857" t="str">
        <f>IF(BA47="","",VLOOKUP(BA47,'(参考様式８）シフト記号表'!$C$6:$L$47,10,FALSE))</f>
        <v/>
      </c>
      <c r="BB48" s="902">
        <f>IF($BE$3="４週",SUM(W48:AX48),IF($BE$3="暦月",SUM(W48:BA48),""))</f>
        <v>0</v>
      </c>
      <c r="BC48" s="910"/>
      <c r="BD48" s="919">
        <f>IF($BE$3="４週",BB48/4,IF($BE$3="暦月",(BB48/($BE$8/7)),""))</f>
        <v>0</v>
      </c>
      <c r="BE48" s="910"/>
      <c r="BF48" s="930"/>
      <c r="BG48" s="935"/>
      <c r="BH48" s="935"/>
      <c r="BI48" s="935"/>
      <c r="BJ48" s="946"/>
    </row>
    <row r="49" spans="2:62" ht="20.25" customHeight="1">
      <c r="B49" s="706">
        <f>B47+1</f>
        <v>18</v>
      </c>
      <c r="C49" s="719"/>
      <c r="D49" s="730"/>
      <c r="E49" s="737"/>
      <c r="F49" s="742"/>
      <c r="G49" s="737"/>
      <c r="H49" s="742"/>
      <c r="I49" s="751"/>
      <c r="J49" s="765"/>
      <c r="K49" s="771"/>
      <c r="L49" s="785"/>
      <c r="M49" s="785"/>
      <c r="N49" s="730"/>
      <c r="O49" s="792"/>
      <c r="P49" s="797"/>
      <c r="Q49" s="797"/>
      <c r="R49" s="797"/>
      <c r="S49" s="808"/>
      <c r="T49" s="818" t="s">
        <v>693</v>
      </c>
      <c r="U49" s="825"/>
      <c r="V49" s="836"/>
      <c r="W49" s="846"/>
      <c r="X49" s="858"/>
      <c r="Y49" s="858"/>
      <c r="Z49" s="858"/>
      <c r="AA49" s="858"/>
      <c r="AB49" s="858"/>
      <c r="AC49" s="873"/>
      <c r="AD49" s="846"/>
      <c r="AE49" s="858"/>
      <c r="AF49" s="858"/>
      <c r="AG49" s="858"/>
      <c r="AH49" s="858"/>
      <c r="AI49" s="858"/>
      <c r="AJ49" s="873"/>
      <c r="AK49" s="846"/>
      <c r="AL49" s="858"/>
      <c r="AM49" s="858"/>
      <c r="AN49" s="858"/>
      <c r="AO49" s="858"/>
      <c r="AP49" s="858"/>
      <c r="AQ49" s="873"/>
      <c r="AR49" s="846"/>
      <c r="AS49" s="858"/>
      <c r="AT49" s="858"/>
      <c r="AU49" s="858"/>
      <c r="AV49" s="858"/>
      <c r="AW49" s="858"/>
      <c r="AX49" s="873"/>
      <c r="AY49" s="846"/>
      <c r="AZ49" s="858"/>
      <c r="BA49" s="896"/>
      <c r="BB49" s="903"/>
      <c r="BC49" s="911"/>
      <c r="BD49" s="920"/>
      <c r="BE49" s="926"/>
      <c r="BF49" s="931"/>
      <c r="BG49" s="936"/>
      <c r="BH49" s="936"/>
      <c r="BI49" s="936"/>
      <c r="BJ49" s="947"/>
    </row>
    <row r="50" spans="2:62" ht="20.25" customHeight="1">
      <c r="B50" s="707"/>
      <c r="C50" s="718"/>
      <c r="D50" s="729"/>
      <c r="E50" s="737"/>
      <c r="F50" s="742">
        <f>C49</f>
        <v>0</v>
      </c>
      <c r="G50" s="737"/>
      <c r="H50" s="742">
        <f>I49</f>
        <v>0</v>
      </c>
      <c r="I50" s="750"/>
      <c r="J50" s="764"/>
      <c r="K50" s="770"/>
      <c r="L50" s="784"/>
      <c r="M50" s="784"/>
      <c r="N50" s="729"/>
      <c r="O50" s="792"/>
      <c r="P50" s="797"/>
      <c r="Q50" s="797"/>
      <c r="R50" s="797"/>
      <c r="S50" s="808"/>
      <c r="T50" s="817" t="s">
        <v>623</v>
      </c>
      <c r="U50" s="824"/>
      <c r="V50" s="835"/>
      <c r="W50" s="845" t="str">
        <f>IF(W49="","",VLOOKUP(W49,'(参考様式８）シフト記号表'!$C$6:$L$47,10,FALSE))</f>
        <v/>
      </c>
      <c r="X50" s="857" t="str">
        <f>IF(X49="","",VLOOKUP(X49,'(参考様式８）シフト記号表'!$C$6:$L$47,10,FALSE))</f>
        <v/>
      </c>
      <c r="Y50" s="857" t="str">
        <f>IF(Y49="","",VLOOKUP(Y49,'(参考様式８）シフト記号表'!$C$6:$L$47,10,FALSE))</f>
        <v/>
      </c>
      <c r="Z50" s="857" t="str">
        <f>IF(Z49="","",VLOOKUP(Z49,'(参考様式８）シフト記号表'!$C$6:$L$47,10,FALSE))</f>
        <v/>
      </c>
      <c r="AA50" s="857" t="str">
        <f>IF(AA49="","",VLOOKUP(AA49,'(参考様式８）シフト記号表'!$C$6:$L$47,10,FALSE))</f>
        <v/>
      </c>
      <c r="AB50" s="857" t="str">
        <f>IF(AB49="","",VLOOKUP(AB49,'(参考様式８）シフト記号表'!$C$6:$L$47,10,FALSE))</f>
        <v/>
      </c>
      <c r="AC50" s="872" t="str">
        <f>IF(AC49="","",VLOOKUP(AC49,'(参考様式８）シフト記号表'!$C$6:$L$47,10,FALSE))</f>
        <v/>
      </c>
      <c r="AD50" s="845" t="str">
        <f>IF(AD49="","",VLOOKUP(AD49,'(参考様式８）シフト記号表'!$C$6:$L$47,10,FALSE))</f>
        <v/>
      </c>
      <c r="AE50" s="857" t="str">
        <f>IF(AE49="","",VLOOKUP(AE49,'(参考様式８）シフト記号表'!$C$6:$L$47,10,FALSE))</f>
        <v/>
      </c>
      <c r="AF50" s="857" t="str">
        <f>IF(AF49="","",VLOOKUP(AF49,'(参考様式８）シフト記号表'!$C$6:$L$47,10,FALSE))</f>
        <v/>
      </c>
      <c r="AG50" s="857" t="str">
        <f>IF(AG49="","",VLOOKUP(AG49,'(参考様式８）シフト記号表'!$C$6:$L$47,10,FALSE))</f>
        <v/>
      </c>
      <c r="AH50" s="857" t="str">
        <f>IF(AH49="","",VLOOKUP(AH49,'(参考様式８）シフト記号表'!$C$6:$L$47,10,FALSE))</f>
        <v/>
      </c>
      <c r="AI50" s="857" t="str">
        <f>IF(AI49="","",VLOOKUP(AI49,'(参考様式８）シフト記号表'!$C$6:$L$47,10,FALSE))</f>
        <v/>
      </c>
      <c r="AJ50" s="872" t="str">
        <f>IF(AJ49="","",VLOOKUP(AJ49,'(参考様式８）シフト記号表'!$C$6:$L$47,10,FALSE))</f>
        <v/>
      </c>
      <c r="AK50" s="845" t="str">
        <f>IF(AK49="","",VLOOKUP(AK49,'(参考様式８）シフト記号表'!$C$6:$L$47,10,FALSE))</f>
        <v/>
      </c>
      <c r="AL50" s="857" t="str">
        <f>IF(AL49="","",VLOOKUP(AL49,'(参考様式８）シフト記号表'!$C$6:$L$47,10,FALSE))</f>
        <v/>
      </c>
      <c r="AM50" s="857" t="str">
        <f>IF(AM49="","",VLOOKUP(AM49,'(参考様式８）シフト記号表'!$C$6:$L$47,10,FALSE))</f>
        <v/>
      </c>
      <c r="AN50" s="857" t="str">
        <f>IF(AN49="","",VLOOKUP(AN49,'(参考様式８）シフト記号表'!$C$6:$L$47,10,FALSE))</f>
        <v/>
      </c>
      <c r="AO50" s="857" t="str">
        <f>IF(AO49="","",VLOOKUP(AO49,'(参考様式８）シフト記号表'!$C$6:$L$47,10,FALSE))</f>
        <v/>
      </c>
      <c r="AP50" s="857" t="str">
        <f>IF(AP49="","",VLOOKUP(AP49,'(参考様式８）シフト記号表'!$C$6:$L$47,10,FALSE))</f>
        <v/>
      </c>
      <c r="AQ50" s="872" t="str">
        <f>IF(AQ49="","",VLOOKUP(AQ49,'(参考様式８）シフト記号表'!$C$6:$L$47,10,FALSE))</f>
        <v/>
      </c>
      <c r="AR50" s="845" t="str">
        <f>IF(AR49="","",VLOOKUP(AR49,'(参考様式８）シフト記号表'!$C$6:$L$47,10,FALSE))</f>
        <v/>
      </c>
      <c r="AS50" s="857" t="str">
        <f>IF(AS49="","",VLOOKUP(AS49,'(参考様式８）シフト記号表'!$C$6:$L$47,10,FALSE))</f>
        <v/>
      </c>
      <c r="AT50" s="857" t="str">
        <f>IF(AT49="","",VLOOKUP(AT49,'(参考様式８）シフト記号表'!$C$6:$L$47,10,FALSE))</f>
        <v/>
      </c>
      <c r="AU50" s="857" t="str">
        <f>IF(AU49="","",VLOOKUP(AU49,'(参考様式８）シフト記号表'!$C$6:$L$47,10,FALSE))</f>
        <v/>
      </c>
      <c r="AV50" s="857" t="str">
        <f>IF(AV49="","",VLOOKUP(AV49,'(参考様式８）シフト記号表'!$C$6:$L$47,10,FALSE))</f>
        <v/>
      </c>
      <c r="AW50" s="857" t="str">
        <f>IF(AW49="","",VLOOKUP(AW49,'(参考様式８）シフト記号表'!$C$6:$L$47,10,FALSE))</f>
        <v/>
      </c>
      <c r="AX50" s="872" t="str">
        <f>IF(AX49="","",VLOOKUP(AX49,'(参考様式８）シフト記号表'!$C$6:$L$47,10,FALSE))</f>
        <v/>
      </c>
      <c r="AY50" s="845" t="str">
        <f>IF(AY49="","",VLOOKUP(AY49,'(参考様式８）シフト記号表'!$C$6:$L$47,10,FALSE))</f>
        <v/>
      </c>
      <c r="AZ50" s="857" t="str">
        <f>IF(AZ49="","",VLOOKUP(AZ49,'(参考様式８）シフト記号表'!$C$6:$L$47,10,FALSE))</f>
        <v/>
      </c>
      <c r="BA50" s="857" t="str">
        <f>IF(BA49="","",VLOOKUP(BA49,'(参考様式８）シフト記号表'!$C$6:$L$47,10,FALSE))</f>
        <v/>
      </c>
      <c r="BB50" s="902">
        <f>IF($BE$3="４週",SUM(W50:AX50),IF($BE$3="暦月",SUM(W50:BA50),""))</f>
        <v>0</v>
      </c>
      <c r="BC50" s="910"/>
      <c r="BD50" s="919">
        <f>IF($BE$3="４週",BB50/4,IF($BE$3="暦月",(BB50/($BE$8/7)),""))</f>
        <v>0</v>
      </c>
      <c r="BE50" s="910"/>
      <c r="BF50" s="930"/>
      <c r="BG50" s="935"/>
      <c r="BH50" s="935"/>
      <c r="BI50" s="935"/>
      <c r="BJ50" s="946"/>
    </row>
    <row r="51" spans="2:62" ht="20.25" customHeight="1">
      <c r="B51" s="706">
        <f>B49+1</f>
        <v>19</v>
      </c>
      <c r="C51" s="719"/>
      <c r="D51" s="730"/>
      <c r="E51" s="738"/>
      <c r="F51" s="743"/>
      <c r="G51" s="738"/>
      <c r="H51" s="743"/>
      <c r="I51" s="751"/>
      <c r="J51" s="765"/>
      <c r="K51" s="771"/>
      <c r="L51" s="785"/>
      <c r="M51" s="785"/>
      <c r="N51" s="730"/>
      <c r="O51" s="792"/>
      <c r="P51" s="797"/>
      <c r="Q51" s="797"/>
      <c r="R51" s="797"/>
      <c r="S51" s="808"/>
      <c r="T51" s="816" t="s">
        <v>693</v>
      </c>
      <c r="U51" s="823"/>
      <c r="V51" s="834"/>
      <c r="W51" s="846"/>
      <c r="X51" s="858"/>
      <c r="Y51" s="858"/>
      <c r="Z51" s="858"/>
      <c r="AA51" s="858"/>
      <c r="AB51" s="858"/>
      <c r="AC51" s="873"/>
      <c r="AD51" s="846"/>
      <c r="AE51" s="858"/>
      <c r="AF51" s="858"/>
      <c r="AG51" s="858"/>
      <c r="AH51" s="858"/>
      <c r="AI51" s="858"/>
      <c r="AJ51" s="873"/>
      <c r="AK51" s="846"/>
      <c r="AL51" s="858"/>
      <c r="AM51" s="858"/>
      <c r="AN51" s="858"/>
      <c r="AO51" s="858"/>
      <c r="AP51" s="858"/>
      <c r="AQ51" s="873"/>
      <c r="AR51" s="846"/>
      <c r="AS51" s="858"/>
      <c r="AT51" s="858"/>
      <c r="AU51" s="858"/>
      <c r="AV51" s="858"/>
      <c r="AW51" s="858"/>
      <c r="AX51" s="873"/>
      <c r="AY51" s="846"/>
      <c r="AZ51" s="858"/>
      <c r="BA51" s="896"/>
      <c r="BB51" s="903"/>
      <c r="BC51" s="911"/>
      <c r="BD51" s="920"/>
      <c r="BE51" s="926"/>
      <c r="BF51" s="931"/>
      <c r="BG51" s="936"/>
      <c r="BH51" s="936"/>
      <c r="BI51" s="936"/>
      <c r="BJ51" s="947"/>
    </row>
    <row r="52" spans="2:62" ht="20.25" customHeight="1">
      <c r="B52" s="707"/>
      <c r="C52" s="718"/>
      <c r="D52" s="729"/>
      <c r="E52" s="737"/>
      <c r="F52" s="742">
        <f>C51</f>
        <v>0</v>
      </c>
      <c r="G52" s="737"/>
      <c r="H52" s="742">
        <f>I51</f>
        <v>0</v>
      </c>
      <c r="I52" s="750"/>
      <c r="J52" s="764"/>
      <c r="K52" s="770"/>
      <c r="L52" s="784"/>
      <c r="M52" s="784"/>
      <c r="N52" s="729"/>
      <c r="O52" s="792"/>
      <c r="P52" s="797"/>
      <c r="Q52" s="797"/>
      <c r="R52" s="797"/>
      <c r="S52" s="808"/>
      <c r="T52" s="817" t="s">
        <v>623</v>
      </c>
      <c r="U52" s="822"/>
      <c r="V52" s="833"/>
      <c r="W52" s="845" t="str">
        <f>IF(W51="","",VLOOKUP(W51,'(参考様式８）シフト記号表'!$C$6:$L$47,10,FALSE))</f>
        <v/>
      </c>
      <c r="X52" s="857" t="str">
        <f>IF(X51="","",VLOOKUP(X51,'(参考様式８）シフト記号表'!$C$6:$L$47,10,FALSE))</f>
        <v/>
      </c>
      <c r="Y52" s="857" t="str">
        <f>IF(Y51="","",VLOOKUP(Y51,'(参考様式８）シフト記号表'!$C$6:$L$47,10,FALSE))</f>
        <v/>
      </c>
      <c r="Z52" s="857" t="str">
        <f>IF(Z51="","",VLOOKUP(Z51,'(参考様式８）シフト記号表'!$C$6:$L$47,10,FALSE))</f>
        <v/>
      </c>
      <c r="AA52" s="857" t="str">
        <f>IF(AA51="","",VLOOKUP(AA51,'(参考様式８）シフト記号表'!$C$6:$L$47,10,FALSE))</f>
        <v/>
      </c>
      <c r="AB52" s="857" t="str">
        <f>IF(AB51="","",VLOOKUP(AB51,'(参考様式８）シフト記号表'!$C$6:$L$47,10,FALSE))</f>
        <v/>
      </c>
      <c r="AC52" s="872" t="str">
        <f>IF(AC51="","",VLOOKUP(AC51,'(参考様式８）シフト記号表'!$C$6:$L$47,10,FALSE))</f>
        <v/>
      </c>
      <c r="AD52" s="845" t="str">
        <f>IF(AD51="","",VLOOKUP(AD51,'(参考様式８）シフト記号表'!$C$6:$L$47,10,FALSE))</f>
        <v/>
      </c>
      <c r="AE52" s="857" t="str">
        <f>IF(AE51="","",VLOOKUP(AE51,'(参考様式８）シフト記号表'!$C$6:$L$47,10,FALSE))</f>
        <v/>
      </c>
      <c r="AF52" s="857" t="str">
        <f>IF(AF51="","",VLOOKUP(AF51,'(参考様式８）シフト記号表'!$C$6:$L$47,10,FALSE))</f>
        <v/>
      </c>
      <c r="AG52" s="857" t="str">
        <f>IF(AG51="","",VLOOKUP(AG51,'(参考様式８）シフト記号表'!$C$6:$L$47,10,FALSE))</f>
        <v/>
      </c>
      <c r="AH52" s="857" t="str">
        <f>IF(AH51="","",VLOOKUP(AH51,'(参考様式８）シフト記号表'!$C$6:$L$47,10,FALSE))</f>
        <v/>
      </c>
      <c r="AI52" s="857" t="str">
        <f>IF(AI51="","",VLOOKUP(AI51,'(参考様式８）シフト記号表'!$C$6:$L$47,10,FALSE))</f>
        <v/>
      </c>
      <c r="AJ52" s="872" t="str">
        <f>IF(AJ51="","",VLOOKUP(AJ51,'(参考様式８）シフト記号表'!$C$6:$L$47,10,FALSE))</f>
        <v/>
      </c>
      <c r="AK52" s="845" t="str">
        <f>IF(AK51="","",VLOOKUP(AK51,'(参考様式８）シフト記号表'!$C$6:$L$47,10,FALSE))</f>
        <v/>
      </c>
      <c r="AL52" s="857" t="str">
        <f>IF(AL51="","",VLOOKUP(AL51,'(参考様式８）シフト記号表'!$C$6:$L$47,10,FALSE))</f>
        <v/>
      </c>
      <c r="AM52" s="857" t="str">
        <f>IF(AM51="","",VLOOKUP(AM51,'(参考様式８）シフト記号表'!$C$6:$L$47,10,FALSE))</f>
        <v/>
      </c>
      <c r="AN52" s="857" t="str">
        <f>IF(AN51="","",VLOOKUP(AN51,'(参考様式８）シフト記号表'!$C$6:$L$47,10,FALSE))</f>
        <v/>
      </c>
      <c r="AO52" s="857" t="str">
        <f>IF(AO51="","",VLOOKUP(AO51,'(参考様式８）シフト記号表'!$C$6:$L$47,10,FALSE))</f>
        <v/>
      </c>
      <c r="AP52" s="857" t="str">
        <f>IF(AP51="","",VLOOKUP(AP51,'(参考様式８）シフト記号表'!$C$6:$L$47,10,FALSE))</f>
        <v/>
      </c>
      <c r="AQ52" s="872" t="str">
        <f>IF(AQ51="","",VLOOKUP(AQ51,'(参考様式８）シフト記号表'!$C$6:$L$47,10,FALSE))</f>
        <v/>
      </c>
      <c r="AR52" s="845" t="str">
        <f>IF(AR51="","",VLOOKUP(AR51,'(参考様式８）シフト記号表'!$C$6:$L$47,10,FALSE))</f>
        <v/>
      </c>
      <c r="AS52" s="857" t="str">
        <f>IF(AS51="","",VLOOKUP(AS51,'(参考様式８）シフト記号表'!$C$6:$L$47,10,FALSE))</f>
        <v/>
      </c>
      <c r="AT52" s="857" t="str">
        <f>IF(AT51="","",VLOOKUP(AT51,'(参考様式８）シフト記号表'!$C$6:$L$47,10,FALSE))</f>
        <v/>
      </c>
      <c r="AU52" s="857" t="str">
        <f>IF(AU51="","",VLOOKUP(AU51,'(参考様式８）シフト記号表'!$C$6:$L$47,10,FALSE))</f>
        <v/>
      </c>
      <c r="AV52" s="857" t="str">
        <f>IF(AV51="","",VLOOKUP(AV51,'(参考様式８）シフト記号表'!$C$6:$L$47,10,FALSE))</f>
        <v/>
      </c>
      <c r="AW52" s="857" t="str">
        <f>IF(AW51="","",VLOOKUP(AW51,'(参考様式８）シフト記号表'!$C$6:$L$47,10,FALSE))</f>
        <v/>
      </c>
      <c r="AX52" s="872" t="str">
        <f>IF(AX51="","",VLOOKUP(AX51,'(参考様式８）シフト記号表'!$C$6:$L$47,10,FALSE))</f>
        <v/>
      </c>
      <c r="AY52" s="845" t="str">
        <f>IF(AY51="","",VLOOKUP(AY51,'(参考様式８）シフト記号表'!$C$6:$L$47,10,FALSE))</f>
        <v/>
      </c>
      <c r="AZ52" s="857" t="str">
        <f>IF(AZ51="","",VLOOKUP(AZ51,'(参考様式８）シフト記号表'!$C$6:$L$47,10,FALSE))</f>
        <v/>
      </c>
      <c r="BA52" s="857" t="str">
        <f>IF(BA51="","",VLOOKUP(BA51,'(参考様式８）シフト記号表'!$C$6:$L$47,10,FALSE))</f>
        <v/>
      </c>
      <c r="BB52" s="902">
        <f>IF($BE$3="４週",SUM(W52:AX52),IF($BE$3="暦月",SUM(W52:BA52),""))</f>
        <v>0</v>
      </c>
      <c r="BC52" s="910"/>
      <c r="BD52" s="919">
        <f>IF($BE$3="４週",BB52/4,IF($BE$3="暦月",(BB52/($BE$8/7)),""))</f>
        <v>0</v>
      </c>
      <c r="BE52" s="910"/>
      <c r="BF52" s="930"/>
      <c r="BG52" s="935"/>
      <c r="BH52" s="935"/>
      <c r="BI52" s="935"/>
      <c r="BJ52" s="946"/>
    </row>
    <row r="53" spans="2:62" ht="20.25" customHeight="1">
      <c r="B53" s="706">
        <f>B51+1</f>
        <v>20</v>
      </c>
      <c r="C53" s="719"/>
      <c r="D53" s="730"/>
      <c r="E53" s="738"/>
      <c r="F53" s="743"/>
      <c r="G53" s="738"/>
      <c r="H53" s="743"/>
      <c r="I53" s="751"/>
      <c r="J53" s="765"/>
      <c r="K53" s="771"/>
      <c r="L53" s="785"/>
      <c r="M53" s="785"/>
      <c r="N53" s="730"/>
      <c r="O53" s="792"/>
      <c r="P53" s="797"/>
      <c r="Q53" s="797"/>
      <c r="R53" s="797"/>
      <c r="S53" s="808"/>
      <c r="T53" s="816" t="s">
        <v>693</v>
      </c>
      <c r="U53" s="823"/>
      <c r="V53" s="834"/>
      <c r="W53" s="846"/>
      <c r="X53" s="858"/>
      <c r="Y53" s="858"/>
      <c r="Z53" s="858"/>
      <c r="AA53" s="858"/>
      <c r="AB53" s="858"/>
      <c r="AC53" s="873"/>
      <c r="AD53" s="846"/>
      <c r="AE53" s="858"/>
      <c r="AF53" s="858"/>
      <c r="AG53" s="858"/>
      <c r="AH53" s="858"/>
      <c r="AI53" s="858"/>
      <c r="AJ53" s="873"/>
      <c r="AK53" s="846"/>
      <c r="AL53" s="858"/>
      <c r="AM53" s="858"/>
      <c r="AN53" s="858"/>
      <c r="AO53" s="858"/>
      <c r="AP53" s="858"/>
      <c r="AQ53" s="873"/>
      <c r="AR53" s="846"/>
      <c r="AS53" s="858"/>
      <c r="AT53" s="858"/>
      <c r="AU53" s="858"/>
      <c r="AV53" s="858"/>
      <c r="AW53" s="858"/>
      <c r="AX53" s="873"/>
      <c r="AY53" s="846"/>
      <c r="AZ53" s="858"/>
      <c r="BA53" s="896"/>
      <c r="BB53" s="903"/>
      <c r="BC53" s="911"/>
      <c r="BD53" s="920"/>
      <c r="BE53" s="926"/>
      <c r="BF53" s="931"/>
      <c r="BG53" s="936"/>
      <c r="BH53" s="936"/>
      <c r="BI53" s="936"/>
      <c r="BJ53" s="947"/>
    </row>
    <row r="54" spans="2:62" ht="20.25" customHeight="1">
      <c r="B54" s="707"/>
      <c r="C54" s="718"/>
      <c r="D54" s="729"/>
      <c r="E54" s="737"/>
      <c r="F54" s="742">
        <f>C53</f>
        <v>0</v>
      </c>
      <c r="G54" s="737"/>
      <c r="H54" s="742">
        <f>I53</f>
        <v>0</v>
      </c>
      <c r="I54" s="750"/>
      <c r="J54" s="764"/>
      <c r="K54" s="770"/>
      <c r="L54" s="784"/>
      <c r="M54" s="784"/>
      <c r="N54" s="729"/>
      <c r="O54" s="792"/>
      <c r="P54" s="797"/>
      <c r="Q54" s="797"/>
      <c r="R54" s="797"/>
      <c r="S54" s="808"/>
      <c r="T54" s="817" t="s">
        <v>623</v>
      </c>
      <c r="U54" s="824"/>
      <c r="V54" s="835"/>
      <c r="W54" s="845" t="str">
        <f>IF(W53="","",VLOOKUP(W53,'(参考様式８）シフト記号表'!$C$6:$L$47,10,FALSE))</f>
        <v/>
      </c>
      <c r="X54" s="857" t="str">
        <f>IF(X53="","",VLOOKUP(X53,'(参考様式８）シフト記号表'!$C$6:$L$47,10,FALSE))</f>
        <v/>
      </c>
      <c r="Y54" s="857" t="str">
        <f>IF(Y53="","",VLOOKUP(Y53,'(参考様式８）シフト記号表'!$C$6:$L$47,10,FALSE))</f>
        <v/>
      </c>
      <c r="Z54" s="857" t="str">
        <f>IF(Z53="","",VLOOKUP(Z53,'(参考様式８）シフト記号表'!$C$6:$L$47,10,FALSE))</f>
        <v/>
      </c>
      <c r="AA54" s="857" t="str">
        <f>IF(AA53="","",VLOOKUP(AA53,'(参考様式８）シフト記号表'!$C$6:$L$47,10,FALSE))</f>
        <v/>
      </c>
      <c r="AB54" s="857" t="str">
        <f>IF(AB53="","",VLOOKUP(AB53,'(参考様式８）シフト記号表'!$C$6:$L$47,10,FALSE))</f>
        <v/>
      </c>
      <c r="AC54" s="872" t="str">
        <f>IF(AC53="","",VLOOKUP(AC53,'(参考様式８）シフト記号表'!$C$6:$L$47,10,FALSE))</f>
        <v/>
      </c>
      <c r="AD54" s="845" t="str">
        <f>IF(AD53="","",VLOOKUP(AD53,'(参考様式８）シフト記号表'!$C$6:$L$47,10,FALSE))</f>
        <v/>
      </c>
      <c r="AE54" s="857" t="str">
        <f>IF(AE53="","",VLOOKUP(AE53,'(参考様式８）シフト記号表'!$C$6:$L$47,10,FALSE))</f>
        <v/>
      </c>
      <c r="AF54" s="857" t="str">
        <f>IF(AF53="","",VLOOKUP(AF53,'(参考様式８）シフト記号表'!$C$6:$L$47,10,FALSE))</f>
        <v/>
      </c>
      <c r="AG54" s="857" t="str">
        <f>IF(AG53="","",VLOOKUP(AG53,'(参考様式８）シフト記号表'!$C$6:$L$47,10,FALSE))</f>
        <v/>
      </c>
      <c r="AH54" s="857" t="str">
        <f>IF(AH53="","",VLOOKUP(AH53,'(参考様式８）シフト記号表'!$C$6:$L$47,10,FALSE))</f>
        <v/>
      </c>
      <c r="AI54" s="857" t="str">
        <f>IF(AI53="","",VLOOKUP(AI53,'(参考様式８）シフト記号表'!$C$6:$L$47,10,FALSE))</f>
        <v/>
      </c>
      <c r="AJ54" s="872" t="str">
        <f>IF(AJ53="","",VLOOKUP(AJ53,'(参考様式８）シフト記号表'!$C$6:$L$47,10,FALSE))</f>
        <v/>
      </c>
      <c r="AK54" s="845" t="str">
        <f>IF(AK53="","",VLOOKUP(AK53,'(参考様式８）シフト記号表'!$C$6:$L$47,10,FALSE))</f>
        <v/>
      </c>
      <c r="AL54" s="857" t="str">
        <f>IF(AL53="","",VLOOKUP(AL53,'(参考様式８）シフト記号表'!$C$6:$L$47,10,FALSE))</f>
        <v/>
      </c>
      <c r="AM54" s="857" t="str">
        <f>IF(AM53="","",VLOOKUP(AM53,'(参考様式８）シフト記号表'!$C$6:$L$47,10,FALSE))</f>
        <v/>
      </c>
      <c r="AN54" s="857" t="str">
        <f>IF(AN53="","",VLOOKUP(AN53,'(参考様式８）シフト記号表'!$C$6:$L$47,10,FALSE))</f>
        <v/>
      </c>
      <c r="AO54" s="857" t="str">
        <f>IF(AO53="","",VLOOKUP(AO53,'(参考様式８）シフト記号表'!$C$6:$L$47,10,FALSE))</f>
        <v/>
      </c>
      <c r="AP54" s="857" t="str">
        <f>IF(AP53="","",VLOOKUP(AP53,'(参考様式８）シフト記号表'!$C$6:$L$47,10,FALSE))</f>
        <v/>
      </c>
      <c r="AQ54" s="872" t="str">
        <f>IF(AQ53="","",VLOOKUP(AQ53,'(参考様式８）シフト記号表'!$C$6:$L$47,10,FALSE))</f>
        <v/>
      </c>
      <c r="AR54" s="845" t="str">
        <f>IF(AR53="","",VLOOKUP(AR53,'(参考様式８）シフト記号表'!$C$6:$L$47,10,FALSE))</f>
        <v/>
      </c>
      <c r="AS54" s="857" t="str">
        <f>IF(AS53="","",VLOOKUP(AS53,'(参考様式８）シフト記号表'!$C$6:$L$47,10,FALSE))</f>
        <v/>
      </c>
      <c r="AT54" s="857" t="str">
        <f>IF(AT53="","",VLOOKUP(AT53,'(参考様式８）シフト記号表'!$C$6:$L$47,10,FALSE))</f>
        <v/>
      </c>
      <c r="AU54" s="857" t="str">
        <f>IF(AU53="","",VLOOKUP(AU53,'(参考様式８）シフト記号表'!$C$6:$L$47,10,FALSE))</f>
        <v/>
      </c>
      <c r="AV54" s="857" t="str">
        <f>IF(AV53="","",VLOOKUP(AV53,'(参考様式８）シフト記号表'!$C$6:$L$47,10,FALSE))</f>
        <v/>
      </c>
      <c r="AW54" s="857" t="str">
        <f>IF(AW53="","",VLOOKUP(AW53,'(参考様式８）シフト記号表'!$C$6:$L$47,10,FALSE))</f>
        <v/>
      </c>
      <c r="AX54" s="872" t="str">
        <f>IF(AX53="","",VLOOKUP(AX53,'(参考様式８）シフト記号表'!$C$6:$L$47,10,FALSE))</f>
        <v/>
      </c>
      <c r="AY54" s="845" t="str">
        <f>IF(AY53="","",VLOOKUP(AY53,'(参考様式８）シフト記号表'!$C$6:$L$47,10,FALSE))</f>
        <v/>
      </c>
      <c r="AZ54" s="857" t="str">
        <f>IF(AZ53="","",VLOOKUP(AZ53,'(参考様式８）シフト記号表'!$C$6:$L$47,10,FALSE))</f>
        <v/>
      </c>
      <c r="BA54" s="857" t="str">
        <f>IF(BA53="","",VLOOKUP(BA53,'(参考様式８）シフト記号表'!$C$6:$L$47,10,FALSE))</f>
        <v/>
      </c>
      <c r="BB54" s="902">
        <f>IF($BE$3="４週",SUM(W54:AX54),IF($BE$3="暦月",SUM(W54:BA54),""))</f>
        <v>0</v>
      </c>
      <c r="BC54" s="910"/>
      <c r="BD54" s="919">
        <f>IF($BE$3="４週",BB54/4,IF($BE$3="暦月",(BB54/($BE$8/7)),""))</f>
        <v>0</v>
      </c>
      <c r="BE54" s="910"/>
      <c r="BF54" s="930"/>
      <c r="BG54" s="935"/>
      <c r="BH54" s="935"/>
      <c r="BI54" s="935"/>
      <c r="BJ54" s="946"/>
    </row>
    <row r="55" spans="2:62" ht="20.25" customHeight="1">
      <c r="B55" s="706">
        <f>B53+1</f>
        <v>21</v>
      </c>
      <c r="C55" s="719"/>
      <c r="D55" s="730"/>
      <c r="E55" s="737"/>
      <c r="F55" s="742"/>
      <c r="G55" s="737"/>
      <c r="H55" s="742"/>
      <c r="I55" s="751"/>
      <c r="J55" s="765"/>
      <c r="K55" s="771"/>
      <c r="L55" s="785"/>
      <c r="M55" s="785"/>
      <c r="N55" s="730"/>
      <c r="O55" s="792"/>
      <c r="P55" s="797"/>
      <c r="Q55" s="797"/>
      <c r="R55" s="797"/>
      <c r="S55" s="808"/>
      <c r="T55" s="818" t="s">
        <v>693</v>
      </c>
      <c r="U55" s="825"/>
      <c r="V55" s="836"/>
      <c r="W55" s="846"/>
      <c r="X55" s="858"/>
      <c r="Y55" s="858"/>
      <c r="Z55" s="858"/>
      <c r="AA55" s="858"/>
      <c r="AB55" s="858"/>
      <c r="AC55" s="873"/>
      <c r="AD55" s="846"/>
      <c r="AE55" s="858"/>
      <c r="AF55" s="858"/>
      <c r="AG55" s="858"/>
      <c r="AH55" s="858"/>
      <c r="AI55" s="858"/>
      <c r="AJ55" s="873"/>
      <c r="AK55" s="846"/>
      <c r="AL55" s="858"/>
      <c r="AM55" s="858"/>
      <c r="AN55" s="858"/>
      <c r="AO55" s="858"/>
      <c r="AP55" s="858"/>
      <c r="AQ55" s="873"/>
      <c r="AR55" s="846"/>
      <c r="AS55" s="858"/>
      <c r="AT55" s="858"/>
      <c r="AU55" s="858"/>
      <c r="AV55" s="858"/>
      <c r="AW55" s="858"/>
      <c r="AX55" s="873"/>
      <c r="AY55" s="846"/>
      <c r="AZ55" s="858"/>
      <c r="BA55" s="896"/>
      <c r="BB55" s="903"/>
      <c r="BC55" s="911"/>
      <c r="BD55" s="920"/>
      <c r="BE55" s="926"/>
      <c r="BF55" s="931"/>
      <c r="BG55" s="936"/>
      <c r="BH55" s="936"/>
      <c r="BI55" s="936"/>
      <c r="BJ55" s="947"/>
    </row>
    <row r="56" spans="2:62" ht="20.25" customHeight="1">
      <c r="B56" s="707"/>
      <c r="C56" s="718"/>
      <c r="D56" s="729"/>
      <c r="E56" s="737"/>
      <c r="F56" s="742">
        <f>C55</f>
        <v>0</v>
      </c>
      <c r="G56" s="737"/>
      <c r="H56" s="742">
        <f>I55</f>
        <v>0</v>
      </c>
      <c r="I56" s="750"/>
      <c r="J56" s="764"/>
      <c r="K56" s="770"/>
      <c r="L56" s="784"/>
      <c r="M56" s="784"/>
      <c r="N56" s="729"/>
      <c r="O56" s="792"/>
      <c r="P56" s="797"/>
      <c r="Q56" s="797"/>
      <c r="R56" s="797"/>
      <c r="S56" s="808"/>
      <c r="T56" s="817" t="s">
        <v>623</v>
      </c>
      <c r="U56" s="824"/>
      <c r="V56" s="835"/>
      <c r="W56" s="845" t="str">
        <f>IF(W55="","",VLOOKUP(W55,'(参考様式８）シフト記号表'!$C$6:$L$47,10,FALSE))</f>
        <v/>
      </c>
      <c r="X56" s="857" t="str">
        <f>IF(X55="","",VLOOKUP(X55,'(参考様式８）シフト記号表'!$C$6:$L$47,10,FALSE))</f>
        <v/>
      </c>
      <c r="Y56" s="857" t="str">
        <f>IF(Y55="","",VLOOKUP(Y55,'(参考様式８）シフト記号表'!$C$6:$L$47,10,FALSE))</f>
        <v/>
      </c>
      <c r="Z56" s="857" t="str">
        <f>IF(Z55="","",VLOOKUP(Z55,'(参考様式８）シフト記号表'!$C$6:$L$47,10,FALSE))</f>
        <v/>
      </c>
      <c r="AA56" s="857" t="str">
        <f>IF(AA55="","",VLOOKUP(AA55,'(参考様式８）シフト記号表'!$C$6:$L$47,10,FALSE))</f>
        <v/>
      </c>
      <c r="AB56" s="857" t="str">
        <f>IF(AB55="","",VLOOKUP(AB55,'(参考様式８）シフト記号表'!$C$6:$L$47,10,FALSE))</f>
        <v/>
      </c>
      <c r="AC56" s="872" t="str">
        <f>IF(AC55="","",VLOOKUP(AC55,'(参考様式８）シフト記号表'!$C$6:$L$47,10,FALSE))</f>
        <v/>
      </c>
      <c r="AD56" s="845" t="str">
        <f>IF(AD55="","",VLOOKUP(AD55,'(参考様式８）シフト記号表'!$C$6:$L$47,10,FALSE))</f>
        <v/>
      </c>
      <c r="AE56" s="857" t="str">
        <f>IF(AE55="","",VLOOKUP(AE55,'(参考様式８）シフト記号表'!$C$6:$L$47,10,FALSE))</f>
        <v/>
      </c>
      <c r="AF56" s="857" t="str">
        <f>IF(AF55="","",VLOOKUP(AF55,'(参考様式８）シフト記号表'!$C$6:$L$47,10,FALSE))</f>
        <v/>
      </c>
      <c r="AG56" s="857" t="str">
        <f>IF(AG55="","",VLOOKUP(AG55,'(参考様式８）シフト記号表'!$C$6:$L$47,10,FALSE))</f>
        <v/>
      </c>
      <c r="AH56" s="857" t="str">
        <f>IF(AH55="","",VLOOKUP(AH55,'(参考様式８）シフト記号表'!$C$6:$L$47,10,FALSE))</f>
        <v/>
      </c>
      <c r="AI56" s="857" t="str">
        <f>IF(AI55="","",VLOOKUP(AI55,'(参考様式８）シフト記号表'!$C$6:$L$47,10,FALSE))</f>
        <v/>
      </c>
      <c r="AJ56" s="872" t="str">
        <f>IF(AJ55="","",VLOOKUP(AJ55,'(参考様式８）シフト記号表'!$C$6:$L$47,10,FALSE))</f>
        <v/>
      </c>
      <c r="AK56" s="845" t="str">
        <f>IF(AK55="","",VLOOKUP(AK55,'(参考様式８）シフト記号表'!$C$6:$L$47,10,FALSE))</f>
        <v/>
      </c>
      <c r="AL56" s="857" t="str">
        <f>IF(AL55="","",VLOOKUP(AL55,'(参考様式８）シフト記号表'!$C$6:$L$47,10,FALSE))</f>
        <v/>
      </c>
      <c r="AM56" s="857" t="str">
        <f>IF(AM55="","",VLOOKUP(AM55,'(参考様式８）シフト記号表'!$C$6:$L$47,10,FALSE))</f>
        <v/>
      </c>
      <c r="AN56" s="857" t="str">
        <f>IF(AN55="","",VLOOKUP(AN55,'(参考様式８）シフト記号表'!$C$6:$L$47,10,FALSE))</f>
        <v/>
      </c>
      <c r="AO56" s="857" t="str">
        <f>IF(AO55="","",VLOOKUP(AO55,'(参考様式８）シフト記号表'!$C$6:$L$47,10,FALSE))</f>
        <v/>
      </c>
      <c r="AP56" s="857" t="str">
        <f>IF(AP55="","",VLOOKUP(AP55,'(参考様式８）シフト記号表'!$C$6:$L$47,10,FALSE))</f>
        <v/>
      </c>
      <c r="AQ56" s="872" t="str">
        <f>IF(AQ55="","",VLOOKUP(AQ55,'(参考様式８）シフト記号表'!$C$6:$L$47,10,FALSE))</f>
        <v/>
      </c>
      <c r="AR56" s="845" t="str">
        <f>IF(AR55="","",VLOOKUP(AR55,'(参考様式８）シフト記号表'!$C$6:$L$47,10,FALSE))</f>
        <v/>
      </c>
      <c r="AS56" s="857" t="str">
        <f>IF(AS55="","",VLOOKUP(AS55,'(参考様式８）シフト記号表'!$C$6:$L$47,10,FALSE))</f>
        <v/>
      </c>
      <c r="AT56" s="857" t="str">
        <f>IF(AT55="","",VLOOKUP(AT55,'(参考様式８）シフト記号表'!$C$6:$L$47,10,FALSE))</f>
        <v/>
      </c>
      <c r="AU56" s="857" t="str">
        <f>IF(AU55="","",VLOOKUP(AU55,'(参考様式８）シフト記号表'!$C$6:$L$47,10,FALSE))</f>
        <v/>
      </c>
      <c r="AV56" s="857" t="str">
        <f>IF(AV55="","",VLOOKUP(AV55,'(参考様式８）シフト記号表'!$C$6:$L$47,10,FALSE))</f>
        <v/>
      </c>
      <c r="AW56" s="857" t="str">
        <f>IF(AW55="","",VLOOKUP(AW55,'(参考様式８）シフト記号表'!$C$6:$L$47,10,FALSE))</f>
        <v/>
      </c>
      <c r="AX56" s="872" t="str">
        <f>IF(AX55="","",VLOOKUP(AX55,'(参考様式８）シフト記号表'!$C$6:$L$47,10,FALSE))</f>
        <v/>
      </c>
      <c r="AY56" s="845" t="str">
        <f>IF(AY55="","",VLOOKUP(AY55,'(参考様式８）シフト記号表'!$C$6:$L$47,10,FALSE))</f>
        <v/>
      </c>
      <c r="AZ56" s="857" t="str">
        <f>IF(AZ55="","",VLOOKUP(AZ55,'(参考様式８）シフト記号表'!$C$6:$L$47,10,FALSE))</f>
        <v/>
      </c>
      <c r="BA56" s="857" t="str">
        <f>IF(BA55="","",VLOOKUP(BA55,'(参考様式８）シフト記号表'!$C$6:$L$47,10,FALSE))</f>
        <v/>
      </c>
      <c r="BB56" s="902">
        <f>IF($BE$3="４週",SUM(W56:AX56),IF($BE$3="暦月",SUM(W56:BA56),""))</f>
        <v>0</v>
      </c>
      <c r="BC56" s="910"/>
      <c r="BD56" s="919">
        <f>IF($BE$3="４週",BB56/4,IF($BE$3="暦月",(BB56/($BE$8/7)),""))</f>
        <v>0</v>
      </c>
      <c r="BE56" s="910"/>
      <c r="BF56" s="930"/>
      <c r="BG56" s="935"/>
      <c r="BH56" s="935"/>
      <c r="BI56" s="935"/>
      <c r="BJ56" s="946"/>
    </row>
    <row r="57" spans="2:62" ht="20.25" customHeight="1">
      <c r="B57" s="706">
        <f>B55+1</f>
        <v>22</v>
      </c>
      <c r="C57" s="719"/>
      <c r="D57" s="730"/>
      <c r="E57" s="737"/>
      <c r="F57" s="742"/>
      <c r="G57" s="737"/>
      <c r="H57" s="742"/>
      <c r="I57" s="751"/>
      <c r="J57" s="765"/>
      <c r="K57" s="771"/>
      <c r="L57" s="785"/>
      <c r="M57" s="785"/>
      <c r="N57" s="730"/>
      <c r="O57" s="792"/>
      <c r="P57" s="797"/>
      <c r="Q57" s="797"/>
      <c r="R57" s="797"/>
      <c r="S57" s="808"/>
      <c r="T57" s="818" t="s">
        <v>693</v>
      </c>
      <c r="U57" s="825"/>
      <c r="V57" s="836"/>
      <c r="W57" s="846"/>
      <c r="X57" s="858"/>
      <c r="Y57" s="858"/>
      <c r="Z57" s="858"/>
      <c r="AA57" s="858"/>
      <c r="AB57" s="858"/>
      <c r="AC57" s="873"/>
      <c r="AD57" s="846"/>
      <c r="AE57" s="858"/>
      <c r="AF57" s="858"/>
      <c r="AG57" s="858"/>
      <c r="AH57" s="858"/>
      <c r="AI57" s="858"/>
      <c r="AJ57" s="873"/>
      <c r="AK57" s="846"/>
      <c r="AL57" s="858"/>
      <c r="AM57" s="858"/>
      <c r="AN57" s="858"/>
      <c r="AO57" s="858"/>
      <c r="AP57" s="858"/>
      <c r="AQ57" s="873"/>
      <c r="AR57" s="846"/>
      <c r="AS57" s="858"/>
      <c r="AT57" s="858"/>
      <c r="AU57" s="858"/>
      <c r="AV57" s="858"/>
      <c r="AW57" s="858"/>
      <c r="AX57" s="873"/>
      <c r="AY57" s="846"/>
      <c r="AZ57" s="858"/>
      <c r="BA57" s="896"/>
      <c r="BB57" s="903"/>
      <c r="BC57" s="911"/>
      <c r="BD57" s="920"/>
      <c r="BE57" s="926"/>
      <c r="BF57" s="931"/>
      <c r="BG57" s="936"/>
      <c r="BH57" s="936"/>
      <c r="BI57" s="936"/>
      <c r="BJ57" s="947"/>
    </row>
    <row r="58" spans="2:62" ht="20.25" customHeight="1">
      <c r="B58" s="707"/>
      <c r="C58" s="718"/>
      <c r="D58" s="729"/>
      <c r="E58" s="737"/>
      <c r="F58" s="742">
        <f>C57</f>
        <v>0</v>
      </c>
      <c r="G58" s="737"/>
      <c r="H58" s="742">
        <f>I57</f>
        <v>0</v>
      </c>
      <c r="I58" s="750"/>
      <c r="J58" s="764"/>
      <c r="K58" s="770"/>
      <c r="L58" s="784"/>
      <c r="M58" s="784"/>
      <c r="N58" s="729"/>
      <c r="O58" s="792"/>
      <c r="P58" s="797"/>
      <c r="Q58" s="797"/>
      <c r="R58" s="797"/>
      <c r="S58" s="808"/>
      <c r="T58" s="817" t="s">
        <v>623</v>
      </c>
      <c r="U58" s="824"/>
      <c r="V58" s="835"/>
      <c r="W58" s="845" t="str">
        <f>IF(W57="","",VLOOKUP(W57,'(参考様式８）シフト記号表'!$C$6:$L$47,10,FALSE))</f>
        <v/>
      </c>
      <c r="X58" s="857" t="str">
        <f>IF(X57="","",VLOOKUP(X57,'(参考様式８）シフト記号表'!$C$6:$L$47,10,FALSE))</f>
        <v/>
      </c>
      <c r="Y58" s="857" t="str">
        <f>IF(Y57="","",VLOOKUP(Y57,'(参考様式８）シフト記号表'!$C$6:$L$47,10,FALSE))</f>
        <v/>
      </c>
      <c r="Z58" s="857" t="str">
        <f>IF(Z57="","",VLOOKUP(Z57,'(参考様式８）シフト記号表'!$C$6:$L$47,10,FALSE))</f>
        <v/>
      </c>
      <c r="AA58" s="857" t="str">
        <f>IF(AA57="","",VLOOKUP(AA57,'(参考様式８）シフト記号表'!$C$6:$L$47,10,FALSE))</f>
        <v/>
      </c>
      <c r="AB58" s="857" t="str">
        <f>IF(AB57="","",VLOOKUP(AB57,'(参考様式８）シフト記号表'!$C$6:$L$47,10,FALSE))</f>
        <v/>
      </c>
      <c r="AC58" s="872" t="str">
        <f>IF(AC57="","",VLOOKUP(AC57,'(参考様式８）シフト記号表'!$C$6:$L$47,10,FALSE))</f>
        <v/>
      </c>
      <c r="AD58" s="845" t="str">
        <f>IF(AD57="","",VLOOKUP(AD57,'(参考様式８）シフト記号表'!$C$6:$L$47,10,FALSE))</f>
        <v/>
      </c>
      <c r="AE58" s="857" t="str">
        <f>IF(AE57="","",VLOOKUP(AE57,'(参考様式８）シフト記号表'!$C$6:$L$47,10,FALSE))</f>
        <v/>
      </c>
      <c r="AF58" s="857" t="str">
        <f>IF(AF57="","",VLOOKUP(AF57,'(参考様式８）シフト記号表'!$C$6:$L$47,10,FALSE))</f>
        <v/>
      </c>
      <c r="AG58" s="857" t="str">
        <f>IF(AG57="","",VLOOKUP(AG57,'(参考様式８）シフト記号表'!$C$6:$L$47,10,FALSE))</f>
        <v/>
      </c>
      <c r="AH58" s="857" t="str">
        <f>IF(AH57="","",VLOOKUP(AH57,'(参考様式８）シフト記号表'!$C$6:$L$47,10,FALSE))</f>
        <v/>
      </c>
      <c r="AI58" s="857" t="str">
        <f>IF(AI57="","",VLOOKUP(AI57,'(参考様式８）シフト記号表'!$C$6:$L$47,10,FALSE))</f>
        <v/>
      </c>
      <c r="AJ58" s="872" t="str">
        <f>IF(AJ57="","",VLOOKUP(AJ57,'(参考様式８）シフト記号表'!$C$6:$L$47,10,FALSE))</f>
        <v/>
      </c>
      <c r="AK58" s="845" t="str">
        <f>IF(AK57="","",VLOOKUP(AK57,'(参考様式８）シフト記号表'!$C$6:$L$47,10,FALSE))</f>
        <v/>
      </c>
      <c r="AL58" s="857" t="str">
        <f>IF(AL57="","",VLOOKUP(AL57,'(参考様式８）シフト記号表'!$C$6:$L$47,10,FALSE))</f>
        <v/>
      </c>
      <c r="AM58" s="857" t="str">
        <f>IF(AM57="","",VLOOKUP(AM57,'(参考様式８）シフト記号表'!$C$6:$L$47,10,FALSE))</f>
        <v/>
      </c>
      <c r="AN58" s="857" t="str">
        <f>IF(AN57="","",VLOOKUP(AN57,'(参考様式８）シフト記号表'!$C$6:$L$47,10,FALSE))</f>
        <v/>
      </c>
      <c r="AO58" s="857" t="str">
        <f>IF(AO57="","",VLOOKUP(AO57,'(参考様式８）シフト記号表'!$C$6:$L$47,10,FALSE))</f>
        <v/>
      </c>
      <c r="AP58" s="857" t="str">
        <f>IF(AP57="","",VLOOKUP(AP57,'(参考様式８）シフト記号表'!$C$6:$L$47,10,FALSE))</f>
        <v/>
      </c>
      <c r="AQ58" s="872" t="str">
        <f>IF(AQ57="","",VLOOKUP(AQ57,'(参考様式８）シフト記号表'!$C$6:$L$47,10,FALSE))</f>
        <v/>
      </c>
      <c r="AR58" s="845" t="str">
        <f>IF(AR57="","",VLOOKUP(AR57,'(参考様式８）シフト記号表'!$C$6:$L$47,10,FALSE))</f>
        <v/>
      </c>
      <c r="AS58" s="857" t="str">
        <f>IF(AS57="","",VLOOKUP(AS57,'(参考様式８）シフト記号表'!$C$6:$L$47,10,FALSE))</f>
        <v/>
      </c>
      <c r="AT58" s="857" t="str">
        <f>IF(AT57="","",VLOOKUP(AT57,'(参考様式８）シフト記号表'!$C$6:$L$47,10,FALSE))</f>
        <v/>
      </c>
      <c r="AU58" s="857" t="str">
        <f>IF(AU57="","",VLOOKUP(AU57,'(参考様式８）シフト記号表'!$C$6:$L$47,10,FALSE))</f>
        <v/>
      </c>
      <c r="AV58" s="857" t="str">
        <f>IF(AV57="","",VLOOKUP(AV57,'(参考様式８）シフト記号表'!$C$6:$L$47,10,FALSE))</f>
        <v/>
      </c>
      <c r="AW58" s="857" t="str">
        <f>IF(AW57="","",VLOOKUP(AW57,'(参考様式８）シフト記号表'!$C$6:$L$47,10,FALSE))</f>
        <v/>
      </c>
      <c r="AX58" s="872" t="str">
        <f>IF(AX57="","",VLOOKUP(AX57,'(参考様式８）シフト記号表'!$C$6:$L$47,10,FALSE))</f>
        <v/>
      </c>
      <c r="AY58" s="845" t="str">
        <f>IF(AY57="","",VLOOKUP(AY57,'(参考様式８）シフト記号表'!$C$6:$L$47,10,FALSE))</f>
        <v/>
      </c>
      <c r="AZ58" s="857" t="str">
        <f>IF(AZ57="","",VLOOKUP(AZ57,'(参考様式８）シフト記号表'!$C$6:$L$47,10,FALSE))</f>
        <v/>
      </c>
      <c r="BA58" s="857" t="str">
        <f>IF(BA57="","",VLOOKUP(BA57,'(参考様式８）シフト記号表'!$C$6:$L$47,10,FALSE))</f>
        <v/>
      </c>
      <c r="BB58" s="902">
        <f>IF($BE$3="４週",SUM(W58:AX58),IF($BE$3="暦月",SUM(W58:BA58),""))</f>
        <v>0</v>
      </c>
      <c r="BC58" s="910"/>
      <c r="BD58" s="919">
        <f>IF($BE$3="４週",BB58/4,IF($BE$3="暦月",(BB58/($BE$8/7)),""))</f>
        <v>0</v>
      </c>
      <c r="BE58" s="910"/>
      <c r="BF58" s="930"/>
      <c r="BG58" s="935"/>
      <c r="BH58" s="935"/>
      <c r="BI58" s="935"/>
      <c r="BJ58" s="946"/>
    </row>
    <row r="59" spans="2:62" ht="20.25" customHeight="1">
      <c r="B59" s="706">
        <f>B57+1</f>
        <v>23</v>
      </c>
      <c r="C59" s="719"/>
      <c r="D59" s="730"/>
      <c r="E59" s="737"/>
      <c r="F59" s="742"/>
      <c r="G59" s="737"/>
      <c r="H59" s="742"/>
      <c r="I59" s="751"/>
      <c r="J59" s="765"/>
      <c r="K59" s="771"/>
      <c r="L59" s="785"/>
      <c r="M59" s="785"/>
      <c r="N59" s="730"/>
      <c r="O59" s="792"/>
      <c r="P59" s="797"/>
      <c r="Q59" s="797"/>
      <c r="R59" s="797"/>
      <c r="S59" s="808"/>
      <c r="T59" s="818" t="s">
        <v>693</v>
      </c>
      <c r="U59" s="825"/>
      <c r="V59" s="836"/>
      <c r="W59" s="846"/>
      <c r="X59" s="858"/>
      <c r="Y59" s="858"/>
      <c r="Z59" s="858"/>
      <c r="AA59" s="858"/>
      <c r="AB59" s="858"/>
      <c r="AC59" s="873"/>
      <c r="AD59" s="846"/>
      <c r="AE59" s="858"/>
      <c r="AF59" s="858"/>
      <c r="AG59" s="858"/>
      <c r="AH59" s="858"/>
      <c r="AI59" s="858"/>
      <c r="AJ59" s="873"/>
      <c r="AK59" s="846"/>
      <c r="AL59" s="858"/>
      <c r="AM59" s="858"/>
      <c r="AN59" s="858"/>
      <c r="AO59" s="858"/>
      <c r="AP59" s="858"/>
      <c r="AQ59" s="873"/>
      <c r="AR59" s="846"/>
      <c r="AS59" s="858"/>
      <c r="AT59" s="858"/>
      <c r="AU59" s="858"/>
      <c r="AV59" s="858"/>
      <c r="AW59" s="858"/>
      <c r="AX59" s="873"/>
      <c r="AY59" s="846"/>
      <c r="AZ59" s="858"/>
      <c r="BA59" s="896"/>
      <c r="BB59" s="903"/>
      <c r="BC59" s="911"/>
      <c r="BD59" s="920"/>
      <c r="BE59" s="926"/>
      <c r="BF59" s="931"/>
      <c r="BG59" s="936"/>
      <c r="BH59" s="936"/>
      <c r="BI59" s="936"/>
      <c r="BJ59" s="947"/>
    </row>
    <row r="60" spans="2:62" ht="20.25" customHeight="1">
      <c r="B60" s="707"/>
      <c r="C60" s="718"/>
      <c r="D60" s="729"/>
      <c r="E60" s="737"/>
      <c r="F60" s="742">
        <f>C59</f>
        <v>0</v>
      </c>
      <c r="G60" s="737"/>
      <c r="H60" s="742">
        <f>I59</f>
        <v>0</v>
      </c>
      <c r="I60" s="750"/>
      <c r="J60" s="764"/>
      <c r="K60" s="770"/>
      <c r="L60" s="784"/>
      <c r="M60" s="784"/>
      <c r="N60" s="729"/>
      <c r="O60" s="792"/>
      <c r="P60" s="797"/>
      <c r="Q60" s="797"/>
      <c r="R60" s="797"/>
      <c r="S60" s="808"/>
      <c r="T60" s="817" t="s">
        <v>623</v>
      </c>
      <c r="U60" s="824"/>
      <c r="V60" s="835"/>
      <c r="W60" s="845" t="str">
        <f>IF(W59="","",VLOOKUP(W59,'(参考様式８）シフト記号表'!$C$6:$L$47,10,FALSE))</f>
        <v/>
      </c>
      <c r="X60" s="857" t="str">
        <f>IF(X59="","",VLOOKUP(X59,'(参考様式８）シフト記号表'!$C$6:$L$47,10,FALSE))</f>
        <v/>
      </c>
      <c r="Y60" s="857" t="str">
        <f>IF(Y59="","",VLOOKUP(Y59,'(参考様式８）シフト記号表'!$C$6:$L$47,10,FALSE))</f>
        <v/>
      </c>
      <c r="Z60" s="857" t="str">
        <f>IF(Z59="","",VLOOKUP(Z59,'(参考様式８）シフト記号表'!$C$6:$L$47,10,FALSE))</f>
        <v/>
      </c>
      <c r="AA60" s="857" t="str">
        <f>IF(AA59="","",VLOOKUP(AA59,'(参考様式８）シフト記号表'!$C$6:$L$47,10,FALSE))</f>
        <v/>
      </c>
      <c r="AB60" s="857" t="str">
        <f>IF(AB59="","",VLOOKUP(AB59,'(参考様式８）シフト記号表'!$C$6:$L$47,10,FALSE))</f>
        <v/>
      </c>
      <c r="AC60" s="872" t="str">
        <f>IF(AC59="","",VLOOKUP(AC59,'(参考様式８）シフト記号表'!$C$6:$L$47,10,FALSE))</f>
        <v/>
      </c>
      <c r="AD60" s="845" t="str">
        <f>IF(AD59="","",VLOOKUP(AD59,'(参考様式８）シフト記号表'!$C$6:$L$47,10,FALSE))</f>
        <v/>
      </c>
      <c r="AE60" s="857" t="str">
        <f>IF(AE59="","",VLOOKUP(AE59,'(参考様式８）シフト記号表'!$C$6:$L$47,10,FALSE))</f>
        <v/>
      </c>
      <c r="AF60" s="857" t="str">
        <f>IF(AF59="","",VLOOKUP(AF59,'(参考様式８）シフト記号表'!$C$6:$L$47,10,FALSE))</f>
        <v/>
      </c>
      <c r="AG60" s="857" t="str">
        <f>IF(AG59="","",VLOOKUP(AG59,'(参考様式８）シフト記号表'!$C$6:$L$47,10,FALSE))</f>
        <v/>
      </c>
      <c r="AH60" s="857" t="str">
        <f>IF(AH59="","",VLOOKUP(AH59,'(参考様式８）シフト記号表'!$C$6:$L$47,10,FALSE))</f>
        <v/>
      </c>
      <c r="AI60" s="857" t="str">
        <f>IF(AI59="","",VLOOKUP(AI59,'(参考様式８）シフト記号表'!$C$6:$L$47,10,FALSE))</f>
        <v/>
      </c>
      <c r="AJ60" s="872" t="str">
        <f>IF(AJ59="","",VLOOKUP(AJ59,'(参考様式８）シフト記号表'!$C$6:$L$47,10,FALSE))</f>
        <v/>
      </c>
      <c r="AK60" s="845" t="str">
        <f>IF(AK59="","",VLOOKUP(AK59,'(参考様式８）シフト記号表'!$C$6:$L$47,10,FALSE))</f>
        <v/>
      </c>
      <c r="AL60" s="857" t="str">
        <f>IF(AL59="","",VLOOKUP(AL59,'(参考様式８）シフト記号表'!$C$6:$L$47,10,FALSE))</f>
        <v/>
      </c>
      <c r="AM60" s="857" t="str">
        <f>IF(AM59="","",VLOOKUP(AM59,'(参考様式８）シフト記号表'!$C$6:$L$47,10,FALSE))</f>
        <v/>
      </c>
      <c r="AN60" s="857" t="str">
        <f>IF(AN59="","",VLOOKUP(AN59,'(参考様式８）シフト記号表'!$C$6:$L$47,10,FALSE))</f>
        <v/>
      </c>
      <c r="AO60" s="857" t="str">
        <f>IF(AO59="","",VLOOKUP(AO59,'(参考様式８）シフト記号表'!$C$6:$L$47,10,FALSE))</f>
        <v/>
      </c>
      <c r="AP60" s="857" t="str">
        <f>IF(AP59="","",VLOOKUP(AP59,'(参考様式８）シフト記号表'!$C$6:$L$47,10,FALSE))</f>
        <v/>
      </c>
      <c r="AQ60" s="872" t="str">
        <f>IF(AQ59="","",VLOOKUP(AQ59,'(参考様式８）シフト記号表'!$C$6:$L$47,10,FALSE))</f>
        <v/>
      </c>
      <c r="AR60" s="845" t="str">
        <f>IF(AR59="","",VLOOKUP(AR59,'(参考様式８）シフト記号表'!$C$6:$L$47,10,FALSE))</f>
        <v/>
      </c>
      <c r="AS60" s="857" t="str">
        <f>IF(AS59="","",VLOOKUP(AS59,'(参考様式８）シフト記号表'!$C$6:$L$47,10,FALSE))</f>
        <v/>
      </c>
      <c r="AT60" s="857" t="str">
        <f>IF(AT59="","",VLOOKUP(AT59,'(参考様式８）シフト記号表'!$C$6:$L$47,10,FALSE))</f>
        <v/>
      </c>
      <c r="AU60" s="857" t="str">
        <f>IF(AU59="","",VLOOKUP(AU59,'(参考様式８）シフト記号表'!$C$6:$L$47,10,FALSE))</f>
        <v/>
      </c>
      <c r="AV60" s="857" t="str">
        <f>IF(AV59="","",VLOOKUP(AV59,'(参考様式８）シフト記号表'!$C$6:$L$47,10,FALSE))</f>
        <v/>
      </c>
      <c r="AW60" s="857" t="str">
        <f>IF(AW59="","",VLOOKUP(AW59,'(参考様式８）シフト記号表'!$C$6:$L$47,10,FALSE))</f>
        <v/>
      </c>
      <c r="AX60" s="872" t="str">
        <f>IF(AX59="","",VLOOKUP(AX59,'(参考様式８）シフト記号表'!$C$6:$L$47,10,FALSE))</f>
        <v/>
      </c>
      <c r="AY60" s="845" t="str">
        <f>IF(AY59="","",VLOOKUP(AY59,'(参考様式８）シフト記号表'!$C$6:$L$47,10,FALSE))</f>
        <v/>
      </c>
      <c r="AZ60" s="857" t="str">
        <f>IF(AZ59="","",VLOOKUP(AZ59,'(参考様式８）シフト記号表'!$C$6:$L$47,10,FALSE))</f>
        <v/>
      </c>
      <c r="BA60" s="857" t="str">
        <f>IF(BA59="","",VLOOKUP(BA59,'(参考様式８）シフト記号表'!$C$6:$L$47,10,FALSE))</f>
        <v/>
      </c>
      <c r="BB60" s="902">
        <f>IF($BE$3="４週",SUM(W60:AX60),IF($BE$3="暦月",SUM(W60:BA60),""))</f>
        <v>0</v>
      </c>
      <c r="BC60" s="910"/>
      <c r="BD60" s="919">
        <f>IF($BE$3="４週",BB60/4,IF($BE$3="暦月",(BB60/($BE$8/7)),""))</f>
        <v>0</v>
      </c>
      <c r="BE60" s="910"/>
      <c r="BF60" s="930"/>
      <c r="BG60" s="935"/>
      <c r="BH60" s="935"/>
      <c r="BI60" s="935"/>
      <c r="BJ60" s="946"/>
    </row>
    <row r="61" spans="2:62" ht="20.25" customHeight="1">
      <c r="B61" s="706">
        <f>B59+1</f>
        <v>24</v>
      </c>
      <c r="C61" s="719"/>
      <c r="D61" s="730"/>
      <c r="E61" s="737"/>
      <c r="F61" s="742"/>
      <c r="G61" s="737"/>
      <c r="H61" s="742"/>
      <c r="I61" s="751"/>
      <c r="J61" s="765"/>
      <c r="K61" s="771"/>
      <c r="L61" s="785"/>
      <c r="M61" s="785"/>
      <c r="N61" s="730"/>
      <c r="O61" s="792"/>
      <c r="P61" s="797"/>
      <c r="Q61" s="797"/>
      <c r="R61" s="797"/>
      <c r="S61" s="808"/>
      <c r="T61" s="818" t="s">
        <v>693</v>
      </c>
      <c r="U61" s="825"/>
      <c r="V61" s="836"/>
      <c r="W61" s="846"/>
      <c r="X61" s="858"/>
      <c r="Y61" s="858"/>
      <c r="Z61" s="858"/>
      <c r="AA61" s="858"/>
      <c r="AB61" s="858"/>
      <c r="AC61" s="873"/>
      <c r="AD61" s="846"/>
      <c r="AE61" s="858"/>
      <c r="AF61" s="858"/>
      <c r="AG61" s="858"/>
      <c r="AH61" s="858"/>
      <c r="AI61" s="858"/>
      <c r="AJ61" s="873"/>
      <c r="AK61" s="846"/>
      <c r="AL61" s="858"/>
      <c r="AM61" s="858"/>
      <c r="AN61" s="858"/>
      <c r="AO61" s="858"/>
      <c r="AP61" s="858"/>
      <c r="AQ61" s="873"/>
      <c r="AR61" s="846"/>
      <c r="AS61" s="858"/>
      <c r="AT61" s="858"/>
      <c r="AU61" s="858"/>
      <c r="AV61" s="858"/>
      <c r="AW61" s="858"/>
      <c r="AX61" s="873"/>
      <c r="AY61" s="846"/>
      <c r="AZ61" s="858"/>
      <c r="BA61" s="896"/>
      <c r="BB61" s="903"/>
      <c r="BC61" s="911"/>
      <c r="BD61" s="920"/>
      <c r="BE61" s="926"/>
      <c r="BF61" s="931"/>
      <c r="BG61" s="936"/>
      <c r="BH61" s="936"/>
      <c r="BI61" s="936"/>
      <c r="BJ61" s="947"/>
    </row>
    <row r="62" spans="2:62" ht="20.25" customHeight="1">
      <c r="B62" s="707"/>
      <c r="C62" s="718"/>
      <c r="D62" s="729"/>
      <c r="E62" s="737"/>
      <c r="F62" s="742">
        <f>C61</f>
        <v>0</v>
      </c>
      <c r="G62" s="737"/>
      <c r="H62" s="742">
        <f>I61</f>
        <v>0</v>
      </c>
      <c r="I62" s="750"/>
      <c r="J62" s="764"/>
      <c r="K62" s="770"/>
      <c r="L62" s="784"/>
      <c r="M62" s="784"/>
      <c r="N62" s="729"/>
      <c r="O62" s="792"/>
      <c r="P62" s="797"/>
      <c r="Q62" s="797"/>
      <c r="R62" s="797"/>
      <c r="S62" s="808"/>
      <c r="T62" s="817" t="s">
        <v>623</v>
      </c>
      <c r="U62" s="824"/>
      <c r="V62" s="835"/>
      <c r="W62" s="845" t="str">
        <f>IF(W61="","",VLOOKUP(W61,'(参考様式８）シフト記号表'!$C$6:$L$47,10,FALSE))</f>
        <v/>
      </c>
      <c r="X62" s="857" t="str">
        <f>IF(X61="","",VLOOKUP(X61,'(参考様式８）シフト記号表'!$C$6:$L$47,10,FALSE))</f>
        <v/>
      </c>
      <c r="Y62" s="857" t="str">
        <f>IF(Y61="","",VLOOKUP(Y61,'(参考様式８）シフト記号表'!$C$6:$L$47,10,FALSE))</f>
        <v/>
      </c>
      <c r="Z62" s="857" t="str">
        <f>IF(Z61="","",VLOOKUP(Z61,'(参考様式８）シフト記号表'!$C$6:$L$47,10,FALSE))</f>
        <v/>
      </c>
      <c r="AA62" s="857" t="str">
        <f>IF(AA61="","",VLOOKUP(AA61,'(参考様式８）シフト記号表'!$C$6:$L$47,10,FALSE))</f>
        <v/>
      </c>
      <c r="AB62" s="857" t="str">
        <f>IF(AB61="","",VLOOKUP(AB61,'(参考様式８）シフト記号表'!$C$6:$L$47,10,FALSE))</f>
        <v/>
      </c>
      <c r="AC62" s="872" t="str">
        <f>IF(AC61="","",VLOOKUP(AC61,'(参考様式８）シフト記号表'!$C$6:$L$47,10,FALSE))</f>
        <v/>
      </c>
      <c r="AD62" s="845" t="str">
        <f>IF(AD61="","",VLOOKUP(AD61,'(参考様式８）シフト記号表'!$C$6:$L$47,10,FALSE))</f>
        <v/>
      </c>
      <c r="AE62" s="857" t="str">
        <f>IF(AE61="","",VLOOKUP(AE61,'(参考様式８）シフト記号表'!$C$6:$L$47,10,FALSE))</f>
        <v/>
      </c>
      <c r="AF62" s="857" t="str">
        <f>IF(AF61="","",VLOOKUP(AF61,'(参考様式８）シフト記号表'!$C$6:$L$47,10,FALSE))</f>
        <v/>
      </c>
      <c r="AG62" s="857" t="str">
        <f>IF(AG61="","",VLOOKUP(AG61,'(参考様式８）シフト記号表'!$C$6:$L$47,10,FALSE))</f>
        <v/>
      </c>
      <c r="AH62" s="857" t="str">
        <f>IF(AH61="","",VLOOKUP(AH61,'(参考様式８）シフト記号表'!$C$6:$L$47,10,FALSE))</f>
        <v/>
      </c>
      <c r="AI62" s="857" t="str">
        <f>IF(AI61="","",VLOOKUP(AI61,'(参考様式８）シフト記号表'!$C$6:$L$47,10,FALSE))</f>
        <v/>
      </c>
      <c r="AJ62" s="872" t="str">
        <f>IF(AJ61="","",VLOOKUP(AJ61,'(参考様式８）シフト記号表'!$C$6:$L$47,10,FALSE))</f>
        <v/>
      </c>
      <c r="AK62" s="845" t="str">
        <f>IF(AK61="","",VLOOKUP(AK61,'(参考様式８）シフト記号表'!$C$6:$L$47,10,FALSE))</f>
        <v/>
      </c>
      <c r="AL62" s="857" t="str">
        <f>IF(AL61="","",VLOOKUP(AL61,'(参考様式８）シフト記号表'!$C$6:$L$47,10,FALSE))</f>
        <v/>
      </c>
      <c r="AM62" s="857" t="str">
        <f>IF(AM61="","",VLOOKUP(AM61,'(参考様式８）シフト記号表'!$C$6:$L$47,10,FALSE))</f>
        <v/>
      </c>
      <c r="AN62" s="857" t="str">
        <f>IF(AN61="","",VLOOKUP(AN61,'(参考様式８）シフト記号表'!$C$6:$L$47,10,FALSE))</f>
        <v/>
      </c>
      <c r="AO62" s="857" t="str">
        <f>IF(AO61="","",VLOOKUP(AO61,'(参考様式８）シフト記号表'!$C$6:$L$47,10,FALSE))</f>
        <v/>
      </c>
      <c r="AP62" s="857" t="str">
        <f>IF(AP61="","",VLOOKUP(AP61,'(参考様式８）シフト記号表'!$C$6:$L$47,10,FALSE))</f>
        <v/>
      </c>
      <c r="AQ62" s="872" t="str">
        <f>IF(AQ61="","",VLOOKUP(AQ61,'(参考様式８）シフト記号表'!$C$6:$L$47,10,FALSE))</f>
        <v/>
      </c>
      <c r="AR62" s="845" t="str">
        <f>IF(AR61="","",VLOOKUP(AR61,'(参考様式８）シフト記号表'!$C$6:$L$47,10,FALSE))</f>
        <v/>
      </c>
      <c r="AS62" s="857" t="str">
        <f>IF(AS61="","",VLOOKUP(AS61,'(参考様式８）シフト記号表'!$C$6:$L$47,10,FALSE))</f>
        <v/>
      </c>
      <c r="AT62" s="857" t="str">
        <f>IF(AT61="","",VLOOKUP(AT61,'(参考様式８）シフト記号表'!$C$6:$L$47,10,FALSE))</f>
        <v/>
      </c>
      <c r="AU62" s="857" t="str">
        <f>IF(AU61="","",VLOOKUP(AU61,'(参考様式８）シフト記号表'!$C$6:$L$47,10,FALSE))</f>
        <v/>
      </c>
      <c r="AV62" s="857" t="str">
        <f>IF(AV61="","",VLOOKUP(AV61,'(参考様式８）シフト記号表'!$C$6:$L$47,10,FALSE))</f>
        <v/>
      </c>
      <c r="AW62" s="857" t="str">
        <f>IF(AW61="","",VLOOKUP(AW61,'(参考様式８）シフト記号表'!$C$6:$L$47,10,FALSE))</f>
        <v/>
      </c>
      <c r="AX62" s="872" t="str">
        <f>IF(AX61="","",VLOOKUP(AX61,'(参考様式８）シフト記号表'!$C$6:$L$47,10,FALSE))</f>
        <v/>
      </c>
      <c r="AY62" s="845" t="str">
        <f>IF(AY61="","",VLOOKUP(AY61,'(参考様式８）シフト記号表'!$C$6:$L$47,10,FALSE))</f>
        <v/>
      </c>
      <c r="AZ62" s="857" t="str">
        <f>IF(AZ61="","",VLOOKUP(AZ61,'(参考様式８）シフト記号表'!$C$6:$L$47,10,FALSE))</f>
        <v/>
      </c>
      <c r="BA62" s="857" t="str">
        <f>IF(BA61="","",VLOOKUP(BA61,'(参考様式８）シフト記号表'!$C$6:$L$47,10,FALSE))</f>
        <v/>
      </c>
      <c r="BB62" s="902">
        <f>IF($BE$3="４週",SUM(W62:AX62),IF($BE$3="暦月",SUM(W62:BA62),""))</f>
        <v>0</v>
      </c>
      <c r="BC62" s="910"/>
      <c r="BD62" s="919">
        <f>IF($BE$3="４週",BB62/4,IF($BE$3="暦月",(BB62/($BE$8/7)),""))</f>
        <v>0</v>
      </c>
      <c r="BE62" s="910"/>
      <c r="BF62" s="930"/>
      <c r="BG62" s="935"/>
      <c r="BH62" s="935"/>
      <c r="BI62" s="935"/>
      <c r="BJ62" s="946"/>
    </row>
    <row r="63" spans="2:62" ht="20.25" customHeight="1">
      <c r="B63" s="706">
        <f>B61+1</f>
        <v>25</v>
      </c>
      <c r="C63" s="719"/>
      <c r="D63" s="730"/>
      <c r="E63" s="737"/>
      <c r="F63" s="742"/>
      <c r="G63" s="737"/>
      <c r="H63" s="742"/>
      <c r="I63" s="751"/>
      <c r="J63" s="765"/>
      <c r="K63" s="771"/>
      <c r="L63" s="785"/>
      <c r="M63" s="785"/>
      <c r="N63" s="730"/>
      <c r="O63" s="792"/>
      <c r="P63" s="797"/>
      <c r="Q63" s="797"/>
      <c r="R63" s="797"/>
      <c r="S63" s="808"/>
      <c r="T63" s="818" t="s">
        <v>693</v>
      </c>
      <c r="U63" s="825"/>
      <c r="V63" s="836"/>
      <c r="W63" s="846"/>
      <c r="X63" s="858"/>
      <c r="Y63" s="858"/>
      <c r="Z63" s="858"/>
      <c r="AA63" s="858"/>
      <c r="AB63" s="858"/>
      <c r="AC63" s="873"/>
      <c r="AD63" s="846"/>
      <c r="AE63" s="858"/>
      <c r="AF63" s="858"/>
      <c r="AG63" s="858"/>
      <c r="AH63" s="858"/>
      <c r="AI63" s="858"/>
      <c r="AJ63" s="873"/>
      <c r="AK63" s="846"/>
      <c r="AL63" s="858"/>
      <c r="AM63" s="858"/>
      <c r="AN63" s="858"/>
      <c r="AO63" s="858"/>
      <c r="AP63" s="858"/>
      <c r="AQ63" s="873"/>
      <c r="AR63" s="846"/>
      <c r="AS63" s="858"/>
      <c r="AT63" s="858"/>
      <c r="AU63" s="858"/>
      <c r="AV63" s="858"/>
      <c r="AW63" s="858"/>
      <c r="AX63" s="873"/>
      <c r="AY63" s="846"/>
      <c r="AZ63" s="858"/>
      <c r="BA63" s="896"/>
      <c r="BB63" s="903"/>
      <c r="BC63" s="911"/>
      <c r="BD63" s="920"/>
      <c r="BE63" s="926"/>
      <c r="BF63" s="931"/>
      <c r="BG63" s="936"/>
      <c r="BH63" s="936"/>
      <c r="BI63" s="936"/>
      <c r="BJ63" s="947"/>
    </row>
    <row r="64" spans="2:62" ht="20.25" customHeight="1">
      <c r="B64" s="707"/>
      <c r="C64" s="718"/>
      <c r="D64" s="729"/>
      <c r="E64" s="737"/>
      <c r="F64" s="742">
        <f>C63</f>
        <v>0</v>
      </c>
      <c r="G64" s="737"/>
      <c r="H64" s="742">
        <f>I63</f>
        <v>0</v>
      </c>
      <c r="I64" s="750"/>
      <c r="J64" s="764"/>
      <c r="K64" s="770"/>
      <c r="L64" s="784"/>
      <c r="M64" s="784"/>
      <c r="N64" s="729"/>
      <c r="O64" s="792"/>
      <c r="P64" s="797"/>
      <c r="Q64" s="797"/>
      <c r="R64" s="797"/>
      <c r="S64" s="808"/>
      <c r="T64" s="817" t="s">
        <v>623</v>
      </c>
      <c r="U64" s="824"/>
      <c r="V64" s="835"/>
      <c r="W64" s="845" t="str">
        <f>IF(W63="","",VLOOKUP(W63,'(参考様式８）シフト記号表'!$C$6:$L$47,10,FALSE))</f>
        <v/>
      </c>
      <c r="X64" s="857" t="str">
        <f>IF(X63="","",VLOOKUP(X63,'(参考様式８）シフト記号表'!$C$6:$L$47,10,FALSE))</f>
        <v/>
      </c>
      <c r="Y64" s="857" t="str">
        <f>IF(Y63="","",VLOOKUP(Y63,'(参考様式８）シフト記号表'!$C$6:$L$47,10,FALSE))</f>
        <v/>
      </c>
      <c r="Z64" s="857" t="str">
        <f>IF(Z63="","",VLOOKUP(Z63,'(参考様式８）シフト記号表'!$C$6:$L$47,10,FALSE))</f>
        <v/>
      </c>
      <c r="AA64" s="857" t="str">
        <f>IF(AA63="","",VLOOKUP(AA63,'(参考様式８）シフト記号表'!$C$6:$L$47,10,FALSE))</f>
        <v/>
      </c>
      <c r="AB64" s="857" t="str">
        <f>IF(AB63="","",VLOOKUP(AB63,'(参考様式８）シフト記号表'!$C$6:$L$47,10,FALSE))</f>
        <v/>
      </c>
      <c r="AC64" s="872" t="str">
        <f>IF(AC63="","",VLOOKUP(AC63,'(参考様式８）シフト記号表'!$C$6:$L$47,10,FALSE))</f>
        <v/>
      </c>
      <c r="AD64" s="845" t="str">
        <f>IF(AD63="","",VLOOKUP(AD63,'(参考様式８）シフト記号表'!$C$6:$L$47,10,FALSE))</f>
        <v/>
      </c>
      <c r="AE64" s="857" t="str">
        <f>IF(AE63="","",VLOOKUP(AE63,'(参考様式８）シフト記号表'!$C$6:$L$47,10,FALSE))</f>
        <v/>
      </c>
      <c r="AF64" s="857" t="str">
        <f>IF(AF63="","",VLOOKUP(AF63,'(参考様式８）シフト記号表'!$C$6:$L$47,10,FALSE))</f>
        <v/>
      </c>
      <c r="AG64" s="857" t="str">
        <f>IF(AG63="","",VLOOKUP(AG63,'(参考様式８）シフト記号表'!$C$6:$L$47,10,FALSE))</f>
        <v/>
      </c>
      <c r="AH64" s="857" t="str">
        <f>IF(AH63="","",VLOOKUP(AH63,'(参考様式８）シフト記号表'!$C$6:$L$47,10,FALSE))</f>
        <v/>
      </c>
      <c r="AI64" s="857" t="str">
        <f>IF(AI63="","",VLOOKUP(AI63,'(参考様式８）シフト記号表'!$C$6:$L$47,10,FALSE))</f>
        <v/>
      </c>
      <c r="AJ64" s="872" t="str">
        <f>IF(AJ63="","",VLOOKUP(AJ63,'(参考様式８）シフト記号表'!$C$6:$L$47,10,FALSE))</f>
        <v/>
      </c>
      <c r="AK64" s="845" t="str">
        <f>IF(AK63="","",VLOOKUP(AK63,'(参考様式８）シフト記号表'!$C$6:$L$47,10,FALSE))</f>
        <v/>
      </c>
      <c r="AL64" s="857" t="str">
        <f>IF(AL63="","",VLOOKUP(AL63,'(参考様式８）シフト記号表'!$C$6:$L$47,10,FALSE))</f>
        <v/>
      </c>
      <c r="AM64" s="857" t="str">
        <f>IF(AM63="","",VLOOKUP(AM63,'(参考様式８）シフト記号表'!$C$6:$L$47,10,FALSE))</f>
        <v/>
      </c>
      <c r="AN64" s="857" t="str">
        <f>IF(AN63="","",VLOOKUP(AN63,'(参考様式８）シフト記号表'!$C$6:$L$47,10,FALSE))</f>
        <v/>
      </c>
      <c r="AO64" s="857" t="str">
        <f>IF(AO63="","",VLOOKUP(AO63,'(参考様式８）シフト記号表'!$C$6:$L$47,10,FALSE))</f>
        <v/>
      </c>
      <c r="AP64" s="857" t="str">
        <f>IF(AP63="","",VLOOKUP(AP63,'(参考様式８）シフト記号表'!$C$6:$L$47,10,FALSE))</f>
        <v/>
      </c>
      <c r="AQ64" s="872" t="str">
        <f>IF(AQ63="","",VLOOKUP(AQ63,'(参考様式８）シフト記号表'!$C$6:$L$47,10,FALSE))</f>
        <v/>
      </c>
      <c r="AR64" s="845" t="str">
        <f>IF(AR63="","",VLOOKUP(AR63,'(参考様式８）シフト記号表'!$C$6:$L$47,10,FALSE))</f>
        <v/>
      </c>
      <c r="AS64" s="857" t="str">
        <f>IF(AS63="","",VLOOKUP(AS63,'(参考様式８）シフト記号表'!$C$6:$L$47,10,FALSE))</f>
        <v/>
      </c>
      <c r="AT64" s="857" t="str">
        <f>IF(AT63="","",VLOOKUP(AT63,'(参考様式８）シフト記号表'!$C$6:$L$47,10,FALSE))</f>
        <v/>
      </c>
      <c r="AU64" s="857" t="str">
        <f>IF(AU63="","",VLOOKUP(AU63,'(参考様式８）シフト記号表'!$C$6:$L$47,10,FALSE))</f>
        <v/>
      </c>
      <c r="AV64" s="857" t="str">
        <f>IF(AV63="","",VLOOKUP(AV63,'(参考様式８）シフト記号表'!$C$6:$L$47,10,FALSE))</f>
        <v/>
      </c>
      <c r="AW64" s="857" t="str">
        <f>IF(AW63="","",VLOOKUP(AW63,'(参考様式８）シフト記号表'!$C$6:$L$47,10,FALSE))</f>
        <v/>
      </c>
      <c r="AX64" s="872" t="str">
        <f>IF(AX63="","",VLOOKUP(AX63,'(参考様式８）シフト記号表'!$C$6:$L$47,10,FALSE))</f>
        <v/>
      </c>
      <c r="AY64" s="845" t="str">
        <f>IF(AY63="","",VLOOKUP(AY63,'(参考様式８）シフト記号表'!$C$6:$L$47,10,FALSE))</f>
        <v/>
      </c>
      <c r="AZ64" s="857" t="str">
        <f>IF(AZ63="","",VLOOKUP(AZ63,'(参考様式８）シフト記号表'!$C$6:$L$47,10,FALSE))</f>
        <v/>
      </c>
      <c r="BA64" s="857" t="str">
        <f>IF(BA63="","",VLOOKUP(BA63,'(参考様式８）シフト記号表'!$C$6:$L$47,10,FALSE))</f>
        <v/>
      </c>
      <c r="BB64" s="902">
        <f>IF($BE$3="４週",SUM(W64:AX64),IF($BE$3="暦月",SUM(W64:BA64),""))</f>
        <v>0</v>
      </c>
      <c r="BC64" s="910"/>
      <c r="BD64" s="919">
        <f>IF($BE$3="４週",BB64/4,IF($BE$3="暦月",(BB64/($BE$8/7)),""))</f>
        <v>0</v>
      </c>
      <c r="BE64" s="910"/>
      <c r="BF64" s="930"/>
      <c r="BG64" s="935"/>
      <c r="BH64" s="935"/>
      <c r="BI64" s="935"/>
      <c r="BJ64" s="946"/>
    </row>
    <row r="65" spans="2:62" ht="20.25" customHeight="1">
      <c r="B65" s="706">
        <f>B63+1</f>
        <v>26</v>
      </c>
      <c r="C65" s="719"/>
      <c r="D65" s="730"/>
      <c r="E65" s="737"/>
      <c r="F65" s="742"/>
      <c r="G65" s="737"/>
      <c r="H65" s="742"/>
      <c r="I65" s="751"/>
      <c r="J65" s="765"/>
      <c r="K65" s="771"/>
      <c r="L65" s="785"/>
      <c r="M65" s="785"/>
      <c r="N65" s="730"/>
      <c r="O65" s="792"/>
      <c r="P65" s="797"/>
      <c r="Q65" s="797"/>
      <c r="R65" s="797"/>
      <c r="S65" s="808"/>
      <c r="T65" s="818" t="s">
        <v>693</v>
      </c>
      <c r="U65" s="825"/>
      <c r="V65" s="836"/>
      <c r="W65" s="846"/>
      <c r="X65" s="858"/>
      <c r="Y65" s="858"/>
      <c r="Z65" s="858"/>
      <c r="AA65" s="858"/>
      <c r="AB65" s="858"/>
      <c r="AC65" s="873"/>
      <c r="AD65" s="846"/>
      <c r="AE65" s="858"/>
      <c r="AF65" s="858"/>
      <c r="AG65" s="858"/>
      <c r="AH65" s="858"/>
      <c r="AI65" s="858"/>
      <c r="AJ65" s="873"/>
      <c r="AK65" s="846"/>
      <c r="AL65" s="858"/>
      <c r="AM65" s="858"/>
      <c r="AN65" s="858"/>
      <c r="AO65" s="858"/>
      <c r="AP65" s="858"/>
      <c r="AQ65" s="873"/>
      <c r="AR65" s="846"/>
      <c r="AS65" s="858"/>
      <c r="AT65" s="858"/>
      <c r="AU65" s="858"/>
      <c r="AV65" s="858"/>
      <c r="AW65" s="858"/>
      <c r="AX65" s="873"/>
      <c r="AY65" s="846"/>
      <c r="AZ65" s="858"/>
      <c r="BA65" s="896"/>
      <c r="BB65" s="903"/>
      <c r="BC65" s="911"/>
      <c r="BD65" s="920"/>
      <c r="BE65" s="926"/>
      <c r="BF65" s="931"/>
      <c r="BG65" s="936"/>
      <c r="BH65" s="936"/>
      <c r="BI65" s="936"/>
      <c r="BJ65" s="947"/>
    </row>
    <row r="66" spans="2:62" ht="20.25" customHeight="1">
      <c r="B66" s="707"/>
      <c r="C66" s="718"/>
      <c r="D66" s="729"/>
      <c r="E66" s="737"/>
      <c r="F66" s="742">
        <f>C65</f>
        <v>0</v>
      </c>
      <c r="G66" s="737"/>
      <c r="H66" s="742">
        <f>I65</f>
        <v>0</v>
      </c>
      <c r="I66" s="750"/>
      <c r="J66" s="764"/>
      <c r="K66" s="770"/>
      <c r="L66" s="784"/>
      <c r="M66" s="784"/>
      <c r="N66" s="729"/>
      <c r="O66" s="792"/>
      <c r="P66" s="797"/>
      <c r="Q66" s="797"/>
      <c r="R66" s="797"/>
      <c r="S66" s="808"/>
      <c r="T66" s="817" t="s">
        <v>623</v>
      </c>
      <c r="U66" s="824"/>
      <c r="V66" s="835"/>
      <c r="W66" s="845" t="str">
        <f>IF(W65="","",VLOOKUP(W65,'(参考様式８）シフト記号表'!$C$6:$L$47,10,FALSE))</f>
        <v/>
      </c>
      <c r="X66" s="857" t="str">
        <f>IF(X65="","",VLOOKUP(X65,'(参考様式８）シフト記号表'!$C$6:$L$47,10,FALSE))</f>
        <v/>
      </c>
      <c r="Y66" s="857" t="str">
        <f>IF(Y65="","",VLOOKUP(Y65,'(参考様式８）シフト記号表'!$C$6:$L$47,10,FALSE))</f>
        <v/>
      </c>
      <c r="Z66" s="857" t="str">
        <f>IF(Z65="","",VLOOKUP(Z65,'(参考様式８）シフト記号表'!$C$6:$L$47,10,FALSE))</f>
        <v/>
      </c>
      <c r="AA66" s="857" t="str">
        <f>IF(AA65="","",VLOOKUP(AA65,'(参考様式８）シフト記号表'!$C$6:$L$47,10,FALSE))</f>
        <v/>
      </c>
      <c r="AB66" s="857" t="str">
        <f>IF(AB65="","",VLOOKUP(AB65,'(参考様式８）シフト記号表'!$C$6:$L$47,10,FALSE))</f>
        <v/>
      </c>
      <c r="AC66" s="872" t="str">
        <f>IF(AC65="","",VLOOKUP(AC65,'(参考様式８）シフト記号表'!$C$6:$L$47,10,FALSE))</f>
        <v/>
      </c>
      <c r="AD66" s="845" t="str">
        <f>IF(AD65="","",VLOOKUP(AD65,'(参考様式８）シフト記号表'!$C$6:$L$47,10,FALSE))</f>
        <v/>
      </c>
      <c r="AE66" s="857" t="str">
        <f>IF(AE65="","",VLOOKUP(AE65,'(参考様式８）シフト記号表'!$C$6:$L$47,10,FALSE))</f>
        <v/>
      </c>
      <c r="AF66" s="857" t="str">
        <f>IF(AF65="","",VLOOKUP(AF65,'(参考様式８）シフト記号表'!$C$6:$L$47,10,FALSE))</f>
        <v/>
      </c>
      <c r="AG66" s="857" t="str">
        <f>IF(AG65="","",VLOOKUP(AG65,'(参考様式８）シフト記号表'!$C$6:$L$47,10,FALSE))</f>
        <v/>
      </c>
      <c r="AH66" s="857" t="str">
        <f>IF(AH65="","",VLOOKUP(AH65,'(参考様式８）シフト記号表'!$C$6:$L$47,10,FALSE))</f>
        <v/>
      </c>
      <c r="AI66" s="857" t="str">
        <f>IF(AI65="","",VLOOKUP(AI65,'(参考様式８）シフト記号表'!$C$6:$L$47,10,FALSE))</f>
        <v/>
      </c>
      <c r="AJ66" s="872" t="str">
        <f>IF(AJ65="","",VLOOKUP(AJ65,'(参考様式８）シフト記号表'!$C$6:$L$47,10,FALSE))</f>
        <v/>
      </c>
      <c r="AK66" s="845" t="str">
        <f>IF(AK65="","",VLOOKUP(AK65,'(参考様式８）シフト記号表'!$C$6:$L$47,10,FALSE))</f>
        <v/>
      </c>
      <c r="AL66" s="857" t="str">
        <f>IF(AL65="","",VLOOKUP(AL65,'(参考様式８）シフト記号表'!$C$6:$L$47,10,FALSE))</f>
        <v/>
      </c>
      <c r="AM66" s="857" t="str">
        <f>IF(AM65="","",VLOOKUP(AM65,'(参考様式８）シフト記号表'!$C$6:$L$47,10,FALSE))</f>
        <v/>
      </c>
      <c r="AN66" s="857" t="str">
        <f>IF(AN65="","",VLOOKUP(AN65,'(参考様式８）シフト記号表'!$C$6:$L$47,10,FALSE))</f>
        <v/>
      </c>
      <c r="AO66" s="857" t="str">
        <f>IF(AO65="","",VLOOKUP(AO65,'(参考様式８）シフト記号表'!$C$6:$L$47,10,FALSE))</f>
        <v/>
      </c>
      <c r="AP66" s="857" t="str">
        <f>IF(AP65="","",VLOOKUP(AP65,'(参考様式８）シフト記号表'!$C$6:$L$47,10,FALSE))</f>
        <v/>
      </c>
      <c r="AQ66" s="872" t="str">
        <f>IF(AQ65="","",VLOOKUP(AQ65,'(参考様式８）シフト記号表'!$C$6:$L$47,10,FALSE))</f>
        <v/>
      </c>
      <c r="AR66" s="845" t="str">
        <f>IF(AR65="","",VLOOKUP(AR65,'(参考様式８）シフト記号表'!$C$6:$L$47,10,FALSE))</f>
        <v/>
      </c>
      <c r="AS66" s="857" t="str">
        <f>IF(AS65="","",VLOOKUP(AS65,'(参考様式８）シフト記号表'!$C$6:$L$47,10,FALSE))</f>
        <v/>
      </c>
      <c r="AT66" s="857" t="str">
        <f>IF(AT65="","",VLOOKUP(AT65,'(参考様式８）シフト記号表'!$C$6:$L$47,10,FALSE))</f>
        <v/>
      </c>
      <c r="AU66" s="857" t="str">
        <f>IF(AU65="","",VLOOKUP(AU65,'(参考様式８）シフト記号表'!$C$6:$L$47,10,FALSE))</f>
        <v/>
      </c>
      <c r="AV66" s="857" t="str">
        <f>IF(AV65="","",VLOOKUP(AV65,'(参考様式８）シフト記号表'!$C$6:$L$47,10,FALSE))</f>
        <v/>
      </c>
      <c r="AW66" s="857" t="str">
        <f>IF(AW65="","",VLOOKUP(AW65,'(参考様式８）シフト記号表'!$C$6:$L$47,10,FALSE))</f>
        <v/>
      </c>
      <c r="AX66" s="872" t="str">
        <f>IF(AX65="","",VLOOKUP(AX65,'(参考様式８）シフト記号表'!$C$6:$L$47,10,FALSE))</f>
        <v/>
      </c>
      <c r="AY66" s="845" t="str">
        <f>IF(AY65="","",VLOOKUP(AY65,'(参考様式８）シフト記号表'!$C$6:$L$47,10,FALSE))</f>
        <v/>
      </c>
      <c r="AZ66" s="857" t="str">
        <f>IF(AZ65="","",VLOOKUP(AZ65,'(参考様式８）シフト記号表'!$C$6:$L$47,10,FALSE))</f>
        <v/>
      </c>
      <c r="BA66" s="857" t="str">
        <f>IF(BA65="","",VLOOKUP(BA65,'(参考様式８）シフト記号表'!$C$6:$L$47,10,FALSE))</f>
        <v/>
      </c>
      <c r="BB66" s="902">
        <f>IF($BE$3="４週",SUM(W66:AX66),IF($BE$3="暦月",SUM(W66:BA66),""))</f>
        <v>0</v>
      </c>
      <c r="BC66" s="910"/>
      <c r="BD66" s="919">
        <f>IF($BE$3="４週",BB66/4,IF($BE$3="暦月",(BB66/($BE$8/7)),""))</f>
        <v>0</v>
      </c>
      <c r="BE66" s="910"/>
      <c r="BF66" s="930"/>
      <c r="BG66" s="935"/>
      <c r="BH66" s="935"/>
      <c r="BI66" s="935"/>
      <c r="BJ66" s="946"/>
    </row>
    <row r="67" spans="2:62" ht="20.25" customHeight="1">
      <c r="B67" s="706">
        <f>B65+1</f>
        <v>27</v>
      </c>
      <c r="C67" s="719"/>
      <c r="D67" s="730"/>
      <c r="E67" s="737"/>
      <c r="F67" s="742"/>
      <c r="G67" s="737"/>
      <c r="H67" s="742"/>
      <c r="I67" s="751"/>
      <c r="J67" s="765"/>
      <c r="K67" s="771"/>
      <c r="L67" s="785"/>
      <c r="M67" s="785"/>
      <c r="N67" s="730"/>
      <c r="O67" s="792"/>
      <c r="P67" s="797"/>
      <c r="Q67" s="797"/>
      <c r="R67" s="797"/>
      <c r="S67" s="808"/>
      <c r="T67" s="818" t="s">
        <v>693</v>
      </c>
      <c r="U67" s="825"/>
      <c r="V67" s="836"/>
      <c r="W67" s="846"/>
      <c r="X67" s="858"/>
      <c r="Y67" s="858"/>
      <c r="Z67" s="858"/>
      <c r="AA67" s="858"/>
      <c r="AB67" s="858"/>
      <c r="AC67" s="873"/>
      <c r="AD67" s="846"/>
      <c r="AE67" s="858"/>
      <c r="AF67" s="858"/>
      <c r="AG67" s="858"/>
      <c r="AH67" s="858"/>
      <c r="AI67" s="858"/>
      <c r="AJ67" s="873"/>
      <c r="AK67" s="846"/>
      <c r="AL67" s="858"/>
      <c r="AM67" s="858"/>
      <c r="AN67" s="858"/>
      <c r="AO67" s="858"/>
      <c r="AP67" s="858"/>
      <c r="AQ67" s="873"/>
      <c r="AR67" s="846"/>
      <c r="AS67" s="858"/>
      <c r="AT67" s="858"/>
      <c r="AU67" s="858"/>
      <c r="AV67" s="858"/>
      <c r="AW67" s="858"/>
      <c r="AX67" s="873"/>
      <c r="AY67" s="846"/>
      <c r="AZ67" s="858"/>
      <c r="BA67" s="896"/>
      <c r="BB67" s="903"/>
      <c r="BC67" s="911"/>
      <c r="BD67" s="920"/>
      <c r="BE67" s="926"/>
      <c r="BF67" s="931"/>
      <c r="BG67" s="936"/>
      <c r="BH67" s="936"/>
      <c r="BI67" s="936"/>
      <c r="BJ67" s="947"/>
    </row>
    <row r="68" spans="2:62" ht="20.25" customHeight="1">
      <c r="B68" s="707"/>
      <c r="C68" s="718"/>
      <c r="D68" s="729"/>
      <c r="E68" s="737"/>
      <c r="F68" s="742">
        <f>C67</f>
        <v>0</v>
      </c>
      <c r="G68" s="737"/>
      <c r="H68" s="742">
        <f>I67</f>
        <v>0</v>
      </c>
      <c r="I68" s="750"/>
      <c r="J68" s="764"/>
      <c r="K68" s="770"/>
      <c r="L68" s="784"/>
      <c r="M68" s="784"/>
      <c r="N68" s="729"/>
      <c r="O68" s="792"/>
      <c r="P68" s="797"/>
      <c r="Q68" s="797"/>
      <c r="R68" s="797"/>
      <c r="S68" s="808"/>
      <c r="T68" s="817" t="s">
        <v>623</v>
      </c>
      <c r="U68" s="824"/>
      <c r="V68" s="835"/>
      <c r="W68" s="845" t="str">
        <f>IF(W67="","",VLOOKUP(W67,'(参考様式８）シフト記号表'!$C$6:$L$47,10,FALSE))</f>
        <v/>
      </c>
      <c r="X68" s="857" t="str">
        <f>IF(X67="","",VLOOKUP(X67,'(参考様式８）シフト記号表'!$C$6:$L$47,10,FALSE))</f>
        <v/>
      </c>
      <c r="Y68" s="857" t="str">
        <f>IF(Y67="","",VLOOKUP(Y67,'(参考様式８）シフト記号表'!$C$6:$L$47,10,FALSE))</f>
        <v/>
      </c>
      <c r="Z68" s="857" t="str">
        <f>IF(Z67="","",VLOOKUP(Z67,'(参考様式８）シフト記号表'!$C$6:$L$47,10,FALSE))</f>
        <v/>
      </c>
      <c r="AA68" s="857" t="str">
        <f>IF(AA67="","",VLOOKUP(AA67,'(参考様式８）シフト記号表'!$C$6:$L$47,10,FALSE))</f>
        <v/>
      </c>
      <c r="AB68" s="857" t="str">
        <f>IF(AB67="","",VLOOKUP(AB67,'(参考様式８）シフト記号表'!$C$6:$L$47,10,FALSE))</f>
        <v/>
      </c>
      <c r="AC68" s="872" t="str">
        <f>IF(AC67="","",VLOOKUP(AC67,'(参考様式８）シフト記号表'!$C$6:$L$47,10,FALSE))</f>
        <v/>
      </c>
      <c r="AD68" s="845" t="str">
        <f>IF(AD67="","",VLOOKUP(AD67,'(参考様式８）シフト記号表'!$C$6:$L$47,10,FALSE))</f>
        <v/>
      </c>
      <c r="AE68" s="857" t="str">
        <f>IF(AE67="","",VLOOKUP(AE67,'(参考様式８）シフト記号表'!$C$6:$L$47,10,FALSE))</f>
        <v/>
      </c>
      <c r="AF68" s="857" t="str">
        <f>IF(AF67="","",VLOOKUP(AF67,'(参考様式８）シフト記号表'!$C$6:$L$47,10,FALSE))</f>
        <v/>
      </c>
      <c r="AG68" s="857" t="str">
        <f>IF(AG67="","",VLOOKUP(AG67,'(参考様式８）シフト記号表'!$C$6:$L$47,10,FALSE))</f>
        <v/>
      </c>
      <c r="AH68" s="857" t="str">
        <f>IF(AH67="","",VLOOKUP(AH67,'(参考様式８）シフト記号表'!$C$6:$L$47,10,FALSE))</f>
        <v/>
      </c>
      <c r="AI68" s="857" t="str">
        <f>IF(AI67="","",VLOOKUP(AI67,'(参考様式８）シフト記号表'!$C$6:$L$47,10,FALSE))</f>
        <v/>
      </c>
      <c r="AJ68" s="872" t="str">
        <f>IF(AJ67="","",VLOOKUP(AJ67,'(参考様式８）シフト記号表'!$C$6:$L$47,10,FALSE))</f>
        <v/>
      </c>
      <c r="AK68" s="845" t="str">
        <f>IF(AK67="","",VLOOKUP(AK67,'(参考様式８）シフト記号表'!$C$6:$L$47,10,FALSE))</f>
        <v/>
      </c>
      <c r="AL68" s="857" t="str">
        <f>IF(AL67="","",VLOOKUP(AL67,'(参考様式８）シフト記号表'!$C$6:$L$47,10,FALSE))</f>
        <v/>
      </c>
      <c r="AM68" s="857" t="str">
        <f>IF(AM67="","",VLOOKUP(AM67,'(参考様式８）シフト記号表'!$C$6:$L$47,10,FALSE))</f>
        <v/>
      </c>
      <c r="AN68" s="857" t="str">
        <f>IF(AN67="","",VLOOKUP(AN67,'(参考様式８）シフト記号表'!$C$6:$L$47,10,FALSE))</f>
        <v/>
      </c>
      <c r="AO68" s="857" t="str">
        <f>IF(AO67="","",VLOOKUP(AO67,'(参考様式８）シフト記号表'!$C$6:$L$47,10,FALSE))</f>
        <v/>
      </c>
      <c r="AP68" s="857" t="str">
        <f>IF(AP67="","",VLOOKUP(AP67,'(参考様式８）シフト記号表'!$C$6:$L$47,10,FALSE))</f>
        <v/>
      </c>
      <c r="AQ68" s="872" t="str">
        <f>IF(AQ67="","",VLOOKUP(AQ67,'(参考様式８）シフト記号表'!$C$6:$L$47,10,FALSE))</f>
        <v/>
      </c>
      <c r="AR68" s="845" t="str">
        <f>IF(AR67="","",VLOOKUP(AR67,'(参考様式８）シフト記号表'!$C$6:$L$47,10,FALSE))</f>
        <v/>
      </c>
      <c r="AS68" s="857" t="str">
        <f>IF(AS67="","",VLOOKUP(AS67,'(参考様式８）シフト記号表'!$C$6:$L$47,10,FALSE))</f>
        <v/>
      </c>
      <c r="AT68" s="857" t="str">
        <f>IF(AT67="","",VLOOKUP(AT67,'(参考様式８）シフト記号表'!$C$6:$L$47,10,FALSE))</f>
        <v/>
      </c>
      <c r="AU68" s="857" t="str">
        <f>IF(AU67="","",VLOOKUP(AU67,'(参考様式８）シフト記号表'!$C$6:$L$47,10,FALSE))</f>
        <v/>
      </c>
      <c r="AV68" s="857" t="str">
        <f>IF(AV67="","",VLOOKUP(AV67,'(参考様式８）シフト記号表'!$C$6:$L$47,10,FALSE))</f>
        <v/>
      </c>
      <c r="AW68" s="857" t="str">
        <f>IF(AW67="","",VLOOKUP(AW67,'(参考様式８）シフト記号表'!$C$6:$L$47,10,FALSE))</f>
        <v/>
      </c>
      <c r="AX68" s="872" t="str">
        <f>IF(AX67="","",VLOOKUP(AX67,'(参考様式８）シフト記号表'!$C$6:$L$47,10,FALSE))</f>
        <v/>
      </c>
      <c r="AY68" s="845" t="str">
        <f>IF(AY67="","",VLOOKUP(AY67,'(参考様式８）シフト記号表'!$C$6:$L$47,10,FALSE))</f>
        <v/>
      </c>
      <c r="AZ68" s="857" t="str">
        <f>IF(AZ67="","",VLOOKUP(AZ67,'(参考様式８）シフト記号表'!$C$6:$L$47,10,FALSE))</f>
        <v/>
      </c>
      <c r="BA68" s="857" t="str">
        <f>IF(BA67="","",VLOOKUP(BA67,'(参考様式８）シフト記号表'!$C$6:$L$47,10,FALSE))</f>
        <v/>
      </c>
      <c r="BB68" s="902">
        <f>IF($BE$3="４週",SUM(W68:AX68),IF($BE$3="暦月",SUM(W68:BA68),""))</f>
        <v>0</v>
      </c>
      <c r="BC68" s="910"/>
      <c r="BD68" s="919">
        <f>IF($BE$3="４週",BB68/4,IF($BE$3="暦月",(BB68/($BE$8/7)),""))</f>
        <v>0</v>
      </c>
      <c r="BE68" s="910"/>
      <c r="BF68" s="930"/>
      <c r="BG68" s="935"/>
      <c r="BH68" s="935"/>
      <c r="BI68" s="935"/>
      <c r="BJ68" s="946"/>
    </row>
    <row r="69" spans="2:62" ht="20.25" customHeight="1">
      <c r="B69" s="706">
        <f>B67+1</f>
        <v>28</v>
      </c>
      <c r="C69" s="719"/>
      <c r="D69" s="730"/>
      <c r="E69" s="737"/>
      <c r="F69" s="742"/>
      <c r="G69" s="737"/>
      <c r="H69" s="742"/>
      <c r="I69" s="751"/>
      <c r="J69" s="765"/>
      <c r="K69" s="771"/>
      <c r="L69" s="785"/>
      <c r="M69" s="785"/>
      <c r="N69" s="730"/>
      <c r="O69" s="792"/>
      <c r="P69" s="797"/>
      <c r="Q69" s="797"/>
      <c r="R69" s="797"/>
      <c r="S69" s="808"/>
      <c r="T69" s="818" t="s">
        <v>693</v>
      </c>
      <c r="U69" s="825"/>
      <c r="V69" s="836"/>
      <c r="W69" s="846"/>
      <c r="X69" s="858"/>
      <c r="Y69" s="858"/>
      <c r="Z69" s="858"/>
      <c r="AA69" s="858"/>
      <c r="AB69" s="858"/>
      <c r="AC69" s="873"/>
      <c r="AD69" s="846"/>
      <c r="AE69" s="858"/>
      <c r="AF69" s="858"/>
      <c r="AG69" s="858"/>
      <c r="AH69" s="858"/>
      <c r="AI69" s="858"/>
      <c r="AJ69" s="873"/>
      <c r="AK69" s="846"/>
      <c r="AL69" s="858"/>
      <c r="AM69" s="858"/>
      <c r="AN69" s="858"/>
      <c r="AO69" s="858"/>
      <c r="AP69" s="858"/>
      <c r="AQ69" s="873"/>
      <c r="AR69" s="846"/>
      <c r="AS69" s="858"/>
      <c r="AT69" s="858"/>
      <c r="AU69" s="858"/>
      <c r="AV69" s="858"/>
      <c r="AW69" s="858"/>
      <c r="AX69" s="873"/>
      <c r="AY69" s="846"/>
      <c r="AZ69" s="858"/>
      <c r="BA69" s="896"/>
      <c r="BB69" s="903"/>
      <c r="BC69" s="911"/>
      <c r="BD69" s="920"/>
      <c r="BE69" s="926"/>
      <c r="BF69" s="931"/>
      <c r="BG69" s="936"/>
      <c r="BH69" s="936"/>
      <c r="BI69" s="936"/>
      <c r="BJ69" s="947"/>
    </row>
    <row r="70" spans="2:62" ht="20.25" customHeight="1">
      <c r="B70" s="707"/>
      <c r="C70" s="718"/>
      <c r="D70" s="729"/>
      <c r="E70" s="737"/>
      <c r="F70" s="742">
        <f>C69</f>
        <v>0</v>
      </c>
      <c r="G70" s="737"/>
      <c r="H70" s="742">
        <f>I69</f>
        <v>0</v>
      </c>
      <c r="I70" s="750"/>
      <c r="J70" s="764"/>
      <c r="K70" s="770"/>
      <c r="L70" s="784"/>
      <c r="M70" s="784"/>
      <c r="N70" s="729"/>
      <c r="O70" s="792"/>
      <c r="P70" s="797"/>
      <c r="Q70" s="797"/>
      <c r="R70" s="797"/>
      <c r="S70" s="808"/>
      <c r="T70" s="817" t="s">
        <v>623</v>
      </c>
      <c r="U70" s="824"/>
      <c r="V70" s="835"/>
      <c r="W70" s="845" t="str">
        <f>IF(W69="","",VLOOKUP(W69,'(参考様式８）シフト記号表'!$C$6:$L$47,10,FALSE))</f>
        <v/>
      </c>
      <c r="X70" s="857" t="str">
        <f>IF(X69="","",VLOOKUP(X69,'(参考様式８）シフト記号表'!$C$6:$L$47,10,FALSE))</f>
        <v/>
      </c>
      <c r="Y70" s="857" t="str">
        <f>IF(Y69="","",VLOOKUP(Y69,'(参考様式８）シフト記号表'!$C$6:$L$47,10,FALSE))</f>
        <v/>
      </c>
      <c r="Z70" s="857" t="str">
        <f>IF(Z69="","",VLOOKUP(Z69,'(参考様式８）シフト記号表'!$C$6:$L$47,10,FALSE))</f>
        <v/>
      </c>
      <c r="AA70" s="857" t="str">
        <f>IF(AA69="","",VLOOKUP(AA69,'(参考様式８）シフト記号表'!$C$6:$L$47,10,FALSE))</f>
        <v/>
      </c>
      <c r="AB70" s="857" t="str">
        <f>IF(AB69="","",VLOOKUP(AB69,'(参考様式８）シフト記号表'!$C$6:$L$47,10,FALSE))</f>
        <v/>
      </c>
      <c r="AC70" s="872" t="str">
        <f>IF(AC69="","",VLOOKUP(AC69,'(参考様式８）シフト記号表'!$C$6:$L$47,10,FALSE))</f>
        <v/>
      </c>
      <c r="AD70" s="845" t="str">
        <f>IF(AD69="","",VLOOKUP(AD69,'(参考様式８）シフト記号表'!$C$6:$L$47,10,FALSE))</f>
        <v/>
      </c>
      <c r="AE70" s="857" t="str">
        <f>IF(AE69="","",VLOOKUP(AE69,'(参考様式８）シフト記号表'!$C$6:$L$47,10,FALSE))</f>
        <v/>
      </c>
      <c r="AF70" s="857" t="str">
        <f>IF(AF69="","",VLOOKUP(AF69,'(参考様式８）シフト記号表'!$C$6:$L$47,10,FALSE))</f>
        <v/>
      </c>
      <c r="AG70" s="857" t="str">
        <f>IF(AG69="","",VLOOKUP(AG69,'(参考様式８）シフト記号表'!$C$6:$L$47,10,FALSE))</f>
        <v/>
      </c>
      <c r="AH70" s="857" t="str">
        <f>IF(AH69="","",VLOOKUP(AH69,'(参考様式８）シフト記号表'!$C$6:$L$47,10,FALSE))</f>
        <v/>
      </c>
      <c r="AI70" s="857" t="str">
        <f>IF(AI69="","",VLOOKUP(AI69,'(参考様式８）シフト記号表'!$C$6:$L$47,10,FALSE))</f>
        <v/>
      </c>
      <c r="AJ70" s="872" t="str">
        <f>IF(AJ69="","",VLOOKUP(AJ69,'(参考様式８）シフト記号表'!$C$6:$L$47,10,FALSE))</f>
        <v/>
      </c>
      <c r="AK70" s="845" t="str">
        <f>IF(AK69="","",VLOOKUP(AK69,'(参考様式８）シフト記号表'!$C$6:$L$47,10,FALSE))</f>
        <v/>
      </c>
      <c r="AL70" s="857" t="str">
        <f>IF(AL69="","",VLOOKUP(AL69,'(参考様式８）シフト記号表'!$C$6:$L$47,10,FALSE))</f>
        <v/>
      </c>
      <c r="AM70" s="857" t="str">
        <f>IF(AM69="","",VLOOKUP(AM69,'(参考様式８）シフト記号表'!$C$6:$L$47,10,FALSE))</f>
        <v/>
      </c>
      <c r="AN70" s="857" t="str">
        <f>IF(AN69="","",VLOOKUP(AN69,'(参考様式８）シフト記号表'!$C$6:$L$47,10,FALSE))</f>
        <v/>
      </c>
      <c r="AO70" s="857" t="str">
        <f>IF(AO69="","",VLOOKUP(AO69,'(参考様式８）シフト記号表'!$C$6:$L$47,10,FALSE))</f>
        <v/>
      </c>
      <c r="AP70" s="857" t="str">
        <f>IF(AP69="","",VLOOKUP(AP69,'(参考様式８）シフト記号表'!$C$6:$L$47,10,FALSE))</f>
        <v/>
      </c>
      <c r="AQ70" s="872" t="str">
        <f>IF(AQ69="","",VLOOKUP(AQ69,'(参考様式８）シフト記号表'!$C$6:$L$47,10,FALSE))</f>
        <v/>
      </c>
      <c r="AR70" s="845" t="str">
        <f>IF(AR69="","",VLOOKUP(AR69,'(参考様式８）シフト記号表'!$C$6:$L$47,10,FALSE))</f>
        <v/>
      </c>
      <c r="AS70" s="857" t="str">
        <f>IF(AS69="","",VLOOKUP(AS69,'(参考様式８）シフト記号表'!$C$6:$L$47,10,FALSE))</f>
        <v/>
      </c>
      <c r="AT70" s="857" t="str">
        <f>IF(AT69="","",VLOOKUP(AT69,'(参考様式８）シフト記号表'!$C$6:$L$47,10,FALSE))</f>
        <v/>
      </c>
      <c r="AU70" s="857" t="str">
        <f>IF(AU69="","",VLOOKUP(AU69,'(参考様式８）シフト記号表'!$C$6:$L$47,10,FALSE))</f>
        <v/>
      </c>
      <c r="AV70" s="857" t="str">
        <f>IF(AV69="","",VLOOKUP(AV69,'(参考様式８）シフト記号表'!$C$6:$L$47,10,FALSE))</f>
        <v/>
      </c>
      <c r="AW70" s="857" t="str">
        <f>IF(AW69="","",VLOOKUP(AW69,'(参考様式８）シフト記号表'!$C$6:$L$47,10,FALSE))</f>
        <v/>
      </c>
      <c r="AX70" s="872" t="str">
        <f>IF(AX69="","",VLOOKUP(AX69,'(参考様式８）シフト記号表'!$C$6:$L$47,10,FALSE))</f>
        <v/>
      </c>
      <c r="AY70" s="845" t="str">
        <f>IF(AY69="","",VLOOKUP(AY69,'(参考様式８）シフト記号表'!$C$6:$L$47,10,FALSE))</f>
        <v/>
      </c>
      <c r="AZ70" s="857" t="str">
        <f>IF(AZ69="","",VLOOKUP(AZ69,'(参考様式８）シフト記号表'!$C$6:$L$47,10,FALSE))</f>
        <v/>
      </c>
      <c r="BA70" s="857" t="str">
        <f>IF(BA69="","",VLOOKUP(BA69,'(参考様式８）シフト記号表'!$C$6:$L$47,10,FALSE))</f>
        <v/>
      </c>
      <c r="BB70" s="902">
        <f>IF($BE$3="４週",SUM(W70:AX70),IF($BE$3="暦月",SUM(W70:BA70),""))</f>
        <v>0</v>
      </c>
      <c r="BC70" s="910"/>
      <c r="BD70" s="919">
        <f>IF($BE$3="４週",BB70/4,IF($BE$3="暦月",(BB70/($BE$8/7)),""))</f>
        <v>0</v>
      </c>
      <c r="BE70" s="910"/>
      <c r="BF70" s="930"/>
      <c r="BG70" s="935"/>
      <c r="BH70" s="935"/>
      <c r="BI70" s="935"/>
      <c r="BJ70" s="946"/>
    </row>
    <row r="71" spans="2:62" ht="20.25" customHeight="1">
      <c r="B71" s="706">
        <f>B69+1</f>
        <v>29</v>
      </c>
      <c r="C71" s="719"/>
      <c r="D71" s="730"/>
      <c r="E71" s="737"/>
      <c r="F71" s="742"/>
      <c r="G71" s="737"/>
      <c r="H71" s="742"/>
      <c r="I71" s="751"/>
      <c r="J71" s="765"/>
      <c r="K71" s="771"/>
      <c r="L71" s="785"/>
      <c r="M71" s="785"/>
      <c r="N71" s="730"/>
      <c r="O71" s="792"/>
      <c r="P71" s="797"/>
      <c r="Q71" s="797"/>
      <c r="R71" s="797"/>
      <c r="S71" s="808"/>
      <c r="T71" s="818" t="s">
        <v>693</v>
      </c>
      <c r="U71" s="825"/>
      <c r="V71" s="836"/>
      <c r="W71" s="846"/>
      <c r="X71" s="858"/>
      <c r="Y71" s="858"/>
      <c r="Z71" s="858"/>
      <c r="AA71" s="858"/>
      <c r="AB71" s="858"/>
      <c r="AC71" s="873"/>
      <c r="AD71" s="846"/>
      <c r="AE71" s="858"/>
      <c r="AF71" s="858"/>
      <c r="AG71" s="858"/>
      <c r="AH71" s="858"/>
      <c r="AI71" s="858"/>
      <c r="AJ71" s="873"/>
      <c r="AK71" s="846"/>
      <c r="AL71" s="858"/>
      <c r="AM71" s="858"/>
      <c r="AN71" s="858"/>
      <c r="AO71" s="858"/>
      <c r="AP71" s="858"/>
      <c r="AQ71" s="873"/>
      <c r="AR71" s="846"/>
      <c r="AS71" s="858"/>
      <c r="AT71" s="858"/>
      <c r="AU71" s="858"/>
      <c r="AV71" s="858"/>
      <c r="AW71" s="858"/>
      <c r="AX71" s="873"/>
      <c r="AY71" s="846"/>
      <c r="AZ71" s="858"/>
      <c r="BA71" s="896"/>
      <c r="BB71" s="903"/>
      <c r="BC71" s="911"/>
      <c r="BD71" s="920"/>
      <c r="BE71" s="926"/>
      <c r="BF71" s="931"/>
      <c r="BG71" s="936"/>
      <c r="BH71" s="936"/>
      <c r="BI71" s="936"/>
      <c r="BJ71" s="947"/>
    </row>
    <row r="72" spans="2:62" ht="20.25" customHeight="1">
      <c r="B72" s="707"/>
      <c r="C72" s="720"/>
      <c r="D72" s="731"/>
      <c r="E72" s="739"/>
      <c r="F72" s="744">
        <f>C71</f>
        <v>0</v>
      </c>
      <c r="G72" s="739"/>
      <c r="H72" s="744">
        <f>I71</f>
        <v>0</v>
      </c>
      <c r="I72" s="752"/>
      <c r="J72" s="766"/>
      <c r="K72" s="772"/>
      <c r="L72" s="786"/>
      <c r="M72" s="786"/>
      <c r="N72" s="731"/>
      <c r="O72" s="792"/>
      <c r="P72" s="797"/>
      <c r="Q72" s="797"/>
      <c r="R72" s="797"/>
      <c r="S72" s="808"/>
      <c r="T72" s="817" t="s">
        <v>623</v>
      </c>
      <c r="U72" s="824"/>
      <c r="V72" s="835"/>
      <c r="W72" s="845" t="str">
        <f>IF(W71="","",VLOOKUP(W71,'(参考様式８）シフト記号表'!$C$6:$L$47,10,FALSE))</f>
        <v/>
      </c>
      <c r="X72" s="857" t="str">
        <f>IF(X71="","",VLOOKUP(X71,'(参考様式８）シフト記号表'!$C$6:$L$47,10,FALSE))</f>
        <v/>
      </c>
      <c r="Y72" s="857" t="str">
        <f>IF(Y71="","",VLOOKUP(Y71,'(参考様式８）シフト記号表'!$C$6:$L$47,10,FALSE))</f>
        <v/>
      </c>
      <c r="Z72" s="857" t="str">
        <f>IF(Z71="","",VLOOKUP(Z71,'(参考様式８）シフト記号表'!$C$6:$L$47,10,FALSE))</f>
        <v/>
      </c>
      <c r="AA72" s="857" t="str">
        <f>IF(AA71="","",VLOOKUP(AA71,'(参考様式８）シフト記号表'!$C$6:$L$47,10,FALSE))</f>
        <v/>
      </c>
      <c r="AB72" s="857" t="str">
        <f>IF(AB71="","",VLOOKUP(AB71,'(参考様式８）シフト記号表'!$C$6:$L$47,10,FALSE))</f>
        <v/>
      </c>
      <c r="AC72" s="872" t="str">
        <f>IF(AC71="","",VLOOKUP(AC71,'(参考様式８）シフト記号表'!$C$6:$L$47,10,FALSE))</f>
        <v/>
      </c>
      <c r="AD72" s="845" t="str">
        <f>IF(AD71="","",VLOOKUP(AD71,'(参考様式８）シフト記号表'!$C$6:$L$47,10,FALSE))</f>
        <v/>
      </c>
      <c r="AE72" s="857" t="str">
        <f>IF(AE71="","",VLOOKUP(AE71,'(参考様式８）シフト記号表'!$C$6:$L$47,10,FALSE))</f>
        <v/>
      </c>
      <c r="AF72" s="857" t="str">
        <f>IF(AF71="","",VLOOKUP(AF71,'(参考様式８）シフト記号表'!$C$6:$L$47,10,FALSE))</f>
        <v/>
      </c>
      <c r="AG72" s="857" t="str">
        <f>IF(AG71="","",VLOOKUP(AG71,'(参考様式８）シフト記号表'!$C$6:$L$47,10,FALSE))</f>
        <v/>
      </c>
      <c r="AH72" s="857" t="str">
        <f>IF(AH71="","",VLOOKUP(AH71,'(参考様式８）シフト記号表'!$C$6:$L$47,10,FALSE))</f>
        <v/>
      </c>
      <c r="AI72" s="857" t="str">
        <f>IF(AI71="","",VLOOKUP(AI71,'(参考様式８）シフト記号表'!$C$6:$L$47,10,FALSE))</f>
        <v/>
      </c>
      <c r="AJ72" s="872" t="str">
        <f>IF(AJ71="","",VLOOKUP(AJ71,'(参考様式８）シフト記号表'!$C$6:$L$47,10,FALSE))</f>
        <v/>
      </c>
      <c r="AK72" s="845" t="str">
        <f>IF(AK71="","",VLOOKUP(AK71,'(参考様式８）シフト記号表'!$C$6:$L$47,10,FALSE))</f>
        <v/>
      </c>
      <c r="AL72" s="857" t="str">
        <f>IF(AL71="","",VLOOKUP(AL71,'(参考様式８）シフト記号表'!$C$6:$L$47,10,FALSE))</f>
        <v/>
      </c>
      <c r="AM72" s="857" t="str">
        <f>IF(AM71="","",VLOOKUP(AM71,'(参考様式８）シフト記号表'!$C$6:$L$47,10,FALSE))</f>
        <v/>
      </c>
      <c r="AN72" s="857" t="str">
        <f>IF(AN71="","",VLOOKUP(AN71,'(参考様式８）シフト記号表'!$C$6:$L$47,10,FALSE))</f>
        <v/>
      </c>
      <c r="AO72" s="857" t="str">
        <f>IF(AO71="","",VLOOKUP(AO71,'(参考様式８）シフト記号表'!$C$6:$L$47,10,FALSE))</f>
        <v/>
      </c>
      <c r="AP72" s="857" t="str">
        <f>IF(AP71="","",VLOOKUP(AP71,'(参考様式８）シフト記号表'!$C$6:$L$47,10,FALSE))</f>
        <v/>
      </c>
      <c r="AQ72" s="872" t="str">
        <f>IF(AQ71="","",VLOOKUP(AQ71,'(参考様式８）シフト記号表'!$C$6:$L$47,10,FALSE))</f>
        <v/>
      </c>
      <c r="AR72" s="845" t="str">
        <f>IF(AR71="","",VLOOKUP(AR71,'(参考様式８）シフト記号表'!$C$6:$L$47,10,FALSE))</f>
        <v/>
      </c>
      <c r="AS72" s="857" t="str">
        <f>IF(AS71="","",VLOOKUP(AS71,'(参考様式８）シフト記号表'!$C$6:$L$47,10,FALSE))</f>
        <v/>
      </c>
      <c r="AT72" s="857" t="str">
        <f>IF(AT71="","",VLOOKUP(AT71,'(参考様式８）シフト記号表'!$C$6:$L$47,10,FALSE))</f>
        <v/>
      </c>
      <c r="AU72" s="857" t="str">
        <f>IF(AU71="","",VLOOKUP(AU71,'(参考様式８）シフト記号表'!$C$6:$L$47,10,FALSE))</f>
        <v/>
      </c>
      <c r="AV72" s="857" t="str">
        <f>IF(AV71="","",VLOOKUP(AV71,'(参考様式８）シフト記号表'!$C$6:$L$47,10,FALSE))</f>
        <v/>
      </c>
      <c r="AW72" s="857" t="str">
        <f>IF(AW71="","",VLOOKUP(AW71,'(参考様式８）シフト記号表'!$C$6:$L$47,10,FALSE))</f>
        <v/>
      </c>
      <c r="AX72" s="872" t="str">
        <f>IF(AX71="","",VLOOKUP(AX71,'(参考様式８）シフト記号表'!$C$6:$L$47,10,FALSE))</f>
        <v/>
      </c>
      <c r="AY72" s="845" t="str">
        <f>IF(AY71="","",VLOOKUP(AY71,'(参考様式８）シフト記号表'!$C$6:$L$47,10,FALSE))</f>
        <v/>
      </c>
      <c r="AZ72" s="857" t="str">
        <f>IF(AZ71="","",VLOOKUP(AZ71,'(参考様式８）シフト記号表'!$C$6:$L$47,10,FALSE))</f>
        <v/>
      </c>
      <c r="BA72" s="857" t="str">
        <f>IF(BA71="","",VLOOKUP(BA71,'(参考様式８）シフト記号表'!$C$6:$L$47,10,FALSE))</f>
        <v/>
      </c>
      <c r="BB72" s="904">
        <f>IF($BE$3="４週",SUM(W72:AX72),IF($BE$3="暦月",SUM(W72:BA72),""))</f>
        <v>0</v>
      </c>
      <c r="BC72" s="912"/>
      <c r="BD72" s="921">
        <f>IF($BE$3="４週",BB72/4,IF($BE$3="暦月",(BB72/($BE$8/7)),""))</f>
        <v>0</v>
      </c>
      <c r="BE72" s="912"/>
      <c r="BF72" s="932"/>
      <c r="BG72" s="937"/>
      <c r="BH72" s="937"/>
      <c r="BI72" s="937"/>
      <c r="BJ72" s="948"/>
    </row>
    <row r="73" spans="2:62" ht="20.25" customHeight="1">
      <c r="B73" s="706">
        <f>B71+1</f>
        <v>30</v>
      </c>
      <c r="C73" s="719"/>
      <c r="D73" s="730"/>
      <c r="E73" s="737"/>
      <c r="F73" s="742"/>
      <c r="G73" s="737"/>
      <c r="H73" s="742"/>
      <c r="I73" s="751"/>
      <c r="J73" s="765"/>
      <c r="K73" s="771"/>
      <c r="L73" s="785"/>
      <c r="M73" s="785"/>
      <c r="N73" s="730"/>
      <c r="O73" s="792"/>
      <c r="P73" s="797"/>
      <c r="Q73" s="797"/>
      <c r="R73" s="797"/>
      <c r="S73" s="808"/>
      <c r="T73" s="818" t="s">
        <v>693</v>
      </c>
      <c r="U73" s="825"/>
      <c r="V73" s="836"/>
      <c r="W73" s="846"/>
      <c r="X73" s="858"/>
      <c r="Y73" s="858"/>
      <c r="Z73" s="858"/>
      <c r="AA73" s="858"/>
      <c r="AB73" s="858"/>
      <c r="AC73" s="873"/>
      <c r="AD73" s="846"/>
      <c r="AE73" s="858"/>
      <c r="AF73" s="858"/>
      <c r="AG73" s="858"/>
      <c r="AH73" s="858"/>
      <c r="AI73" s="858"/>
      <c r="AJ73" s="873"/>
      <c r="AK73" s="846"/>
      <c r="AL73" s="858"/>
      <c r="AM73" s="858"/>
      <c r="AN73" s="858"/>
      <c r="AO73" s="858"/>
      <c r="AP73" s="858"/>
      <c r="AQ73" s="873"/>
      <c r="AR73" s="846"/>
      <c r="AS73" s="858"/>
      <c r="AT73" s="858"/>
      <c r="AU73" s="858"/>
      <c r="AV73" s="858"/>
      <c r="AW73" s="858"/>
      <c r="AX73" s="873"/>
      <c r="AY73" s="846"/>
      <c r="AZ73" s="858"/>
      <c r="BA73" s="896"/>
      <c r="BB73" s="903"/>
      <c r="BC73" s="911"/>
      <c r="BD73" s="920"/>
      <c r="BE73" s="926"/>
      <c r="BF73" s="931"/>
      <c r="BG73" s="936"/>
      <c r="BH73" s="936"/>
      <c r="BI73" s="936"/>
      <c r="BJ73" s="947"/>
    </row>
    <row r="74" spans="2:62" ht="20.25" customHeight="1">
      <c r="B74" s="707"/>
      <c r="C74" s="720"/>
      <c r="D74" s="731"/>
      <c r="E74" s="739"/>
      <c r="F74" s="744">
        <f>C73</f>
        <v>0</v>
      </c>
      <c r="G74" s="739"/>
      <c r="H74" s="744">
        <f>I73</f>
        <v>0</v>
      </c>
      <c r="I74" s="752"/>
      <c r="J74" s="766"/>
      <c r="K74" s="772"/>
      <c r="L74" s="786"/>
      <c r="M74" s="786"/>
      <c r="N74" s="731"/>
      <c r="O74" s="792"/>
      <c r="P74" s="797"/>
      <c r="Q74" s="797"/>
      <c r="R74" s="797"/>
      <c r="S74" s="808"/>
      <c r="T74" s="817" t="s">
        <v>623</v>
      </c>
      <c r="U74" s="824"/>
      <c r="V74" s="835"/>
      <c r="W74" s="845" t="str">
        <f>IF(W73="","",VLOOKUP(W73,'(参考様式８）シフト記号表'!$C$6:$L$47,10,FALSE))</f>
        <v/>
      </c>
      <c r="X74" s="857" t="str">
        <f>IF(X73="","",VLOOKUP(X73,'(参考様式８）シフト記号表'!$C$6:$L$47,10,FALSE))</f>
        <v/>
      </c>
      <c r="Y74" s="857" t="str">
        <f>IF(Y73="","",VLOOKUP(Y73,'(参考様式８）シフト記号表'!$C$6:$L$47,10,FALSE))</f>
        <v/>
      </c>
      <c r="Z74" s="857" t="str">
        <f>IF(Z73="","",VLOOKUP(Z73,'(参考様式８）シフト記号表'!$C$6:$L$47,10,FALSE))</f>
        <v/>
      </c>
      <c r="AA74" s="857" t="str">
        <f>IF(AA73="","",VLOOKUP(AA73,'(参考様式８）シフト記号表'!$C$6:$L$47,10,FALSE))</f>
        <v/>
      </c>
      <c r="AB74" s="857" t="str">
        <f>IF(AB73="","",VLOOKUP(AB73,'(参考様式８）シフト記号表'!$C$6:$L$47,10,FALSE))</f>
        <v/>
      </c>
      <c r="AC74" s="872" t="str">
        <f>IF(AC73="","",VLOOKUP(AC73,'(参考様式８）シフト記号表'!$C$6:$L$47,10,FALSE))</f>
        <v/>
      </c>
      <c r="AD74" s="845" t="str">
        <f>IF(AD73="","",VLOOKUP(AD73,'(参考様式８）シフト記号表'!$C$6:$L$47,10,FALSE))</f>
        <v/>
      </c>
      <c r="AE74" s="857" t="str">
        <f>IF(AE73="","",VLOOKUP(AE73,'(参考様式８）シフト記号表'!$C$6:$L$47,10,FALSE))</f>
        <v/>
      </c>
      <c r="AF74" s="857" t="str">
        <f>IF(AF73="","",VLOOKUP(AF73,'(参考様式８）シフト記号表'!$C$6:$L$47,10,FALSE))</f>
        <v/>
      </c>
      <c r="AG74" s="857" t="str">
        <f>IF(AG73="","",VLOOKUP(AG73,'(参考様式８）シフト記号表'!$C$6:$L$47,10,FALSE))</f>
        <v/>
      </c>
      <c r="AH74" s="857" t="str">
        <f>IF(AH73="","",VLOOKUP(AH73,'(参考様式８）シフト記号表'!$C$6:$L$47,10,FALSE))</f>
        <v/>
      </c>
      <c r="AI74" s="857" t="str">
        <f>IF(AI73="","",VLOOKUP(AI73,'(参考様式８）シフト記号表'!$C$6:$L$47,10,FALSE))</f>
        <v/>
      </c>
      <c r="AJ74" s="872" t="str">
        <f>IF(AJ73="","",VLOOKUP(AJ73,'(参考様式８）シフト記号表'!$C$6:$L$47,10,FALSE))</f>
        <v/>
      </c>
      <c r="AK74" s="845" t="str">
        <f>IF(AK73="","",VLOOKUP(AK73,'(参考様式８）シフト記号表'!$C$6:$L$47,10,FALSE))</f>
        <v/>
      </c>
      <c r="AL74" s="857" t="str">
        <f>IF(AL73="","",VLOOKUP(AL73,'(参考様式８）シフト記号表'!$C$6:$L$47,10,FALSE))</f>
        <v/>
      </c>
      <c r="AM74" s="857" t="str">
        <f>IF(AM73="","",VLOOKUP(AM73,'(参考様式８）シフト記号表'!$C$6:$L$47,10,FALSE))</f>
        <v/>
      </c>
      <c r="AN74" s="857" t="str">
        <f>IF(AN73="","",VLOOKUP(AN73,'(参考様式８）シフト記号表'!$C$6:$L$47,10,FALSE))</f>
        <v/>
      </c>
      <c r="AO74" s="857" t="str">
        <f>IF(AO73="","",VLOOKUP(AO73,'(参考様式８）シフト記号表'!$C$6:$L$47,10,FALSE))</f>
        <v/>
      </c>
      <c r="AP74" s="857" t="str">
        <f>IF(AP73="","",VLOOKUP(AP73,'(参考様式８）シフト記号表'!$C$6:$L$47,10,FALSE))</f>
        <v/>
      </c>
      <c r="AQ74" s="872" t="str">
        <f>IF(AQ73="","",VLOOKUP(AQ73,'(参考様式８）シフト記号表'!$C$6:$L$47,10,FALSE))</f>
        <v/>
      </c>
      <c r="AR74" s="845" t="str">
        <f>IF(AR73="","",VLOOKUP(AR73,'(参考様式８）シフト記号表'!$C$6:$L$47,10,FALSE))</f>
        <v/>
      </c>
      <c r="AS74" s="857" t="str">
        <f>IF(AS73="","",VLOOKUP(AS73,'(参考様式８）シフト記号表'!$C$6:$L$47,10,FALSE))</f>
        <v/>
      </c>
      <c r="AT74" s="857" t="str">
        <f>IF(AT73="","",VLOOKUP(AT73,'(参考様式８）シフト記号表'!$C$6:$L$47,10,FALSE))</f>
        <v/>
      </c>
      <c r="AU74" s="857" t="str">
        <f>IF(AU73="","",VLOOKUP(AU73,'(参考様式８）シフト記号表'!$C$6:$L$47,10,FALSE))</f>
        <v/>
      </c>
      <c r="AV74" s="857" t="str">
        <f>IF(AV73="","",VLOOKUP(AV73,'(参考様式８）シフト記号表'!$C$6:$L$47,10,FALSE))</f>
        <v/>
      </c>
      <c r="AW74" s="857" t="str">
        <f>IF(AW73="","",VLOOKUP(AW73,'(参考様式８）シフト記号表'!$C$6:$L$47,10,FALSE))</f>
        <v/>
      </c>
      <c r="AX74" s="872" t="str">
        <f>IF(AX73="","",VLOOKUP(AX73,'(参考様式８）シフト記号表'!$C$6:$L$47,10,FALSE))</f>
        <v/>
      </c>
      <c r="AY74" s="845" t="str">
        <f>IF(AY73="","",VLOOKUP(AY73,'(参考様式８）シフト記号表'!$C$6:$L$47,10,FALSE))</f>
        <v/>
      </c>
      <c r="AZ74" s="857" t="str">
        <f>IF(AZ73="","",VLOOKUP(AZ73,'(参考様式８）シフト記号表'!$C$6:$L$47,10,FALSE))</f>
        <v/>
      </c>
      <c r="BA74" s="857" t="str">
        <f>IF(BA73="","",VLOOKUP(BA73,'(参考様式８）シフト記号表'!$C$6:$L$47,10,FALSE))</f>
        <v/>
      </c>
      <c r="BB74" s="904">
        <f>IF($BE$3="４週",SUM(W74:AX74),IF($BE$3="暦月",SUM(W74:BA74),""))</f>
        <v>0</v>
      </c>
      <c r="BC74" s="912"/>
      <c r="BD74" s="921">
        <f>IF($BE$3="４週",BB74/4,IF($BE$3="暦月",(BB74/($BE$8/7)),""))</f>
        <v>0</v>
      </c>
      <c r="BE74" s="912"/>
      <c r="BF74" s="932"/>
      <c r="BG74" s="937"/>
      <c r="BH74" s="937"/>
      <c r="BI74" s="937"/>
      <c r="BJ74" s="948"/>
    </row>
    <row r="75" spans="2:62" ht="20.25" customHeight="1">
      <c r="B75" s="706">
        <f>B73+1</f>
        <v>31</v>
      </c>
      <c r="C75" s="719"/>
      <c r="D75" s="730"/>
      <c r="E75" s="737"/>
      <c r="F75" s="742"/>
      <c r="G75" s="737"/>
      <c r="H75" s="742"/>
      <c r="I75" s="751"/>
      <c r="J75" s="765"/>
      <c r="K75" s="771"/>
      <c r="L75" s="785"/>
      <c r="M75" s="785"/>
      <c r="N75" s="730"/>
      <c r="O75" s="792"/>
      <c r="P75" s="797"/>
      <c r="Q75" s="797"/>
      <c r="R75" s="797"/>
      <c r="S75" s="808"/>
      <c r="T75" s="818" t="s">
        <v>693</v>
      </c>
      <c r="U75" s="825"/>
      <c r="V75" s="836"/>
      <c r="W75" s="846"/>
      <c r="X75" s="858"/>
      <c r="Y75" s="858"/>
      <c r="Z75" s="858"/>
      <c r="AA75" s="858"/>
      <c r="AB75" s="858"/>
      <c r="AC75" s="873"/>
      <c r="AD75" s="846"/>
      <c r="AE75" s="858"/>
      <c r="AF75" s="858"/>
      <c r="AG75" s="858"/>
      <c r="AH75" s="858"/>
      <c r="AI75" s="858"/>
      <c r="AJ75" s="873"/>
      <c r="AK75" s="846"/>
      <c r="AL75" s="858"/>
      <c r="AM75" s="858"/>
      <c r="AN75" s="858"/>
      <c r="AO75" s="858"/>
      <c r="AP75" s="858"/>
      <c r="AQ75" s="873"/>
      <c r="AR75" s="846"/>
      <c r="AS75" s="858"/>
      <c r="AT75" s="858"/>
      <c r="AU75" s="858"/>
      <c r="AV75" s="858"/>
      <c r="AW75" s="858"/>
      <c r="AX75" s="873"/>
      <c r="AY75" s="846"/>
      <c r="AZ75" s="858"/>
      <c r="BA75" s="896"/>
      <c r="BB75" s="903"/>
      <c r="BC75" s="911"/>
      <c r="BD75" s="920"/>
      <c r="BE75" s="926"/>
      <c r="BF75" s="931"/>
      <c r="BG75" s="936"/>
      <c r="BH75" s="936"/>
      <c r="BI75" s="936"/>
      <c r="BJ75" s="947"/>
    </row>
    <row r="76" spans="2:62" ht="20.25" customHeight="1">
      <c r="B76" s="707"/>
      <c r="C76" s="720"/>
      <c r="D76" s="731"/>
      <c r="E76" s="739"/>
      <c r="F76" s="744">
        <f>C75</f>
        <v>0</v>
      </c>
      <c r="G76" s="739"/>
      <c r="H76" s="744">
        <f>I75</f>
        <v>0</v>
      </c>
      <c r="I76" s="752"/>
      <c r="J76" s="766"/>
      <c r="K76" s="772"/>
      <c r="L76" s="786"/>
      <c r="M76" s="786"/>
      <c r="N76" s="731"/>
      <c r="O76" s="792"/>
      <c r="P76" s="797"/>
      <c r="Q76" s="797"/>
      <c r="R76" s="797"/>
      <c r="S76" s="808"/>
      <c r="T76" s="817" t="s">
        <v>623</v>
      </c>
      <c r="U76" s="824"/>
      <c r="V76" s="835"/>
      <c r="W76" s="845" t="str">
        <f>IF(W75="","",VLOOKUP(W75,'(参考様式８）シフト記号表'!$C$6:$L$47,10,FALSE))</f>
        <v/>
      </c>
      <c r="X76" s="857" t="str">
        <f>IF(X75="","",VLOOKUP(X75,'(参考様式８）シフト記号表'!$C$6:$L$47,10,FALSE))</f>
        <v/>
      </c>
      <c r="Y76" s="857" t="str">
        <f>IF(Y75="","",VLOOKUP(Y75,'(参考様式８）シフト記号表'!$C$6:$L$47,10,FALSE))</f>
        <v/>
      </c>
      <c r="Z76" s="857" t="str">
        <f>IF(Z75="","",VLOOKUP(Z75,'(参考様式８）シフト記号表'!$C$6:$L$47,10,FALSE))</f>
        <v/>
      </c>
      <c r="AA76" s="857" t="str">
        <f>IF(AA75="","",VLOOKUP(AA75,'(参考様式８）シフト記号表'!$C$6:$L$47,10,FALSE))</f>
        <v/>
      </c>
      <c r="AB76" s="857" t="str">
        <f>IF(AB75="","",VLOOKUP(AB75,'(参考様式８）シフト記号表'!$C$6:$L$47,10,FALSE))</f>
        <v/>
      </c>
      <c r="AC76" s="872" t="str">
        <f>IF(AC75="","",VLOOKUP(AC75,'(参考様式８）シフト記号表'!$C$6:$L$47,10,FALSE))</f>
        <v/>
      </c>
      <c r="AD76" s="845" t="str">
        <f>IF(AD75="","",VLOOKUP(AD75,'(参考様式８）シフト記号表'!$C$6:$L$47,10,FALSE))</f>
        <v/>
      </c>
      <c r="AE76" s="857" t="str">
        <f>IF(AE75="","",VLOOKUP(AE75,'(参考様式８）シフト記号表'!$C$6:$L$47,10,FALSE))</f>
        <v/>
      </c>
      <c r="AF76" s="857" t="str">
        <f>IF(AF75="","",VLOOKUP(AF75,'(参考様式８）シフト記号表'!$C$6:$L$47,10,FALSE))</f>
        <v/>
      </c>
      <c r="AG76" s="857" t="str">
        <f>IF(AG75="","",VLOOKUP(AG75,'(参考様式８）シフト記号表'!$C$6:$L$47,10,FALSE))</f>
        <v/>
      </c>
      <c r="AH76" s="857" t="str">
        <f>IF(AH75="","",VLOOKUP(AH75,'(参考様式８）シフト記号表'!$C$6:$L$47,10,FALSE))</f>
        <v/>
      </c>
      <c r="AI76" s="857" t="str">
        <f>IF(AI75="","",VLOOKUP(AI75,'(参考様式８）シフト記号表'!$C$6:$L$47,10,FALSE))</f>
        <v/>
      </c>
      <c r="AJ76" s="872" t="str">
        <f>IF(AJ75="","",VLOOKUP(AJ75,'(参考様式８）シフト記号表'!$C$6:$L$47,10,FALSE))</f>
        <v/>
      </c>
      <c r="AK76" s="845" t="str">
        <f>IF(AK75="","",VLOOKUP(AK75,'(参考様式８）シフト記号表'!$C$6:$L$47,10,FALSE))</f>
        <v/>
      </c>
      <c r="AL76" s="857" t="str">
        <f>IF(AL75="","",VLOOKUP(AL75,'(参考様式８）シフト記号表'!$C$6:$L$47,10,FALSE))</f>
        <v/>
      </c>
      <c r="AM76" s="857" t="str">
        <f>IF(AM75="","",VLOOKUP(AM75,'(参考様式８）シフト記号表'!$C$6:$L$47,10,FALSE))</f>
        <v/>
      </c>
      <c r="AN76" s="857" t="str">
        <f>IF(AN75="","",VLOOKUP(AN75,'(参考様式８）シフト記号表'!$C$6:$L$47,10,FALSE))</f>
        <v/>
      </c>
      <c r="AO76" s="857" t="str">
        <f>IF(AO75="","",VLOOKUP(AO75,'(参考様式８）シフト記号表'!$C$6:$L$47,10,FALSE))</f>
        <v/>
      </c>
      <c r="AP76" s="857" t="str">
        <f>IF(AP75="","",VLOOKUP(AP75,'(参考様式８）シフト記号表'!$C$6:$L$47,10,FALSE))</f>
        <v/>
      </c>
      <c r="AQ76" s="872" t="str">
        <f>IF(AQ75="","",VLOOKUP(AQ75,'(参考様式８）シフト記号表'!$C$6:$L$47,10,FALSE))</f>
        <v/>
      </c>
      <c r="AR76" s="845" t="str">
        <f>IF(AR75="","",VLOOKUP(AR75,'(参考様式８）シフト記号表'!$C$6:$L$47,10,FALSE))</f>
        <v/>
      </c>
      <c r="AS76" s="857" t="str">
        <f>IF(AS75="","",VLOOKUP(AS75,'(参考様式８）シフト記号表'!$C$6:$L$47,10,FALSE))</f>
        <v/>
      </c>
      <c r="AT76" s="857" t="str">
        <f>IF(AT75="","",VLOOKUP(AT75,'(参考様式８）シフト記号表'!$C$6:$L$47,10,FALSE))</f>
        <v/>
      </c>
      <c r="AU76" s="857" t="str">
        <f>IF(AU75="","",VLOOKUP(AU75,'(参考様式８）シフト記号表'!$C$6:$L$47,10,FALSE))</f>
        <v/>
      </c>
      <c r="AV76" s="857" t="str">
        <f>IF(AV75="","",VLOOKUP(AV75,'(参考様式８）シフト記号表'!$C$6:$L$47,10,FALSE))</f>
        <v/>
      </c>
      <c r="AW76" s="857" t="str">
        <f>IF(AW75="","",VLOOKUP(AW75,'(参考様式８）シフト記号表'!$C$6:$L$47,10,FALSE))</f>
        <v/>
      </c>
      <c r="AX76" s="872" t="str">
        <f>IF(AX75="","",VLOOKUP(AX75,'(参考様式８）シフト記号表'!$C$6:$L$47,10,FALSE))</f>
        <v/>
      </c>
      <c r="AY76" s="845" t="str">
        <f>IF(AY75="","",VLOOKUP(AY75,'(参考様式８）シフト記号表'!$C$6:$L$47,10,FALSE))</f>
        <v/>
      </c>
      <c r="AZ76" s="857" t="str">
        <f>IF(AZ75="","",VLOOKUP(AZ75,'(参考様式８）シフト記号表'!$C$6:$L$47,10,FALSE))</f>
        <v/>
      </c>
      <c r="BA76" s="857" t="str">
        <f>IF(BA75="","",VLOOKUP(BA75,'(参考様式８）シフト記号表'!$C$6:$L$47,10,FALSE))</f>
        <v/>
      </c>
      <c r="BB76" s="904">
        <f>IF($BE$3="４週",SUM(W76:AX76),IF($BE$3="暦月",SUM(W76:BA76),""))</f>
        <v>0</v>
      </c>
      <c r="BC76" s="912"/>
      <c r="BD76" s="921">
        <f>IF($BE$3="４週",BB76/4,IF($BE$3="暦月",(BB76/($BE$8/7)),""))</f>
        <v>0</v>
      </c>
      <c r="BE76" s="912"/>
      <c r="BF76" s="932"/>
      <c r="BG76" s="937"/>
      <c r="BH76" s="937"/>
      <c r="BI76" s="937"/>
      <c r="BJ76" s="948"/>
    </row>
    <row r="77" spans="2:62" ht="20.25" customHeight="1">
      <c r="B77" s="706">
        <f>B75+1</f>
        <v>32</v>
      </c>
      <c r="C77" s="719"/>
      <c r="D77" s="730"/>
      <c r="E77" s="737"/>
      <c r="F77" s="742"/>
      <c r="G77" s="737"/>
      <c r="H77" s="742"/>
      <c r="I77" s="751"/>
      <c r="J77" s="765"/>
      <c r="K77" s="771"/>
      <c r="L77" s="785"/>
      <c r="M77" s="785"/>
      <c r="N77" s="730"/>
      <c r="O77" s="792"/>
      <c r="P77" s="797"/>
      <c r="Q77" s="797"/>
      <c r="R77" s="797"/>
      <c r="S77" s="808"/>
      <c r="T77" s="818" t="s">
        <v>693</v>
      </c>
      <c r="U77" s="825"/>
      <c r="V77" s="836"/>
      <c r="W77" s="846"/>
      <c r="X77" s="858"/>
      <c r="Y77" s="858"/>
      <c r="Z77" s="858"/>
      <c r="AA77" s="858"/>
      <c r="AB77" s="858"/>
      <c r="AC77" s="873"/>
      <c r="AD77" s="846"/>
      <c r="AE77" s="858"/>
      <c r="AF77" s="858"/>
      <c r="AG77" s="858"/>
      <c r="AH77" s="858"/>
      <c r="AI77" s="858"/>
      <c r="AJ77" s="873"/>
      <c r="AK77" s="846"/>
      <c r="AL77" s="858"/>
      <c r="AM77" s="858"/>
      <c r="AN77" s="858"/>
      <c r="AO77" s="858"/>
      <c r="AP77" s="858"/>
      <c r="AQ77" s="873"/>
      <c r="AR77" s="846"/>
      <c r="AS77" s="858"/>
      <c r="AT77" s="858"/>
      <c r="AU77" s="858"/>
      <c r="AV77" s="858"/>
      <c r="AW77" s="858"/>
      <c r="AX77" s="873"/>
      <c r="AY77" s="846"/>
      <c r="AZ77" s="858"/>
      <c r="BA77" s="896"/>
      <c r="BB77" s="903"/>
      <c r="BC77" s="911"/>
      <c r="BD77" s="920"/>
      <c r="BE77" s="926"/>
      <c r="BF77" s="931"/>
      <c r="BG77" s="936"/>
      <c r="BH77" s="936"/>
      <c r="BI77" s="936"/>
      <c r="BJ77" s="947"/>
    </row>
    <row r="78" spans="2:62" ht="20.25" customHeight="1">
      <c r="B78" s="707"/>
      <c r="C78" s="720"/>
      <c r="D78" s="731"/>
      <c r="E78" s="739"/>
      <c r="F78" s="744">
        <f>C77</f>
        <v>0</v>
      </c>
      <c r="G78" s="739"/>
      <c r="H78" s="744">
        <f>I77</f>
        <v>0</v>
      </c>
      <c r="I78" s="752"/>
      <c r="J78" s="766"/>
      <c r="K78" s="772"/>
      <c r="L78" s="786"/>
      <c r="M78" s="786"/>
      <c r="N78" s="731"/>
      <c r="O78" s="792"/>
      <c r="P78" s="797"/>
      <c r="Q78" s="797"/>
      <c r="R78" s="797"/>
      <c r="S78" s="808"/>
      <c r="T78" s="817" t="s">
        <v>623</v>
      </c>
      <c r="U78" s="824"/>
      <c r="V78" s="835"/>
      <c r="W78" s="845" t="str">
        <f>IF(W77="","",VLOOKUP(W77,'(参考様式８）シフト記号表'!$C$6:$L$47,10,FALSE))</f>
        <v/>
      </c>
      <c r="X78" s="857" t="str">
        <f>IF(X77="","",VLOOKUP(X77,'(参考様式８）シフト記号表'!$C$6:$L$47,10,FALSE))</f>
        <v/>
      </c>
      <c r="Y78" s="857" t="str">
        <f>IF(Y77="","",VLOOKUP(Y77,'(参考様式８）シフト記号表'!$C$6:$L$47,10,FALSE))</f>
        <v/>
      </c>
      <c r="Z78" s="857" t="str">
        <f>IF(Z77="","",VLOOKUP(Z77,'(参考様式８）シフト記号表'!$C$6:$L$47,10,FALSE))</f>
        <v/>
      </c>
      <c r="AA78" s="857" t="str">
        <f>IF(AA77="","",VLOOKUP(AA77,'(参考様式８）シフト記号表'!$C$6:$L$47,10,FALSE))</f>
        <v/>
      </c>
      <c r="AB78" s="857" t="str">
        <f>IF(AB77="","",VLOOKUP(AB77,'(参考様式８）シフト記号表'!$C$6:$L$47,10,FALSE))</f>
        <v/>
      </c>
      <c r="AC78" s="872" t="str">
        <f>IF(AC77="","",VLOOKUP(AC77,'(参考様式８）シフト記号表'!$C$6:$L$47,10,FALSE))</f>
        <v/>
      </c>
      <c r="AD78" s="845" t="str">
        <f>IF(AD77="","",VLOOKUP(AD77,'(参考様式８）シフト記号表'!$C$6:$L$47,10,FALSE))</f>
        <v/>
      </c>
      <c r="AE78" s="857" t="str">
        <f>IF(AE77="","",VLOOKUP(AE77,'(参考様式８）シフト記号表'!$C$6:$L$47,10,FALSE))</f>
        <v/>
      </c>
      <c r="AF78" s="857" t="str">
        <f>IF(AF77="","",VLOOKUP(AF77,'(参考様式８）シフト記号表'!$C$6:$L$47,10,FALSE))</f>
        <v/>
      </c>
      <c r="AG78" s="857" t="str">
        <f>IF(AG77="","",VLOOKUP(AG77,'(参考様式８）シフト記号表'!$C$6:$L$47,10,FALSE))</f>
        <v/>
      </c>
      <c r="AH78" s="857" t="str">
        <f>IF(AH77="","",VLOOKUP(AH77,'(参考様式８）シフト記号表'!$C$6:$L$47,10,FALSE))</f>
        <v/>
      </c>
      <c r="AI78" s="857" t="str">
        <f>IF(AI77="","",VLOOKUP(AI77,'(参考様式８）シフト記号表'!$C$6:$L$47,10,FALSE))</f>
        <v/>
      </c>
      <c r="AJ78" s="872" t="str">
        <f>IF(AJ77="","",VLOOKUP(AJ77,'(参考様式８）シフト記号表'!$C$6:$L$47,10,FALSE))</f>
        <v/>
      </c>
      <c r="AK78" s="845" t="str">
        <f>IF(AK77="","",VLOOKUP(AK77,'(参考様式８）シフト記号表'!$C$6:$L$47,10,FALSE))</f>
        <v/>
      </c>
      <c r="AL78" s="857" t="str">
        <f>IF(AL77="","",VLOOKUP(AL77,'(参考様式８）シフト記号表'!$C$6:$L$47,10,FALSE))</f>
        <v/>
      </c>
      <c r="AM78" s="857" t="str">
        <f>IF(AM77="","",VLOOKUP(AM77,'(参考様式８）シフト記号表'!$C$6:$L$47,10,FALSE))</f>
        <v/>
      </c>
      <c r="AN78" s="857" t="str">
        <f>IF(AN77="","",VLOOKUP(AN77,'(参考様式８）シフト記号表'!$C$6:$L$47,10,FALSE))</f>
        <v/>
      </c>
      <c r="AO78" s="857" t="str">
        <f>IF(AO77="","",VLOOKUP(AO77,'(参考様式８）シフト記号表'!$C$6:$L$47,10,FALSE))</f>
        <v/>
      </c>
      <c r="AP78" s="857" t="str">
        <f>IF(AP77="","",VLOOKUP(AP77,'(参考様式８）シフト記号表'!$C$6:$L$47,10,FALSE))</f>
        <v/>
      </c>
      <c r="AQ78" s="872" t="str">
        <f>IF(AQ77="","",VLOOKUP(AQ77,'(参考様式８）シフト記号表'!$C$6:$L$47,10,FALSE))</f>
        <v/>
      </c>
      <c r="AR78" s="845" t="str">
        <f>IF(AR77="","",VLOOKUP(AR77,'(参考様式８）シフト記号表'!$C$6:$L$47,10,FALSE))</f>
        <v/>
      </c>
      <c r="AS78" s="857" t="str">
        <f>IF(AS77="","",VLOOKUP(AS77,'(参考様式８）シフト記号表'!$C$6:$L$47,10,FALSE))</f>
        <v/>
      </c>
      <c r="AT78" s="857" t="str">
        <f>IF(AT77="","",VLOOKUP(AT77,'(参考様式８）シフト記号表'!$C$6:$L$47,10,FALSE))</f>
        <v/>
      </c>
      <c r="AU78" s="857" t="str">
        <f>IF(AU77="","",VLOOKUP(AU77,'(参考様式８）シフト記号表'!$C$6:$L$47,10,FALSE))</f>
        <v/>
      </c>
      <c r="AV78" s="857" t="str">
        <f>IF(AV77="","",VLOOKUP(AV77,'(参考様式８）シフト記号表'!$C$6:$L$47,10,FALSE))</f>
        <v/>
      </c>
      <c r="AW78" s="857" t="str">
        <f>IF(AW77="","",VLOOKUP(AW77,'(参考様式８）シフト記号表'!$C$6:$L$47,10,FALSE))</f>
        <v/>
      </c>
      <c r="AX78" s="872" t="str">
        <f>IF(AX77="","",VLOOKUP(AX77,'(参考様式８）シフト記号表'!$C$6:$L$47,10,FALSE))</f>
        <v/>
      </c>
      <c r="AY78" s="845" t="str">
        <f>IF(AY77="","",VLOOKUP(AY77,'(参考様式８）シフト記号表'!$C$6:$L$47,10,FALSE))</f>
        <v/>
      </c>
      <c r="AZ78" s="857" t="str">
        <f>IF(AZ77="","",VLOOKUP(AZ77,'(参考様式８）シフト記号表'!$C$6:$L$47,10,FALSE))</f>
        <v/>
      </c>
      <c r="BA78" s="857" t="str">
        <f>IF(BA77="","",VLOOKUP(BA77,'(参考様式８）シフト記号表'!$C$6:$L$47,10,FALSE))</f>
        <v/>
      </c>
      <c r="BB78" s="904">
        <f>IF($BE$3="４週",SUM(W78:AX78),IF($BE$3="暦月",SUM(W78:BA78),""))</f>
        <v>0</v>
      </c>
      <c r="BC78" s="912"/>
      <c r="BD78" s="921">
        <f>IF($BE$3="４週",BB78/4,IF($BE$3="暦月",(BB78/($BE$8/7)),""))</f>
        <v>0</v>
      </c>
      <c r="BE78" s="912"/>
      <c r="BF78" s="932"/>
      <c r="BG78" s="937"/>
      <c r="BH78" s="937"/>
      <c r="BI78" s="937"/>
      <c r="BJ78" s="948"/>
    </row>
    <row r="79" spans="2:62" ht="20.25" customHeight="1">
      <c r="B79" s="706">
        <f>B77+1</f>
        <v>33</v>
      </c>
      <c r="C79" s="719"/>
      <c r="D79" s="730"/>
      <c r="E79" s="737"/>
      <c r="F79" s="742"/>
      <c r="G79" s="737"/>
      <c r="H79" s="742"/>
      <c r="I79" s="751"/>
      <c r="J79" s="765"/>
      <c r="K79" s="771"/>
      <c r="L79" s="785"/>
      <c r="M79" s="785"/>
      <c r="N79" s="730"/>
      <c r="O79" s="792"/>
      <c r="P79" s="797"/>
      <c r="Q79" s="797"/>
      <c r="R79" s="797"/>
      <c r="S79" s="808"/>
      <c r="T79" s="818" t="s">
        <v>693</v>
      </c>
      <c r="U79" s="825"/>
      <c r="V79" s="836"/>
      <c r="W79" s="846"/>
      <c r="X79" s="858"/>
      <c r="Y79" s="858"/>
      <c r="Z79" s="858"/>
      <c r="AA79" s="858"/>
      <c r="AB79" s="858"/>
      <c r="AC79" s="873"/>
      <c r="AD79" s="846"/>
      <c r="AE79" s="858"/>
      <c r="AF79" s="858"/>
      <c r="AG79" s="858"/>
      <c r="AH79" s="858"/>
      <c r="AI79" s="858"/>
      <c r="AJ79" s="873"/>
      <c r="AK79" s="846"/>
      <c r="AL79" s="858"/>
      <c r="AM79" s="858"/>
      <c r="AN79" s="858"/>
      <c r="AO79" s="858"/>
      <c r="AP79" s="858"/>
      <c r="AQ79" s="873"/>
      <c r="AR79" s="846"/>
      <c r="AS79" s="858"/>
      <c r="AT79" s="858"/>
      <c r="AU79" s="858"/>
      <c r="AV79" s="858"/>
      <c r="AW79" s="858"/>
      <c r="AX79" s="873"/>
      <c r="AY79" s="846"/>
      <c r="AZ79" s="858"/>
      <c r="BA79" s="896"/>
      <c r="BB79" s="903"/>
      <c r="BC79" s="911"/>
      <c r="BD79" s="920"/>
      <c r="BE79" s="926"/>
      <c r="BF79" s="931"/>
      <c r="BG79" s="936"/>
      <c r="BH79" s="936"/>
      <c r="BI79" s="936"/>
      <c r="BJ79" s="947"/>
    </row>
    <row r="80" spans="2:62" ht="20.25" customHeight="1">
      <c r="B80" s="707"/>
      <c r="C80" s="720"/>
      <c r="D80" s="731"/>
      <c r="E80" s="739"/>
      <c r="F80" s="744">
        <f>C79</f>
        <v>0</v>
      </c>
      <c r="G80" s="739"/>
      <c r="H80" s="744">
        <f>I79</f>
        <v>0</v>
      </c>
      <c r="I80" s="752"/>
      <c r="J80" s="766"/>
      <c r="K80" s="772"/>
      <c r="L80" s="786"/>
      <c r="M80" s="786"/>
      <c r="N80" s="731"/>
      <c r="O80" s="792"/>
      <c r="P80" s="797"/>
      <c r="Q80" s="797"/>
      <c r="R80" s="797"/>
      <c r="S80" s="808"/>
      <c r="T80" s="817" t="s">
        <v>623</v>
      </c>
      <c r="U80" s="824"/>
      <c r="V80" s="835"/>
      <c r="W80" s="845" t="str">
        <f>IF(W79="","",VLOOKUP(W79,'(参考様式８）シフト記号表'!$C$6:$L$47,10,FALSE))</f>
        <v/>
      </c>
      <c r="X80" s="857" t="str">
        <f>IF(X79="","",VLOOKUP(X79,'(参考様式８）シフト記号表'!$C$6:$L$47,10,FALSE))</f>
        <v/>
      </c>
      <c r="Y80" s="857" t="str">
        <f>IF(Y79="","",VLOOKUP(Y79,'(参考様式８）シフト記号表'!$C$6:$L$47,10,FALSE))</f>
        <v/>
      </c>
      <c r="Z80" s="857" t="str">
        <f>IF(Z79="","",VLOOKUP(Z79,'(参考様式８）シフト記号表'!$C$6:$L$47,10,FALSE))</f>
        <v/>
      </c>
      <c r="AA80" s="857" t="str">
        <f>IF(AA79="","",VLOOKUP(AA79,'(参考様式８）シフト記号表'!$C$6:$L$47,10,FALSE))</f>
        <v/>
      </c>
      <c r="AB80" s="857" t="str">
        <f>IF(AB79="","",VLOOKUP(AB79,'(参考様式８）シフト記号表'!$C$6:$L$47,10,FALSE))</f>
        <v/>
      </c>
      <c r="AC80" s="872" t="str">
        <f>IF(AC79="","",VLOOKUP(AC79,'(参考様式８）シフト記号表'!$C$6:$L$47,10,FALSE))</f>
        <v/>
      </c>
      <c r="AD80" s="845" t="str">
        <f>IF(AD79="","",VLOOKUP(AD79,'(参考様式８）シフト記号表'!$C$6:$L$47,10,FALSE))</f>
        <v/>
      </c>
      <c r="AE80" s="857" t="str">
        <f>IF(AE79="","",VLOOKUP(AE79,'(参考様式８）シフト記号表'!$C$6:$L$47,10,FALSE))</f>
        <v/>
      </c>
      <c r="AF80" s="857" t="str">
        <f>IF(AF79="","",VLOOKUP(AF79,'(参考様式８）シフト記号表'!$C$6:$L$47,10,FALSE))</f>
        <v/>
      </c>
      <c r="AG80" s="857" t="str">
        <f>IF(AG79="","",VLOOKUP(AG79,'(参考様式８）シフト記号表'!$C$6:$L$47,10,FALSE))</f>
        <v/>
      </c>
      <c r="AH80" s="857" t="str">
        <f>IF(AH79="","",VLOOKUP(AH79,'(参考様式８）シフト記号表'!$C$6:$L$47,10,FALSE))</f>
        <v/>
      </c>
      <c r="AI80" s="857" t="str">
        <f>IF(AI79="","",VLOOKUP(AI79,'(参考様式８）シフト記号表'!$C$6:$L$47,10,FALSE))</f>
        <v/>
      </c>
      <c r="AJ80" s="872" t="str">
        <f>IF(AJ79="","",VLOOKUP(AJ79,'(参考様式８）シフト記号表'!$C$6:$L$47,10,FALSE))</f>
        <v/>
      </c>
      <c r="AK80" s="845" t="str">
        <f>IF(AK79="","",VLOOKUP(AK79,'(参考様式８）シフト記号表'!$C$6:$L$47,10,FALSE))</f>
        <v/>
      </c>
      <c r="AL80" s="857" t="str">
        <f>IF(AL79="","",VLOOKUP(AL79,'(参考様式８）シフト記号表'!$C$6:$L$47,10,FALSE))</f>
        <v/>
      </c>
      <c r="AM80" s="857" t="str">
        <f>IF(AM79="","",VLOOKUP(AM79,'(参考様式８）シフト記号表'!$C$6:$L$47,10,FALSE))</f>
        <v/>
      </c>
      <c r="AN80" s="857" t="str">
        <f>IF(AN79="","",VLOOKUP(AN79,'(参考様式８）シフト記号表'!$C$6:$L$47,10,FALSE))</f>
        <v/>
      </c>
      <c r="AO80" s="857" t="str">
        <f>IF(AO79="","",VLOOKUP(AO79,'(参考様式８）シフト記号表'!$C$6:$L$47,10,FALSE))</f>
        <v/>
      </c>
      <c r="AP80" s="857" t="str">
        <f>IF(AP79="","",VLOOKUP(AP79,'(参考様式８）シフト記号表'!$C$6:$L$47,10,FALSE))</f>
        <v/>
      </c>
      <c r="AQ80" s="872" t="str">
        <f>IF(AQ79="","",VLOOKUP(AQ79,'(参考様式８）シフト記号表'!$C$6:$L$47,10,FALSE))</f>
        <v/>
      </c>
      <c r="AR80" s="845" t="str">
        <f>IF(AR79="","",VLOOKUP(AR79,'(参考様式８）シフト記号表'!$C$6:$L$47,10,FALSE))</f>
        <v/>
      </c>
      <c r="AS80" s="857" t="str">
        <f>IF(AS79="","",VLOOKUP(AS79,'(参考様式８）シフト記号表'!$C$6:$L$47,10,FALSE))</f>
        <v/>
      </c>
      <c r="AT80" s="857" t="str">
        <f>IF(AT79="","",VLOOKUP(AT79,'(参考様式８）シフト記号表'!$C$6:$L$47,10,FALSE))</f>
        <v/>
      </c>
      <c r="AU80" s="857" t="str">
        <f>IF(AU79="","",VLOOKUP(AU79,'(参考様式８）シフト記号表'!$C$6:$L$47,10,FALSE))</f>
        <v/>
      </c>
      <c r="AV80" s="857" t="str">
        <f>IF(AV79="","",VLOOKUP(AV79,'(参考様式８）シフト記号表'!$C$6:$L$47,10,FALSE))</f>
        <v/>
      </c>
      <c r="AW80" s="857" t="str">
        <f>IF(AW79="","",VLOOKUP(AW79,'(参考様式８）シフト記号表'!$C$6:$L$47,10,FALSE))</f>
        <v/>
      </c>
      <c r="AX80" s="872" t="str">
        <f>IF(AX79="","",VLOOKUP(AX79,'(参考様式８）シフト記号表'!$C$6:$L$47,10,FALSE))</f>
        <v/>
      </c>
      <c r="AY80" s="845" t="str">
        <f>IF(AY79="","",VLOOKUP(AY79,'(参考様式８）シフト記号表'!$C$6:$L$47,10,FALSE))</f>
        <v/>
      </c>
      <c r="AZ80" s="857" t="str">
        <f>IF(AZ79="","",VLOOKUP(AZ79,'(参考様式８）シフト記号表'!$C$6:$L$47,10,FALSE))</f>
        <v/>
      </c>
      <c r="BA80" s="857" t="str">
        <f>IF(BA79="","",VLOOKUP(BA79,'(参考様式８）シフト記号表'!$C$6:$L$47,10,FALSE))</f>
        <v/>
      </c>
      <c r="BB80" s="904">
        <f>IF($BE$3="４週",SUM(W80:AX80),IF($BE$3="暦月",SUM(W80:BA80),""))</f>
        <v>0</v>
      </c>
      <c r="BC80" s="912"/>
      <c r="BD80" s="921">
        <f>IF($BE$3="４週",BB80/4,IF($BE$3="暦月",(BB80/($BE$8/7)),""))</f>
        <v>0</v>
      </c>
      <c r="BE80" s="912"/>
      <c r="BF80" s="932"/>
      <c r="BG80" s="937"/>
      <c r="BH80" s="937"/>
      <c r="BI80" s="937"/>
      <c r="BJ80" s="948"/>
    </row>
    <row r="81" spans="2:62" ht="20.25" customHeight="1">
      <c r="B81" s="706">
        <f>B79+1</f>
        <v>34</v>
      </c>
      <c r="C81" s="719"/>
      <c r="D81" s="730"/>
      <c r="E81" s="737"/>
      <c r="F81" s="742"/>
      <c r="G81" s="737"/>
      <c r="H81" s="742"/>
      <c r="I81" s="751"/>
      <c r="J81" s="765"/>
      <c r="K81" s="771"/>
      <c r="L81" s="785"/>
      <c r="M81" s="785"/>
      <c r="N81" s="730"/>
      <c r="O81" s="792"/>
      <c r="P81" s="797"/>
      <c r="Q81" s="797"/>
      <c r="R81" s="797"/>
      <c r="S81" s="808"/>
      <c r="T81" s="818" t="s">
        <v>693</v>
      </c>
      <c r="U81" s="825"/>
      <c r="V81" s="836"/>
      <c r="W81" s="846"/>
      <c r="X81" s="858"/>
      <c r="Y81" s="858"/>
      <c r="Z81" s="858"/>
      <c r="AA81" s="858"/>
      <c r="AB81" s="858"/>
      <c r="AC81" s="873"/>
      <c r="AD81" s="846"/>
      <c r="AE81" s="858"/>
      <c r="AF81" s="858"/>
      <c r="AG81" s="858"/>
      <c r="AH81" s="858"/>
      <c r="AI81" s="858"/>
      <c r="AJ81" s="873"/>
      <c r="AK81" s="846"/>
      <c r="AL81" s="858"/>
      <c r="AM81" s="858"/>
      <c r="AN81" s="858"/>
      <c r="AO81" s="858"/>
      <c r="AP81" s="858"/>
      <c r="AQ81" s="873"/>
      <c r="AR81" s="846"/>
      <c r="AS81" s="858"/>
      <c r="AT81" s="858"/>
      <c r="AU81" s="858"/>
      <c r="AV81" s="858"/>
      <c r="AW81" s="858"/>
      <c r="AX81" s="873"/>
      <c r="AY81" s="846"/>
      <c r="AZ81" s="858"/>
      <c r="BA81" s="896"/>
      <c r="BB81" s="903"/>
      <c r="BC81" s="911"/>
      <c r="BD81" s="920"/>
      <c r="BE81" s="926"/>
      <c r="BF81" s="931"/>
      <c r="BG81" s="936"/>
      <c r="BH81" s="936"/>
      <c r="BI81" s="936"/>
      <c r="BJ81" s="947"/>
    </row>
    <row r="82" spans="2:62" ht="20.25" customHeight="1">
      <c r="B82" s="707"/>
      <c r="C82" s="720"/>
      <c r="D82" s="731"/>
      <c r="E82" s="739"/>
      <c r="F82" s="744">
        <f>C81</f>
        <v>0</v>
      </c>
      <c r="G82" s="739"/>
      <c r="H82" s="744">
        <f>I81</f>
        <v>0</v>
      </c>
      <c r="I82" s="752"/>
      <c r="J82" s="766"/>
      <c r="K82" s="772"/>
      <c r="L82" s="786"/>
      <c r="M82" s="786"/>
      <c r="N82" s="731"/>
      <c r="O82" s="792"/>
      <c r="P82" s="797"/>
      <c r="Q82" s="797"/>
      <c r="R82" s="797"/>
      <c r="S82" s="808"/>
      <c r="T82" s="817" t="s">
        <v>623</v>
      </c>
      <c r="U82" s="824"/>
      <c r="V82" s="835"/>
      <c r="W82" s="845" t="str">
        <f>IF(W81="","",VLOOKUP(W81,'(参考様式８）シフト記号表'!$C$6:$L$47,10,FALSE))</f>
        <v/>
      </c>
      <c r="X82" s="857" t="str">
        <f>IF(X81="","",VLOOKUP(X81,'(参考様式８）シフト記号表'!$C$6:$L$47,10,FALSE))</f>
        <v/>
      </c>
      <c r="Y82" s="857" t="str">
        <f>IF(Y81="","",VLOOKUP(Y81,'(参考様式８）シフト記号表'!$C$6:$L$47,10,FALSE))</f>
        <v/>
      </c>
      <c r="Z82" s="857" t="str">
        <f>IF(Z81="","",VLOOKUP(Z81,'(参考様式８）シフト記号表'!$C$6:$L$47,10,FALSE))</f>
        <v/>
      </c>
      <c r="AA82" s="857" t="str">
        <f>IF(AA81="","",VLOOKUP(AA81,'(参考様式８）シフト記号表'!$C$6:$L$47,10,FALSE))</f>
        <v/>
      </c>
      <c r="AB82" s="857" t="str">
        <f>IF(AB81="","",VLOOKUP(AB81,'(参考様式８）シフト記号表'!$C$6:$L$47,10,FALSE))</f>
        <v/>
      </c>
      <c r="AC82" s="872" t="str">
        <f>IF(AC81="","",VLOOKUP(AC81,'(参考様式８）シフト記号表'!$C$6:$L$47,10,FALSE))</f>
        <v/>
      </c>
      <c r="AD82" s="845" t="str">
        <f>IF(AD81="","",VLOOKUP(AD81,'(参考様式８）シフト記号表'!$C$6:$L$47,10,FALSE))</f>
        <v/>
      </c>
      <c r="AE82" s="857" t="str">
        <f>IF(AE81="","",VLOOKUP(AE81,'(参考様式８）シフト記号表'!$C$6:$L$47,10,FALSE))</f>
        <v/>
      </c>
      <c r="AF82" s="857" t="str">
        <f>IF(AF81="","",VLOOKUP(AF81,'(参考様式８）シフト記号表'!$C$6:$L$47,10,FALSE))</f>
        <v/>
      </c>
      <c r="AG82" s="857" t="str">
        <f>IF(AG81="","",VLOOKUP(AG81,'(参考様式８）シフト記号表'!$C$6:$L$47,10,FALSE))</f>
        <v/>
      </c>
      <c r="AH82" s="857" t="str">
        <f>IF(AH81="","",VLOOKUP(AH81,'(参考様式８）シフト記号表'!$C$6:$L$47,10,FALSE))</f>
        <v/>
      </c>
      <c r="AI82" s="857" t="str">
        <f>IF(AI81="","",VLOOKUP(AI81,'(参考様式８）シフト記号表'!$C$6:$L$47,10,FALSE))</f>
        <v/>
      </c>
      <c r="AJ82" s="872" t="str">
        <f>IF(AJ81="","",VLOOKUP(AJ81,'(参考様式８）シフト記号表'!$C$6:$L$47,10,FALSE))</f>
        <v/>
      </c>
      <c r="AK82" s="845" t="str">
        <f>IF(AK81="","",VLOOKUP(AK81,'(参考様式８）シフト記号表'!$C$6:$L$47,10,FALSE))</f>
        <v/>
      </c>
      <c r="AL82" s="857" t="str">
        <f>IF(AL81="","",VLOOKUP(AL81,'(参考様式８）シフト記号表'!$C$6:$L$47,10,FALSE))</f>
        <v/>
      </c>
      <c r="AM82" s="857" t="str">
        <f>IF(AM81="","",VLOOKUP(AM81,'(参考様式８）シフト記号表'!$C$6:$L$47,10,FALSE))</f>
        <v/>
      </c>
      <c r="AN82" s="857" t="str">
        <f>IF(AN81="","",VLOOKUP(AN81,'(参考様式８）シフト記号表'!$C$6:$L$47,10,FALSE))</f>
        <v/>
      </c>
      <c r="AO82" s="857" t="str">
        <f>IF(AO81="","",VLOOKUP(AO81,'(参考様式８）シフト記号表'!$C$6:$L$47,10,FALSE))</f>
        <v/>
      </c>
      <c r="AP82" s="857" t="str">
        <f>IF(AP81="","",VLOOKUP(AP81,'(参考様式８）シフト記号表'!$C$6:$L$47,10,FALSE))</f>
        <v/>
      </c>
      <c r="AQ82" s="872" t="str">
        <f>IF(AQ81="","",VLOOKUP(AQ81,'(参考様式８）シフト記号表'!$C$6:$L$47,10,FALSE))</f>
        <v/>
      </c>
      <c r="AR82" s="845" t="str">
        <f>IF(AR81="","",VLOOKUP(AR81,'(参考様式８）シフト記号表'!$C$6:$L$47,10,FALSE))</f>
        <v/>
      </c>
      <c r="AS82" s="857" t="str">
        <f>IF(AS81="","",VLOOKUP(AS81,'(参考様式８）シフト記号表'!$C$6:$L$47,10,FALSE))</f>
        <v/>
      </c>
      <c r="AT82" s="857" t="str">
        <f>IF(AT81="","",VLOOKUP(AT81,'(参考様式８）シフト記号表'!$C$6:$L$47,10,FALSE))</f>
        <v/>
      </c>
      <c r="AU82" s="857" t="str">
        <f>IF(AU81="","",VLOOKUP(AU81,'(参考様式８）シフト記号表'!$C$6:$L$47,10,FALSE))</f>
        <v/>
      </c>
      <c r="AV82" s="857" t="str">
        <f>IF(AV81="","",VLOOKUP(AV81,'(参考様式８）シフト記号表'!$C$6:$L$47,10,FALSE))</f>
        <v/>
      </c>
      <c r="AW82" s="857" t="str">
        <f>IF(AW81="","",VLOOKUP(AW81,'(参考様式８）シフト記号表'!$C$6:$L$47,10,FALSE))</f>
        <v/>
      </c>
      <c r="AX82" s="872" t="str">
        <f>IF(AX81="","",VLOOKUP(AX81,'(参考様式８）シフト記号表'!$C$6:$L$47,10,FALSE))</f>
        <v/>
      </c>
      <c r="AY82" s="845" t="str">
        <f>IF(AY81="","",VLOOKUP(AY81,'(参考様式８）シフト記号表'!$C$6:$L$47,10,FALSE))</f>
        <v/>
      </c>
      <c r="AZ82" s="857" t="str">
        <f>IF(AZ81="","",VLOOKUP(AZ81,'(参考様式８）シフト記号表'!$C$6:$L$47,10,FALSE))</f>
        <v/>
      </c>
      <c r="BA82" s="857" t="str">
        <f>IF(BA81="","",VLOOKUP(BA81,'(参考様式８）シフト記号表'!$C$6:$L$47,10,FALSE))</f>
        <v/>
      </c>
      <c r="BB82" s="904">
        <f>IF($BE$3="４週",SUM(W82:AX82),IF($BE$3="暦月",SUM(W82:BA82),""))</f>
        <v>0</v>
      </c>
      <c r="BC82" s="912"/>
      <c r="BD82" s="921">
        <f>IF($BE$3="４週",BB82/4,IF($BE$3="暦月",(BB82/($BE$8/7)),""))</f>
        <v>0</v>
      </c>
      <c r="BE82" s="912"/>
      <c r="BF82" s="932"/>
      <c r="BG82" s="937"/>
      <c r="BH82" s="937"/>
      <c r="BI82" s="937"/>
      <c r="BJ82" s="948"/>
    </row>
    <row r="83" spans="2:62" ht="20.25" customHeight="1">
      <c r="B83" s="706">
        <f>B81+1</f>
        <v>35</v>
      </c>
      <c r="C83" s="719"/>
      <c r="D83" s="730"/>
      <c r="E83" s="737"/>
      <c r="F83" s="742"/>
      <c r="G83" s="737"/>
      <c r="H83" s="742"/>
      <c r="I83" s="751"/>
      <c r="J83" s="765"/>
      <c r="K83" s="771"/>
      <c r="L83" s="785"/>
      <c r="M83" s="785"/>
      <c r="N83" s="730"/>
      <c r="O83" s="792"/>
      <c r="P83" s="797"/>
      <c r="Q83" s="797"/>
      <c r="R83" s="797"/>
      <c r="S83" s="808"/>
      <c r="T83" s="818" t="s">
        <v>693</v>
      </c>
      <c r="U83" s="825"/>
      <c r="V83" s="836"/>
      <c r="W83" s="846"/>
      <c r="X83" s="858"/>
      <c r="Y83" s="858"/>
      <c r="Z83" s="858"/>
      <c r="AA83" s="858"/>
      <c r="AB83" s="858"/>
      <c r="AC83" s="873"/>
      <c r="AD83" s="846"/>
      <c r="AE83" s="858"/>
      <c r="AF83" s="858"/>
      <c r="AG83" s="858"/>
      <c r="AH83" s="858"/>
      <c r="AI83" s="858"/>
      <c r="AJ83" s="873"/>
      <c r="AK83" s="846"/>
      <c r="AL83" s="858"/>
      <c r="AM83" s="858"/>
      <c r="AN83" s="858"/>
      <c r="AO83" s="858"/>
      <c r="AP83" s="858"/>
      <c r="AQ83" s="873"/>
      <c r="AR83" s="846"/>
      <c r="AS83" s="858"/>
      <c r="AT83" s="858"/>
      <c r="AU83" s="858"/>
      <c r="AV83" s="858"/>
      <c r="AW83" s="858"/>
      <c r="AX83" s="873"/>
      <c r="AY83" s="846"/>
      <c r="AZ83" s="858"/>
      <c r="BA83" s="896"/>
      <c r="BB83" s="903"/>
      <c r="BC83" s="911"/>
      <c r="BD83" s="920"/>
      <c r="BE83" s="926"/>
      <c r="BF83" s="931"/>
      <c r="BG83" s="936"/>
      <c r="BH83" s="936"/>
      <c r="BI83" s="936"/>
      <c r="BJ83" s="947"/>
    </row>
    <row r="84" spans="2:62" ht="20.25" customHeight="1">
      <c r="B84" s="707"/>
      <c r="C84" s="720"/>
      <c r="D84" s="731"/>
      <c r="E84" s="739"/>
      <c r="F84" s="744">
        <f>C83</f>
        <v>0</v>
      </c>
      <c r="G84" s="739"/>
      <c r="H84" s="744">
        <f>I83</f>
        <v>0</v>
      </c>
      <c r="I84" s="752"/>
      <c r="J84" s="766"/>
      <c r="K84" s="772"/>
      <c r="L84" s="786"/>
      <c r="M84" s="786"/>
      <c r="N84" s="731"/>
      <c r="O84" s="792"/>
      <c r="P84" s="797"/>
      <c r="Q84" s="797"/>
      <c r="R84" s="797"/>
      <c r="S84" s="808"/>
      <c r="T84" s="817" t="s">
        <v>623</v>
      </c>
      <c r="U84" s="824"/>
      <c r="V84" s="835"/>
      <c r="W84" s="845" t="str">
        <f>IF(W83="","",VLOOKUP(W83,'(参考様式８）シフト記号表'!$C$6:$L$47,10,FALSE))</f>
        <v/>
      </c>
      <c r="X84" s="857" t="str">
        <f>IF(X83="","",VLOOKUP(X83,'(参考様式８）シフト記号表'!$C$6:$L$47,10,FALSE))</f>
        <v/>
      </c>
      <c r="Y84" s="857" t="str">
        <f>IF(Y83="","",VLOOKUP(Y83,'(参考様式８）シフト記号表'!$C$6:$L$47,10,FALSE))</f>
        <v/>
      </c>
      <c r="Z84" s="857" t="str">
        <f>IF(Z83="","",VLOOKUP(Z83,'(参考様式８）シフト記号表'!$C$6:$L$47,10,FALSE))</f>
        <v/>
      </c>
      <c r="AA84" s="857" t="str">
        <f>IF(AA83="","",VLOOKUP(AA83,'(参考様式８）シフト記号表'!$C$6:$L$47,10,FALSE))</f>
        <v/>
      </c>
      <c r="AB84" s="857" t="str">
        <f>IF(AB83="","",VLOOKUP(AB83,'(参考様式８）シフト記号表'!$C$6:$L$47,10,FALSE))</f>
        <v/>
      </c>
      <c r="AC84" s="872" t="str">
        <f>IF(AC83="","",VLOOKUP(AC83,'(参考様式８）シフト記号表'!$C$6:$L$47,10,FALSE))</f>
        <v/>
      </c>
      <c r="AD84" s="845" t="str">
        <f>IF(AD83="","",VLOOKUP(AD83,'(参考様式８）シフト記号表'!$C$6:$L$47,10,FALSE))</f>
        <v/>
      </c>
      <c r="AE84" s="857" t="str">
        <f>IF(AE83="","",VLOOKUP(AE83,'(参考様式８）シフト記号表'!$C$6:$L$47,10,FALSE))</f>
        <v/>
      </c>
      <c r="AF84" s="857" t="str">
        <f>IF(AF83="","",VLOOKUP(AF83,'(参考様式８）シフト記号表'!$C$6:$L$47,10,FALSE))</f>
        <v/>
      </c>
      <c r="AG84" s="857" t="str">
        <f>IF(AG83="","",VLOOKUP(AG83,'(参考様式８）シフト記号表'!$C$6:$L$47,10,FALSE))</f>
        <v/>
      </c>
      <c r="AH84" s="857" t="str">
        <f>IF(AH83="","",VLOOKUP(AH83,'(参考様式８）シフト記号表'!$C$6:$L$47,10,FALSE))</f>
        <v/>
      </c>
      <c r="AI84" s="857" t="str">
        <f>IF(AI83="","",VLOOKUP(AI83,'(参考様式８）シフト記号表'!$C$6:$L$47,10,FALSE))</f>
        <v/>
      </c>
      <c r="AJ84" s="872" t="str">
        <f>IF(AJ83="","",VLOOKUP(AJ83,'(参考様式８）シフト記号表'!$C$6:$L$47,10,FALSE))</f>
        <v/>
      </c>
      <c r="AK84" s="845" t="str">
        <f>IF(AK83="","",VLOOKUP(AK83,'(参考様式８）シフト記号表'!$C$6:$L$47,10,FALSE))</f>
        <v/>
      </c>
      <c r="AL84" s="857" t="str">
        <f>IF(AL83="","",VLOOKUP(AL83,'(参考様式８）シフト記号表'!$C$6:$L$47,10,FALSE))</f>
        <v/>
      </c>
      <c r="AM84" s="857" t="str">
        <f>IF(AM83="","",VLOOKUP(AM83,'(参考様式８）シフト記号表'!$C$6:$L$47,10,FALSE))</f>
        <v/>
      </c>
      <c r="AN84" s="857" t="str">
        <f>IF(AN83="","",VLOOKUP(AN83,'(参考様式８）シフト記号表'!$C$6:$L$47,10,FALSE))</f>
        <v/>
      </c>
      <c r="AO84" s="857" t="str">
        <f>IF(AO83="","",VLOOKUP(AO83,'(参考様式８）シフト記号表'!$C$6:$L$47,10,FALSE))</f>
        <v/>
      </c>
      <c r="AP84" s="857" t="str">
        <f>IF(AP83="","",VLOOKUP(AP83,'(参考様式８）シフト記号表'!$C$6:$L$47,10,FALSE))</f>
        <v/>
      </c>
      <c r="AQ84" s="872" t="str">
        <f>IF(AQ83="","",VLOOKUP(AQ83,'(参考様式８）シフト記号表'!$C$6:$L$47,10,FALSE))</f>
        <v/>
      </c>
      <c r="AR84" s="845" t="str">
        <f>IF(AR83="","",VLOOKUP(AR83,'(参考様式８）シフト記号表'!$C$6:$L$47,10,FALSE))</f>
        <v/>
      </c>
      <c r="AS84" s="857" t="str">
        <f>IF(AS83="","",VLOOKUP(AS83,'(参考様式８）シフト記号表'!$C$6:$L$47,10,FALSE))</f>
        <v/>
      </c>
      <c r="AT84" s="857" t="str">
        <f>IF(AT83="","",VLOOKUP(AT83,'(参考様式８）シフト記号表'!$C$6:$L$47,10,FALSE))</f>
        <v/>
      </c>
      <c r="AU84" s="857" t="str">
        <f>IF(AU83="","",VLOOKUP(AU83,'(参考様式８）シフト記号表'!$C$6:$L$47,10,FALSE))</f>
        <v/>
      </c>
      <c r="AV84" s="857" t="str">
        <f>IF(AV83="","",VLOOKUP(AV83,'(参考様式８）シフト記号表'!$C$6:$L$47,10,FALSE))</f>
        <v/>
      </c>
      <c r="AW84" s="857" t="str">
        <f>IF(AW83="","",VLOOKUP(AW83,'(参考様式８）シフト記号表'!$C$6:$L$47,10,FALSE))</f>
        <v/>
      </c>
      <c r="AX84" s="872" t="str">
        <f>IF(AX83="","",VLOOKUP(AX83,'(参考様式８）シフト記号表'!$C$6:$L$47,10,FALSE))</f>
        <v/>
      </c>
      <c r="AY84" s="845" t="str">
        <f>IF(AY83="","",VLOOKUP(AY83,'(参考様式８）シフト記号表'!$C$6:$L$47,10,FALSE))</f>
        <v/>
      </c>
      <c r="AZ84" s="857" t="str">
        <f>IF(AZ83="","",VLOOKUP(AZ83,'(参考様式８）シフト記号表'!$C$6:$L$47,10,FALSE))</f>
        <v/>
      </c>
      <c r="BA84" s="857" t="str">
        <f>IF(BA83="","",VLOOKUP(BA83,'(参考様式８）シフト記号表'!$C$6:$L$47,10,FALSE))</f>
        <v/>
      </c>
      <c r="BB84" s="904">
        <f>IF($BE$3="４週",SUM(W84:AX84),IF($BE$3="暦月",SUM(W84:BA84),""))</f>
        <v>0</v>
      </c>
      <c r="BC84" s="912"/>
      <c r="BD84" s="921">
        <f>IF($BE$3="４週",BB84/4,IF($BE$3="暦月",(BB84/($BE$8/7)),""))</f>
        <v>0</v>
      </c>
      <c r="BE84" s="912"/>
      <c r="BF84" s="932"/>
      <c r="BG84" s="937"/>
      <c r="BH84" s="937"/>
      <c r="BI84" s="937"/>
      <c r="BJ84" s="948"/>
    </row>
    <row r="85" spans="2:62" ht="20.25" customHeight="1">
      <c r="B85" s="706">
        <f>B83+1</f>
        <v>36</v>
      </c>
      <c r="C85" s="719"/>
      <c r="D85" s="730"/>
      <c r="E85" s="737"/>
      <c r="F85" s="742"/>
      <c r="G85" s="737"/>
      <c r="H85" s="742"/>
      <c r="I85" s="751"/>
      <c r="J85" s="765"/>
      <c r="K85" s="771"/>
      <c r="L85" s="785"/>
      <c r="M85" s="785"/>
      <c r="N85" s="730"/>
      <c r="O85" s="792"/>
      <c r="P85" s="797"/>
      <c r="Q85" s="797"/>
      <c r="R85" s="797"/>
      <c r="S85" s="808"/>
      <c r="T85" s="818" t="s">
        <v>693</v>
      </c>
      <c r="U85" s="825"/>
      <c r="V85" s="836"/>
      <c r="W85" s="846"/>
      <c r="X85" s="858"/>
      <c r="Y85" s="858"/>
      <c r="Z85" s="858"/>
      <c r="AA85" s="858"/>
      <c r="AB85" s="858"/>
      <c r="AC85" s="873"/>
      <c r="AD85" s="846"/>
      <c r="AE85" s="858"/>
      <c r="AF85" s="858"/>
      <c r="AG85" s="858"/>
      <c r="AH85" s="858"/>
      <c r="AI85" s="858"/>
      <c r="AJ85" s="873"/>
      <c r="AK85" s="846"/>
      <c r="AL85" s="858"/>
      <c r="AM85" s="858"/>
      <c r="AN85" s="858"/>
      <c r="AO85" s="858"/>
      <c r="AP85" s="858"/>
      <c r="AQ85" s="873"/>
      <c r="AR85" s="846"/>
      <c r="AS85" s="858"/>
      <c r="AT85" s="858"/>
      <c r="AU85" s="858"/>
      <c r="AV85" s="858"/>
      <c r="AW85" s="858"/>
      <c r="AX85" s="873"/>
      <c r="AY85" s="846"/>
      <c r="AZ85" s="858"/>
      <c r="BA85" s="896"/>
      <c r="BB85" s="903"/>
      <c r="BC85" s="911"/>
      <c r="BD85" s="920"/>
      <c r="BE85" s="926"/>
      <c r="BF85" s="931"/>
      <c r="BG85" s="936"/>
      <c r="BH85" s="936"/>
      <c r="BI85" s="936"/>
      <c r="BJ85" s="947"/>
    </row>
    <row r="86" spans="2:62" ht="20.25" customHeight="1">
      <c r="B86" s="707"/>
      <c r="C86" s="720"/>
      <c r="D86" s="731"/>
      <c r="E86" s="739"/>
      <c r="F86" s="744">
        <f>C85</f>
        <v>0</v>
      </c>
      <c r="G86" s="739"/>
      <c r="H86" s="744">
        <f>I85</f>
        <v>0</v>
      </c>
      <c r="I86" s="752"/>
      <c r="J86" s="766"/>
      <c r="K86" s="772"/>
      <c r="L86" s="786"/>
      <c r="M86" s="786"/>
      <c r="N86" s="731"/>
      <c r="O86" s="792"/>
      <c r="P86" s="797"/>
      <c r="Q86" s="797"/>
      <c r="R86" s="797"/>
      <c r="S86" s="808"/>
      <c r="T86" s="817" t="s">
        <v>623</v>
      </c>
      <c r="U86" s="824"/>
      <c r="V86" s="835"/>
      <c r="W86" s="845" t="str">
        <f>IF(W85="","",VLOOKUP(W85,'(参考様式８）シフト記号表'!$C$6:$L$47,10,FALSE))</f>
        <v/>
      </c>
      <c r="X86" s="857" t="str">
        <f>IF(X85="","",VLOOKUP(X85,'(参考様式８）シフト記号表'!$C$6:$L$47,10,FALSE))</f>
        <v/>
      </c>
      <c r="Y86" s="857" t="str">
        <f>IF(Y85="","",VLOOKUP(Y85,'(参考様式８）シフト記号表'!$C$6:$L$47,10,FALSE))</f>
        <v/>
      </c>
      <c r="Z86" s="857" t="str">
        <f>IF(Z85="","",VLOOKUP(Z85,'(参考様式８）シフト記号表'!$C$6:$L$47,10,FALSE))</f>
        <v/>
      </c>
      <c r="AA86" s="857" t="str">
        <f>IF(AA85="","",VLOOKUP(AA85,'(参考様式８）シフト記号表'!$C$6:$L$47,10,FALSE))</f>
        <v/>
      </c>
      <c r="AB86" s="857" t="str">
        <f>IF(AB85="","",VLOOKUP(AB85,'(参考様式８）シフト記号表'!$C$6:$L$47,10,FALSE))</f>
        <v/>
      </c>
      <c r="AC86" s="872" t="str">
        <f>IF(AC85="","",VLOOKUP(AC85,'(参考様式８）シフト記号表'!$C$6:$L$47,10,FALSE))</f>
        <v/>
      </c>
      <c r="AD86" s="845" t="str">
        <f>IF(AD85="","",VLOOKUP(AD85,'(参考様式８）シフト記号表'!$C$6:$L$47,10,FALSE))</f>
        <v/>
      </c>
      <c r="AE86" s="857" t="str">
        <f>IF(AE85="","",VLOOKUP(AE85,'(参考様式８）シフト記号表'!$C$6:$L$47,10,FALSE))</f>
        <v/>
      </c>
      <c r="AF86" s="857" t="str">
        <f>IF(AF85="","",VLOOKUP(AF85,'(参考様式８）シフト記号表'!$C$6:$L$47,10,FALSE))</f>
        <v/>
      </c>
      <c r="AG86" s="857" t="str">
        <f>IF(AG85="","",VLOOKUP(AG85,'(参考様式８）シフト記号表'!$C$6:$L$47,10,FALSE))</f>
        <v/>
      </c>
      <c r="AH86" s="857" t="str">
        <f>IF(AH85="","",VLOOKUP(AH85,'(参考様式８）シフト記号表'!$C$6:$L$47,10,FALSE))</f>
        <v/>
      </c>
      <c r="AI86" s="857" t="str">
        <f>IF(AI85="","",VLOOKUP(AI85,'(参考様式８）シフト記号表'!$C$6:$L$47,10,FALSE))</f>
        <v/>
      </c>
      <c r="AJ86" s="872" t="str">
        <f>IF(AJ85="","",VLOOKUP(AJ85,'(参考様式８）シフト記号表'!$C$6:$L$47,10,FALSE))</f>
        <v/>
      </c>
      <c r="AK86" s="845" t="str">
        <f>IF(AK85="","",VLOOKUP(AK85,'(参考様式８）シフト記号表'!$C$6:$L$47,10,FALSE))</f>
        <v/>
      </c>
      <c r="AL86" s="857" t="str">
        <f>IF(AL85="","",VLOOKUP(AL85,'(参考様式８）シフト記号表'!$C$6:$L$47,10,FALSE))</f>
        <v/>
      </c>
      <c r="AM86" s="857" t="str">
        <f>IF(AM85="","",VLOOKUP(AM85,'(参考様式８）シフト記号表'!$C$6:$L$47,10,FALSE))</f>
        <v/>
      </c>
      <c r="AN86" s="857" t="str">
        <f>IF(AN85="","",VLOOKUP(AN85,'(参考様式８）シフト記号表'!$C$6:$L$47,10,FALSE))</f>
        <v/>
      </c>
      <c r="AO86" s="857" t="str">
        <f>IF(AO85="","",VLOOKUP(AO85,'(参考様式８）シフト記号表'!$C$6:$L$47,10,FALSE))</f>
        <v/>
      </c>
      <c r="AP86" s="857" t="str">
        <f>IF(AP85="","",VLOOKUP(AP85,'(参考様式８）シフト記号表'!$C$6:$L$47,10,FALSE))</f>
        <v/>
      </c>
      <c r="AQ86" s="872" t="str">
        <f>IF(AQ85="","",VLOOKUP(AQ85,'(参考様式８）シフト記号表'!$C$6:$L$47,10,FALSE))</f>
        <v/>
      </c>
      <c r="AR86" s="845" t="str">
        <f>IF(AR85="","",VLOOKUP(AR85,'(参考様式８）シフト記号表'!$C$6:$L$47,10,FALSE))</f>
        <v/>
      </c>
      <c r="AS86" s="857" t="str">
        <f>IF(AS85="","",VLOOKUP(AS85,'(参考様式８）シフト記号表'!$C$6:$L$47,10,FALSE))</f>
        <v/>
      </c>
      <c r="AT86" s="857" t="str">
        <f>IF(AT85="","",VLOOKUP(AT85,'(参考様式８）シフト記号表'!$C$6:$L$47,10,FALSE))</f>
        <v/>
      </c>
      <c r="AU86" s="857" t="str">
        <f>IF(AU85="","",VLOOKUP(AU85,'(参考様式８）シフト記号表'!$C$6:$L$47,10,FALSE))</f>
        <v/>
      </c>
      <c r="AV86" s="857" t="str">
        <f>IF(AV85="","",VLOOKUP(AV85,'(参考様式８）シフト記号表'!$C$6:$L$47,10,FALSE))</f>
        <v/>
      </c>
      <c r="AW86" s="857" t="str">
        <f>IF(AW85="","",VLOOKUP(AW85,'(参考様式８）シフト記号表'!$C$6:$L$47,10,FALSE))</f>
        <v/>
      </c>
      <c r="AX86" s="872" t="str">
        <f>IF(AX85="","",VLOOKUP(AX85,'(参考様式８）シフト記号表'!$C$6:$L$47,10,FALSE))</f>
        <v/>
      </c>
      <c r="AY86" s="845" t="str">
        <f>IF(AY85="","",VLOOKUP(AY85,'(参考様式８）シフト記号表'!$C$6:$L$47,10,FALSE))</f>
        <v/>
      </c>
      <c r="AZ86" s="857" t="str">
        <f>IF(AZ85="","",VLOOKUP(AZ85,'(参考様式８）シフト記号表'!$C$6:$L$47,10,FALSE))</f>
        <v/>
      </c>
      <c r="BA86" s="857" t="str">
        <f>IF(BA85="","",VLOOKUP(BA85,'(参考様式８）シフト記号表'!$C$6:$L$47,10,FALSE))</f>
        <v/>
      </c>
      <c r="BB86" s="904">
        <f>IF($BE$3="４週",SUM(W86:AX86),IF($BE$3="暦月",SUM(W86:BA86),""))</f>
        <v>0</v>
      </c>
      <c r="BC86" s="912"/>
      <c r="BD86" s="921">
        <f>IF($BE$3="４週",BB86/4,IF($BE$3="暦月",(BB86/($BE$8/7)),""))</f>
        <v>0</v>
      </c>
      <c r="BE86" s="912"/>
      <c r="BF86" s="932"/>
      <c r="BG86" s="937"/>
      <c r="BH86" s="937"/>
      <c r="BI86" s="937"/>
      <c r="BJ86" s="948"/>
    </row>
    <row r="87" spans="2:62" ht="20.25" customHeight="1">
      <c r="B87" s="706">
        <f>B85+1</f>
        <v>37</v>
      </c>
      <c r="C87" s="719"/>
      <c r="D87" s="730"/>
      <c r="E87" s="737"/>
      <c r="F87" s="742"/>
      <c r="G87" s="737"/>
      <c r="H87" s="742"/>
      <c r="I87" s="751"/>
      <c r="J87" s="765"/>
      <c r="K87" s="771"/>
      <c r="L87" s="785"/>
      <c r="M87" s="785"/>
      <c r="N87" s="730"/>
      <c r="O87" s="792"/>
      <c r="P87" s="797"/>
      <c r="Q87" s="797"/>
      <c r="R87" s="797"/>
      <c r="S87" s="808"/>
      <c r="T87" s="818" t="s">
        <v>693</v>
      </c>
      <c r="U87" s="825"/>
      <c r="V87" s="836"/>
      <c r="W87" s="846"/>
      <c r="X87" s="858"/>
      <c r="Y87" s="858"/>
      <c r="Z87" s="858"/>
      <c r="AA87" s="858"/>
      <c r="AB87" s="858"/>
      <c r="AC87" s="873"/>
      <c r="AD87" s="846"/>
      <c r="AE87" s="858"/>
      <c r="AF87" s="858"/>
      <c r="AG87" s="858"/>
      <c r="AH87" s="858"/>
      <c r="AI87" s="858"/>
      <c r="AJ87" s="873"/>
      <c r="AK87" s="846"/>
      <c r="AL87" s="858"/>
      <c r="AM87" s="858"/>
      <c r="AN87" s="858"/>
      <c r="AO87" s="858"/>
      <c r="AP87" s="858"/>
      <c r="AQ87" s="873"/>
      <c r="AR87" s="846"/>
      <c r="AS87" s="858"/>
      <c r="AT87" s="858"/>
      <c r="AU87" s="858"/>
      <c r="AV87" s="858"/>
      <c r="AW87" s="858"/>
      <c r="AX87" s="873"/>
      <c r="AY87" s="846"/>
      <c r="AZ87" s="858"/>
      <c r="BA87" s="896"/>
      <c r="BB87" s="903"/>
      <c r="BC87" s="911"/>
      <c r="BD87" s="920"/>
      <c r="BE87" s="926"/>
      <c r="BF87" s="931"/>
      <c r="BG87" s="936"/>
      <c r="BH87" s="936"/>
      <c r="BI87" s="936"/>
      <c r="BJ87" s="947"/>
    </row>
    <row r="88" spans="2:62" ht="20.25" customHeight="1">
      <c r="B88" s="707"/>
      <c r="C88" s="720"/>
      <c r="D88" s="731"/>
      <c r="E88" s="739"/>
      <c r="F88" s="744">
        <f>C87</f>
        <v>0</v>
      </c>
      <c r="G88" s="739"/>
      <c r="H88" s="744">
        <f>I87</f>
        <v>0</v>
      </c>
      <c r="I88" s="752"/>
      <c r="J88" s="766"/>
      <c r="K88" s="772"/>
      <c r="L88" s="786"/>
      <c r="M88" s="786"/>
      <c r="N88" s="731"/>
      <c r="O88" s="792"/>
      <c r="P88" s="797"/>
      <c r="Q88" s="797"/>
      <c r="R88" s="797"/>
      <c r="S88" s="808"/>
      <c r="T88" s="817" t="s">
        <v>623</v>
      </c>
      <c r="U88" s="824"/>
      <c r="V88" s="835"/>
      <c r="W88" s="845" t="str">
        <f>IF(W87="","",VLOOKUP(W87,'(参考様式８）シフト記号表'!$C$6:$L$47,10,FALSE))</f>
        <v/>
      </c>
      <c r="X88" s="857" t="str">
        <f>IF(X87="","",VLOOKUP(X87,'(参考様式８）シフト記号表'!$C$6:$L$47,10,FALSE))</f>
        <v/>
      </c>
      <c r="Y88" s="857" t="str">
        <f>IF(Y87="","",VLOOKUP(Y87,'(参考様式８）シフト記号表'!$C$6:$L$47,10,FALSE))</f>
        <v/>
      </c>
      <c r="Z88" s="857" t="str">
        <f>IF(Z87="","",VLOOKUP(Z87,'(参考様式８）シフト記号表'!$C$6:$L$47,10,FALSE))</f>
        <v/>
      </c>
      <c r="AA88" s="857" t="str">
        <f>IF(AA87="","",VLOOKUP(AA87,'(参考様式８）シフト記号表'!$C$6:$L$47,10,FALSE))</f>
        <v/>
      </c>
      <c r="AB88" s="857" t="str">
        <f>IF(AB87="","",VLOOKUP(AB87,'(参考様式８）シフト記号表'!$C$6:$L$47,10,FALSE))</f>
        <v/>
      </c>
      <c r="AC88" s="872" t="str">
        <f>IF(AC87="","",VLOOKUP(AC87,'(参考様式８）シフト記号表'!$C$6:$L$47,10,FALSE))</f>
        <v/>
      </c>
      <c r="AD88" s="845" t="str">
        <f>IF(AD87="","",VLOOKUP(AD87,'(参考様式８）シフト記号表'!$C$6:$L$47,10,FALSE))</f>
        <v/>
      </c>
      <c r="AE88" s="857" t="str">
        <f>IF(AE87="","",VLOOKUP(AE87,'(参考様式８）シフト記号表'!$C$6:$L$47,10,FALSE))</f>
        <v/>
      </c>
      <c r="AF88" s="857" t="str">
        <f>IF(AF87="","",VLOOKUP(AF87,'(参考様式８）シフト記号表'!$C$6:$L$47,10,FALSE))</f>
        <v/>
      </c>
      <c r="AG88" s="857" t="str">
        <f>IF(AG87="","",VLOOKUP(AG87,'(参考様式８）シフト記号表'!$C$6:$L$47,10,FALSE))</f>
        <v/>
      </c>
      <c r="AH88" s="857" t="str">
        <f>IF(AH87="","",VLOOKUP(AH87,'(参考様式８）シフト記号表'!$C$6:$L$47,10,FALSE))</f>
        <v/>
      </c>
      <c r="AI88" s="857" t="str">
        <f>IF(AI87="","",VLOOKUP(AI87,'(参考様式８）シフト記号表'!$C$6:$L$47,10,FALSE))</f>
        <v/>
      </c>
      <c r="AJ88" s="872" t="str">
        <f>IF(AJ87="","",VLOOKUP(AJ87,'(参考様式８）シフト記号表'!$C$6:$L$47,10,FALSE))</f>
        <v/>
      </c>
      <c r="AK88" s="845" t="str">
        <f>IF(AK87="","",VLOOKUP(AK87,'(参考様式８）シフト記号表'!$C$6:$L$47,10,FALSE))</f>
        <v/>
      </c>
      <c r="AL88" s="857" t="str">
        <f>IF(AL87="","",VLOOKUP(AL87,'(参考様式８）シフト記号表'!$C$6:$L$47,10,FALSE))</f>
        <v/>
      </c>
      <c r="AM88" s="857" t="str">
        <f>IF(AM87="","",VLOOKUP(AM87,'(参考様式８）シフト記号表'!$C$6:$L$47,10,FALSE))</f>
        <v/>
      </c>
      <c r="AN88" s="857" t="str">
        <f>IF(AN87="","",VLOOKUP(AN87,'(参考様式８）シフト記号表'!$C$6:$L$47,10,FALSE))</f>
        <v/>
      </c>
      <c r="AO88" s="857" t="str">
        <f>IF(AO87="","",VLOOKUP(AO87,'(参考様式８）シフト記号表'!$C$6:$L$47,10,FALSE))</f>
        <v/>
      </c>
      <c r="AP88" s="857" t="str">
        <f>IF(AP87="","",VLOOKUP(AP87,'(参考様式８）シフト記号表'!$C$6:$L$47,10,FALSE))</f>
        <v/>
      </c>
      <c r="AQ88" s="872" t="str">
        <f>IF(AQ87="","",VLOOKUP(AQ87,'(参考様式８）シフト記号表'!$C$6:$L$47,10,FALSE))</f>
        <v/>
      </c>
      <c r="AR88" s="845" t="str">
        <f>IF(AR87="","",VLOOKUP(AR87,'(参考様式８）シフト記号表'!$C$6:$L$47,10,FALSE))</f>
        <v/>
      </c>
      <c r="AS88" s="857" t="str">
        <f>IF(AS87="","",VLOOKUP(AS87,'(参考様式８）シフト記号表'!$C$6:$L$47,10,FALSE))</f>
        <v/>
      </c>
      <c r="AT88" s="857" t="str">
        <f>IF(AT87="","",VLOOKUP(AT87,'(参考様式８）シフト記号表'!$C$6:$L$47,10,FALSE))</f>
        <v/>
      </c>
      <c r="AU88" s="857" t="str">
        <f>IF(AU87="","",VLOOKUP(AU87,'(参考様式８）シフト記号表'!$C$6:$L$47,10,FALSE))</f>
        <v/>
      </c>
      <c r="AV88" s="857" t="str">
        <f>IF(AV87="","",VLOOKUP(AV87,'(参考様式８）シフト記号表'!$C$6:$L$47,10,FALSE))</f>
        <v/>
      </c>
      <c r="AW88" s="857" t="str">
        <f>IF(AW87="","",VLOOKUP(AW87,'(参考様式８）シフト記号表'!$C$6:$L$47,10,FALSE))</f>
        <v/>
      </c>
      <c r="AX88" s="872" t="str">
        <f>IF(AX87="","",VLOOKUP(AX87,'(参考様式８）シフト記号表'!$C$6:$L$47,10,FALSE))</f>
        <v/>
      </c>
      <c r="AY88" s="845" t="str">
        <f>IF(AY87="","",VLOOKUP(AY87,'(参考様式８）シフト記号表'!$C$6:$L$47,10,FALSE))</f>
        <v/>
      </c>
      <c r="AZ88" s="857" t="str">
        <f>IF(AZ87="","",VLOOKUP(AZ87,'(参考様式８）シフト記号表'!$C$6:$L$47,10,FALSE))</f>
        <v/>
      </c>
      <c r="BA88" s="857" t="str">
        <f>IF(BA87="","",VLOOKUP(BA87,'(参考様式８）シフト記号表'!$C$6:$L$47,10,FALSE))</f>
        <v/>
      </c>
      <c r="BB88" s="904">
        <f>IF($BE$3="４週",SUM(W88:AX88),IF($BE$3="暦月",SUM(W88:BA88),""))</f>
        <v>0</v>
      </c>
      <c r="BC88" s="912"/>
      <c r="BD88" s="921">
        <f>IF($BE$3="４週",BB88/4,IF($BE$3="暦月",(BB88/($BE$8/7)),""))</f>
        <v>0</v>
      </c>
      <c r="BE88" s="912"/>
      <c r="BF88" s="932"/>
      <c r="BG88" s="937"/>
      <c r="BH88" s="937"/>
      <c r="BI88" s="937"/>
      <c r="BJ88" s="948"/>
    </row>
    <row r="89" spans="2:62" ht="20.25" customHeight="1">
      <c r="B89" s="706">
        <f>B87+1</f>
        <v>38</v>
      </c>
      <c r="C89" s="719"/>
      <c r="D89" s="730"/>
      <c r="E89" s="737"/>
      <c r="F89" s="742"/>
      <c r="G89" s="737"/>
      <c r="H89" s="742"/>
      <c r="I89" s="751"/>
      <c r="J89" s="765"/>
      <c r="K89" s="771"/>
      <c r="L89" s="785"/>
      <c r="M89" s="785"/>
      <c r="N89" s="730"/>
      <c r="O89" s="792"/>
      <c r="P89" s="797"/>
      <c r="Q89" s="797"/>
      <c r="R89" s="797"/>
      <c r="S89" s="808"/>
      <c r="T89" s="818" t="s">
        <v>693</v>
      </c>
      <c r="U89" s="825"/>
      <c r="V89" s="836"/>
      <c r="W89" s="846"/>
      <c r="X89" s="858"/>
      <c r="Y89" s="858"/>
      <c r="Z89" s="858"/>
      <c r="AA89" s="858"/>
      <c r="AB89" s="858"/>
      <c r="AC89" s="873"/>
      <c r="AD89" s="846"/>
      <c r="AE89" s="858"/>
      <c r="AF89" s="858"/>
      <c r="AG89" s="858"/>
      <c r="AH89" s="858"/>
      <c r="AI89" s="858"/>
      <c r="AJ89" s="873"/>
      <c r="AK89" s="846"/>
      <c r="AL89" s="858"/>
      <c r="AM89" s="858"/>
      <c r="AN89" s="858"/>
      <c r="AO89" s="858"/>
      <c r="AP89" s="858"/>
      <c r="AQ89" s="873"/>
      <c r="AR89" s="846"/>
      <c r="AS89" s="858"/>
      <c r="AT89" s="858"/>
      <c r="AU89" s="858"/>
      <c r="AV89" s="858"/>
      <c r="AW89" s="858"/>
      <c r="AX89" s="873"/>
      <c r="AY89" s="846"/>
      <c r="AZ89" s="858"/>
      <c r="BA89" s="896"/>
      <c r="BB89" s="903"/>
      <c r="BC89" s="911"/>
      <c r="BD89" s="920"/>
      <c r="BE89" s="926"/>
      <c r="BF89" s="931"/>
      <c r="BG89" s="936"/>
      <c r="BH89" s="936"/>
      <c r="BI89" s="936"/>
      <c r="BJ89" s="947"/>
    </row>
    <row r="90" spans="2:62" ht="20.25" customHeight="1">
      <c r="B90" s="707"/>
      <c r="C90" s="720"/>
      <c r="D90" s="731"/>
      <c r="E90" s="739"/>
      <c r="F90" s="744">
        <f>C89</f>
        <v>0</v>
      </c>
      <c r="G90" s="739"/>
      <c r="H90" s="744">
        <f>I89</f>
        <v>0</v>
      </c>
      <c r="I90" s="752"/>
      <c r="J90" s="766"/>
      <c r="K90" s="772"/>
      <c r="L90" s="786"/>
      <c r="M90" s="786"/>
      <c r="N90" s="731"/>
      <c r="O90" s="792"/>
      <c r="P90" s="797"/>
      <c r="Q90" s="797"/>
      <c r="R90" s="797"/>
      <c r="S90" s="808"/>
      <c r="T90" s="817" t="s">
        <v>623</v>
      </c>
      <c r="U90" s="824"/>
      <c r="V90" s="835"/>
      <c r="W90" s="845" t="str">
        <f>IF(W89="","",VLOOKUP(W89,'(参考様式８）シフト記号表'!$C$6:$L$47,10,FALSE))</f>
        <v/>
      </c>
      <c r="X90" s="857" t="str">
        <f>IF(X89="","",VLOOKUP(X89,'(参考様式８）シフト記号表'!$C$6:$L$47,10,FALSE))</f>
        <v/>
      </c>
      <c r="Y90" s="857" t="str">
        <f>IF(Y89="","",VLOOKUP(Y89,'(参考様式８）シフト記号表'!$C$6:$L$47,10,FALSE))</f>
        <v/>
      </c>
      <c r="Z90" s="857" t="str">
        <f>IF(Z89="","",VLOOKUP(Z89,'(参考様式８）シフト記号表'!$C$6:$L$47,10,FALSE))</f>
        <v/>
      </c>
      <c r="AA90" s="857" t="str">
        <f>IF(AA89="","",VLOOKUP(AA89,'(参考様式８）シフト記号表'!$C$6:$L$47,10,FALSE))</f>
        <v/>
      </c>
      <c r="AB90" s="857" t="str">
        <f>IF(AB89="","",VLOOKUP(AB89,'(参考様式８）シフト記号表'!$C$6:$L$47,10,FALSE))</f>
        <v/>
      </c>
      <c r="AC90" s="872" t="str">
        <f>IF(AC89="","",VLOOKUP(AC89,'(参考様式８）シフト記号表'!$C$6:$L$47,10,FALSE))</f>
        <v/>
      </c>
      <c r="AD90" s="845" t="str">
        <f>IF(AD89="","",VLOOKUP(AD89,'(参考様式８）シフト記号表'!$C$6:$L$47,10,FALSE))</f>
        <v/>
      </c>
      <c r="AE90" s="857" t="str">
        <f>IF(AE89="","",VLOOKUP(AE89,'(参考様式８）シフト記号表'!$C$6:$L$47,10,FALSE))</f>
        <v/>
      </c>
      <c r="AF90" s="857" t="str">
        <f>IF(AF89="","",VLOOKUP(AF89,'(参考様式８）シフト記号表'!$C$6:$L$47,10,FALSE))</f>
        <v/>
      </c>
      <c r="AG90" s="857" t="str">
        <f>IF(AG89="","",VLOOKUP(AG89,'(参考様式８）シフト記号表'!$C$6:$L$47,10,FALSE))</f>
        <v/>
      </c>
      <c r="AH90" s="857" t="str">
        <f>IF(AH89="","",VLOOKUP(AH89,'(参考様式８）シフト記号表'!$C$6:$L$47,10,FALSE))</f>
        <v/>
      </c>
      <c r="AI90" s="857" t="str">
        <f>IF(AI89="","",VLOOKUP(AI89,'(参考様式８）シフト記号表'!$C$6:$L$47,10,FALSE))</f>
        <v/>
      </c>
      <c r="AJ90" s="872" t="str">
        <f>IF(AJ89="","",VLOOKUP(AJ89,'(参考様式８）シフト記号表'!$C$6:$L$47,10,FALSE))</f>
        <v/>
      </c>
      <c r="AK90" s="845" t="str">
        <f>IF(AK89="","",VLOOKUP(AK89,'(参考様式８）シフト記号表'!$C$6:$L$47,10,FALSE))</f>
        <v/>
      </c>
      <c r="AL90" s="857" t="str">
        <f>IF(AL89="","",VLOOKUP(AL89,'(参考様式８）シフト記号表'!$C$6:$L$47,10,FALSE))</f>
        <v/>
      </c>
      <c r="AM90" s="857" t="str">
        <f>IF(AM89="","",VLOOKUP(AM89,'(参考様式８）シフト記号表'!$C$6:$L$47,10,FALSE))</f>
        <v/>
      </c>
      <c r="AN90" s="857" t="str">
        <f>IF(AN89="","",VLOOKUP(AN89,'(参考様式８）シフト記号表'!$C$6:$L$47,10,FALSE))</f>
        <v/>
      </c>
      <c r="AO90" s="857" t="str">
        <f>IF(AO89="","",VLOOKUP(AO89,'(参考様式８）シフト記号表'!$C$6:$L$47,10,FALSE))</f>
        <v/>
      </c>
      <c r="AP90" s="857" t="str">
        <f>IF(AP89="","",VLOOKUP(AP89,'(参考様式８）シフト記号表'!$C$6:$L$47,10,FALSE))</f>
        <v/>
      </c>
      <c r="AQ90" s="872" t="str">
        <f>IF(AQ89="","",VLOOKUP(AQ89,'(参考様式８）シフト記号表'!$C$6:$L$47,10,FALSE))</f>
        <v/>
      </c>
      <c r="AR90" s="845" t="str">
        <f>IF(AR89="","",VLOOKUP(AR89,'(参考様式８）シフト記号表'!$C$6:$L$47,10,FALSE))</f>
        <v/>
      </c>
      <c r="AS90" s="857" t="str">
        <f>IF(AS89="","",VLOOKUP(AS89,'(参考様式８）シフト記号表'!$C$6:$L$47,10,FALSE))</f>
        <v/>
      </c>
      <c r="AT90" s="857" t="str">
        <f>IF(AT89="","",VLOOKUP(AT89,'(参考様式８）シフト記号表'!$C$6:$L$47,10,FALSE))</f>
        <v/>
      </c>
      <c r="AU90" s="857" t="str">
        <f>IF(AU89="","",VLOOKUP(AU89,'(参考様式８）シフト記号表'!$C$6:$L$47,10,FALSE))</f>
        <v/>
      </c>
      <c r="AV90" s="857" t="str">
        <f>IF(AV89="","",VLOOKUP(AV89,'(参考様式８）シフト記号表'!$C$6:$L$47,10,FALSE))</f>
        <v/>
      </c>
      <c r="AW90" s="857" t="str">
        <f>IF(AW89="","",VLOOKUP(AW89,'(参考様式８）シフト記号表'!$C$6:$L$47,10,FALSE))</f>
        <v/>
      </c>
      <c r="AX90" s="872" t="str">
        <f>IF(AX89="","",VLOOKUP(AX89,'(参考様式８）シフト記号表'!$C$6:$L$47,10,FALSE))</f>
        <v/>
      </c>
      <c r="AY90" s="845" t="str">
        <f>IF(AY89="","",VLOOKUP(AY89,'(参考様式８）シフト記号表'!$C$6:$L$47,10,FALSE))</f>
        <v/>
      </c>
      <c r="AZ90" s="857" t="str">
        <f>IF(AZ89="","",VLOOKUP(AZ89,'(参考様式８）シフト記号表'!$C$6:$L$47,10,FALSE))</f>
        <v/>
      </c>
      <c r="BA90" s="857" t="str">
        <f>IF(BA89="","",VLOOKUP(BA89,'(参考様式８）シフト記号表'!$C$6:$L$47,10,FALSE))</f>
        <v/>
      </c>
      <c r="BB90" s="904">
        <f>IF($BE$3="４週",SUM(W90:AX90),IF($BE$3="暦月",SUM(W90:BA90),""))</f>
        <v>0</v>
      </c>
      <c r="BC90" s="912"/>
      <c r="BD90" s="921">
        <f>IF($BE$3="４週",BB90/4,IF($BE$3="暦月",(BB90/($BE$8/7)),""))</f>
        <v>0</v>
      </c>
      <c r="BE90" s="912"/>
      <c r="BF90" s="932"/>
      <c r="BG90" s="937"/>
      <c r="BH90" s="937"/>
      <c r="BI90" s="937"/>
      <c r="BJ90" s="948"/>
    </row>
    <row r="91" spans="2:62" ht="20.25" customHeight="1">
      <c r="B91" s="706">
        <f>B89+1</f>
        <v>39</v>
      </c>
      <c r="C91" s="719"/>
      <c r="D91" s="730"/>
      <c r="E91" s="737"/>
      <c r="F91" s="742"/>
      <c r="G91" s="737"/>
      <c r="H91" s="742"/>
      <c r="I91" s="751"/>
      <c r="J91" s="765"/>
      <c r="K91" s="771"/>
      <c r="L91" s="785"/>
      <c r="M91" s="785"/>
      <c r="N91" s="730"/>
      <c r="O91" s="792"/>
      <c r="P91" s="797"/>
      <c r="Q91" s="797"/>
      <c r="R91" s="797"/>
      <c r="S91" s="808"/>
      <c r="T91" s="818" t="s">
        <v>693</v>
      </c>
      <c r="U91" s="825"/>
      <c r="V91" s="836"/>
      <c r="W91" s="846"/>
      <c r="X91" s="858"/>
      <c r="Y91" s="858"/>
      <c r="Z91" s="858"/>
      <c r="AA91" s="858"/>
      <c r="AB91" s="858"/>
      <c r="AC91" s="873"/>
      <c r="AD91" s="846"/>
      <c r="AE91" s="858"/>
      <c r="AF91" s="858"/>
      <c r="AG91" s="858"/>
      <c r="AH91" s="858"/>
      <c r="AI91" s="858"/>
      <c r="AJ91" s="873"/>
      <c r="AK91" s="846"/>
      <c r="AL91" s="858"/>
      <c r="AM91" s="858"/>
      <c r="AN91" s="858"/>
      <c r="AO91" s="858"/>
      <c r="AP91" s="858"/>
      <c r="AQ91" s="873"/>
      <c r="AR91" s="846"/>
      <c r="AS91" s="858"/>
      <c r="AT91" s="858"/>
      <c r="AU91" s="858"/>
      <c r="AV91" s="858"/>
      <c r="AW91" s="858"/>
      <c r="AX91" s="873"/>
      <c r="AY91" s="846"/>
      <c r="AZ91" s="858"/>
      <c r="BA91" s="896"/>
      <c r="BB91" s="903"/>
      <c r="BC91" s="911"/>
      <c r="BD91" s="920"/>
      <c r="BE91" s="926"/>
      <c r="BF91" s="931"/>
      <c r="BG91" s="936"/>
      <c r="BH91" s="936"/>
      <c r="BI91" s="936"/>
      <c r="BJ91" s="947"/>
    </row>
    <row r="92" spans="2:62" ht="20.25" customHeight="1">
      <c r="B92" s="707"/>
      <c r="C92" s="720"/>
      <c r="D92" s="731"/>
      <c r="E92" s="739"/>
      <c r="F92" s="744">
        <f>C91</f>
        <v>0</v>
      </c>
      <c r="G92" s="739"/>
      <c r="H92" s="744">
        <f>I91</f>
        <v>0</v>
      </c>
      <c r="I92" s="752"/>
      <c r="J92" s="766"/>
      <c r="K92" s="772"/>
      <c r="L92" s="786"/>
      <c r="M92" s="786"/>
      <c r="N92" s="731"/>
      <c r="O92" s="792"/>
      <c r="P92" s="797"/>
      <c r="Q92" s="797"/>
      <c r="R92" s="797"/>
      <c r="S92" s="808"/>
      <c r="T92" s="817" t="s">
        <v>623</v>
      </c>
      <c r="U92" s="824"/>
      <c r="V92" s="835"/>
      <c r="W92" s="845" t="str">
        <f>IF(W91="","",VLOOKUP(W91,'(参考様式８）シフト記号表'!$C$6:$L$47,10,FALSE))</f>
        <v/>
      </c>
      <c r="X92" s="857" t="str">
        <f>IF(X91="","",VLOOKUP(X91,'(参考様式８）シフト記号表'!$C$6:$L$47,10,FALSE))</f>
        <v/>
      </c>
      <c r="Y92" s="857" t="str">
        <f>IF(Y91="","",VLOOKUP(Y91,'(参考様式８）シフト記号表'!$C$6:$L$47,10,FALSE))</f>
        <v/>
      </c>
      <c r="Z92" s="857" t="str">
        <f>IF(Z91="","",VLOOKUP(Z91,'(参考様式８）シフト記号表'!$C$6:$L$47,10,FALSE))</f>
        <v/>
      </c>
      <c r="AA92" s="857" t="str">
        <f>IF(AA91="","",VLOOKUP(AA91,'(参考様式８）シフト記号表'!$C$6:$L$47,10,FALSE))</f>
        <v/>
      </c>
      <c r="AB92" s="857" t="str">
        <f>IF(AB91="","",VLOOKUP(AB91,'(参考様式８）シフト記号表'!$C$6:$L$47,10,FALSE))</f>
        <v/>
      </c>
      <c r="AC92" s="872" t="str">
        <f>IF(AC91="","",VLOOKUP(AC91,'(参考様式８）シフト記号表'!$C$6:$L$47,10,FALSE))</f>
        <v/>
      </c>
      <c r="AD92" s="845" t="str">
        <f>IF(AD91="","",VLOOKUP(AD91,'(参考様式８）シフト記号表'!$C$6:$L$47,10,FALSE))</f>
        <v/>
      </c>
      <c r="AE92" s="857" t="str">
        <f>IF(AE91="","",VLOOKUP(AE91,'(参考様式８）シフト記号表'!$C$6:$L$47,10,FALSE))</f>
        <v/>
      </c>
      <c r="AF92" s="857" t="str">
        <f>IF(AF91="","",VLOOKUP(AF91,'(参考様式８）シフト記号表'!$C$6:$L$47,10,FALSE))</f>
        <v/>
      </c>
      <c r="AG92" s="857" t="str">
        <f>IF(AG91="","",VLOOKUP(AG91,'(参考様式８）シフト記号表'!$C$6:$L$47,10,FALSE))</f>
        <v/>
      </c>
      <c r="AH92" s="857" t="str">
        <f>IF(AH91="","",VLOOKUP(AH91,'(参考様式８）シフト記号表'!$C$6:$L$47,10,FALSE))</f>
        <v/>
      </c>
      <c r="AI92" s="857" t="str">
        <f>IF(AI91="","",VLOOKUP(AI91,'(参考様式８）シフト記号表'!$C$6:$L$47,10,FALSE))</f>
        <v/>
      </c>
      <c r="AJ92" s="872" t="str">
        <f>IF(AJ91="","",VLOOKUP(AJ91,'(参考様式８）シフト記号表'!$C$6:$L$47,10,FALSE))</f>
        <v/>
      </c>
      <c r="AK92" s="845" t="str">
        <f>IF(AK91="","",VLOOKUP(AK91,'(参考様式８）シフト記号表'!$C$6:$L$47,10,FALSE))</f>
        <v/>
      </c>
      <c r="AL92" s="857" t="str">
        <f>IF(AL91="","",VLOOKUP(AL91,'(参考様式８）シフト記号表'!$C$6:$L$47,10,FALSE))</f>
        <v/>
      </c>
      <c r="AM92" s="857" t="str">
        <f>IF(AM91="","",VLOOKUP(AM91,'(参考様式８）シフト記号表'!$C$6:$L$47,10,FALSE))</f>
        <v/>
      </c>
      <c r="AN92" s="857" t="str">
        <f>IF(AN91="","",VLOOKUP(AN91,'(参考様式８）シフト記号表'!$C$6:$L$47,10,FALSE))</f>
        <v/>
      </c>
      <c r="AO92" s="857" t="str">
        <f>IF(AO91="","",VLOOKUP(AO91,'(参考様式８）シフト記号表'!$C$6:$L$47,10,FALSE))</f>
        <v/>
      </c>
      <c r="AP92" s="857" t="str">
        <f>IF(AP91="","",VLOOKUP(AP91,'(参考様式８）シフト記号表'!$C$6:$L$47,10,FALSE))</f>
        <v/>
      </c>
      <c r="AQ92" s="872" t="str">
        <f>IF(AQ91="","",VLOOKUP(AQ91,'(参考様式８）シフト記号表'!$C$6:$L$47,10,FALSE))</f>
        <v/>
      </c>
      <c r="AR92" s="845" t="str">
        <f>IF(AR91="","",VLOOKUP(AR91,'(参考様式８）シフト記号表'!$C$6:$L$47,10,FALSE))</f>
        <v/>
      </c>
      <c r="AS92" s="857" t="str">
        <f>IF(AS91="","",VLOOKUP(AS91,'(参考様式８）シフト記号表'!$C$6:$L$47,10,FALSE))</f>
        <v/>
      </c>
      <c r="AT92" s="857" t="str">
        <f>IF(AT91="","",VLOOKUP(AT91,'(参考様式８）シフト記号表'!$C$6:$L$47,10,FALSE))</f>
        <v/>
      </c>
      <c r="AU92" s="857" t="str">
        <f>IF(AU91="","",VLOOKUP(AU91,'(参考様式８）シフト記号表'!$C$6:$L$47,10,FALSE))</f>
        <v/>
      </c>
      <c r="AV92" s="857" t="str">
        <f>IF(AV91="","",VLOOKUP(AV91,'(参考様式８）シフト記号表'!$C$6:$L$47,10,FALSE))</f>
        <v/>
      </c>
      <c r="AW92" s="857" t="str">
        <f>IF(AW91="","",VLOOKUP(AW91,'(参考様式８）シフト記号表'!$C$6:$L$47,10,FALSE))</f>
        <v/>
      </c>
      <c r="AX92" s="872" t="str">
        <f>IF(AX91="","",VLOOKUP(AX91,'(参考様式８）シフト記号表'!$C$6:$L$47,10,FALSE))</f>
        <v/>
      </c>
      <c r="AY92" s="845" t="str">
        <f>IF(AY91="","",VLOOKUP(AY91,'(参考様式８）シフト記号表'!$C$6:$L$47,10,FALSE))</f>
        <v/>
      </c>
      <c r="AZ92" s="857" t="str">
        <f>IF(AZ91="","",VLOOKUP(AZ91,'(参考様式８）シフト記号表'!$C$6:$L$47,10,FALSE))</f>
        <v/>
      </c>
      <c r="BA92" s="857" t="str">
        <f>IF(BA91="","",VLOOKUP(BA91,'(参考様式８）シフト記号表'!$C$6:$L$47,10,FALSE))</f>
        <v/>
      </c>
      <c r="BB92" s="904">
        <f>IF($BE$3="４週",SUM(W92:AX92),IF($BE$3="暦月",SUM(W92:BA92),""))</f>
        <v>0</v>
      </c>
      <c r="BC92" s="912"/>
      <c r="BD92" s="921">
        <f>IF($BE$3="４週",BB92/4,IF($BE$3="暦月",(BB92/($BE$8/7)),""))</f>
        <v>0</v>
      </c>
      <c r="BE92" s="912"/>
      <c r="BF92" s="932"/>
      <c r="BG92" s="937"/>
      <c r="BH92" s="937"/>
      <c r="BI92" s="937"/>
      <c r="BJ92" s="948"/>
    </row>
    <row r="93" spans="2:62" ht="20.25" customHeight="1">
      <c r="B93" s="706">
        <f>B91+1</f>
        <v>40</v>
      </c>
      <c r="C93" s="719"/>
      <c r="D93" s="730"/>
      <c r="E93" s="737"/>
      <c r="F93" s="742"/>
      <c r="G93" s="737"/>
      <c r="H93" s="742"/>
      <c r="I93" s="751"/>
      <c r="J93" s="765"/>
      <c r="K93" s="771"/>
      <c r="L93" s="785"/>
      <c r="M93" s="785"/>
      <c r="N93" s="730"/>
      <c r="O93" s="792"/>
      <c r="P93" s="797"/>
      <c r="Q93" s="797"/>
      <c r="R93" s="797"/>
      <c r="S93" s="808"/>
      <c r="T93" s="818" t="s">
        <v>693</v>
      </c>
      <c r="U93" s="825"/>
      <c r="V93" s="836"/>
      <c r="W93" s="846"/>
      <c r="X93" s="858"/>
      <c r="Y93" s="858"/>
      <c r="Z93" s="858"/>
      <c r="AA93" s="858"/>
      <c r="AB93" s="858"/>
      <c r="AC93" s="873"/>
      <c r="AD93" s="846"/>
      <c r="AE93" s="858"/>
      <c r="AF93" s="858"/>
      <c r="AG93" s="858"/>
      <c r="AH93" s="858"/>
      <c r="AI93" s="858"/>
      <c r="AJ93" s="873"/>
      <c r="AK93" s="846"/>
      <c r="AL93" s="858"/>
      <c r="AM93" s="858"/>
      <c r="AN93" s="858"/>
      <c r="AO93" s="858"/>
      <c r="AP93" s="858"/>
      <c r="AQ93" s="873"/>
      <c r="AR93" s="846"/>
      <c r="AS93" s="858"/>
      <c r="AT93" s="858"/>
      <c r="AU93" s="858"/>
      <c r="AV93" s="858"/>
      <c r="AW93" s="858"/>
      <c r="AX93" s="873"/>
      <c r="AY93" s="846"/>
      <c r="AZ93" s="858"/>
      <c r="BA93" s="896"/>
      <c r="BB93" s="903"/>
      <c r="BC93" s="911"/>
      <c r="BD93" s="920"/>
      <c r="BE93" s="926"/>
      <c r="BF93" s="931"/>
      <c r="BG93" s="936"/>
      <c r="BH93" s="936"/>
      <c r="BI93" s="936"/>
      <c r="BJ93" s="947"/>
    </row>
    <row r="94" spans="2:62" ht="20.25" customHeight="1">
      <c r="B94" s="707"/>
      <c r="C94" s="720"/>
      <c r="D94" s="731"/>
      <c r="E94" s="739"/>
      <c r="F94" s="744">
        <f>C93</f>
        <v>0</v>
      </c>
      <c r="G94" s="739"/>
      <c r="H94" s="744">
        <f>I93</f>
        <v>0</v>
      </c>
      <c r="I94" s="752"/>
      <c r="J94" s="766"/>
      <c r="K94" s="772"/>
      <c r="L94" s="786"/>
      <c r="M94" s="786"/>
      <c r="N94" s="731"/>
      <c r="O94" s="792"/>
      <c r="P94" s="797"/>
      <c r="Q94" s="797"/>
      <c r="R94" s="797"/>
      <c r="S94" s="808"/>
      <c r="T94" s="817" t="s">
        <v>623</v>
      </c>
      <c r="U94" s="824"/>
      <c r="V94" s="835"/>
      <c r="W94" s="845" t="str">
        <f>IF(W93="","",VLOOKUP(W93,'(参考様式８）シフト記号表'!$C$6:$L$47,10,FALSE))</f>
        <v/>
      </c>
      <c r="X94" s="857" t="str">
        <f>IF(X93="","",VLOOKUP(X93,'(参考様式８）シフト記号表'!$C$6:$L$47,10,FALSE))</f>
        <v/>
      </c>
      <c r="Y94" s="857" t="str">
        <f>IF(Y93="","",VLOOKUP(Y93,'(参考様式８）シフト記号表'!$C$6:$L$47,10,FALSE))</f>
        <v/>
      </c>
      <c r="Z94" s="857" t="str">
        <f>IF(Z93="","",VLOOKUP(Z93,'(参考様式８）シフト記号表'!$C$6:$L$47,10,FALSE))</f>
        <v/>
      </c>
      <c r="AA94" s="857" t="str">
        <f>IF(AA93="","",VLOOKUP(AA93,'(参考様式８）シフト記号表'!$C$6:$L$47,10,FALSE))</f>
        <v/>
      </c>
      <c r="AB94" s="857" t="str">
        <f>IF(AB93="","",VLOOKUP(AB93,'(参考様式８）シフト記号表'!$C$6:$L$47,10,FALSE))</f>
        <v/>
      </c>
      <c r="AC94" s="872" t="str">
        <f>IF(AC93="","",VLOOKUP(AC93,'(参考様式８）シフト記号表'!$C$6:$L$47,10,FALSE))</f>
        <v/>
      </c>
      <c r="AD94" s="845" t="str">
        <f>IF(AD93="","",VLOOKUP(AD93,'(参考様式８）シフト記号表'!$C$6:$L$47,10,FALSE))</f>
        <v/>
      </c>
      <c r="AE94" s="857" t="str">
        <f>IF(AE93="","",VLOOKUP(AE93,'(参考様式８）シフト記号表'!$C$6:$L$47,10,FALSE))</f>
        <v/>
      </c>
      <c r="AF94" s="857" t="str">
        <f>IF(AF93="","",VLOOKUP(AF93,'(参考様式８）シフト記号表'!$C$6:$L$47,10,FALSE))</f>
        <v/>
      </c>
      <c r="AG94" s="857" t="str">
        <f>IF(AG93="","",VLOOKUP(AG93,'(参考様式８）シフト記号表'!$C$6:$L$47,10,FALSE))</f>
        <v/>
      </c>
      <c r="AH94" s="857" t="str">
        <f>IF(AH93="","",VLOOKUP(AH93,'(参考様式８）シフト記号表'!$C$6:$L$47,10,FALSE))</f>
        <v/>
      </c>
      <c r="AI94" s="857" t="str">
        <f>IF(AI93="","",VLOOKUP(AI93,'(参考様式８）シフト記号表'!$C$6:$L$47,10,FALSE))</f>
        <v/>
      </c>
      <c r="AJ94" s="872" t="str">
        <f>IF(AJ93="","",VLOOKUP(AJ93,'(参考様式８）シフト記号表'!$C$6:$L$47,10,FALSE))</f>
        <v/>
      </c>
      <c r="AK94" s="845" t="str">
        <f>IF(AK93="","",VLOOKUP(AK93,'(参考様式８）シフト記号表'!$C$6:$L$47,10,FALSE))</f>
        <v/>
      </c>
      <c r="AL94" s="857" t="str">
        <f>IF(AL93="","",VLOOKUP(AL93,'(参考様式８）シフト記号表'!$C$6:$L$47,10,FALSE))</f>
        <v/>
      </c>
      <c r="AM94" s="857" t="str">
        <f>IF(AM93="","",VLOOKUP(AM93,'(参考様式８）シフト記号表'!$C$6:$L$47,10,FALSE))</f>
        <v/>
      </c>
      <c r="AN94" s="857" t="str">
        <f>IF(AN93="","",VLOOKUP(AN93,'(参考様式８）シフト記号表'!$C$6:$L$47,10,FALSE))</f>
        <v/>
      </c>
      <c r="AO94" s="857" t="str">
        <f>IF(AO93="","",VLOOKUP(AO93,'(参考様式８）シフト記号表'!$C$6:$L$47,10,FALSE))</f>
        <v/>
      </c>
      <c r="AP94" s="857" t="str">
        <f>IF(AP93="","",VLOOKUP(AP93,'(参考様式８）シフト記号表'!$C$6:$L$47,10,FALSE))</f>
        <v/>
      </c>
      <c r="AQ94" s="872" t="str">
        <f>IF(AQ93="","",VLOOKUP(AQ93,'(参考様式８）シフト記号表'!$C$6:$L$47,10,FALSE))</f>
        <v/>
      </c>
      <c r="AR94" s="845" t="str">
        <f>IF(AR93="","",VLOOKUP(AR93,'(参考様式８）シフト記号表'!$C$6:$L$47,10,FALSE))</f>
        <v/>
      </c>
      <c r="AS94" s="857" t="str">
        <f>IF(AS93="","",VLOOKUP(AS93,'(参考様式８）シフト記号表'!$C$6:$L$47,10,FALSE))</f>
        <v/>
      </c>
      <c r="AT94" s="857" t="str">
        <f>IF(AT93="","",VLOOKUP(AT93,'(参考様式８）シフト記号表'!$C$6:$L$47,10,FALSE))</f>
        <v/>
      </c>
      <c r="AU94" s="857" t="str">
        <f>IF(AU93="","",VLOOKUP(AU93,'(参考様式８）シフト記号表'!$C$6:$L$47,10,FALSE))</f>
        <v/>
      </c>
      <c r="AV94" s="857" t="str">
        <f>IF(AV93="","",VLOOKUP(AV93,'(参考様式８）シフト記号表'!$C$6:$L$47,10,FALSE))</f>
        <v/>
      </c>
      <c r="AW94" s="857" t="str">
        <f>IF(AW93="","",VLOOKUP(AW93,'(参考様式８）シフト記号表'!$C$6:$L$47,10,FALSE))</f>
        <v/>
      </c>
      <c r="AX94" s="872" t="str">
        <f>IF(AX93="","",VLOOKUP(AX93,'(参考様式８）シフト記号表'!$C$6:$L$47,10,FALSE))</f>
        <v/>
      </c>
      <c r="AY94" s="845" t="str">
        <f>IF(AY93="","",VLOOKUP(AY93,'(参考様式８）シフト記号表'!$C$6:$L$47,10,FALSE))</f>
        <v/>
      </c>
      <c r="AZ94" s="857" t="str">
        <f>IF(AZ93="","",VLOOKUP(AZ93,'(参考様式８）シフト記号表'!$C$6:$L$47,10,FALSE))</f>
        <v/>
      </c>
      <c r="BA94" s="857" t="str">
        <f>IF(BA93="","",VLOOKUP(BA93,'(参考様式８）シフト記号表'!$C$6:$L$47,10,FALSE))</f>
        <v/>
      </c>
      <c r="BB94" s="904">
        <f>IF($BE$3="４週",SUM(W94:AX94),IF($BE$3="暦月",SUM(W94:BA94),""))</f>
        <v>0</v>
      </c>
      <c r="BC94" s="912"/>
      <c r="BD94" s="921">
        <f>IF($BE$3="４週",BB94/4,IF($BE$3="暦月",(BB94/($BE$8/7)),""))</f>
        <v>0</v>
      </c>
      <c r="BE94" s="912"/>
      <c r="BF94" s="932"/>
      <c r="BG94" s="937"/>
      <c r="BH94" s="937"/>
      <c r="BI94" s="937"/>
      <c r="BJ94" s="948"/>
    </row>
    <row r="95" spans="2:62" ht="20.25" customHeight="1">
      <c r="B95" s="706">
        <f>B93+1</f>
        <v>41</v>
      </c>
      <c r="C95" s="719"/>
      <c r="D95" s="730"/>
      <c r="E95" s="737"/>
      <c r="F95" s="742"/>
      <c r="G95" s="737"/>
      <c r="H95" s="742"/>
      <c r="I95" s="751"/>
      <c r="J95" s="765"/>
      <c r="K95" s="771"/>
      <c r="L95" s="785"/>
      <c r="M95" s="785"/>
      <c r="N95" s="730"/>
      <c r="O95" s="792"/>
      <c r="P95" s="797"/>
      <c r="Q95" s="797"/>
      <c r="R95" s="797"/>
      <c r="S95" s="808"/>
      <c r="T95" s="818" t="s">
        <v>693</v>
      </c>
      <c r="U95" s="825"/>
      <c r="V95" s="836"/>
      <c r="W95" s="846"/>
      <c r="X95" s="858"/>
      <c r="Y95" s="858"/>
      <c r="Z95" s="858"/>
      <c r="AA95" s="858"/>
      <c r="AB95" s="858"/>
      <c r="AC95" s="873"/>
      <c r="AD95" s="846"/>
      <c r="AE95" s="858"/>
      <c r="AF95" s="858"/>
      <c r="AG95" s="858"/>
      <c r="AH95" s="858"/>
      <c r="AI95" s="858"/>
      <c r="AJ95" s="873"/>
      <c r="AK95" s="846"/>
      <c r="AL95" s="858"/>
      <c r="AM95" s="858"/>
      <c r="AN95" s="858"/>
      <c r="AO95" s="858"/>
      <c r="AP95" s="858"/>
      <c r="AQ95" s="873"/>
      <c r="AR95" s="846"/>
      <c r="AS95" s="858"/>
      <c r="AT95" s="858"/>
      <c r="AU95" s="858"/>
      <c r="AV95" s="858"/>
      <c r="AW95" s="858"/>
      <c r="AX95" s="873"/>
      <c r="AY95" s="846"/>
      <c r="AZ95" s="858"/>
      <c r="BA95" s="896"/>
      <c r="BB95" s="903"/>
      <c r="BC95" s="911"/>
      <c r="BD95" s="920"/>
      <c r="BE95" s="926"/>
      <c r="BF95" s="931"/>
      <c r="BG95" s="936"/>
      <c r="BH95" s="936"/>
      <c r="BI95" s="936"/>
      <c r="BJ95" s="947"/>
    </row>
    <row r="96" spans="2:62" ht="20.25" customHeight="1">
      <c r="B96" s="707"/>
      <c r="C96" s="720"/>
      <c r="D96" s="731"/>
      <c r="E96" s="739"/>
      <c r="F96" s="744">
        <f>C95</f>
        <v>0</v>
      </c>
      <c r="G96" s="739"/>
      <c r="H96" s="744">
        <f>I95</f>
        <v>0</v>
      </c>
      <c r="I96" s="752"/>
      <c r="J96" s="766"/>
      <c r="K96" s="772"/>
      <c r="L96" s="786"/>
      <c r="M96" s="786"/>
      <c r="N96" s="731"/>
      <c r="O96" s="792"/>
      <c r="P96" s="797"/>
      <c r="Q96" s="797"/>
      <c r="R96" s="797"/>
      <c r="S96" s="808"/>
      <c r="T96" s="817" t="s">
        <v>623</v>
      </c>
      <c r="U96" s="824"/>
      <c r="V96" s="835"/>
      <c r="W96" s="845" t="str">
        <f>IF(W95="","",VLOOKUP(W95,'(参考様式８）シフト記号表'!$C$6:$L$47,10,FALSE))</f>
        <v/>
      </c>
      <c r="X96" s="857" t="str">
        <f>IF(X95="","",VLOOKUP(X95,'(参考様式８）シフト記号表'!$C$6:$L$47,10,FALSE))</f>
        <v/>
      </c>
      <c r="Y96" s="857" t="str">
        <f>IF(Y95="","",VLOOKUP(Y95,'(参考様式８）シフト記号表'!$C$6:$L$47,10,FALSE))</f>
        <v/>
      </c>
      <c r="Z96" s="857" t="str">
        <f>IF(Z95="","",VLOOKUP(Z95,'(参考様式８）シフト記号表'!$C$6:$L$47,10,FALSE))</f>
        <v/>
      </c>
      <c r="AA96" s="857" t="str">
        <f>IF(AA95="","",VLOOKUP(AA95,'(参考様式８）シフト記号表'!$C$6:$L$47,10,FALSE))</f>
        <v/>
      </c>
      <c r="AB96" s="857" t="str">
        <f>IF(AB95="","",VLOOKUP(AB95,'(参考様式８）シフト記号表'!$C$6:$L$47,10,FALSE))</f>
        <v/>
      </c>
      <c r="AC96" s="872" t="str">
        <f>IF(AC95="","",VLOOKUP(AC95,'(参考様式８）シフト記号表'!$C$6:$L$47,10,FALSE))</f>
        <v/>
      </c>
      <c r="AD96" s="845" t="str">
        <f>IF(AD95="","",VLOOKUP(AD95,'(参考様式８）シフト記号表'!$C$6:$L$47,10,FALSE))</f>
        <v/>
      </c>
      <c r="AE96" s="857" t="str">
        <f>IF(AE95="","",VLOOKUP(AE95,'(参考様式８）シフト記号表'!$C$6:$L$47,10,FALSE))</f>
        <v/>
      </c>
      <c r="AF96" s="857" t="str">
        <f>IF(AF95="","",VLOOKUP(AF95,'(参考様式８）シフト記号表'!$C$6:$L$47,10,FALSE))</f>
        <v/>
      </c>
      <c r="AG96" s="857" t="str">
        <f>IF(AG95="","",VLOOKUP(AG95,'(参考様式８）シフト記号表'!$C$6:$L$47,10,FALSE))</f>
        <v/>
      </c>
      <c r="AH96" s="857" t="str">
        <f>IF(AH95="","",VLOOKUP(AH95,'(参考様式８）シフト記号表'!$C$6:$L$47,10,FALSE))</f>
        <v/>
      </c>
      <c r="AI96" s="857" t="str">
        <f>IF(AI95="","",VLOOKUP(AI95,'(参考様式８）シフト記号表'!$C$6:$L$47,10,FALSE))</f>
        <v/>
      </c>
      <c r="AJ96" s="872" t="str">
        <f>IF(AJ95="","",VLOOKUP(AJ95,'(参考様式８）シフト記号表'!$C$6:$L$47,10,FALSE))</f>
        <v/>
      </c>
      <c r="AK96" s="845" t="str">
        <f>IF(AK95="","",VLOOKUP(AK95,'(参考様式８）シフト記号表'!$C$6:$L$47,10,FALSE))</f>
        <v/>
      </c>
      <c r="AL96" s="857" t="str">
        <f>IF(AL95="","",VLOOKUP(AL95,'(参考様式８）シフト記号表'!$C$6:$L$47,10,FALSE))</f>
        <v/>
      </c>
      <c r="AM96" s="857" t="str">
        <f>IF(AM95="","",VLOOKUP(AM95,'(参考様式８）シフト記号表'!$C$6:$L$47,10,FALSE))</f>
        <v/>
      </c>
      <c r="AN96" s="857" t="str">
        <f>IF(AN95="","",VLOOKUP(AN95,'(参考様式８）シフト記号表'!$C$6:$L$47,10,FALSE))</f>
        <v/>
      </c>
      <c r="AO96" s="857" t="str">
        <f>IF(AO95="","",VLOOKUP(AO95,'(参考様式８）シフト記号表'!$C$6:$L$47,10,FALSE))</f>
        <v/>
      </c>
      <c r="AP96" s="857" t="str">
        <f>IF(AP95="","",VLOOKUP(AP95,'(参考様式８）シフト記号表'!$C$6:$L$47,10,FALSE))</f>
        <v/>
      </c>
      <c r="AQ96" s="872" t="str">
        <f>IF(AQ95="","",VLOOKUP(AQ95,'(参考様式８）シフト記号表'!$C$6:$L$47,10,FALSE))</f>
        <v/>
      </c>
      <c r="AR96" s="845" t="str">
        <f>IF(AR95="","",VLOOKUP(AR95,'(参考様式８）シフト記号表'!$C$6:$L$47,10,FALSE))</f>
        <v/>
      </c>
      <c r="AS96" s="857" t="str">
        <f>IF(AS95="","",VLOOKUP(AS95,'(参考様式８）シフト記号表'!$C$6:$L$47,10,FALSE))</f>
        <v/>
      </c>
      <c r="AT96" s="857" t="str">
        <f>IF(AT95="","",VLOOKUP(AT95,'(参考様式８）シフト記号表'!$C$6:$L$47,10,FALSE))</f>
        <v/>
      </c>
      <c r="AU96" s="857" t="str">
        <f>IF(AU95="","",VLOOKUP(AU95,'(参考様式８）シフト記号表'!$C$6:$L$47,10,FALSE))</f>
        <v/>
      </c>
      <c r="AV96" s="857" t="str">
        <f>IF(AV95="","",VLOOKUP(AV95,'(参考様式８）シフト記号表'!$C$6:$L$47,10,FALSE))</f>
        <v/>
      </c>
      <c r="AW96" s="857" t="str">
        <f>IF(AW95="","",VLOOKUP(AW95,'(参考様式８）シフト記号表'!$C$6:$L$47,10,FALSE))</f>
        <v/>
      </c>
      <c r="AX96" s="872" t="str">
        <f>IF(AX95="","",VLOOKUP(AX95,'(参考様式８）シフト記号表'!$C$6:$L$47,10,FALSE))</f>
        <v/>
      </c>
      <c r="AY96" s="845" t="str">
        <f>IF(AY95="","",VLOOKUP(AY95,'(参考様式８）シフト記号表'!$C$6:$L$47,10,FALSE))</f>
        <v/>
      </c>
      <c r="AZ96" s="857" t="str">
        <f>IF(AZ95="","",VLOOKUP(AZ95,'(参考様式８）シフト記号表'!$C$6:$L$47,10,FALSE))</f>
        <v/>
      </c>
      <c r="BA96" s="857" t="str">
        <f>IF(BA95="","",VLOOKUP(BA95,'(参考様式８）シフト記号表'!$C$6:$L$47,10,FALSE))</f>
        <v/>
      </c>
      <c r="BB96" s="904">
        <f>IF($BE$3="４週",SUM(W96:AX96),IF($BE$3="暦月",SUM(W96:BA96),""))</f>
        <v>0</v>
      </c>
      <c r="BC96" s="912"/>
      <c r="BD96" s="921">
        <f>IF($BE$3="４週",BB96/4,IF($BE$3="暦月",(BB96/($BE$8/7)),""))</f>
        <v>0</v>
      </c>
      <c r="BE96" s="912"/>
      <c r="BF96" s="932"/>
      <c r="BG96" s="937"/>
      <c r="BH96" s="937"/>
      <c r="BI96" s="937"/>
      <c r="BJ96" s="948"/>
    </row>
    <row r="97" spans="2:62" ht="20.25" customHeight="1">
      <c r="B97" s="706">
        <f>B95+1</f>
        <v>42</v>
      </c>
      <c r="C97" s="719"/>
      <c r="D97" s="730"/>
      <c r="E97" s="737"/>
      <c r="F97" s="742"/>
      <c r="G97" s="737"/>
      <c r="H97" s="742"/>
      <c r="I97" s="751"/>
      <c r="J97" s="765"/>
      <c r="K97" s="771"/>
      <c r="L97" s="785"/>
      <c r="M97" s="785"/>
      <c r="N97" s="730"/>
      <c r="O97" s="792"/>
      <c r="P97" s="797"/>
      <c r="Q97" s="797"/>
      <c r="R97" s="797"/>
      <c r="S97" s="808"/>
      <c r="T97" s="818" t="s">
        <v>693</v>
      </c>
      <c r="U97" s="825"/>
      <c r="V97" s="836"/>
      <c r="W97" s="846"/>
      <c r="X97" s="858"/>
      <c r="Y97" s="858"/>
      <c r="Z97" s="858"/>
      <c r="AA97" s="858"/>
      <c r="AB97" s="858"/>
      <c r="AC97" s="873"/>
      <c r="AD97" s="846"/>
      <c r="AE97" s="858"/>
      <c r="AF97" s="858"/>
      <c r="AG97" s="858"/>
      <c r="AH97" s="858"/>
      <c r="AI97" s="858"/>
      <c r="AJ97" s="873"/>
      <c r="AK97" s="846"/>
      <c r="AL97" s="858"/>
      <c r="AM97" s="858"/>
      <c r="AN97" s="858"/>
      <c r="AO97" s="858"/>
      <c r="AP97" s="858"/>
      <c r="AQ97" s="873"/>
      <c r="AR97" s="846"/>
      <c r="AS97" s="858"/>
      <c r="AT97" s="858"/>
      <c r="AU97" s="858"/>
      <c r="AV97" s="858"/>
      <c r="AW97" s="858"/>
      <c r="AX97" s="873"/>
      <c r="AY97" s="846"/>
      <c r="AZ97" s="858"/>
      <c r="BA97" s="896"/>
      <c r="BB97" s="903"/>
      <c r="BC97" s="911"/>
      <c r="BD97" s="920"/>
      <c r="BE97" s="926"/>
      <c r="BF97" s="931"/>
      <c r="BG97" s="936"/>
      <c r="BH97" s="936"/>
      <c r="BI97" s="936"/>
      <c r="BJ97" s="947"/>
    </row>
    <row r="98" spans="2:62" ht="20.25" customHeight="1">
      <c r="B98" s="707"/>
      <c r="C98" s="720"/>
      <c r="D98" s="731"/>
      <c r="E98" s="739"/>
      <c r="F98" s="744">
        <f>C97</f>
        <v>0</v>
      </c>
      <c r="G98" s="739"/>
      <c r="H98" s="744">
        <f>I97</f>
        <v>0</v>
      </c>
      <c r="I98" s="752"/>
      <c r="J98" s="766"/>
      <c r="K98" s="772"/>
      <c r="L98" s="786"/>
      <c r="M98" s="786"/>
      <c r="N98" s="731"/>
      <c r="O98" s="792"/>
      <c r="P98" s="797"/>
      <c r="Q98" s="797"/>
      <c r="R98" s="797"/>
      <c r="S98" s="808"/>
      <c r="T98" s="817" t="s">
        <v>623</v>
      </c>
      <c r="U98" s="824"/>
      <c r="V98" s="835"/>
      <c r="W98" s="845" t="str">
        <f>IF(W97="","",VLOOKUP(W97,'(参考様式８）シフト記号表'!$C$6:$L$47,10,FALSE))</f>
        <v/>
      </c>
      <c r="X98" s="857" t="str">
        <f>IF(X97="","",VLOOKUP(X97,'(参考様式８）シフト記号表'!$C$6:$L$47,10,FALSE))</f>
        <v/>
      </c>
      <c r="Y98" s="857" t="str">
        <f>IF(Y97="","",VLOOKUP(Y97,'(参考様式８）シフト記号表'!$C$6:$L$47,10,FALSE))</f>
        <v/>
      </c>
      <c r="Z98" s="857" t="str">
        <f>IF(Z97="","",VLOOKUP(Z97,'(参考様式８）シフト記号表'!$C$6:$L$47,10,FALSE))</f>
        <v/>
      </c>
      <c r="AA98" s="857" t="str">
        <f>IF(AA97="","",VLOOKUP(AA97,'(参考様式８）シフト記号表'!$C$6:$L$47,10,FALSE))</f>
        <v/>
      </c>
      <c r="AB98" s="857" t="str">
        <f>IF(AB97="","",VLOOKUP(AB97,'(参考様式８）シフト記号表'!$C$6:$L$47,10,FALSE))</f>
        <v/>
      </c>
      <c r="AC98" s="872" t="str">
        <f>IF(AC97="","",VLOOKUP(AC97,'(参考様式８）シフト記号表'!$C$6:$L$47,10,FALSE))</f>
        <v/>
      </c>
      <c r="AD98" s="845" t="str">
        <f>IF(AD97="","",VLOOKUP(AD97,'(参考様式８）シフト記号表'!$C$6:$L$47,10,FALSE))</f>
        <v/>
      </c>
      <c r="AE98" s="857" t="str">
        <f>IF(AE97="","",VLOOKUP(AE97,'(参考様式８）シフト記号表'!$C$6:$L$47,10,FALSE))</f>
        <v/>
      </c>
      <c r="AF98" s="857" t="str">
        <f>IF(AF97="","",VLOOKUP(AF97,'(参考様式８）シフト記号表'!$C$6:$L$47,10,FALSE))</f>
        <v/>
      </c>
      <c r="AG98" s="857" t="str">
        <f>IF(AG97="","",VLOOKUP(AG97,'(参考様式８）シフト記号表'!$C$6:$L$47,10,FALSE))</f>
        <v/>
      </c>
      <c r="AH98" s="857" t="str">
        <f>IF(AH97="","",VLOOKUP(AH97,'(参考様式８）シフト記号表'!$C$6:$L$47,10,FALSE))</f>
        <v/>
      </c>
      <c r="AI98" s="857" t="str">
        <f>IF(AI97="","",VLOOKUP(AI97,'(参考様式８）シフト記号表'!$C$6:$L$47,10,FALSE))</f>
        <v/>
      </c>
      <c r="AJ98" s="872" t="str">
        <f>IF(AJ97="","",VLOOKUP(AJ97,'(参考様式８）シフト記号表'!$C$6:$L$47,10,FALSE))</f>
        <v/>
      </c>
      <c r="AK98" s="845" t="str">
        <f>IF(AK97="","",VLOOKUP(AK97,'(参考様式８）シフト記号表'!$C$6:$L$47,10,FALSE))</f>
        <v/>
      </c>
      <c r="AL98" s="857" t="str">
        <f>IF(AL97="","",VLOOKUP(AL97,'(参考様式８）シフト記号表'!$C$6:$L$47,10,FALSE))</f>
        <v/>
      </c>
      <c r="AM98" s="857" t="str">
        <f>IF(AM97="","",VLOOKUP(AM97,'(参考様式８）シフト記号表'!$C$6:$L$47,10,FALSE))</f>
        <v/>
      </c>
      <c r="AN98" s="857" t="str">
        <f>IF(AN97="","",VLOOKUP(AN97,'(参考様式８）シフト記号表'!$C$6:$L$47,10,FALSE))</f>
        <v/>
      </c>
      <c r="AO98" s="857" t="str">
        <f>IF(AO97="","",VLOOKUP(AO97,'(参考様式８）シフト記号表'!$C$6:$L$47,10,FALSE))</f>
        <v/>
      </c>
      <c r="AP98" s="857" t="str">
        <f>IF(AP97="","",VLOOKUP(AP97,'(参考様式８）シフト記号表'!$C$6:$L$47,10,FALSE))</f>
        <v/>
      </c>
      <c r="AQ98" s="872" t="str">
        <f>IF(AQ97="","",VLOOKUP(AQ97,'(参考様式８）シフト記号表'!$C$6:$L$47,10,FALSE))</f>
        <v/>
      </c>
      <c r="AR98" s="845" t="str">
        <f>IF(AR97="","",VLOOKUP(AR97,'(参考様式８）シフト記号表'!$C$6:$L$47,10,FALSE))</f>
        <v/>
      </c>
      <c r="AS98" s="857" t="str">
        <f>IF(AS97="","",VLOOKUP(AS97,'(参考様式８）シフト記号表'!$C$6:$L$47,10,FALSE))</f>
        <v/>
      </c>
      <c r="AT98" s="857" t="str">
        <f>IF(AT97="","",VLOOKUP(AT97,'(参考様式８）シフト記号表'!$C$6:$L$47,10,FALSE))</f>
        <v/>
      </c>
      <c r="AU98" s="857" t="str">
        <f>IF(AU97="","",VLOOKUP(AU97,'(参考様式８）シフト記号表'!$C$6:$L$47,10,FALSE))</f>
        <v/>
      </c>
      <c r="AV98" s="857" t="str">
        <f>IF(AV97="","",VLOOKUP(AV97,'(参考様式８）シフト記号表'!$C$6:$L$47,10,FALSE))</f>
        <v/>
      </c>
      <c r="AW98" s="857" t="str">
        <f>IF(AW97="","",VLOOKUP(AW97,'(参考様式８）シフト記号表'!$C$6:$L$47,10,FALSE))</f>
        <v/>
      </c>
      <c r="AX98" s="872" t="str">
        <f>IF(AX97="","",VLOOKUP(AX97,'(参考様式８）シフト記号表'!$C$6:$L$47,10,FALSE))</f>
        <v/>
      </c>
      <c r="AY98" s="845" t="str">
        <f>IF(AY97="","",VLOOKUP(AY97,'(参考様式８）シフト記号表'!$C$6:$L$47,10,FALSE))</f>
        <v/>
      </c>
      <c r="AZ98" s="857" t="str">
        <f>IF(AZ97="","",VLOOKUP(AZ97,'(参考様式８）シフト記号表'!$C$6:$L$47,10,FALSE))</f>
        <v/>
      </c>
      <c r="BA98" s="857" t="str">
        <f>IF(BA97="","",VLOOKUP(BA97,'(参考様式８）シフト記号表'!$C$6:$L$47,10,FALSE))</f>
        <v/>
      </c>
      <c r="BB98" s="904">
        <f>IF($BE$3="４週",SUM(W98:AX98),IF($BE$3="暦月",SUM(W98:BA98),""))</f>
        <v>0</v>
      </c>
      <c r="BC98" s="912"/>
      <c r="BD98" s="921">
        <f>IF($BE$3="４週",BB98/4,IF($BE$3="暦月",(BB98/($BE$8/7)),""))</f>
        <v>0</v>
      </c>
      <c r="BE98" s="912"/>
      <c r="BF98" s="932"/>
      <c r="BG98" s="937"/>
      <c r="BH98" s="937"/>
      <c r="BI98" s="937"/>
      <c r="BJ98" s="948"/>
    </row>
    <row r="99" spans="2:62" ht="20.25" customHeight="1">
      <c r="B99" s="706">
        <f>B97+1</f>
        <v>43</v>
      </c>
      <c r="C99" s="719"/>
      <c r="D99" s="730"/>
      <c r="E99" s="737"/>
      <c r="F99" s="742"/>
      <c r="G99" s="737"/>
      <c r="H99" s="742"/>
      <c r="I99" s="751"/>
      <c r="J99" s="765"/>
      <c r="K99" s="771"/>
      <c r="L99" s="785"/>
      <c r="M99" s="785"/>
      <c r="N99" s="730"/>
      <c r="O99" s="792"/>
      <c r="P99" s="797"/>
      <c r="Q99" s="797"/>
      <c r="R99" s="797"/>
      <c r="S99" s="808"/>
      <c r="T99" s="818" t="s">
        <v>693</v>
      </c>
      <c r="U99" s="825"/>
      <c r="V99" s="836"/>
      <c r="W99" s="846"/>
      <c r="X99" s="858"/>
      <c r="Y99" s="858"/>
      <c r="Z99" s="858"/>
      <c r="AA99" s="858"/>
      <c r="AB99" s="858"/>
      <c r="AC99" s="873"/>
      <c r="AD99" s="846"/>
      <c r="AE99" s="858"/>
      <c r="AF99" s="858"/>
      <c r="AG99" s="858"/>
      <c r="AH99" s="858"/>
      <c r="AI99" s="858"/>
      <c r="AJ99" s="873"/>
      <c r="AK99" s="846"/>
      <c r="AL99" s="858"/>
      <c r="AM99" s="858"/>
      <c r="AN99" s="858"/>
      <c r="AO99" s="858"/>
      <c r="AP99" s="858"/>
      <c r="AQ99" s="873"/>
      <c r="AR99" s="846"/>
      <c r="AS99" s="858"/>
      <c r="AT99" s="858"/>
      <c r="AU99" s="858"/>
      <c r="AV99" s="858"/>
      <c r="AW99" s="858"/>
      <c r="AX99" s="873"/>
      <c r="AY99" s="846"/>
      <c r="AZ99" s="858"/>
      <c r="BA99" s="896"/>
      <c r="BB99" s="903"/>
      <c r="BC99" s="911"/>
      <c r="BD99" s="920"/>
      <c r="BE99" s="926"/>
      <c r="BF99" s="931"/>
      <c r="BG99" s="936"/>
      <c r="BH99" s="936"/>
      <c r="BI99" s="936"/>
      <c r="BJ99" s="947"/>
    </row>
    <row r="100" spans="2:62" ht="20.25" customHeight="1">
      <c r="B100" s="707"/>
      <c r="C100" s="720"/>
      <c r="D100" s="731"/>
      <c r="E100" s="739"/>
      <c r="F100" s="744">
        <f>C99</f>
        <v>0</v>
      </c>
      <c r="G100" s="739"/>
      <c r="H100" s="744">
        <f>I99</f>
        <v>0</v>
      </c>
      <c r="I100" s="752"/>
      <c r="J100" s="766"/>
      <c r="K100" s="772"/>
      <c r="L100" s="786"/>
      <c r="M100" s="786"/>
      <c r="N100" s="731"/>
      <c r="O100" s="792"/>
      <c r="P100" s="797"/>
      <c r="Q100" s="797"/>
      <c r="R100" s="797"/>
      <c r="S100" s="808"/>
      <c r="T100" s="817" t="s">
        <v>623</v>
      </c>
      <c r="U100" s="824"/>
      <c r="V100" s="835"/>
      <c r="W100" s="845" t="str">
        <f>IF(W99="","",VLOOKUP(W99,'(参考様式８）シフト記号表'!$C$6:$L$47,10,FALSE))</f>
        <v/>
      </c>
      <c r="X100" s="857" t="str">
        <f>IF(X99="","",VLOOKUP(X99,'(参考様式８）シフト記号表'!$C$6:$L$47,10,FALSE))</f>
        <v/>
      </c>
      <c r="Y100" s="857" t="str">
        <f>IF(Y99="","",VLOOKUP(Y99,'(参考様式８）シフト記号表'!$C$6:$L$47,10,FALSE))</f>
        <v/>
      </c>
      <c r="Z100" s="857" t="str">
        <f>IF(Z99="","",VLOOKUP(Z99,'(参考様式８）シフト記号表'!$C$6:$L$47,10,FALSE))</f>
        <v/>
      </c>
      <c r="AA100" s="857" t="str">
        <f>IF(AA99="","",VLOOKUP(AA99,'(参考様式８）シフト記号表'!$C$6:$L$47,10,FALSE))</f>
        <v/>
      </c>
      <c r="AB100" s="857" t="str">
        <f>IF(AB99="","",VLOOKUP(AB99,'(参考様式８）シフト記号表'!$C$6:$L$47,10,FALSE))</f>
        <v/>
      </c>
      <c r="AC100" s="872" t="str">
        <f>IF(AC99="","",VLOOKUP(AC99,'(参考様式８）シフト記号表'!$C$6:$L$47,10,FALSE))</f>
        <v/>
      </c>
      <c r="AD100" s="845" t="str">
        <f>IF(AD99="","",VLOOKUP(AD99,'(参考様式８）シフト記号表'!$C$6:$L$47,10,FALSE))</f>
        <v/>
      </c>
      <c r="AE100" s="857" t="str">
        <f>IF(AE99="","",VLOOKUP(AE99,'(参考様式８）シフト記号表'!$C$6:$L$47,10,FALSE))</f>
        <v/>
      </c>
      <c r="AF100" s="857" t="str">
        <f>IF(AF99="","",VLOOKUP(AF99,'(参考様式８）シフト記号表'!$C$6:$L$47,10,FALSE))</f>
        <v/>
      </c>
      <c r="AG100" s="857" t="str">
        <f>IF(AG99="","",VLOOKUP(AG99,'(参考様式８）シフト記号表'!$C$6:$L$47,10,FALSE))</f>
        <v/>
      </c>
      <c r="AH100" s="857" t="str">
        <f>IF(AH99="","",VLOOKUP(AH99,'(参考様式８）シフト記号表'!$C$6:$L$47,10,FALSE))</f>
        <v/>
      </c>
      <c r="AI100" s="857" t="str">
        <f>IF(AI99="","",VLOOKUP(AI99,'(参考様式８）シフト記号表'!$C$6:$L$47,10,FALSE))</f>
        <v/>
      </c>
      <c r="AJ100" s="872" t="str">
        <f>IF(AJ99="","",VLOOKUP(AJ99,'(参考様式８）シフト記号表'!$C$6:$L$47,10,FALSE))</f>
        <v/>
      </c>
      <c r="AK100" s="845" t="str">
        <f>IF(AK99="","",VLOOKUP(AK99,'(参考様式８）シフト記号表'!$C$6:$L$47,10,FALSE))</f>
        <v/>
      </c>
      <c r="AL100" s="857" t="str">
        <f>IF(AL99="","",VLOOKUP(AL99,'(参考様式８）シフト記号表'!$C$6:$L$47,10,FALSE))</f>
        <v/>
      </c>
      <c r="AM100" s="857" t="str">
        <f>IF(AM99="","",VLOOKUP(AM99,'(参考様式８）シフト記号表'!$C$6:$L$47,10,FALSE))</f>
        <v/>
      </c>
      <c r="AN100" s="857" t="str">
        <f>IF(AN99="","",VLOOKUP(AN99,'(参考様式８）シフト記号表'!$C$6:$L$47,10,FALSE))</f>
        <v/>
      </c>
      <c r="AO100" s="857" t="str">
        <f>IF(AO99="","",VLOOKUP(AO99,'(参考様式８）シフト記号表'!$C$6:$L$47,10,FALSE))</f>
        <v/>
      </c>
      <c r="AP100" s="857" t="str">
        <f>IF(AP99="","",VLOOKUP(AP99,'(参考様式８）シフト記号表'!$C$6:$L$47,10,FALSE))</f>
        <v/>
      </c>
      <c r="AQ100" s="872" t="str">
        <f>IF(AQ99="","",VLOOKUP(AQ99,'(参考様式８）シフト記号表'!$C$6:$L$47,10,FALSE))</f>
        <v/>
      </c>
      <c r="AR100" s="845" t="str">
        <f>IF(AR99="","",VLOOKUP(AR99,'(参考様式８）シフト記号表'!$C$6:$L$47,10,FALSE))</f>
        <v/>
      </c>
      <c r="AS100" s="857" t="str">
        <f>IF(AS99="","",VLOOKUP(AS99,'(参考様式８）シフト記号表'!$C$6:$L$47,10,FALSE))</f>
        <v/>
      </c>
      <c r="AT100" s="857" t="str">
        <f>IF(AT99="","",VLOOKUP(AT99,'(参考様式８）シフト記号表'!$C$6:$L$47,10,FALSE))</f>
        <v/>
      </c>
      <c r="AU100" s="857" t="str">
        <f>IF(AU99="","",VLOOKUP(AU99,'(参考様式８）シフト記号表'!$C$6:$L$47,10,FALSE))</f>
        <v/>
      </c>
      <c r="AV100" s="857" t="str">
        <f>IF(AV99="","",VLOOKUP(AV99,'(参考様式８）シフト記号表'!$C$6:$L$47,10,FALSE))</f>
        <v/>
      </c>
      <c r="AW100" s="857" t="str">
        <f>IF(AW99="","",VLOOKUP(AW99,'(参考様式８）シフト記号表'!$C$6:$L$47,10,FALSE))</f>
        <v/>
      </c>
      <c r="AX100" s="872" t="str">
        <f>IF(AX99="","",VLOOKUP(AX99,'(参考様式８）シフト記号表'!$C$6:$L$47,10,FALSE))</f>
        <v/>
      </c>
      <c r="AY100" s="845" t="str">
        <f>IF(AY99="","",VLOOKUP(AY99,'(参考様式８）シフト記号表'!$C$6:$L$47,10,FALSE))</f>
        <v/>
      </c>
      <c r="AZ100" s="857" t="str">
        <f>IF(AZ99="","",VLOOKUP(AZ99,'(参考様式８）シフト記号表'!$C$6:$L$47,10,FALSE))</f>
        <v/>
      </c>
      <c r="BA100" s="857" t="str">
        <f>IF(BA99="","",VLOOKUP(BA99,'(参考様式８）シフト記号表'!$C$6:$L$47,10,FALSE))</f>
        <v/>
      </c>
      <c r="BB100" s="904">
        <f>IF($BE$3="４週",SUM(W100:AX100),IF($BE$3="暦月",SUM(W100:BA100),""))</f>
        <v>0</v>
      </c>
      <c r="BC100" s="912"/>
      <c r="BD100" s="921">
        <f>IF($BE$3="４週",BB100/4,IF($BE$3="暦月",(BB100/($BE$8/7)),""))</f>
        <v>0</v>
      </c>
      <c r="BE100" s="912"/>
      <c r="BF100" s="932"/>
      <c r="BG100" s="937"/>
      <c r="BH100" s="937"/>
      <c r="BI100" s="937"/>
      <c r="BJ100" s="948"/>
    </row>
    <row r="101" spans="2:62" ht="20.25" customHeight="1">
      <c r="B101" s="706">
        <f>B99+1</f>
        <v>44</v>
      </c>
      <c r="C101" s="719"/>
      <c r="D101" s="730"/>
      <c r="E101" s="737"/>
      <c r="F101" s="742"/>
      <c r="G101" s="737"/>
      <c r="H101" s="742"/>
      <c r="I101" s="751"/>
      <c r="J101" s="765"/>
      <c r="K101" s="771"/>
      <c r="L101" s="785"/>
      <c r="M101" s="785"/>
      <c r="N101" s="730"/>
      <c r="O101" s="792"/>
      <c r="P101" s="797"/>
      <c r="Q101" s="797"/>
      <c r="R101" s="797"/>
      <c r="S101" s="808"/>
      <c r="T101" s="818" t="s">
        <v>693</v>
      </c>
      <c r="U101" s="825"/>
      <c r="V101" s="836"/>
      <c r="W101" s="846"/>
      <c r="X101" s="858"/>
      <c r="Y101" s="858"/>
      <c r="Z101" s="858"/>
      <c r="AA101" s="858"/>
      <c r="AB101" s="858"/>
      <c r="AC101" s="873"/>
      <c r="AD101" s="846"/>
      <c r="AE101" s="858"/>
      <c r="AF101" s="858"/>
      <c r="AG101" s="858"/>
      <c r="AH101" s="858"/>
      <c r="AI101" s="858"/>
      <c r="AJ101" s="873"/>
      <c r="AK101" s="846"/>
      <c r="AL101" s="858"/>
      <c r="AM101" s="858"/>
      <c r="AN101" s="858"/>
      <c r="AO101" s="858"/>
      <c r="AP101" s="858"/>
      <c r="AQ101" s="873"/>
      <c r="AR101" s="846"/>
      <c r="AS101" s="858"/>
      <c r="AT101" s="858"/>
      <c r="AU101" s="858"/>
      <c r="AV101" s="858"/>
      <c r="AW101" s="858"/>
      <c r="AX101" s="873"/>
      <c r="AY101" s="846"/>
      <c r="AZ101" s="858"/>
      <c r="BA101" s="896"/>
      <c r="BB101" s="903"/>
      <c r="BC101" s="911"/>
      <c r="BD101" s="920"/>
      <c r="BE101" s="926"/>
      <c r="BF101" s="931"/>
      <c r="BG101" s="936"/>
      <c r="BH101" s="936"/>
      <c r="BI101" s="936"/>
      <c r="BJ101" s="947"/>
    </row>
    <row r="102" spans="2:62" ht="20.25" customHeight="1">
      <c r="B102" s="707"/>
      <c r="C102" s="720"/>
      <c r="D102" s="731"/>
      <c r="E102" s="739"/>
      <c r="F102" s="744">
        <f>C101</f>
        <v>0</v>
      </c>
      <c r="G102" s="739"/>
      <c r="H102" s="744">
        <f>I101</f>
        <v>0</v>
      </c>
      <c r="I102" s="752"/>
      <c r="J102" s="766"/>
      <c r="K102" s="772"/>
      <c r="L102" s="786"/>
      <c r="M102" s="786"/>
      <c r="N102" s="731"/>
      <c r="O102" s="792"/>
      <c r="P102" s="797"/>
      <c r="Q102" s="797"/>
      <c r="R102" s="797"/>
      <c r="S102" s="808"/>
      <c r="T102" s="817" t="s">
        <v>623</v>
      </c>
      <c r="U102" s="824"/>
      <c r="V102" s="835"/>
      <c r="W102" s="845" t="str">
        <f>IF(W101="","",VLOOKUP(W101,'(参考様式８）シフト記号表'!$C$6:$L$47,10,FALSE))</f>
        <v/>
      </c>
      <c r="X102" s="857" t="str">
        <f>IF(X101="","",VLOOKUP(X101,'(参考様式８）シフト記号表'!$C$6:$L$47,10,FALSE))</f>
        <v/>
      </c>
      <c r="Y102" s="857" t="str">
        <f>IF(Y101="","",VLOOKUP(Y101,'(参考様式８）シフト記号表'!$C$6:$L$47,10,FALSE))</f>
        <v/>
      </c>
      <c r="Z102" s="857" t="str">
        <f>IF(Z101="","",VLOOKUP(Z101,'(参考様式８）シフト記号表'!$C$6:$L$47,10,FALSE))</f>
        <v/>
      </c>
      <c r="AA102" s="857" t="str">
        <f>IF(AA101="","",VLOOKUP(AA101,'(参考様式８）シフト記号表'!$C$6:$L$47,10,FALSE))</f>
        <v/>
      </c>
      <c r="AB102" s="857" t="str">
        <f>IF(AB101="","",VLOOKUP(AB101,'(参考様式８）シフト記号表'!$C$6:$L$47,10,FALSE))</f>
        <v/>
      </c>
      <c r="AC102" s="872" t="str">
        <f>IF(AC101="","",VLOOKUP(AC101,'(参考様式８）シフト記号表'!$C$6:$L$47,10,FALSE))</f>
        <v/>
      </c>
      <c r="AD102" s="845" t="str">
        <f>IF(AD101="","",VLOOKUP(AD101,'(参考様式８）シフト記号表'!$C$6:$L$47,10,FALSE))</f>
        <v/>
      </c>
      <c r="AE102" s="857" t="str">
        <f>IF(AE101="","",VLOOKUP(AE101,'(参考様式８）シフト記号表'!$C$6:$L$47,10,FALSE))</f>
        <v/>
      </c>
      <c r="AF102" s="857" t="str">
        <f>IF(AF101="","",VLOOKUP(AF101,'(参考様式８）シフト記号表'!$C$6:$L$47,10,FALSE))</f>
        <v/>
      </c>
      <c r="AG102" s="857" t="str">
        <f>IF(AG101="","",VLOOKUP(AG101,'(参考様式８）シフト記号表'!$C$6:$L$47,10,FALSE))</f>
        <v/>
      </c>
      <c r="AH102" s="857" t="str">
        <f>IF(AH101="","",VLOOKUP(AH101,'(参考様式８）シフト記号表'!$C$6:$L$47,10,FALSE))</f>
        <v/>
      </c>
      <c r="AI102" s="857" t="str">
        <f>IF(AI101="","",VLOOKUP(AI101,'(参考様式８）シフト記号表'!$C$6:$L$47,10,FALSE))</f>
        <v/>
      </c>
      <c r="AJ102" s="872" t="str">
        <f>IF(AJ101="","",VLOOKUP(AJ101,'(参考様式８）シフト記号表'!$C$6:$L$47,10,FALSE))</f>
        <v/>
      </c>
      <c r="AK102" s="845" t="str">
        <f>IF(AK101="","",VLOOKUP(AK101,'(参考様式８）シフト記号表'!$C$6:$L$47,10,FALSE))</f>
        <v/>
      </c>
      <c r="AL102" s="857" t="str">
        <f>IF(AL101="","",VLOOKUP(AL101,'(参考様式８）シフト記号表'!$C$6:$L$47,10,FALSE))</f>
        <v/>
      </c>
      <c r="AM102" s="857" t="str">
        <f>IF(AM101="","",VLOOKUP(AM101,'(参考様式８）シフト記号表'!$C$6:$L$47,10,FALSE))</f>
        <v/>
      </c>
      <c r="AN102" s="857" t="str">
        <f>IF(AN101="","",VLOOKUP(AN101,'(参考様式８）シフト記号表'!$C$6:$L$47,10,FALSE))</f>
        <v/>
      </c>
      <c r="AO102" s="857" t="str">
        <f>IF(AO101="","",VLOOKUP(AO101,'(参考様式８）シフト記号表'!$C$6:$L$47,10,FALSE))</f>
        <v/>
      </c>
      <c r="AP102" s="857" t="str">
        <f>IF(AP101="","",VLOOKUP(AP101,'(参考様式８）シフト記号表'!$C$6:$L$47,10,FALSE))</f>
        <v/>
      </c>
      <c r="AQ102" s="872" t="str">
        <f>IF(AQ101="","",VLOOKUP(AQ101,'(参考様式８）シフト記号表'!$C$6:$L$47,10,FALSE))</f>
        <v/>
      </c>
      <c r="AR102" s="845" t="str">
        <f>IF(AR101="","",VLOOKUP(AR101,'(参考様式８）シフト記号表'!$C$6:$L$47,10,FALSE))</f>
        <v/>
      </c>
      <c r="AS102" s="857" t="str">
        <f>IF(AS101="","",VLOOKUP(AS101,'(参考様式８）シフト記号表'!$C$6:$L$47,10,FALSE))</f>
        <v/>
      </c>
      <c r="AT102" s="857" t="str">
        <f>IF(AT101="","",VLOOKUP(AT101,'(参考様式８）シフト記号表'!$C$6:$L$47,10,FALSE))</f>
        <v/>
      </c>
      <c r="AU102" s="857" t="str">
        <f>IF(AU101="","",VLOOKUP(AU101,'(参考様式８）シフト記号表'!$C$6:$L$47,10,FALSE))</f>
        <v/>
      </c>
      <c r="AV102" s="857" t="str">
        <f>IF(AV101="","",VLOOKUP(AV101,'(参考様式８）シフト記号表'!$C$6:$L$47,10,FALSE))</f>
        <v/>
      </c>
      <c r="AW102" s="857" t="str">
        <f>IF(AW101="","",VLOOKUP(AW101,'(参考様式８）シフト記号表'!$C$6:$L$47,10,FALSE))</f>
        <v/>
      </c>
      <c r="AX102" s="872" t="str">
        <f>IF(AX101="","",VLOOKUP(AX101,'(参考様式８）シフト記号表'!$C$6:$L$47,10,FALSE))</f>
        <v/>
      </c>
      <c r="AY102" s="845" t="str">
        <f>IF(AY101="","",VLOOKUP(AY101,'(参考様式８）シフト記号表'!$C$6:$L$47,10,FALSE))</f>
        <v/>
      </c>
      <c r="AZ102" s="857" t="str">
        <f>IF(AZ101="","",VLOOKUP(AZ101,'(参考様式８）シフト記号表'!$C$6:$L$47,10,FALSE))</f>
        <v/>
      </c>
      <c r="BA102" s="857" t="str">
        <f>IF(BA101="","",VLOOKUP(BA101,'(参考様式８）シフト記号表'!$C$6:$L$47,10,FALSE))</f>
        <v/>
      </c>
      <c r="BB102" s="904">
        <f>IF($BE$3="４週",SUM(W102:AX102),IF($BE$3="暦月",SUM(W102:BA102),""))</f>
        <v>0</v>
      </c>
      <c r="BC102" s="912"/>
      <c r="BD102" s="921">
        <f>IF($BE$3="４週",BB102/4,IF($BE$3="暦月",(BB102/($BE$8/7)),""))</f>
        <v>0</v>
      </c>
      <c r="BE102" s="912"/>
      <c r="BF102" s="932"/>
      <c r="BG102" s="937"/>
      <c r="BH102" s="937"/>
      <c r="BI102" s="937"/>
      <c r="BJ102" s="948"/>
    </row>
    <row r="103" spans="2:62" ht="20.25" customHeight="1">
      <c r="B103" s="706">
        <f>B101+1</f>
        <v>45</v>
      </c>
      <c r="C103" s="719"/>
      <c r="D103" s="730"/>
      <c r="E103" s="737"/>
      <c r="F103" s="742"/>
      <c r="G103" s="737"/>
      <c r="H103" s="742"/>
      <c r="I103" s="751"/>
      <c r="J103" s="765"/>
      <c r="K103" s="771"/>
      <c r="L103" s="785"/>
      <c r="M103" s="785"/>
      <c r="N103" s="730"/>
      <c r="O103" s="792"/>
      <c r="P103" s="797"/>
      <c r="Q103" s="797"/>
      <c r="R103" s="797"/>
      <c r="S103" s="808"/>
      <c r="T103" s="818" t="s">
        <v>693</v>
      </c>
      <c r="U103" s="825"/>
      <c r="V103" s="836"/>
      <c r="W103" s="846"/>
      <c r="X103" s="858"/>
      <c r="Y103" s="858"/>
      <c r="Z103" s="858"/>
      <c r="AA103" s="858"/>
      <c r="AB103" s="858"/>
      <c r="AC103" s="873"/>
      <c r="AD103" s="846"/>
      <c r="AE103" s="858"/>
      <c r="AF103" s="858"/>
      <c r="AG103" s="858"/>
      <c r="AH103" s="858"/>
      <c r="AI103" s="858"/>
      <c r="AJ103" s="873"/>
      <c r="AK103" s="846"/>
      <c r="AL103" s="858"/>
      <c r="AM103" s="858"/>
      <c r="AN103" s="858"/>
      <c r="AO103" s="858"/>
      <c r="AP103" s="858"/>
      <c r="AQ103" s="873"/>
      <c r="AR103" s="846"/>
      <c r="AS103" s="858"/>
      <c r="AT103" s="858"/>
      <c r="AU103" s="858"/>
      <c r="AV103" s="858"/>
      <c r="AW103" s="858"/>
      <c r="AX103" s="873"/>
      <c r="AY103" s="846"/>
      <c r="AZ103" s="858"/>
      <c r="BA103" s="896"/>
      <c r="BB103" s="903"/>
      <c r="BC103" s="911"/>
      <c r="BD103" s="920"/>
      <c r="BE103" s="926"/>
      <c r="BF103" s="931"/>
      <c r="BG103" s="936"/>
      <c r="BH103" s="936"/>
      <c r="BI103" s="936"/>
      <c r="BJ103" s="947"/>
    </row>
    <row r="104" spans="2:62" ht="20.25" customHeight="1">
      <c r="B104" s="707"/>
      <c r="C104" s="720"/>
      <c r="D104" s="731"/>
      <c r="E104" s="739"/>
      <c r="F104" s="744">
        <f>C103</f>
        <v>0</v>
      </c>
      <c r="G104" s="739"/>
      <c r="H104" s="744">
        <f>I103</f>
        <v>0</v>
      </c>
      <c r="I104" s="752"/>
      <c r="J104" s="766"/>
      <c r="K104" s="772"/>
      <c r="L104" s="786"/>
      <c r="M104" s="786"/>
      <c r="N104" s="731"/>
      <c r="O104" s="792"/>
      <c r="P104" s="797"/>
      <c r="Q104" s="797"/>
      <c r="R104" s="797"/>
      <c r="S104" s="808"/>
      <c r="T104" s="817" t="s">
        <v>623</v>
      </c>
      <c r="U104" s="824"/>
      <c r="V104" s="835"/>
      <c r="W104" s="845" t="str">
        <f>IF(W103="","",VLOOKUP(W103,'(参考様式８）シフト記号表'!$C$6:$L$47,10,FALSE))</f>
        <v/>
      </c>
      <c r="X104" s="857" t="str">
        <f>IF(X103="","",VLOOKUP(X103,'(参考様式８）シフト記号表'!$C$6:$L$47,10,FALSE))</f>
        <v/>
      </c>
      <c r="Y104" s="857" t="str">
        <f>IF(Y103="","",VLOOKUP(Y103,'(参考様式８）シフト記号表'!$C$6:$L$47,10,FALSE))</f>
        <v/>
      </c>
      <c r="Z104" s="857" t="str">
        <f>IF(Z103="","",VLOOKUP(Z103,'(参考様式８）シフト記号表'!$C$6:$L$47,10,FALSE))</f>
        <v/>
      </c>
      <c r="AA104" s="857" t="str">
        <f>IF(AA103="","",VLOOKUP(AA103,'(参考様式８）シフト記号表'!$C$6:$L$47,10,FALSE))</f>
        <v/>
      </c>
      <c r="AB104" s="857" t="str">
        <f>IF(AB103="","",VLOOKUP(AB103,'(参考様式８）シフト記号表'!$C$6:$L$47,10,FALSE))</f>
        <v/>
      </c>
      <c r="AC104" s="872" t="str">
        <f>IF(AC103="","",VLOOKUP(AC103,'(参考様式８）シフト記号表'!$C$6:$L$47,10,FALSE))</f>
        <v/>
      </c>
      <c r="AD104" s="845" t="str">
        <f>IF(AD103="","",VLOOKUP(AD103,'(参考様式８）シフト記号表'!$C$6:$L$47,10,FALSE))</f>
        <v/>
      </c>
      <c r="AE104" s="857" t="str">
        <f>IF(AE103="","",VLOOKUP(AE103,'(参考様式８）シフト記号表'!$C$6:$L$47,10,FALSE))</f>
        <v/>
      </c>
      <c r="AF104" s="857" t="str">
        <f>IF(AF103="","",VLOOKUP(AF103,'(参考様式８）シフト記号表'!$C$6:$L$47,10,FALSE))</f>
        <v/>
      </c>
      <c r="AG104" s="857" t="str">
        <f>IF(AG103="","",VLOOKUP(AG103,'(参考様式８）シフト記号表'!$C$6:$L$47,10,FALSE))</f>
        <v/>
      </c>
      <c r="AH104" s="857" t="str">
        <f>IF(AH103="","",VLOOKUP(AH103,'(参考様式８）シフト記号表'!$C$6:$L$47,10,FALSE))</f>
        <v/>
      </c>
      <c r="AI104" s="857" t="str">
        <f>IF(AI103="","",VLOOKUP(AI103,'(参考様式８）シフト記号表'!$C$6:$L$47,10,FALSE))</f>
        <v/>
      </c>
      <c r="AJ104" s="872" t="str">
        <f>IF(AJ103="","",VLOOKUP(AJ103,'(参考様式８）シフト記号表'!$C$6:$L$47,10,FALSE))</f>
        <v/>
      </c>
      <c r="AK104" s="845" t="str">
        <f>IF(AK103="","",VLOOKUP(AK103,'(参考様式８）シフト記号表'!$C$6:$L$47,10,FALSE))</f>
        <v/>
      </c>
      <c r="AL104" s="857" t="str">
        <f>IF(AL103="","",VLOOKUP(AL103,'(参考様式８）シフト記号表'!$C$6:$L$47,10,FALSE))</f>
        <v/>
      </c>
      <c r="AM104" s="857" t="str">
        <f>IF(AM103="","",VLOOKUP(AM103,'(参考様式８）シフト記号表'!$C$6:$L$47,10,FALSE))</f>
        <v/>
      </c>
      <c r="AN104" s="857" t="str">
        <f>IF(AN103="","",VLOOKUP(AN103,'(参考様式８）シフト記号表'!$C$6:$L$47,10,FALSE))</f>
        <v/>
      </c>
      <c r="AO104" s="857" t="str">
        <f>IF(AO103="","",VLOOKUP(AO103,'(参考様式８）シフト記号表'!$C$6:$L$47,10,FALSE))</f>
        <v/>
      </c>
      <c r="AP104" s="857" t="str">
        <f>IF(AP103="","",VLOOKUP(AP103,'(参考様式８）シフト記号表'!$C$6:$L$47,10,FALSE))</f>
        <v/>
      </c>
      <c r="AQ104" s="872" t="str">
        <f>IF(AQ103="","",VLOOKUP(AQ103,'(参考様式８）シフト記号表'!$C$6:$L$47,10,FALSE))</f>
        <v/>
      </c>
      <c r="AR104" s="845" t="str">
        <f>IF(AR103="","",VLOOKUP(AR103,'(参考様式８）シフト記号表'!$C$6:$L$47,10,FALSE))</f>
        <v/>
      </c>
      <c r="AS104" s="857" t="str">
        <f>IF(AS103="","",VLOOKUP(AS103,'(参考様式８）シフト記号表'!$C$6:$L$47,10,FALSE))</f>
        <v/>
      </c>
      <c r="AT104" s="857" t="str">
        <f>IF(AT103="","",VLOOKUP(AT103,'(参考様式８）シフト記号表'!$C$6:$L$47,10,FALSE))</f>
        <v/>
      </c>
      <c r="AU104" s="857" t="str">
        <f>IF(AU103="","",VLOOKUP(AU103,'(参考様式８）シフト記号表'!$C$6:$L$47,10,FALSE))</f>
        <v/>
      </c>
      <c r="AV104" s="857" t="str">
        <f>IF(AV103="","",VLOOKUP(AV103,'(参考様式８）シフト記号表'!$C$6:$L$47,10,FALSE))</f>
        <v/>
      </c>
      <c r="AW104" s="857" t="str">
        <f>IF(AW103="","",VLOOKUP(AW103,'(参考様式８）シフト記号表'!$C$6:$L$47,10,FALSE))</f>
        <v/>
      </c>
      <c r="AX104" s="872" t="str">
        <f>IF(AX103="","",VLOOKUP(AX103,'(参考様式８）シフト記号表'!$C$6:$L$47,10,FALSE))</f>
        <v/>
      </c>
      <c r="AY104" s="845" t="str">
        <f>IF(AY103="","",VLOOKUP(AY103,'(参考様式８）シフト記号表'!$C$6:$L$47,10,FALSE))</f>
        <v/>
      </c>
      <c r="AZ104" s="857" t="str">
        <f>IF(AZ103="","",VLOOKUP(AZ103,'(参考様式８）シフト記号表'!$C$6:$L$47,10,FALSE))</f>
        <v/>
      </c>
      <c r="BA104" s="857" t="str">
        <f>IF(BA103="","",VLOOKUP(BA103,'(参考様式８）シフト記号表'!$C$6:$L$47,10,FALSE))</f>
        <v/>
      </c>
      <c r="BB104" s="904">
        <f>IF($BE$3="４週",SUM(W104:AX104),IF($BE$3="暦月",SUM(W104:BA104),""))</f>
        <v>0</v>
      </c>
      <c r="BC104" s="912"/>
      <c r="BD104" s="921">
        <f>IF($BE$3="４週",BB104/4,IF($BE$3="暦月",(BB104/($BE$8/7)),""))</f>
        <v>0</v>
      </c>
      <c r="BE104" s="912"/>
      <c r="BF104" s="932"/>
      <c r="BG104" s="937"/>
      <c r="BH104" s="937"/>
      <c r="BI104" s="937"/>
      <c r="BJ104" s="948"/>
    </row>
    <row r="105" spans="2:62" ht="20.25" customHeight="1">
      <c r="B105" s="706">
        <f>B103+1</f>
        <v>46</v>
      </c>
      <c r="C105" s="719"/>
      <c r="D105" s="730"/>
      <c r="E105" s="737"/>
      <c r="F105" s="742"/>
      <c r="G105" s="737"/>
      <c r="H105" s="742"/>
      <c r="I105" s="751"/>
      <c r="J105" s="765"/>
      <c r="K105" s="771"/>
      <c r="L105" s="785"/>
      <c r="M105" s="785"/>
      <c r="N105" s="730"/>
      <c r="O105" s="792"/>
      <c r="P105" s="797"/>
      <c r="Q105" s="797"/>
      <c r="R105" s="797"/>
      <c r="S105" s="808"/>
      <c r="T105" s="818" t="s">
        <v>693</v>
      </c>
      <c r="U105" s="825"/>
      <c r="V105" s="836"/>
      <c r="W105" s="846"/>
      <c r="X105" s="858"/>
      <c r="Y105" s="858"/>
      <c r="Z105" s="858"/>
      <c r="AA105" s="858"/>
      <c r="AB105" s="858"/>
      <c r="AC105" s="873"/>
      <c r="AD105" s="846"/>
      <c r="AE105" s="858"/>
      <c r="AF105" s="858"/>
      <c r="AG105" s="858"/>
      <c r="AH105" s="858"/>
      <c r="AI105" s="858"/>
      <c r="AJ105" s="873"/>
      <c r="AK105" s="846"/>
      <c r="AL105" s="858"/>
      <c r="AM105" s="858"/>
      <c r="AN105" s="858"/>
      <c r="AO105" s="858"/>
      <c r="AP105" s="858"/>
      <c r="AQ105" s="873"/>
      <c r="AR105" s="846"/>
      <c r="AS105" s="858"/>
      <c r="AT105" s="858"/>
      <c r="AU105" s="858"/>
      <c r="AV105" s="858"/>
      <c r="AW105" s="858"/>
      <c r="AX105" s="873"/>
      <c r="AY105" s="846"/>
      <c r="AZ105" s="858"/>
      <c r="BA105" s="896"/>
      <c r="BB105" s="903"/>
      <c r="BC105" s="911"/>
      <c r="BD105" s="920"/>
      <c r="BE105" s="926"/>
      <c r="BF105" s="931"/>
      <c r="BG105" s="936"/>
      <c r="BH105" s="936"/>
      <c r="BI105" s="936"/>
      <c r="BJ105" s="947"/>
    </row>
    <row r="106" spans="2:62" ht="20.25" customHeight="1">
      <c r="B106" s="707"/>
      <c r="C106" s="720"/>
      <c r="D106" s="731"/>
      <c r="E106" s="739"/>
      <c r="F106" s="744">
        <f>C105</f>
        <v>0</v>
      </c>
      <c r="G106" s="739"/>
      <c r="H106" s="744">
        <f>I105</f>
        <v>0</v>
      </c>
      <c r="I106" s="752"/>
      <c r="J106" s="766"/>
      <c r="K106" s="772"/>
      <c r="L106" s="786"/>
      <c r="M106" s="786"/>
      <c r="N106" s="731"/>
      <c r="O106" s="792"/>
      <c r="P106" s="797"/>
      <c r="Q106" s="797"/>
      <c r="R106" s="797"/>
      <c r="S106" s="808"/>
      <c r="T106" s="817" t="s">
        <v>623</v>
      </c>
      <c r="U106" s="824"/>
      <c r="V106" s="835"/>
      <c r="W106" s="845" t="str">
        <f>IF(W105="","",VLOOKUP(W105,'(参考様式８）シフト記号表'!$C$6:$L$47,10,FALSE))</f>
        <v/>
      </c>
      <c r="X106" s="857" t="str">
        <f>IF(X105="","",VLOOKUP(X105,'(参考様式８）シフト記号表'!$C$6:$L$47,10,FALSE))</f>
        <v/>
      </c>
      <c r="Y106" s="857" t="str">
        <f>IF(Y105="","",VLOOKUP(Y105,'(参考様式８）シフト記号表'!$C$6:$L$47,10,FALSE))</f>
        <v/>
      </c>
      <c r="Z106" s="857" t="str">
        <f>IF(Z105="","",VLOOKUP(Z105,'(参考様式８）シフト記号表'!$C$6:$L$47,10,FALSE))</f>
        <v/>
      </c>
      <c r="AA106" s="857" t="str">
        <f>IF(AA105="","",VLOOKUP(AA105,'(参考様式８）シフト記号表'!$C$6:$L$47,10,FALSE))</f>
        <v/>
      </c>
      <c r="AB106" s="857" t="str">
        <f>IF(AB105="","",VLOOKUP(AB105,'(参考様式８）シフト記号表'!$C$6:$L$47,10,FALSE))</f>
        <v/>
      </c>
      <c r="AC106" s="872" t="str">
        <f>IF(AC105="","",VLOOKUP(AC105,'(参考様式８）シフト記号表'!$C$6:$L$47,10,FALSE))</f>
        <v/>
      </c>
      <c r="AD106" s="845" t="str">
        <f>IF(AD105="","",VLOOKUP(AD105,'(参考様式８）シフト記号表'!$C$6:$L$47,10,FALSE))</f>
        <v/>
      </c>
      <c r="AE106" s="857" t="str">
        <f>IF(AE105="","",VLOOKUP(AE105,'(参考様式８）シフト記号表'!$C$6:$L$47,10,FALSE))</f>
        <v/>
      </c>
      <c r="AF106" s="857" t="str">
        <f>IF(AF105="","",VLOOKUP(AF105,'(参考様式８）シフト記号表'!$C$6:$L$47,10,FALSE))</f>
        <v/>
      </c>
      <c r="AG106" s="857" t="str">
        <f>IF(AG105="","",VLOOKUP(AG105,'(参考様式８）シフト記号表'!$C$6:$L$47,10,FALSE))</f>
        <v/>
      </c>
      <c r="AH106" s="857" t="str">
        <f>IF(AH105="","",VLOOKUP(AH105,'(参考様式８）シフト記号表'!$C$6:$L$47,10,FALSE))</f>
        <v/>
      </c>
      <c r="AI106" s="857" t="str">
        <f>IF(AI105="","",VLOOKUP(AI105,'(参考様式８）シフト記号表'!$C$6:$L$47,10,FALSE))</f>
        <v/>
      </c>
      <c r="AJ106" s="872" t="str">
        <f>IF(AJ105="","",VLOOKUP(AJ105,'(参考様式８）シフト記号表'!$C$6:$L$47,10,FALSE))</f>
        <v/>
      </c>
      <c r="AK106" s="845" t="str">
        <f>IF(AK105="","",VLOOKUP(AK105,'(参考様式８）シフト記号表'!$C$6:$L$47,10,FALSE))</f>
        <v/>
      </c>
      <c r="AL106" s="857" t="str">
        <f>IF(AL105="","",VLOOKUP(AL105,'(参考様式８）シフト記号表'!$C$6:$L$47,10,FALSE))</f>
        <v/>
      </c>
      <c r="AM106" s="857" t="str">
        <f>IF(AM105="","",VLOOKUP(AM105,'(参考様式８）シフト記号表'!$C$6:$L$47,10,FALSE))</f>
        <v/>
      </c>
      <c r="AN106" s="857" t="str">
        <f>IF(AN105="","",VLOOKUP(AN105,'(参考様式８）シフト記号表'!$C$6:$L$47,10,FALSE))</f>
        <v/>
      </c>
      <c r="AO106" s="857" t="str">
        <f>IF(AO105="","",VLOOKUP(AO105,'(参考様式８）シフト記号表'!$C$6:$L$47,10,FALSE))</f>
        <v/>
      </c>
      <c r="AP106" s="857" t="str">
        <f>IF(AP105="","",VLOOKUP(AP105,'(参考様式８）シフト記号表'!$C$6:$L$47,10,FALSE))</f>
        <v/>
      </c>
      <c r="AQ106" s="872" t="str">
        <f>IF(AQ105="","",VLOOKUP(AQ105,'(参考様式８）シフト記号表'!$C$6:$L$47,10,FALSE))</f>
        <v/>
      </c>
      <c r="AR106" s="845" t="str">
        <f>IF(AR105="","",VLOOKUP(AR105,'(参考様式８）シフト記号表'!$C$6:$L$47,10,FALSE))</f>
        <v/>
      </c>
      <c r="AS106" s="857" t="str">
        <f>IF(AS105="","",VLOOKUP(AS105,'(参考様式８）シフト記号表'!$C$6:$L$47,10,FALSE))</f>
        <v/>
      </c>
      <c r="AT106" s="857" t="str">
        <f>IF(AT105="","",VLOOKUP(AT105,'(参考様式８）シフト記号表'!$C$6:$L$47,10,FALSE))</f>
        <v/>
      </c>
      <c r="AU106" s="857" t="str">
        <f>IF(AU105="","",VLOOKUP(AU105,'(参考様式８）シフト記号表'!$C$6:$L$47,10,FALSE))</f>
        <v/>
      </c>
      <c r="AV106" s="857" t="str">
        <f>IF(AV105="","",VLOOKUP(AV105,'(参考様式８）シフト記号表'!$C$6:$L$47,10,FALSE))</f>
        <v/>
      </c>
      <c r="AW106" s="857" t="str">
        <f>IF(AW105="","",VLOOKUP(AW105,'(参考様式８）シフト記号表'!$C$6:$L$47,10,FALSE))</f>
        <v/>
      </c>
      <c r="AX106" s="872" t="str">
        <f>IF(AX105="","",VLOOKUP(AX105,'(参考様式８）シフト記号表'!$C$6:$L$47,10,FALSE))</f>
        <v/>
      </c>
      <c r="AY106" s="845" t="str">
        <f>IF(AY105="","",VLOOKUP(AY105,'(参考様式８）シフト記号表'!$C$6:$L$47,10,FALSE))</f>
        <v/>
      </c>
      <c r="AZ106" s="857" t="str">
        <f>IF(AZ105="","",VLOOKUP(AZ105,'(参考様式８）シフト記号表'!$C$6:$L$47,10,FALSE))</f>
        <v/>
      </c>
      <c r="BA106" s="857" t="str">
        <f>IF(BA105="","",VLOOKUP(BA105,'(参考様式８）シフト記号表'!$C$6:$L$47,10,FALSE))</f>
        <v/>
      </c>
      <c r="BB106" s="904">
        <f>IF($BE$3="４週",SUM(W106:AX106),IF($BE$3="暦月",SUM(W106:BA106),""))</f>
        <v>0</v>
      </c>
      <c r="BC106" s="912"/>
      <c r="BD106" s="921">
        <f>IF($BE$3="４週",BB106/4,IF($BE$3="暦月",(BB106/($BE$8/7)),""))</f>
        <v>0</v>
      </c>
      <c r="BE106" s="912"/>
      <c r="BF106" s="932"/>
      <c r="BG106" s="937"/>
      <c r="BH106" s="937"/>
      <c r="BI106" s="937"/>
      <c r="BJ106" s="948"/>
    </row>
    <row r="107" spans="2:62" ht="20.25" customHeight="1">
      <c r="B107" s="706">
        <f>B105+1</f>
        <v>47</v>
      </c>
      <c r="C107" s="719"/>
      <c r="D107" s="730"/>
      <c r="E107" s="737"/>
      <c r="F107" s="742"/>
      <c r="G107" s="737"/>
      <c r="H107" s="742"/>
      <c r="I107" s="751"/>
      <c r="J107" s="765"/>
      <c r="K107" s="771"/>
      <c r="L107" s="785"/>
      <c r="M107" s="785"/>
      <c r="N107" s="730"/>
      <c r="O107" s="792"/>
      <c r="P107" s="797"/>
      <c r="Q107" s="797"/>
      <c r="R107" s="797"/>
      <c r="S107" s="808"/>
      <c r="T107" s="818" t="s">
        <v>693</v>
      </c>
      <c r="U107" s="825"/>
      <c r="V107" s="836"/>
      <c r="W107" s="846"/>
      <c r="X107" s="858"/>
      <c r="Y107" s="858"/>
      <c r="Z107" s="858"/>
      <c r="AA107" s="858"/>
      <c r="AB107" s="858"/>
      <c r="AC107" s="873"/>
      <c r="AD107" s="846"/>
      <c r="AE107" s="858"/>
      <c r="AF107" s="858"/>
      <c r="AG107" s="858"/>
      <c r="AH107" s="858"/>
      <c r="AI107" s="858"/>
      <c r="AJ107" s="873"/>
      <c r="AK107" s="846"/>
      <c r="AL107" s="858"/>
      <c r="AM107" s="858"/>
      <c r="AN107" s="858"/>
      <c r="AO107" s="858"/>
      <c r="AP107" s="858"/>
      <c r="AQ107" s="873"/>
      <c r="AR107" s="846"/>
      <c r="AS107" s="858"/>
      <c r="AT107" s="858"/>
      <c r="AU107" s="858"/>
      <c r="AV107" s="858"/>
      <c r="AW107" s="858"/>
      <c r="AX107" s="873"/>
      <c r="AY107" s="846"/>
      <c r="AZ107" s="858"/>
      <c r="BA107" s="896"/>
      <c r="BB107" s="903"/>
      <c r="BC107" s="911"/>
      <c r="BD107" s="920"/>
      <c r="BE107" s="926"/>
      <c r="BF107" s="931"/>
      <c r="BG107" s="936"/>
      <c r="BH107" s="936"/>
      <c r="BI107" s="936"/>
      <c r="BJ107" s="947"/>
    </row>
    <row r="108" spans="2:62" ht="20.25" customHeight="1">
      <c r="B108" s="707"/>
      <c r="C108" s="720"/>
      <c r="D108" s="731"/>
      <c r="E108" s="739"/>
      <c r="F108" s="744">
        <f>C107</f>
        <v>0</v>
      </c>
      <c r="G108" s="739"/>
      <c r="H108" s="744">
        <f>I107</f>
        <v>0</v>
      </c>
      <c r="I108" s="752"/>
      <c r="J108" s="766"/>
      <c r="K108" s="772"/>
      <c r="L108" s="786"/>
      <c r="M108" s="786"/>
      <c r="N108" s="731"/>
      <c r="O108" s="792"/>
      <c r="P108" s="797"/>
      <c r="Q108" s="797"/>
      <c r="R108" s="797"/>
      <c r="S108" s="808"/>
      <c r="T108" s="817" t="s">
        <v>623</v>
      </c>
      <c r="U108" s="824"/>
      <c r="V108" s="835"/>
      <c r="W108" s="845" t="str">
        <f>IF(W107="","",VLOOKUP(W107,'(参考様式８）シフト記号表'!$C$6:$L$47,10,FALSE))</f>
        <v/>
      </c>
      <c r="X108" s="857" t="str">
        <f>IF(X107="","",VLOOKUP(X107,'(参考様式８）シフト記号表'!$C$6:$L$47,10,FALSE))</f>
        <v/>
      </c>
      <c r="Y108" s="857" t="str">
        <f>IF(Y107="","",VLOOKUP(Y107,'(参考様式８）シフト記号表'!$C$6:$L$47,10,FALSE))</f>
        <v/>
      </c>
      <c r="Z108" s="857" t="str">
        <f>IF(Z107="","",VLOOKUP(Z107,'(参考様式８）シフト記号表'!$C$6:$L$47,10,FALSE))</f>
        <v/>
      </c>
      <c r="AA108" s="857" t="str">
        <f>IF(AA107="","",VLOOKUP(AA107,'(参考様式８）シフト記号表'!$C$6:$L$47,10,FALSE))</f>
        <v/>
      </c>
      <c r="AB108" s="857" t="str">
        <f>IF(AB107="","",VLOOKUP(AB107,'(参考様式８）シフト記号表'!$C$6:$L$47,10,FALSE))</f>
        <v/>
      </c>
      <c r="AC108" s="872" t="str">
        <f>IF(AC107="","",VLOOKUP(AC107,'(参考様式８）シフト記号表'!$C$6:$L$47,10,FALSE))</f>
        <v/>
      </c>
      <c r="AD108" s="845" t="str">
        <f>IF(AD107="","",VLOOKUP(AD107,'(参考様式８）シフト記号表'!$C$6:$L$47,10,FALSE))</f>
        <v/>
      </c>
      <c r="AE108" s="857" t="str">
        <f>IF(AE107="","",VLOOKUP(AE107,'(参考様式８）シフト記号表'!$C$6:$L$47,10,FALSE))</f>
        <v/>
      </c>
      <c r="AF108" s="857" t="str">
        <f>IF(AF107="","",VLOOKUP(AF107,'(参考様式８）シフト記号表'!$C$6:$L$47,10,FALSE))</f>
        <v/>
      </c>
      <c r="AG108" s="857" t="str">
        <f>IF(AG107="","",VLOOKUP(AG107,'(参考様式８）シフト記号表'!$C$6:$L$47,10,FALSE))</f>
        <v/>
      </c>
      <c r="AH108" s="857" t="str">
        <f>IF(AH107="","",VLOOKUP(AH107,'(参考様式８）シフト記号表'!$C$6:$L$47,10,FALSE))</f>
        <v/>
      </c>
      <c r="AI108" s="857" t="str">
        <f>IF(AI107="","",VLOOKUP(AI107,'(参考様式８）シフト記号表'!$C$6:$L$47,10,FALSE))</f>
        <v/>
      </c>
      <c r="AJ108" s="872" t="str">
        <f>IF(AJ107="","",VLOOKUP(AJ107,'(参考様式８）シフト記号表'!$C$6:$L$47,10,FALSE))</f>
        <v/>
      </c>
      <c r="AK108" s="845" t="str">
        <f>IF(AK107="","",VLOOKUP(AK107,'(参考様式８）シフト記号表'!$C$6:$L$47,10,FALSE))</f>
        <v/>
      </c>
      <c r="AL108" s="857" t="str">
        <f>IF(AL107="","",VLOOKUP(AL107,'(参考様式８）シフト記号表'!$C$6:$L$47,10,FALSE))</f>
        <v/>
      </c>
      <c r="AM108" s="857" t="str">
        <f>IF(AM107="","",VLOOKUP(AM107,'(参考様式８）シフト記号表'!$C$6:$L$47,10,FALSE))</f>
        <v/>
      </c>
      <c r="AN108" s="857" t="str">
        <f>IF(AN107="","",VLOOKUP(AN107,'(参考様式８）シフト記号表'!$C$6:$L$47,10,FALSE))</f>
        <v/>
      </c>
      <c r="AO108" s="857" t="str">
        <f>IF(AO107="","",VLOOKUP(AO107,'(参考様式８）シフト記号表'!$C$6:$L$47,10,FALSE))</f>
        <v/>
      </c>
      <c r="AP108" s="857" t="str">
        <f>IF(AP107="","",VLOOKUP(AP107,'(参考様式８）シフト記号表'!$C$6:$L$47,10,FALSE))</f>
        <v/>
      </c>
      <c r="AQ108" s="872" t="str">
        <f>IF(AQ107="","",VLOOKUP(AQ107,'(参考様式８）シフト記号表'!$C$6:$L$47,10,FALSE))</f>
        <v/>
      </c>
      <c r="AR108" s="845" t="str">
        <f>IF(AR107="","",VLOOKUP(AR107,'(参考様式８）シフト記号表'!$C$6:$L$47,10,FALSE))</f>
        <v/>
      </c>
      <c r="AS108" s="857" t="str">
        <f>IF(AS107="","",VLOOKUP(AS107,'(参考様式８）シフト記号表'!$C$6:$L$47,10,FALSE))</f>
        <v/>
      </c>
      <c r="AT108" s="857" t="str">
        <f>IF(AT107="","",VLOOKUP(AT107,'(参考様式８）シフト記号表'!$C$6:$L$47,10,FALSE))</f>
        <v/>
      </c>
      <c r="AU108" s="857" t="str">
        <f>IF(AU107="","",VLOOKUP(AU107,'(参考様式８）シフト記号表'!$C$6:$L$47,10,FALSE))</f>
        <v/>
      </c>
      <c r="AV108" s="857" t="str">
        <f>IF(AV107="","",VLOOKUP(AV107,'(参考様式８）シフト記号表'!$C$6:$L$47,10,FALSE))</f>
        <v/>
      </c>
      <c r="AW108" s="857" t="str">
        <f>IF(AW107="","",VLOOKUP(AW107,'(参考様式８）シフト記号表'!$C$6:$L$47,10,FALSE))</f>
        <v/>
      </c>
      <c r="AX108" s="872" t="str">
        <f>IF(AX107="","",VLOOKUP(AX107,'(参考様式８）シフト記号表'!$C$6:$L$47,10,FALSE))</f>
        <v/>
      </c>
      <c r="AY108" s="845" t="str">
        <f>IF(AY107="","",VLOOKUP(AY107,'(参考様式８）シフト記号表'!$C$6:$L$47,10,FALSE))</f>
        <v/>
      </c>
      <c r="AZ108" s="857" t="str">
        <f>IF(AZ107="","",VLOOKUP(AZ107,'(参考様式８）シフト記号表'!$C$6:$L$47,10,FALSE))</f>
        <v/>
      </c>
      <c r="BA108" s="857" t="str">
        <f>IF(BA107="","",VLOOKUP(BA107,'(参考様式８）シフト記号表'!$C$6:$L$47,10,FALSE))</f>
        <v/>
      </c>
      <c r="BB108" s="904">
        <f>IF($BE$3="４週",SUM(W108:AX108),IF($BE$3="暦月",SUM(W108:BA108),""))</f>
        <v>0</v>
      </c>
      <c r="BC108" s="912"/>
      <c r="BD108" s="921">
        <f>IF($BE$3="４週",BB108/4,IF($BE$3="暦月",(BB108/($BE$8/7)),""))</f>
        <v>0</v>
      </c>
      <c r="BE108" s="912"/>
      <c r="BF108" s="932"/>
      <c r="BG108" s="937"/>
      <c r="BH108" s="937"/>
      <c r="BI108" s="937"/>
      <c r="BJ108" s="948"/>
    </row>
    <row r="109" spans="2:62" ht="20.25" customHeight="1">
      <c r="B109" s="706">
        <f>B107+1</f>
        <v>48</v>
      </c>
      <c r="C109" s="719"/>
      <c r="D109" s="730"/>
      <c r="E109" s="737"/>
      <c r="F109" s="742"/>
      <c r="G109" s="737"/>
      <c r="H109" s="742"/>
      <c r="I109" s="751"/>
      <c r="J109" s="765"/>
      <c r="K109" s="771"/>
      <c r="L109" s="785"/>
      <c r="M109" s="785"/>
      <c r="N109" s="730"/>
      <c r="O109" s="792"/>
      <c r="P109" s="797"/>
      <c r="Q109" s="797"/>
      <c r="R109" s="797"/>
      <c r="S109" s="808"/>
      <c r="T109" s="818" t="s">
        <v>693</v>
      </c>
      <c r="U109" s="825"/>
      <c r="V109" s="836"/>
      <c r="W109" s="846"/>
      <c r="X109" s="858"/>
      <c r="Y109" s="858"/>
      <c r="Z109" s="858"/>
      <c r="AA109" s="858"/>
      <c r="AB109" s="858"/>
      <c r="AC109" s="873"/>
      <c r="AD109" s="846"/>
      <c r="AE109" s="858"/>
      <c r="AF109" s="858"/>
      <c r="AG109" s="858"/>
      <c r="AH109" s="858"/>
      <c r="AI109" s="858"/>
      <c r="AJ109" s="873"/>
      <c r="AK109" s="846"/>
      <c r="AL109" s="858"/>
      <c r="AM109" s="858"/>
      <c r="AN109" s="858"/>
      <c r="AO109" s="858"/>
      <c r="AP109" s="858"/>
      <c r="AQ109" s="873"/>
      <c r="AR109" s="846"/>
      <c r="AS109" s="858"/>
      <c r="AT109" s="858"/>
      <c r="AU109" s="858"/>
      <c r="AV109" s="858"/>
      <c r="AW109" s="858"/>
      <c r="AX109" s="873"/>
      <c r="AY109" s="846"/>
      <c r="AZ109" s="858"/>
      <c r="BA109" s="896"/>
      <c r="BB109" s="903"/>
      <c r="BC109" s="911"/>
      <c r="BD109" s="920"/>
      <c r="BE109" s="926"/>
      <c r="BF109" s="931"/>
      <c r="BG109" s="936"/>
      <c r="BH109" s="936"/>
      <c r="BI109" s="936"/>
      <c r="BJ109" s="947"/>
    </row>
    <row r="110" spans="2:62" ht="20.25" customHeight="1">
      <c r="B110" s="707"/>
      <c r="C110" s="720"/>
      <c r="D110" s="731"/>
      <c r="E110" s="739"/>
      <c r="F110" s="744">
        <f>C109</f>
        <v>0</v>
      </c>
      <c r="G110" s="739"/>
      <c r="H110" s="744">
        <f>I109</f>
        <v>0</v>
      </c>
      <c r="I110" s="752"/>
      <c r="J110" s="766"/>
      <c r="K110" s="772"/>
      <c r="L110" s="786"/>
      <c r="M110" s="786"/>
      <c r="N110" s="731"/>
      <c r="O110" s="792"/>
      <c r="P110" s="797"/>
      <c r="Q110" s="797"/>
      <c r="R110" s="797"/>
      <c r="S110" s="808"/>
      <c r="T110" s="817" t="s">
        <v>623</v>
      </c>
      <c r="U110" s="824"/>
      <c r="V110" s="835"/>
      <c r="W110" s="845" t="str">
        <f>IF(W109="","",VLOOKUP(W109,'(参考様式８）シフト記号表'!$C$6:$L$47,10,FALSE))</f>
        <v/>
      </c>
      <c r="X110" s="857" t="str">
        <f>IF(X109="","",VLOOKUP(X109,'(参考様式８）シフト記号表'!$C$6:$L$47,10,FALSE))</f>
        <v/>
      </c>
      <c r="Y110" s="857" t="str">
        <f>IF(Y109="","",VLOOKUP(Y109,'(参考様式８）シフト記号表'!$C$6:$L$47,10,FALSE))</f>
        <v/>
      </c>
      <c r="Z110" s="857" t="str">
        <f>IF(Z109="","",VLOOKUP(Z109,'(参考様式８）シフト記号表'!$C$6:$L$47,10,FALSE))</f>
        <v/>
      </c>
      <c r="AA110" s="857" t="str">
        <f>IF(AA109="","",VLOOKUP(AA109,'(参考様式８）シフト記号表'!$C$6:$L$47,10,FALSE))</f>
        <v/>
      </c>
      <c r="AB110" s="857" t="str">
        <f>IF(AB109="","",VLOOKUP(AB109,'(参考様式８）シフト記号表'!$C$6:$L$47,10,FALSE))</f>
        <v/>
      </c>
      <c r="AC110" s="872" t="str">
        <f>IF(AC109="","",VLOOKUP(AC109,'(参考様式８）シフト記号表'!$C$6:$L$47,10,FALSE))</f>
        <v/>
      </c>
      <c r="AD110" s="845" t="str">
        <f>IF(AD109="","",VLOOKUP(AD109,'(参考様式８）シフト記号表'!$C$6:$L$47,10,FALSE))</f>
        <v/>
      </c>
      <c r="AE110" s="857" t="str">
        <f>IF(AE109="","",VLOOKUP(AE109,'(参考様式８）シフト記号表'!$C$6:$L$47,10,FALSE))</f>
        <v/>
      </c>
      <c r="AF110" s="857" t="str">
        <f>IF(AF109="","",VLOOKUP(AF109,'(参考様式８）シフト記号表'!$C$6:$L$47,10,FALSE))</f>
        <v/>
      </c>
      <c r="AG110" s="857" t="str">
        <f>IF(AG109="","",VLOOKUP(AG109,'(参考様式８）シフト記号表'!$C$6:$L$47,10,FALSE))</f>
        <v/>
      </c>
      <c r="AH110" s="857" t="str">
        <f>IF(AH109="","",VLOOKUP(AH109,'(参考様式８）シフト記号表'!$C$6:$L$47,10,FALSE))</f>
        <v/>
      </c>
      <c r="AI110" s="857" t="str">
        <f>IF(AI109="","",VLOOKUP(AI109,'(参考様式８）シフト記号表'!$C$6:$L$47,10,FALSE))</f>
        <v/>
      </c>
      <c r="AJ110" s="872" t="str">
        <f>IF(AJ109="","",VLOOKUP(AJ109,'(参考様式８）シフト記号表'!$C$6:$L$47,10,FALSE))</f>
        <v/>
      </c>
      <c r="AK110" s="845" t="str">
        <f>IF(AK109="","",VLOOKUP(AK109,'(参考様式８）シフト記号表'!$C$6:$L$47,10,FALSE))</f>
        <v/>
      </c>
      <c r="AL110" s="857" t="str">
        <f>IF(AL109="","",VLOOKUP(AL109,'(参考様式８）シフト記号表'!$C$6:$L$47,10,FALSE))</f>
        <v/>
      </c>
      <c r="AM110" s="857" t="str">
        <f>IF(AM109="","",VLOOKUP(AM109,'(参考様式８）シフト記号表'!$C$6:$L$47,10,FALSE))</f>
        <v/>
      </c>
      <c r="AN110" s="857" t="str">
        <f>IF(AN109="","",VLOOKUP(AN109,'(参考様式８）シフト記号表'!$C$6:$L$47,10,FALSE))</f>
        <v/>
      </c>
      <c r="AO110" s="857" t="str">
        <f>IF(AO109="","",VLOOKUP(AO109,'(参考様式８）シフト記号表'!$C$6:$L$47,10,FALSE))</f>
        <v/>
      </c>
      <c r="AP110" s="857" t="str">
        <f>IF(AP109="","",VLOOKUP(AP109,'(参考様式８）シフト記号表'!$C$6:$L$47,10,FALSE))</f>
        <v/>
      </c>
      <c r="AQ110" s="872" t="str">
        <f>IF(AQ109="","",VLOOKUP(AQ109,'(参考様式８）シフト記号表'!$C$6:$L$47,10,FALSE))</f>
        <v/>
      </c>
      <c r="AR110" s="845" t="str">
        <f>IF(AR109="","",VLOOKUP(AR109,'(参考様式８）シフト記号表'!$C$6:$L$47,10,FALSE))</f>
        <v/>
      </c>
      <c r="AS110" s="857" t="str">
        <f>IF(AS109="","",VLOOKUP(AS109,'(参考様式８）シフト記号表'!$C$6:$L$47,10,FALSE))</f>
        <v/>
      </c>
      <c r="AT110" s="857" t="str">
        <f>IF(AT109="","",VLOOKUP(AT109,'(参考様式８）シフト記号表'!$C$6:$L$47,10,FALSE))</f>
        <v/>
      </c>
      <c r="AU110" s="857" t="str">
        <f>IF(AU109="","",VLOOKUP(AU109,'(参考様式８）シフト記号表'!$C$6:$L$47,10,FALSE))</f>
        <v/>
      </c>
      <c r="AV110" s="857" t="str">
        <f>IF(AV109="","",VLOOKUP(AV109,'(参考様式８）シフト記号表'!$C$6:$L$47,10,FALSE))</f>
        <v/>
      </c>
      <c r="AW110" s="857" t="str">
        <f>IF(AW109="","",VLOOKUP(AW109,'(参考様式８）シフト記号表'!$C$6:$L$47,10,FALSE))</f>
        <v/>
      </c>
      <c r="AX110" s="872" t="str">
        <f>IF(AX109="","",VLOOKUP(AX109,'(参考様式８）シフト記号表'!$C$6:$L$47,10,FALSE))</f>
        <v/>
      </c>
      <c r="AY110" s="845" t="str">
        <f>IF(AY109="","",VLOOKUP(AY109,'(参考様式８）シフト記号表'!$C$6:$L$47,10,FALSE))</f>
        <v/>
      </c>
      <c r="AZ110" s="857" t="str">
        <f>IF(AZ109="","",VLOOKUP(AZ109,'(参考様式８）シフト記号表'!$C$6:$L$47,10,FALSE))</f>
        <v/>
      </c>
      <c r="BA110" s="857" t="str">
        <f>IF(BA109="","",VLOOKUP(BA109,'(参考様式８）シフト記号表'!$C$6:$L$47,10,FALSE))</f>
        <v/>
      </c>
      <c r="BB110" s="904">
        <f>IF($BE$3="４週",SUM(W110:AX110),IF($BE$3="暦月",SUM(W110:BA110),""))</f>
        <v>0</v>
      </c>
      <c r="BC110" s="912"/>
      <c r="BD110" s="921">
        <f>IF($BE$3="４週",BB110/4,IF($BE$3="暦月",(BB110/($BE$8/7)),""))</f>
        <v>0</v>
      </c>
      <c r="BE110" s="912"/>
      <c r="BF110" s="932"/>
      <c r="BG110" s="937"/>
      <c r="BH110" s="937"/>
      <c r="BI110" s="937"/>
      <c r="BJ110" s="948"/>
    </row>
    <row r="111" spans="2:62" ht="20.25" customHeight="1">
      <c r="B111" s="706">
        <f>B109+1</f>
        <v>49</v>
      </c>
      <c r="C111" s="719"/>
      <c r="D111" s="730"/>
      <c r="E111" s="737"/>
      <c r="F111" s="742"/>
      <c r="G111" s="737"/>
      <c r="H111" s="742"/>
      <c r="I111" s="751"/>
      <c r="J111" s="765"/>
      <c r="K111" s="771"/>
      <c r="L111" s="785"/>
      <c r="M111" s="785"/>
      <c r="N111" s="730"/>
      <c r="O111" s="792"/>
      <c r="P111" s="797"/>
      <c r="Q111" s="797"/>
      <c r="R111" s="797"/>
      <c r="S111" s="808"/>
      <c r="T111" s="818" t="s">
        <v>693</v>
      </c>
      <c r="U111" s="825"/>
      <c r="V111" s="836"/>
      <c r="W111" s="846"/>
      <c r="X111" s="858"/>
      <c r="Y111" s="858"/>
      <c r="Z111" s="858"/>
      <c r="AA111" s="858"/>
      <c r="AB111" s="858"/>
      <c r="AC111" s="873"/>
      <c r="AD111" s="846"/>
      <c r="AE111" s="858"/>
      <c r="AF111" s="858"/>
      <c r="AG111" s="858"/>
      <c r="AH111" s="858"/>
      <c r="AI111" s="858"/>
      <c r="AJ111" s="873"/>
      <c r="AK111" s="846"/>
      <c r="AL111" s="858"/>
      <c r="AM111" s="858"/>
      <c r="AN111" s="858"/>
      <c r="AO111" s="858"/>
      <c r="AP111" s="858"/>
      <c r="AQ111" s="873"/>
      <c r="AR111" s="846"/>
      <c r="AS111" s="858"/>
      <c r="AT111" s="858"/>
      <c r="AU111" s="858"/>
      <c r="AV111" s="858"/>
      <c r="AW111" s="858"/>
      <c r="AX111" s="873"/>
      <c r="AY111" s="846"/>
      <c r="AZ111" s="858"/>
      <c r="BA111" s="896"/>
      <c r="BB111" s="903"/>
      <c r="BC111" s="911"/>
      <c r="BD111" s="920"/>
      <c r="BE111" s="926"/>
      <c r="BF111" s="931"/>
      <c r="BG111" s="936"/>
      <c r="BH111" s="936"/>
      <c r="BI111" s="936"/>
      <c r="BJ111" s="947"/>
    </row>
    <row r="112" spans="2:62" ht="20.25" customHeight="1">
      <c r="B112" s="707"/>
      <c r="C112" s="720"/>
      <c r="D112" s="731"/>
      <c r="E112" s="739"/>
      <c r="F112" s="744">
        <f>C111</f>
        <v>0</v>
      </c>
      <c r="G112" s="739"/>
      <c r="H112" s="744">
        <f>I111</f>
        <v>0</v>
      </c>
      <c r="I112" s="752"/>
      <c r="J112" s="766"/>
      <c r="K112" s="772"/>
      <c r="L112" s="786"/>
      <c r="M112" s="786"/>
      <c r="N112" s="731"/>
      <c r="O112" s="792"/>
      <c r="P112" s="797"/>
      <c r="Q112" s="797"/>
      <c r="R112" s="797"/>
      <c r="S112" s="808"/>
      <c r="T112" s="817" t="s">
        <v>623</v>
      </c>
      <c r="U112" s="824"/>
      <c r="V112" s="835"/>
      <c r="W112" s="845" t="str">
        <f>IF(W111="","",VLOOKUP(W111,'(参考様式８）シフト記号表'!$C$6:$L$47,10,FALSE))</f>
        <v/>
      </c>
      <c r="X112" s="857" t="str">
        <f>IF(X111="","",VLOOKUP(X111,'(参考様式８）シフト記号表'!$C$6:$L$47,10,FALSE))</f>
        <v/>
      </c>
      <c r="Y112" s="857" t="str">
        <f>IF(Y111="","",VLOOKUP(Y111,'(参考様式８）シフト記号表'!$C$6:$L$47,10,FALSE))</f>
        <v/>
      </c>
      <c r="Z112" s="857" t="str">
        <f>IF(Z111="","",VLOOKUP(Z111,'(参考様式８）シフト記号表'!$C$6:$L$47,10,FALSE))</f>
        <v/>
      </c>
      <c r="AA112" s="857" t="str">
        <f>IF(AA111="","",VLOOKUP(AA111,'(参考様式８）シフト記号表'!$C$6:$L$47,10,FALSE))</f>
        <v/>
      </c>
      <c r="AB112" s="857" t="str">
        <f>IF(AB111="","",VLOOKUP(AB111,'(参考様式８）シフト記号表'!$C$6:$L$47,10,FALSE))</f>
        <v/>
      </c>
      <c r="AC112" s="872" t="str">
        <f>IF(AC111="","",VLOOKUP(AC111,'(参考様式８）シフト記号表'!$C$6:$L$47,10,FALSE))</f>
        <v/>
      </c>
      <c r="AD112" s="845" t="str">
        <f>IF(AD111="","",VLOOKUP(AD111,'(参考様式８）シフト記号表'!$C$6:$L$47,10,FALSE))</f>
        <v/>
      </c>
      <c r="AE112" s="857" t="str">
        <f>IF(AE111="","",VLOOKUP(AE111,'(参考様式８）シフト記号表'!$C$6:$L$47,10,FALSE))</f>
        <v/>
      </c>
      <c r="AF112" s="857" t="str">
        <f>IF(AF111="","",VLOOKUP(AF111,'(参考様式８）シフト記号表'!$C$6:$L$47,10,FALSE))</f>
        <v/>
      </c>
      <c r="AG112" s="857" t="str">
        <f>IF(AG111="","",VLOOKUP(AG111,'(参考様式８）シフト記号表'!$C$6:$L$47,10,FALSE))</f>
        <v/>
      </c>
      <c r="AH112" s="857" t="str">
        <f>IF(AH111="","",VLOOKUP(AH111,'(参考様式８）シフト記号表'!$C$6:$L$47,10,FALSE))</f>
        <v/>
      </c>
      <c r="AI112" s="857" t="str">
        <f>IF(AI111="","",VLOOKUP(AI111,'(参考様式８）シフト記号表'!$C$6:$L$47,10,FALSE))</f>
        <v/>
      </c>
      <c r="AJ112" s="872" t="str">
        <f>IF(AJ111="","",VLOOKUP(AJ111,'(参考様式８）シフト記号表'!$C$6:$L$47,10,FALSE))</f>
        <v/>
      </c>
      <c r="AK112" s="845" t="str">
        <f>IF(AK111="","",VLOOKUP(AK111,'(参考様式８）シフト記号表'!$C$6:$L$47,10,FALSE))</f>
        <v/>
      </c>
      <c r="AL112" s="857" t="str">
        <f>IF(AL111="","",VLOOKUP(AL111,'(参考様式８）シフト記号表'!$C$6:$L$47,10,FALSE))</f>
        <v/>
      </c>
      <c r="AM112" s="857" t="str">
        <f>IF(AM111="","",VLOOKUP(AM111,'(参考様式８）シフト記号表'!$C$6:$L$47,10,FALSE))</f>
        <v/>
      </c>
      <c r="AN112" s="857" t="str">
        <f>IF(AN111="","",VLOOKUP(AN111,'(参考様式８）シフト記号表'!$C$6:$L$47,10,FALSE))</f>
        <v/>
      </c>
      <c r="AO112" s="857" t="str">
        <f>IF(AO111="","",VLOOKUP(AO111,'(参考様式８）シフト記号表'!$C$6:$L$47,10,FALSE))</f>
        <v/>
      </c>
      <c r="AP112" s="857" t="str">
        <f>IF(AP111="","",VLOOKUP(AP111,'(参考様式８）シフト記号表'!$C$6:$L$47,10,FALSE))</f>
        <v/>
      </c>
      <c r="AQ112" s="872" t="str">
        <f>IF(AQ111="","",VLOOKUP(AQ111,'(参考様式８）シフト記号表'!$C$6:$L$47,10,FALSE))</f>
        <v/>
      </c>
      <c r="AR112" s="845" t="str">
        <f>IF(AR111="","",VLOOKUP(AR111,'(参考様式８）シフト記号表'!$C$6:$L$47,10,FALSE))</f>
        <v/>
      </c>
      <c r="AS112" s="857" t="str">
        <f>IF(AS111="","",VLOOKUP(AS111,'(参考様式８）シフト記号表'!$C$6:$L$47,10,FALSE))</f>
        <v/>
      </c>
      <c r="AT112" s="857" t="str">
        <f>IF(AT111="","",VLOOKUP(AT111,'(参考様式８）シフト記号表'!$C$6:$L$47,10,FALSE))</f>
        <v/>
      </c>
      <c r="AU112" s="857" t="str">
        <f>IF(AU111="","",VLOOKUP(AU111,'(参考様式８）シフト記号表'!$C$6:$L$47,10,FALSE))</f>
        <v/>
      </c>
      <c r="AV112" s="857" t="str">
        <f>IF(AV111="","",VLOOKUP(AV111,'(参考様式８）シフト記号表'!$C$6:$L$47,10,FALSE))</f>
        <v/>
      </c>
      <c r="AW112" s="857" t="str">
        <f>IF(AW111="","",VLOOKUP(AW111,'(参考様式８）シフト記号表'!$C$6:$L$47,10,FALSE))</f>
        <v/>
      </c>
      <c r="AX112" s="872" t="str">
        <f>IF(AX111="","",VLOOKUP(AX111,'(参考様式８）シフト記号表'!$C$6:$L$47,10,FALSE))</f>
        <v/>
      </c>
      <c r="AY112" s="845" t="str">
        <f>IF(AY111="","",VLOOKUP(AY111,'(参考様式８）シフト記号表'!$C$6:$L$47,10,FALSE))</f>
        <v/>
      </c>
      <c r="AZ112" s="857" t="str">
        <f>IF(AZ111="","",VLOOKUP(AZ111,'(参考様式８）シフト記号表'!$C$6:$L$47,10,FALSE))</f>
        <v/>
      </c>
      <c r="BA112" s="857" t="str">
        <f>IF(BA111="","",VLOOKUP(BA111,'(参考様式８）シフト記号表'!$C$6:$L$47,10,FALSE))</f>
        <v/>
      </c>
      <c r="BB112" s="904">
        <f>IF($BE$3="４週",SUM(W112:AX112),IF($BE$3="暦月",SUM(W112:BA112),""))</f>
        <v>0</v>
      </c>
      <c r="BC112" s="912"/>
      <c r="BD112" s="921">
        <f>IF($BE$3="４週",BB112/4,IF($BE$3="暦月",(BB112/($BE$8/7)),""))</f>
        <v>0</v>
      </c>
      <c r="BE112" s="912"/>
      <c r="BF112" s="932"/>
      <c r="BG112" s="937"/>
      <c r="BH112" s="937"/>
      <c r="BI112" s="937"/>
      <c r="BJ112" s="948"/>
    </row>
    <row r="113" spans="2:62" ht="20.25" customHeight="1">
      <c r="B113" s="706">
        <f>B111+1</f>
        <v>50</v>
      </c>
      <c r="C113" s="719"/>
      <c r="D113" s="730"/>
      <c r="E113" s="737"/>
      <c r="F113" s="742"/>
      <c r="G113" s="737"/>
      <c r="H113" s="742"/>
      <c r="I113" s="751"/>
      <c r="J113" s="765"/>
      <c r="K113" s="771"/>
      <c r="L113" s="785"/>
      <c r="M113" s="785"/>
      <c r="N113" s="730"/>
      <c r="O113" s="792"/>
      <c r="P113" s="797"/>
      <c r="Q113" s="797"/>
      <c r="R113" s="797"/>
      <c r="S113" s="808"/>
      <c r="T113" s="818" t="s">
        <v>693</v>
      </c>
      <c r="U113" s="825"/>
      <c r="V113" s="836"/>
      <c r="W113" s="846"/>
      <c r="X113" s="858"/>
      <c r="Y113" s="858"/>
      <c r="Z113" s="858"/>
      <c r="AA113" s="858"/>
      <c r="AB113" s="858"/>
      <c r="AC113" s="873"/>
      <c r="AD113" s="846"/>
      <c r="AE113" s="858"/>
      <c r="AF113" s="858"/>
      <c r="AG113" s="858"/>
      <c r="AH113" s="858"/>
      <c r="AI113" s="858"/>
      <c r="AJ113" s="873"/>
      <c r="AK113" s="846"/>
      <c r="AL113" s="858"/>
      <c r="AM113" s="858"/>
      <c r="AN113" s="858"/>
      <c r="AO113" s="858"/>
      <c r="AP113" s="858"/>
      <c r="AQ113" s="873"/>
      <c r="AR113" s="846"/>
      <c r="AS113" s="858"/>
      <c r="AT113" s="858"/>
      <c r="AU113" s="858"/>
      <c r="AV113" s="858"/>
      <c r="AW113" s="858"/>
      <c r="AX113" s="873"/>
      <c r="AY113" s="846"/>
      <c r="AZ113" s="858"/>
      <c r="BA113" s="896"/>
      <c r="BB113" s="903"/>
      <c r="BC113" s="911"/>
      <c r="BD113" s="920"/>
      <c r="BE113" s="926"/>
      <c r="BF113" s="931"/>
      <c r="BG113" s="936"/>
      <c r="BH113" s="936"/>
      <c r="BI113" s="936"/>
      <c r="BJ113" s="947"/>
    </row>
    <row r="114" spans="2:62" ht="20.25" customHeight="1">
      <c r="B114" s="707"/>
      <c r="C114" s="720"/>
      <c r="D114" s="731"/>
      <c r="E114" s="739"/>
      <c r="F114" s="744">
        <f>C113</f>
        <v>0</v>
      </c>
      <c r="G114" s="739"/>
      <c r="H114" s="744">
        <f>I113</f>
        <v>0</v>
      </c>
      <c r="I114" s="752"/>
      <c r="J114" s="766"/>
      <c r="K114" s="772"/>
      <c r="L114" s="786"/>
      <c r="M114" s="786"/>
      <c r="N114" s="731"/>
      <c r="O114" s="792"/>
      <c r="P114" s="797"/>
      <c r="Q114" s="797"/>
      <c r="R114" s="797"/>
      <c r="S114" s="808"/>
      <c r="T114" s="817" t="s">
        <v>623</v>
      </c>
      <c r="U114" s="824"/>
      <c r="V114" s="835"/>
      <c r="W114" s="845" t="str">
        <f>IF(W113="","",VLOOKUP(W113,'(参考様式８）シフト記号表'!$C$6:$L$47,10,FALSE))</f>
        <v/>
      </c>
      <c r="X114" s="857" t="str">
        <f>IF(X113="","",VLOOKUP(X113,'(参考様式８）シフト記号表'!$C$6:$L$47,10,FALSE))</f>
        <v/>
      </c>
      <c r="Y114" s="857" t="str">
        <f>IF(Y113="","",VLOOKUP(Y113,'(参考様式８）シフト記号表'!$C$6:$L$47,10,FALSE))</f>
        <v/>
      </c>
      <c r="Z114" s="857" t="str">
        <f>IF(Z113="","",VLOOKUP(Z113,'(参考様式８）シフト記号表'!$C$6:$L$47,10,FALSE))</f>
        <v/>
      </c>
      <c r="AA114" s="857" t="str">
        <f>IF(AA113="","",VLOOKUP(AA113,'(参考様式８）シフト記号表'!$C$6:$L$47,10,FALSE))</f>
        <v/>
      </c>
      <c r="AB114" s="857" t="str">
        <f>IF(AB113="","",VLOOKUP(AB113,'(参考様式８）シフト記号表'!$C$6:$L$47,10,FALSE))</f>
        <v/>
      </c>
      <c r="AC114" s="872" t="str">
        <f>IF(AC113="","",VLOOKUP(AC113,'(参考様式８）シフト記号表'!$C$6:$L$47,10,FALSE))</f>
        <v/>
      </c>
      <c r="AD114" s="845" t="str">
        <f>IF(AD113="","",VLOOKUP(AD113,'(参考様式８）シフト記号表'!$C$6:$L$47,10,FALSE))</f>
        <v/>
      </c>
      <c r="AE114" s="857" t="str">
        <f>IF(AE113="","",VLOOKUP(AE113,'(参考様式８）シフト記号表'!$C$6:$L$47,10,FALSE))</f>
        <v/>
      </c>
      <c r="AF114" s="857" t="str">
        <f>IF(AF113="","",VLOOKUP(AF113,'(参考様式８）シフト記号表'!$C$6:$L$47,10,FALSE))</f>
        <v/>
      </c>
      <c r="AG114" s="857" t="str">
        <f>IF(AG113="","",VLOOKUP(AG113,'(参考様式８）シフト記号表'!$C$6:$L$47,10,FALSE))</f>
        <v/>
      </c>
      <c r="AH114" s="857" t="str">
        <f>IF(AH113="","",VLOOKUP(AH113,'(参考様式８）シフト記号表'!$C$6:$L$47,10,FALSE))</f>
        <v/>
      </c>
      <c r="AI114" s="857" t="str">
        <f>IF(AI113="","",VLOOKUP(AI113,'(参考様式８）シフト記号表'!$C$6:$L$47,10,FALSE))</f>
        <v/>
      </c>
      <c r="AJ114" s="872" t="str">
        <f>IF(AJ113="","",VLOOKUP(AJ113,'(参考様式８）シフト記号表'!$C$6:$L$47,10,FALSE))</f>
        <v/>
      </c>
      <c r="AK114" s="845" t="str">
        <f>IF(AK113="","",VLOOKUP(AK113,'(参考様式８）シフト記号表'!$C$6:$L$47,10,FALSE))</f>
        <v/>
      </c>
      <c r="AL114" s="857" t="str">
        <f>IF(AL113="","",VLOOKUP(AL113,'(参考様式８）シフト記号表'!$C$6:$L$47,10,FALSE))</f>
        <v/>
      </c>
      <c r="AM114" s="857" t="str">
        <f>IF(AM113="","",VLOOKUP(AM113,'(参考様式８）シフト記号表'!$C$6:$L$47,10,FALSE))</f>
        <v/>
      </c>
      <c r="AN114" s="857" t="str">
        <f>IF(AN113="","",VLOOKUP(AN113,'(参考様式８）シフト記号表'!$C$6:$L$47,10,FALSE))</f>
        <v/>
      </c>
      <c r="AO114" s="857" t="str">
        <f>IF(AO113="","",VLOOKUP(AO113,'(参考様式８）シフト記号表'!$C$6:$L$47,10,FALSE))</f>
        <v/>
      </c>
      <c r="AP114" s="857" t="str">
        <f>IF(AP113="","",VLOOKUP(AP113,'(参考様式８）シフト記号表'!$C$6:$L$47,10,FALSE))</f>
        <v/>
      </c>
      <c r="AQ114" s="872" t="str">
        <f>IF(AQ113="","",VLOOKUP(AQ113,'(参考様式８）シフト記号表'!$C$6:$L$47,10,FALSE))</f>
        <v/>
      </c>
      <c r="AR114" s="845" t="str">
        <f>IF(AR113="","",VLOOKUP(AR113,'(参考様式８）シフト記号表'!$C$6:$L$47,10,FALSE))</f>
        <v/>
      </c>
      <c r="AS114" s="857" t="str">
        <f>IF(AS113="","",VLOOKUP(AS113,'(参考様式８）シフト記号表'!$C$6:$L$47,10,FALSE))</f>
        <v/>
      </c>
      <c r="AT114" s="857" t="str">
        <f>IF(AT113="","",VLOOKUP(AT113,'(参考様式８）シフト記号表'!$C$6:$L$47,10,FALSE))</f>
        <v/>
      </c>
      <c r="AU114" s="857" t="str">
        <f>IF(AU113="","",VLOOKUP(AU113,'(参考様式８）シフト記号表'!$C$6:$L$47,10,FALSE))</f>
        <v/>
      </c>
      <c r="AV114" s="857" t="str">
        <f>IF(AV113="","",VLOOKUP(AV113,'(参考様式８）シフト記号表'!$C$6:$L$47,10,FALSE))</f>
        <v/>
      </c>
      <c r="AW114" s="857" t="str">
        <f>IF(AW113="","",VLOOKUP(AW113,'(参考様式８）シフト記号表'!$C$6:$L$47,10,FALSE))</f>
        <v/>
      </c>
      <c r="AX114" s="872" t="str">
        <f>IF(AX113="","",VLOOKUP(AX113,'(参考様式８）シフト記号表'!$C$6:$L$47,10,FALSE))</f>
        <v/>
      </c>
      <c r="AY114" s="845" t="str">
        <f>IF(AY113="","",VLOOKUP(AY113,'(参考様式８）シフト記号表'!$C$6:$L$47,10,FALSE))</f>
        <v/>
      </c>
      <c r="AZ114" s="857" t="str">
        <f>IF(AZ113="","",VLOOKUP(AZ113,'(参考様式８）シフト記号表'!$C$6:$L$47,10,FALSE))</f>
        <v/>
      </c>
      <c r="BA114" s="857" t="str">
        <f>IF(BA113="","",VLOOKUP(BA113,'(参考様式８）シフト記号表'!$C$6:$L$47,10,FALSE))</f>
        <v/>
      </c>
      <c r="BB114" s="904">
        <f>IF($BE$3="４週",SUM(W114:AX114),IF($BE$3="暦月",SUM(W114:BA114),""))</f>
        <v>0</v>
      </c>
      <c r="BC114" s="912"/>
      <c r="BD114" s="921">
        <f>IF($BE$3="４週",BB114/4,IF($BE$3="暦月",(BB114/($BE$8/7)),""))</f>
        <v>0</v>
      </c>
      <c r="BE114" s="912"/>
      <c r="BF114" s="932"/>
      <c r="BG114" s="937"/>
      <c r="BH114" s="937"/>
      <c r="BI114" s="937"/>
      <c r="BJ114" s="948"/>
    </row>
    <row r="115" spans="2:62" ht="20.25" customHeight="1">
      <c r="B115" s="706">
        <f>B113+1</f>
        <v>51</v>
      </c>
      <c r="C115" s="719"/>
      <c r="D115" s="730"/>
      <c r="E115" s="737"/>
      <c r="F115" s="742"/>
      <c r="G115" s="737"/>
      <c r="H115" s="742"/>
      <c r="I115" s="751"/>
      <c r="J115" s="765"/>
      <c r="K115" s="771"/>
      <c r="L115" s="785"/>
      <c r="M115" s="785"/>
      <c r="N115" s="730"/>
      <c r="O115" s="792"/>
      <c r="P115" s="797"/>
      <c r="Q115" s="797"/>
      <c r="R115" s="797"/>
      <c r="S115" s="808"/>
      <c r="T115" s="818" t="s">
        <v>693</v>
      </c>
      <c r="U115" s="825"/>
      <c r="V115" s="836"/>
      <c r="W115" s="846"/>
      <c r="X115" s="858"/>
      <c r="Y115" s="858"/>
      <c r="Z115" s="858"/>
      <c r="AA115" s="858"/>
      <c r="AB115" s="858"/>
      <c r="AC115" s="873"/>
      <c r="AD115" s="846"/>
      <c r="AE115" s="858"/>
      <c r="AF115" s="858"/>
      <c r="AG115" s="858"/>
      <c r="AH115" s="858"/>
      <c r="AI115" s="858"/>
      <c r="AJ115" s="873"/>
      <c r="AK115" s="846"/>
      <c r="AL115" s="858"/>
      <c r="AM115" s="858"/>
      <c r="AN115" s="858"/>
      <c r="AO115" s="858"/>
      <c r="AP115" s="858"/>
      <c r="AQ115" s="873"/>
      <c r="AR115" s="846"/>
      <c r="AS115" s="858"/>
      <c r="AT115" s="858"/>
      <c r="AU115" s="858"/>
      <c r="AV115" s="858"/>
      <c r="AW115" s="858"/>
      <c r="AX115" s="873"/>
      <c r="AY115" s="846"/>
      <c r="AZ115" s="858"/>
      <c r="BA115" s="896"/>
      <c r="BB115" s="903"/>
      <c r="BC115" s="911"/>
      <c r="BD115" s="920"/>
      <c r="BE115" s="926"/>
      <c r="BF115" s="931"/>
      <c r="BG115" s="936"/>
      <c r="BH115" s="936"/>
      <c r="BI115" s="936"/>
      <c r="BJ115" s="947"/>
    </row>
    <row r="116" spans="2:62" ht="20.25" customHeight="1">
      <c r="B116" s="707"/>
      <c r="C116" s="720"/>
      <c r="D116" s="731"/>
      <c r="E116" s="739"/>
      <c r="F116" s="744">
        <f>C115</f>
        <v>0</v>
      </c>
      <c r="G116" s="739"/>
      <c r="H116" s="744">
        <f>I115</f>
        <v>0</v>
      </c>
      <c r="I116" s="752"/>
      <c r="J116" s="766"/>
      <c r="K116" s="772"/>
      <c r="L116" s="786"/>
      <c r="M116" s="786"/>
      <c r="N116" s="731"/>
      <c r="O116" s="792"/>
      <c r="P116" s="797"/>
      <c r="Q116" s="797"/>
      <c r="R116" s="797"/>
      <c r="S116" s="808"/>
      <c r="T116" s="817" t="s">
        <v>623</v>
      </c>
      <c r="U116" s="824"/>
      <c r="V116" s="835"/>
      <c r="W116" s="845" t="str">
        <f>IF(W115="","",VLOOKUP(W115,'(参考様式８）シフト記号表'!$C$6:$L$47,10,FALSE))</f>
        <v/>
      </c>
      <c r="X116" s="857" t="str">
        <f>IF(X115="","",VLOOKUP(X115,'(参考様式８）シフト記号表'!$C$6:$L$47,10,FALSE))</f>
        <v/>
      </c>
      <c r="Y116" s="857" t="str">
        <f>IF(Y115="","",VLOOKUP(Y115,'(参考様式８）シフト記号表'!$C$6:$L$47,10,FALSE))</f>
        <v/>
      </c>
      <c r="Z116" s="857" t="str">
        <f>IF(Z115="","",VLOOKUP(Z115,'(参考様式８）シフト記号表'!$C$6:$L$47,10,FALSE))</f>
        <v/>
      </c>
      <c r="AA116" s="857" t="str">
        <f>IF(AA115="","",VLOOKUP(AA115,'(参考様式８）シフト記号表'!$C$6:$L$47,10,FALSE))</f>
        <v/>
      </c>
      <c r="AB116" s="857" t="str">
        <f>IF(AB115="","",VLOOKUP(AB115,'(参考様式８）シフト記号表'!$C$6:$L$47,10,FALSE))</f>
        <v/>
      </c>
      <c r="AC116" s="872" t="str">
        <f>IF(AC115="","",VLOOKUP(AC115,'(参考様式８）シフト記号表'!$C$6:$L$47,10,FALSE))</f>
        <v/>
      </c>
      <c r="AD116" s="845" t="str">
        <f>IF(AD115="","",VLOOKUP(AD115,'(参考様式８）シフト記号表'!$C$6:$L$47,10,FALSE))</f>
        <v/>
      </c>
      <c r="AE116" s="857" t="str">
        <f>IF(AE115="","",VLOOKUP(AE115,'(参考様式８）シフト記号表'!$C$6:$L$47,10,FALSE))</f>
        <v/>
      </c>
      <c r="AF116" s="857" t="str">
        <f>IF(AF115="","",VLOOKUP(AF115,'(参考様式８）シフト記号表'!$C$6:$L$47,10,FALSE))</f>
        <v/>
      </c>
      <c r="AG116" s="857" t="str">
        <f>IF(AG115="","",VLOOKUP(AG115,'(参考様式８）シフト記号表'!$C$6:$L$47,10,FALSE))</f>
        <v/>
      </c>
      <c r="AH116" s="857" t="str">
        <f>IF(AH115="","",VLOOKUP(AH115,'(参考様式８）シフト記号表'!$C$6:$L$47,10,FALSE))</f>
        <v/>
      </c>
      <c r="AI116" s="857" t="str">
        <f>IF(AI115="","",VLOOKUP(AI115,'(参考様式８）シフト記号表'!$C$6:$L$47,10,FALSE))</f>
        <v/>
      </c>
      <c r="AJ116" s="872" t="str">
        <f>IF(AJ115="","",VLOOKUP(AJ115,'(参考様式８）シフト記号表'!$C$6:$L$47,10,FALSE))</f>
        <v/>
      </c>
      <c r="AK116" s="845" t="str">
        <f>IF(AK115="","",VLOOKUP(AK115,'(参考様式８）シフト記号表'!$C$6:$L$47,10,FALSE))</f>
        <v/>
      </c>
      <c r="AL116" s="857" t="str">
        <f>IF(AL115="","",VLOOKUP(AL115,'(参考様式８）シフト記号表'!$C$6:$L$47,10,FALSE))</f>
        <v/>
      </c>
      <c r="AM116" s="857" t="str">
        <f>IF(AM115="","",VLOOKUP(AM115,'(参考様式８）シフト記号表'!$C$6:$L$47,10,FALSE))</f>
        <v/>
      </c>
      <c r="AN116" s="857" t="str">
        <f>IF(AN115="","",VLOOKUP(AN115,'(参考様式８）シフト記号表'!$C$6:$L$47,10,FALSE))</f>
        <v/>
      </c>
      <c r="AO116" s="857" t="str">
        <f>IF(AO115="","",VLOOKUP(AO115,'(参考様式８）シフト記号表'!$C$6:$L$47,10,FALSE))</f>
        <v/>
      </c>
      <c r="AP116" s="857" t="str">
        <f>IF(AP115="","",VLOOKUP(AP115,'(参考様式８）シフト記号表'!$C$6:$L$47,10,FALSE))</f>
        <v/>
      </c>
      <c r="AQ116" s="872" t="str">
        <f>IF(AQ115="","",VLOOKUP(AQ115,'(参考様式８）シフト記号表'!$C$6:$L$47,10,FALSE))</f>
        <v/>
      </c>
      <c r="AR116" s="845" t="str">
        <f>IF(AR115="","",VLOOKUP(AR115,'(参考様式８）シフト記号表'!$C$6:$L$47,10,FALSE))</f>
        <v/>
      </c>
      <c r="AS116" s="857" t="str">
        <f>IF(AS115="","",VLOOKUP(AS115,'(参考様式８）シフト記号表'!$C$6:$L$47,10,FALSE))</f>
        <v/>
      </c>
      <c r="AT116" s="857" t="str">
        <f>IF(AT115="","",VLOOKUP(AT115,'(参考様式８）シフト記号表'!$C$6:$L$47,10,FALSE))</f>
        <v/>
      </c>
      <c r="AU116" s="857" t="str">
        <f>IF(AU115="","",VLOOKUP(AU115,'(参考様式８）シフト記号表'!$C$6:$L$47,10,FALSE))</f>
        <v/>
      </c>
      <c r="AV116" s="857" t="str">
        <f>IF(AV115="","",VLOOKUP(AV115,'(参考様式８）シフト記号表'!$C$6:$L$47,10,FALSE))</f>
        <v/>
      </c>
      <c r="AW116" s="857" t="str">
        <f>IF(AW115="","",VLOOKUP(AW115,'(参考様式８）シフト記号表'!$C$6:$L$47,10,FALSE))</f>
        <v/>
      </c>
      <c r="AX116" s="872" t="str">
        <f>IF(AX115="","",VLOOKUP(AX115,'(参考様式８）シフト記号表'!$C$6:$L$47,10,FALSE))</f>
        <v/>
      </c>
      <c r="AY116" s="845" t="str">
        <f>IF(AY115="","",VLOOKUP(AY115,'(参考様式８）シフト記号表'!$C$6:$L$47,10,FALSE))</f>
        <v/>
      </c>
      <c r="AZ116" s="857" t="str">
        <f>IF(AZ115="","",VLOOKUP(AZ115,'(参考様式８）シフト記号表'!$C$6:$L$47,10,FALSE))</f>
        <v/>
      </c>
      <c r="BA116" s="857" t="str">
        <f>IF(BA115="","",VLOOKUP(BA115,'(参考様式８）シフト記号表'!$C$6:$L$47,10,FALSE))</f>
        <v/>
      </c>
      <c r="BB116" s="904">
        <f>IF($BE$3="４週",SUM(W116:AX116),IF($BE$3="暦月",SUM(W116:BA116),""))</f>
        <v>0</v>
      </c>
      <c r="BC116" s="912"/>
      <c r="BD116" s="921">
        <f>IF($BE$3="４週",BB116/4,IF($BE$3="暦月",(BB116/($BE$8/7)),""))</f>
        <v>0</v>
      </c>
      <c r="BE116" s="912"/>
      <c r="BF116" s="932"/>
      <c r="BG116" s="937"/>
      <c r="BH116" s="937"/>
      <c r="BI116" s="937"/>
      <c r="BJ116" s="948"/>
    </row>
    <row r="117" spans="2:62" ht="20.25" customHeight="1">
      <c r="B117" s="706">
        <f>B115+1</f>
        <v>52</v>
      </c>
      <c r="C117" s="719"/>
      <c r="D117" s="730"/>
      <c r="E117" s="737"/>
      <c r="F117" s="742"/>
      <c r="G117" s="737"/>
      <c r="H117" s="742"/>
      <c r="I117" s="751"/>
      <c r="J117" s="765"/>
      <c r="K117" s="771"/>
      <c r="L117" s="785"/>
      <c r="M117" s="785"/>
      <c r="N117" s="730"/>
      <c r="O117" s="792"/>
      <c r="P117" s="797"/>
      <c r="Q117" s="797"/>
      <c r="R117" s="797"/>
      <c r="S117" s="808"/>
      <c r="T117" s="818" t="s">
        <v>693</v>
      </c>
      <c r="U117" s="825"/>
      <c r="V117" s="836"/>
      <c r="W117" s="846"/>
      <c r="X117" s="858"/>
      <c r="Y117" s="858"/>
      <c r="Z117" s="858"/>
      <c r="AA117" s="858"/>
      <c r="AB117" s="858"/>
      <c r="AC117" s="873"/>
      <c r="AD117" s="846"/>
      <c r="AE117" s="858"/>
      <c r="AF117" s="858"/>
      <c r="AG117" s="858"/>
      <c r="AH117" s="858"/>
      <c r="AI117" s="858"/>
      <c r="AJ117" s="873"/>
      <c r="AK117" s="846"/>
      <c r="AL117" s="858"/>
      <c r="AM117" s="858"/>
      <c r="AN117" s="858"/>
      <c r="AO117" s="858"/>
      <c r="AP117" s="858"/>
      <c r="AQ117" s="873"/>
      <c r="AR117" s="846"/>
      <c r="AS117" s="858"/>
      <c r="AT117" s="858"/>
      <c r="AU117" s="858"/>
      <c r="AV117" s="858"/>
      <c r="AW117" s="858"/>
      <c r="AX117" s="873"/>
      <c r="AY117" s="846"/>
      <c r="AZ117" s="858"/>
      <c r="BA117" s="896"/>
      <c r="BB117" s="903"/>
      <c r="BC117" s="911"/>
      <c r="BD117" s="920"/>
      <c r="BE117" s="926"/>
      <c r="BF117" s="931"/>
      <c r="BG117" s="936"/>
      <c r="BH117" s="936"/>
      <c r="BI117" s="936"/>
      <c r="BJ117" s="947"/>
    </row>
    <row r="118" spans="2:62" ht="20.25" customHeight="1">
      <c r="B118" s="707"/>
      <c r="C118" s="720"/>
      <c r="D118" s="731"/>
      <c r="E118" s="739"/>
      <c r="F118" s="744">
        <f>C117</f>
        <v>0</v>
      </c>
      <c r="G118" s="739"/>
      <c r="H118" s="744">
        <f>I117</f>
        <v>0</v>
      </c>
      <c r="I118" s="752"/>
      <c r="J118" s="766"/>
      <c r="K118" s="772"/>
      <c r="L118" s="786"/>
      <c r="M118" s="786"/>
      <c r="N118" s="731"/>
      <c r="O118" s="792"/>
      <c r="P118" s="797"/>
      <c r="Q118" s="797"/>
      <c r="R118" s="797"/>
      <c r="S118" s="808"/>
      <c r="T118" s="817" t="s">
        <v>623</v>
      </c>
      <c r="U118" s="824"/>
      <c r="V118" s="835"/>
      <c r="W118" s="845" t="str">
        <f>IF(W117="","",VLOOKUP(W117,'(参考様式８）シフト記号表'!$C$6:$L$47,10,FALSE))</f>
        <v/>
      </c>
      <c r="X118" s="857" t="str">
        <f>IF(X117="","",VLOOKUP(X117,'(参考様式８）シフト記号表'!$C$6:$L$47,10,FALSE))</f>
        <v/>
      </c>
      <c r="Y118" s="857" t="str">
        <f>IF(Y117="","",VLOOKUP(Y117,'(参考様式８）シフト記号表'!$C$6:$L$47,10,FALSE))</f>
        <v/>
      </c>
      <c r="Z118" s="857" t="str">
        <f>IF(Z117="","",VLOOKUP(Z117,'(参考様式８）シフト記号表'!$C$6:$L$47,10,FALSE))</f>
        <v/>
      </c>
      <c r="AA118" s="857" t="str">
        <f>IF(AA117="","",VLOOKUP(AA117,'(参考様式８）シフト記号表'!$C$6:$L$47,10,FALSE))</f>
        <v/>
      </c>
      <c r="AB118" s="857" t="str">
        <f>IF(AB117="","",VLOOKUP(AB117,'(参考様式８）シフト記号表'!$C$6:$L$47,10,FALSE))</f>
        <v/>
      </c>
      <c r="AC118" s="872" t="str">
        <f>IF(AC117="","",VLOOKUP(AC117,'(参考様式８）シフト記号表'!$C$6:$L$47,10,FALSE))</f>
        <v/>
      </c>
      <c r="AD118" s="845" t="str">
        <f>IF(AD117="","",VLOOKUP(AD117,'(参考様式８）シフト記号表'!$C$6:$L$47,10,FALSE))</f>
        <v/>
      </c>
      <c r="AE118" s="857" t="str">
        <f>IF(AE117="","",VLOOKUP(AE117,'(参考様式８）シフト記号表'!$C$6:$L$47,10,FALSE))</f>
        <v/>
      </c>
      <c r="AF118" s="857" t="str">
        <f>IF(AF117="","",VLOOKUP(AF117,'(参考様式８）シフト記号表'!$C$6:$L$47,10,FALSE))</f>
        <v/>
      </c>
      <c r="AG118" s="857" t="str">
        <f>IF(AG117="","",VLOOKUP(AG117,'(参考様式８）シフト記号表'!$C$6:$L$47,10,FALSE))</f>
        <v/>
      </c>
      <c r="AH118" s="857" t="str">
        <f>IF(AH117="","",VLOOKUP(AH117,'(参考様式８）シフト記号表'!$C$6:$L$47,10,FALSE))</f>
        <v/>
      </c>
      <c r="AI118" s="857" t="str">
        <f>IF(AI117="","",VLOOKUP(AI117,'(参考様式８）シフト記号表'!$C$6:$L$47,10,FALSE))</f>
        <v/>
      </c>
      <c r="AJ118" s="872" t="str">
        <f>IF(AJ117="","",VLOOKUP(AJ117,'(参考様式８）シフト記号表'!$C$6:$L$47,10,FALSE))</f>
        <v/>
      </c>
      <c r="AK118" s="845" t="str">
        <f>IF(AK117="","",VLOOKUP(AK117,'(参考様式８）シフト記号表'!$C$6:$L$47,10,FALSE))</f>
        <v/>
      </c>
      <c r="AL118" s="857" t="str">
        <f>IF(AL117="","",VLOOKUP(AL117,'(参考様式８）シフト記号表'!$C$6:$L$47,10,FALSE))</f>
        <v/>
      </c>
      <c r="AM118" s="857" t="str">
        <f>IF(AM117="","",VLOOKUP(AM117,'(参考様式８）シフト記号表'!$C$6:$L$47,10,FALSE))</f>
        <v/>
      </c>
      <c r="AN118" s="857" t="str">
        <f>IF(AN117="","",VLOOKUP(AN117,'(参考様式８）シフト記号表'!$C$6:$L$47,10,FALSE))</f>
        <v/>
      </c>
      <c r="AO118" s="857" t="str">
        <f>IF(AO117="","",VLOOKUP(AO117,'(参考様式８）シフト記号表'!$C$6:$L$47,10,FALSE))</f>
        <v/>
      </c>
      <c r="AP118" s="857" t="str">
        <f>IF(AP117="","",VLOOKUP(AP117,'(参考様式８）シフト記号表'!$C$6:$L$47,10,FALSE))</f>
        <v/>
      </c>
      <c r="AQ118" s="872" t="str">
        <f>IF(AQ117="","",VLOOKUP(AQ117,'(参考様式８）シフト記号表'!$C$6:$L$47,10,FALSE))</f>
        <v/>
      </c>
      <c r="AR118" s="845" t="str">
        <f>IF(AR117="","",VLOOKUP(AR117,'(参考様式８）シフト記号表'!$C$6:$L$47,10,FALSE))</f>
        <v/>
      </c>
      <c r="AS118" s="857" t="str">
        <f>IF(AS117="","",VLOOKUP(AS117,'(参考様式８）シフト記号表'!$C$6:$L$47,10,FALSE))</f>
        <v/>
      </c>
      <c r="AT118" s="857" t="str">
        <f>IF(AT117="","",VLOOKUP(AT117,'(参考様式８）シフト記号表'!$C$6:$L$47,10,FALSE))</f>
        <v/>
      </c>
      <c r="AU118" s="857" t="str">
        <f>IF(AU117="","",VLOOKUP(AU117,'(参考様式８）シフト記号表'!$C$6:$L$47,10,FALSE))</f>
        <v/>
      </c>
      <c r="AV118" s="857" t="str">
        <f>IF(AV117="","",VLOOKUP(AV117,'(参考様式８）シフト記号表'!$C$6:$L$47,10,FALSE))</f>
        <v/>
      </c>
      <c r="AW118" s="857" t="str">
        <f>IF(AW117="","",VLOOKUP(AW117,'(参考様式８）シフト記号表'!$C$6:$L$47,10,FALSE))</f>
        <v/>
      </c>
      <c r="AX118" s="872" t="str">
        <f>IF(AX117="","",VLOOKUP(AX117,'(参考様式８）シフト記号表'!$C$6:$L$47,10,FALSE))</f>
        <v/>
      </c>
      <c r="AY118" s="845" t="str">
        <f>IF(AY117="","",VLOOKUP(AY117,'(参考様式８）シフト記号表'!$C$6:$L$47,10,FALSE))</f>
        <v/>
      </c>
      <c r="AZ118" s="857" t="str">
        <f>IF(AZ117="","",VLOOKUP(AZ117,'(参考様式８）シフト記号表'!$C$6:$L$47,10,FALSE))</f>
        <v/>
      </c>
      <c r="BA118" s="857" t="str">
        <f>IF(BA117="","",VLOOKUP(BA117,'(参考様式８）シフト記号表'!$C$6:$L$47,10,FALSE))</f>
        <v/>
      </c>
      <c r="BB118" s="904">
        <f>IF($BE$3="４週",SUM(W118:AX118),IF($BE$3="暦月",SUM(W118:BA118),""))</f>
        <v>0</v>
      </c>
      <c r="BC118" s="912"/>
      <c r="BD118" s="921">
        <f>IF($BE$3="４週",BB118/4,IF($BE$3="暦月",(BB118/($BE$8/7)),""))</f>
        <v>0</v>
      </c>
      <c r="BE118" s="912"/>
      <c r="BF118" s="932"/>
      <c r="BG118" s="937"/>
      <c r="BH118" s="937"/>
      <c r="BI118" s="937"/>
      <c r="BJ118" s="948"/>
    </row>
    <row r="119" spans="2:62" ht="20.25" customHeight="1">
      <c r="B119" s="706">
        <f>B117+1</f>
        <v>53</v>
      </c>
      <c r="C119" s="719"/>
      <c r="D119" s="730"/>
      <c r="E119" s="737"/>
      <c r="F119" s="742"/>
      <c r="G119" s="737"/>
      <c r="H119" s="742"/>
      <c r="I119" s="751"/>
      <c r="J119" s="765"/>
      <c r="K119" s="771"/>
      <c r="L119" s="785"/>
      <c r="M119" s="785"/>
      <c r="N119" s="730"/>
      <c r="O119" s="792"/>
      <c r="P119" s="797"/>
      <c r="Q119" s="797"/>
      <c r="R119" s="797"/>
      <c r="S119" s="808"/>
      <c r="T119" s="818" t="s">
        <v>693</v>
      </c>
      <c r="U119" s="825"/>
      <c r="V119" s="836"/>
      <c r="W119" s="846"/>
      <c r="X119" s="858"/>
      <c r="Y119" s="858"/>
      <c r="Z119" s="858"/>
      <c r="AA119" s="858"/>
      <c r="AB119" s="858"/>
      <c r="AC119" s="873"/>
      <c r="AD119" s="846"/>
      <c r="AE119" s="858"/>
      <c r="AF119" s="858"/>
      <c r="AG119" s="858"/>
      <c r="AH119" s="858"/>
      <c r="AI119" s="858"/>
      <c r="AJ119" s="873"/>
      <c r="AK119" s="846"/>
      <c r="AL119" s="858"/>
      <c r="AM119" s="858"/>
      <c r="AN119" s="858"/>
      <c r="AO119" s="858"/>
      <c r="AP119" s="858"/>
      <c r="AQ119" s="873"/>
      <c r="AR119" s="846"/>
      <c r="AS119" s="858"/>
      <c r="AT119" s="858"/>
      <c r="AU119" s="858"/>
      <c r="AV119" s="858"/>
      <c r="AW119" s="858"/>
      <c r="AX119" s="873"/>
      <c r="AY119" s="846"/>
      <c r="AZ119" s="858"/>
      <c r="BA119" s="896"/>
      <c r="BB119" s="903"/>
      <c r="BC119" s="911"/>
      <c r="BD119" s="920"/>
      <c r="BE119" s="926"/>
      <c r="BF119" s="931"/>
      <c r="BG119" s="936"/>
      <c r="BH119" s="936"/>
      <c r="BI119" s="936"/>
      <c r="BJ119" s="947"/>
    </row>
    <row r="120" spans="2:62" ht="20.25" customHeight="1">
      <c r="B120" s="707"/>
      <c r="C120" s="720"/>
      <c r="D120" s="731"/>
      <c r="E120" s="739"/>
      <c r="F120" s="744">
        <f>C119</f>
        <v>0</v>
      </c>
      <c r="G120" s="739"/>
      <c r="H120" s="744">
        <f>I119</f>
        <v>0</v>
      </c>
      <c r="I120" s="752"/>
      <c r="J120" s="766"/>
      <c r="K120" s="772"/>
      <c r="L120" s="786"/>
      <c r="M120" s="786"/>
      <c r="N120" s="731"/>
      <c r="O120" s="792"/>
      <c r="P120" s="797"/>
      <c r="Q120" s="797"/>
      <c r="R120" s="797"/>
      <c r="S120" s="808"/>
      <c r="T120" s="817" t="s">
        <v>623</v>
      </c>
      <c r="U120" s="824"/>
      <c r="V120" s="835"/>
      <c r="W120" s="845" t="str">
        <f>IF(W119="","",VLOOKUP(W119,'(参考様式８）シフト記号表'!$C$6:$L$47,10,FALSE))</f>
        <v/>
      </c>
      <c r="X120" s="857" t="str">
        <f>IF(X119="","",VLOOKUP(X119,'(参考様式８）シフト記号表'!$C$6:$L$47,10,FALSE))</f>
        <v/>
      </c>
      <c r="Y120" s="857" t="str">
        <f>IF(Y119="","",VLOOKUP(Y119,'(参考様式８）シフト記号表'!$C$6:$L$47,10,FALSE))</f>
        <v/>
      </c>
      <c r="Z120" s="857" t="str">
        <f>IF(Z119="","",VLOOKUP(Z119,'(参考様式８）シフト記号表'!$C$6:$L$47,10,FALSE))</f>
        <v/>
      </c>
      <c r="AA120" s="857" t="str">
        <f>IF(AA119="","",VLOOKUP(AA119,'(参考様式８）シフト記号表'!$C$6:$L$47,10,FALSE))</f>
        <v/>
      </c>
      <c r="AB120" s="857" t="str">
        <f>IF(AB119="","",VLOOKUP(AB119,'(参考様式８）シフト記号表'!$C$6:$L$47,10,FALSE))</f>
        <v/>
      </c>
      <c r="AC120" s="872" t="str">
        <f>IF(AC119="","",VLOOKUP(AC119,'(参考様式８）シフト記号表'!$C$6:$L$47,10,FALSE))</f>
        <v/>
      </c>
      <c r="AD120" s="845" t="str">
        <f>IF(AD119="","",VLOOKUP(AD119,'(参考様式８）シフト記号表'!$C$6:$L$47,10,FALSE))</f>
        <v/>
      </c>
      <c r="AE120" s="857" t="str">
        <f>IF(AE119="","",VLOOKUP(AE119,'(参考様式８）シフト記号表'!$C$6:$L$47,10,FALSE))</f>
        <v/>
      </c>
      <c r="AF120" s="857" t="str">
        <f>IF(AF119="","",VLOOKUP(AF119,'(参考様式８）シフト記号表'!$C$6:$L$47,10,FALSE))</f>
        <v/>
      </c>
      <c r="AG120" s="857" t="str">
        <f>IF(AG119="","",VLOOKUP(AG119,'(参考様式８）シフト記号表'!$C$6:$L$47,10,FALSE))</f>
        <v/>
      </c>
      <c r="AH120" s="857" t="str">
        <f>IF(AH119="","",VLOOKUP(AH119,'(参考様式８）シフト記号表'!$C$6:$L$47,10,FALSE))</f>
        <v/>
      </c>
      <c r="AI120" s="857" t="str">
        <f>IF(AI119="","",VLOOKUP(AI119,'(参考様式８）シフト記号表'!$C$6:$L$47,10,FALSE))</f>
        <v/>
      </c>
      <c r="AJ120" s="872" t="str">
        <f>IF(AJ119="","",VLOOKUP(AJ119,'(参考様式８）シフト記号表'!$C$6:$L$47,10,FALSE))</f>
        <v/>
      </c>
      <c r="AK120" s="845" t="str">
        <f>IF(AK119="","",VLOOKUP(AK119,'(参考様式８）シフト記号表'!$C$6:$L$47,10,FALSE))</f>
        <v/>
      </c>
      <c r="AL120" s="857" t="str">
        <f>IF(AL119="","",VLOOKUP(AL119,'(参考様式８）シフト記号表'!$C$6:$L$47,10,FALSE))</f>
        <v/>
      </c>
      <c r="AM120" s="857" t="str">
        <f>IF(AM119="","",VLOOKUP(AM119,'(参考様式８）シフト記号表'!$C$6:$L$47,10,FALSE))</f>
        <v/>
      </c>
      <c r="AN120" s="857" t="str">
        <f>IF(AN119="","",VLOOKUP(AN119,'(参考様式８）シフト記号表'!$C$6:$L$47,10,FALSE))</f>
        <v/>
      </c>
      <c r="AO120" s="857" t="str">
        <f>IF(AO119="","",VLOOKUP(AO119,'(参考様式８）シフト記号表'!$C$6:$L$47,10,FALSE))</f>
        <v/>
      </c>
      <c r="AP120" s="857" t="str">
        <f>IF(AP119="","",VLOOKUP(AP119,'(参考様式８）シフト記号表'!$C$6:$L$47,10,FALSE))</f>
        <v/>
      </c>
      <c r="AQ120" s="872" t="str">
        <f>IF(AQ119="","",VLOOKUP(AQ119,'(参考様式８）シフト記号表'!$C$6:$L$47,10,FALSE))</f>
        <v/>
      </c>
      <c r="AR120" s="845" t="str">
        <f>IF(AR119="","",VLOOKUP(AR119,'(参考様式８）シフト記号表'!$C$6:$L$47,10,FALSE))</f>
        <v/>
      </c>
      <c r="AS120" s="857" t="str">
        <f>IF(AS119="","",VLOOKUP(AS119,'(参考様式８）シフト記号表'!$C$6:$L$47,10,FALSE))</f>
        <v/>
      </c>
      <c r="AT120" s="857" t="str">
        <f>IF(AT119="","",VLOOKUP(AT119,'(参考様式８）シフト記号表'!$C$6:$L$47,10,FALSE))</f>
        <v/>
      </c>
      <c r="AU120" s="857" t="str">
        <f>IF(AU119="","",VLOOKUP(AU119,'(参考様式８）シフト記号表'!$C$6:$L$47,10,FALSE))</f>
        <v/>
      </c>
      <c r="AV120" s="857" t="str">
        <f>IF(AV119="","",VLOOKUP(AV119,'(参考様式８）シフト記号表'!$C$6:$L$47,10,FALSE))</f>
        <v/>
      </c>
      <c r="AW120" s="857" t="str">
        <f>IF(AW119="","",VLOOKUP(AW119,'(参考様式８）シフト記号表'!$C$6:$L$47,10,FALSE))</f>
        <v/>
      </c>
      <c r="AX120" s="872" t="str">
        <f>IF(AX119="","",VLOOKUP(AX119,'(参考様式８）シフト記号表'!$C$6:$L$47,10,FALSE))</f>
        <v/>
      </c>
      <c r="AY120" s="845" t="str">
        <f>IF(AY119="","",VLOOKUP(AY119,'(参考様式８）シフト記号表'!$C$6:$L$47,10,FALSE))</f>
        <v/>
      </c>
      <c r="AZ120" s="857" t="str">
        <f>IF(AZ119="","",VLOOKUP(AZ119,'(参考様式８）シフト記号表'!$C$6:$L$47,10,FALSE))</f>
        <v/>
      </c>
      <c r="BA120" s="857" t="str">
        <f>IF(BA119="","",VLOOKUP(BA119,'(参考様式８）シフト記号表'!$C$6:$L$47,10,FALSE))</f>
        <v/>
      </c>
      <c r="BB120" s="904">
        <f>IF($BE$3="４週",SUM(W120:AX120),IF($BE$3="暦月",SUM(W120:BA120),""))</f>
        <v>0</v>
      </c>
      <c r="BC120" s="912"/>
      <c r="BD120" s="921">
        <f>IF($BE$3="４週",BB120/4,IF($BE$3="暦月",(BB120/($BE$8/7)),""))</f>
        <v>0</v>
      </c>
      <c r="BE120" s="912"/>
      <c r="BF120" s="932"/>
      <c r="BG120" s="937"/>
      <c r="BH120" s="937"/>
      <c r="BI120" s="937"/>
      <c r="BJ120" s="948"/>
    </row>
    <row r="121" spans="2:62" ht="20.25" customHeight="1">
      <c r="B121" s="706">
        <f>B119+1</f>
        <v>54</v>
      </c>
      <c r="C121" s="719"/>
      <c r="D121" s="730"/>
      <c r="E121" s="737"/>
      <c r="F121" s="742"/>
      <c r="G121" s="737"/>
      <c r="H121" s="742"/>
      <c r="I121" s="751"/>
      <c r="J121" s="765"/>
      <c r="K121" s="771"/>
      <c r="L121" s="785"/>
      <c r="M121" s="785"/>
      <c r="N121" s="730"/>
      <c r="O121" s="792"/>
      <c r="P121" s="797"/>
      <c r="Q121" s="797"/>
      <c r="R121" s="797"/>
      <c r="S121" s="808"/>
      <c r="T121" s="818" t="s">
        <v>693</v>
      </c>
      <c r="U121" s="825"/>
      <c r="V121" s="836"/>
      <c r="W121" s="846"/>
      <c r="X121" s="858"/>
      <c r="Y121" s="858"/>
      <c r="Z121" s="858"/>
      <c r="AA121" s="858"/>
      <c r="AB121" s="858"/>
      <c r="AC121" s="873"/>
      <c r="AD121" s="846"/>
      <c r="AE121" s="858"/>
      <c r="AF121" s="858"/>
      <c r="AG121" s="858"/>
      <c r="AH121" s="858"/>
      <c r="AI121" s="858"/>
      <c r="AJ121" s="873"/>
      <c r="AK121" s="846"/>
      <c r="AL121" s="858"/>
      <c r="AM121" s="858"/>
      <c r="AN121" s="858"/>
      <c r="AO121" s="858"/>
      <c r="AP121" s="858"/>
      <c r="AQ121" s="873"/>
      <c r="AR121" s="846"/>
      <c r="AS121" s="858"/>
      <c r="AT121" s="858"/>
      <c r="AU121" s="858"/>
      <c r="AV121" s="858"/>
      <c r="AW121" s="858"/>
      <c r="AX121" s="873"/>
      <c r="AY121" s="846"/>
      <c r="AZ121" s="858"/>
      <c r="BA121" s="896"/>
      <c r="BB121" s="903"/>
      <c r="BC121" s="911"/>
      <c r="BD121" s="920"/>
      <c r="BE121" s="926"/>
      <c r="BF121" s="931"/>
      <c r="BG121" s="936"/>
      <c r="BH121" s="936"/>
      <c r="BI121" s="936"/>
      <c r="BJ121" s="947"/>
    </row>
    <row r="122" spans="2:62" ht="20.25" customHeight="1">
      <c r="B122" s="707"/>
      <c r="C122" s="720"/>
      <c r="D122" s="731"/>
      <c r="E122" s="739"/>
      <c r="F122" s="744">
        <f>C121</f>
        <v>0</v>
      </c>
      <c r="G122" s="739"/>
      <c r="H122" s="744">
        <f>I121</f>
        <v>0</v>
      </c>
      <c r="I122" s="752"/>
      <c r="J122" s="766"/>
      <c r="K122" s="772"/>
      <c r="L122" s="786"/>
      <c r="M122" s="786"/>
      <c r="N122" s="731"/>
      <c r="O122" s="792"/>
      <c r="P122" s="797"/>
      <c r="Q122" s="797"/>
      <c r="R122" s="797"/>
      <c r="S122" s="808"/>
      <c r="T122" s="817" t="s">
        <v>623</v>
      </c>
      <c r="U122" s="824"/>
      <c r="V122" s="835"/>
      <c r="W122" s="845" t="str">
        <f>IF(W121="","",VLOOKUP(W121,'(参考様式８）シフト記号表'!$C$6:$L$47,10,FALSE))</f>
        <v/>
      </c>
      <c r="X122" s="857" t="str">
        <f>IF(X121="","",VLOOKUP(X121,'(参考様式８）シフト記号表'!$C$6:$L$47,10,FALSE))</f>
        <v/>
      </c>
      <c r="Y122" s="857" t="str">
        <f>IF(Y121="","",VLOOKUP(Y121,'(参考様式８）シフト記号表'!$C$6:$L$47,10,FALSE))</f>
        <v/>
      </c>
      <c r="Z122" s="857" t="str">
        <f>IF(Z121="","",VLOOKUP(Z121,'(参考様式８）シフト記号表'!$C$6:$L$47,10,FALSE))</f>
        <v/>
      </c>
      <c r="AA122" s="857" t="str">
        <f>IF(AA121="","",VLOOKUP(AA121,'(参考様式８）シフト記号表'!$C$6:$L$47,10,FALSE))</f>
        <v/>
      </c>
      <c r="AB122" s="857" t="str">
        <f>IF(AB121="","",VLOOKUP(AB121,'(参考様式８）シフト記号表'!$C$6:$L$47,10,FALSE))</f>
        <v/>
      </c>
      <c r="AC122" s="872" t="str">
        <f>IF(AC121="","",VLOOKUP(AC121,'(参考様式８）シフト記号表'!$C$6:$L$47,10,FALSE))</f>
        <v/>
      </c>
      <c r="AD122" s="845" t="str">
        <f>IF(AD121="","",VLOOKUP(AD121,'(参考様式８）シフト記号表'!$C$6:$L$47,10,FALSE))</f>
        <v/>
      </c>
      <c r="AE122" s="857" t="str">
        <f>IF(AE121="","",VLOOKUP(AE121,'(参考様式８）シフト記号表'!$C$6:$L$47,10,FALSE))</f>
        <v/>
      </c>
      <c r="AF122" s="857" t="str">
        <f>IF(AF121="","",VLOOKUP(AF121,'(参考様式８）シフト記号表'!$C$6:$L$47,10,FALSE))</f>
        <v/>
      </c>
      <c r="AG122" s="857" t="str">
        <f>IF(AG121="","",VLOOKUP(AG121,'(参考様式８）シフト記号表'!$C$6:$L$47,10,FALSE))</f>
        <v/>
      </c>
      <c r="AH122" s="857" t="str">
        <f>IF(AH121="","",VLOOKUP(AH121,'(参考様式８）シフト記号表'!$C$6:$L$47,10,FALSE))</f>
        <v/>
      </c>
      <c r="AI122" s="857" t="str">
        <f>IF(AI121="","",VLOOKUP(AI121,'(参考様式８）シフト記号表'!$C$6:$L$47,10,FALSE))</f>
        <v/>
      </c>
      <c r="AJ122" s="872" t="str">
        <f>IF(AJ121="","",VLOOKUP(AJ121,'(参考様式８）シフト記号表'!$C$6:$L$47,10,FALSE))</f>
        <v/>
      </c>
      <c r="AK122" s="845" t="str">
        <f>IF(AK121="","",VLOOKUP(AK121,'(参考様式８）シフト記号表'!$C$6:$L$47,10,FALSE))</f>
        <v/>
      </c>
      <c r="AL122" s="857" t="str">
        <f>IF(AL121="","",VLOOKUP(AL121,'(参考様式８）シフト記号表'!$C$6:$L$47,10,FALSE))</f>
        <v/>
      </c>
      <c r="AM122" s="857" t="str">
        <f>IF(AM121="","",VLOOKUP(AM121,'(参考様式８）シフト記号表'!$C$6:$L$47,10,FALSE))</f>
        <v/>
      </c>
      <c r="AN122" s="857" t="str">
        <f>IF(AN121="","",VLOOKUP(AN121,'(参考様式８）シフト記号表'!$C$6:$L$47,10,FALSE))</f>
        <v/>
      </c>
      <c r="AO122" s="857" t="str">
        <f>IF(AO121="","",VLOOKUP(AO121,'(参考様式８）シフト記号表'!$C$6:$L$47,10,FALSE))</f>
        <v/>
      </c>
      <c r="AP122" s="857" t="str">
        <f>IF(AP121="","",VLOOKUP(AP121,'(参考様式８）シフト記号表'!$C$6:$L$47,10,FALSE))</f>
        <v/>
      </c>
      <c r="AQ122" s="872" t="str">
        <f>IF(AQ121="","",VLOOKUP(AQ121,'(参考様式８）シフト記号表'!$C$6:$L$47,10,FALSE))</f>
        <v/>
      </c>
      <c r="AR122" s="845" t="str">
        <f>IF(AR121="","",VLOOKUP(AR121,'(参考様式８）シフト記号表'!$C$6:$L$47,10,FALSE))</f>
        <v/>
      </c>
      <c r="AS122" s="857" t="str">
        <f>IF(AS121="","",VLOOKUP(AS121,'(参考様式８）シフト記号表'!$C$6:$L$47,10,FALSE))</f>
        <v/>
      </c>
      <c r="AT122" s="857" t="str">
        <f>IF(AT121="","",VLOOKUP(AT121,'(参考様式８）シフト記号表'!$C$6:$L$47,10,FALSE))</f>
        <v/>
      </c>
      <c r="AU122" s="857" t="str">
        <f>IF(AU121="","",VLOOKUP(AU121,'(参考様式８）シフト記号表'!$C$6:$L$47,10,FALSE))</f>
        <v/>
      </c>
      <c r="AV122" s="857" t="str">
        <f>IF(AV121="","",VLOOKUP(AV121,'(参考様式８）シフト記号表'!$C$6:$L$47,10,FALSE))</f>
        <v/>
      </c>
      <c r="AW122" s="857" t="str">
        <f>IF(AW121="","",VLOOKUP(AW121,'(参考様式８）シフト記号表'!$C$6:$L$47,10,FALSE))</f>
        <v/>
      </c>
      <c r="AX122" s="872" t="str">
        <f>IF(AX121="","",VLOOKUP(AX121,'(参考様式８）シフト記号表'!$C$6:$L$47,10,FALSE))</f>
        <v/>
      </c>
      <c r="AY122" s="845" t="str">
        <f>IF(AY121="","",VLOOKUP(AY121,'(参考様式８）シフト記号表'!$C$6:$L$47,10,FALSE))</f>
        <v/>
      </c>
      <c r="AZ122" s="857" t="str">
        <f>IF(AZ121="","",VLOOKUP(AZ121,'(参考様式８）シフト記号表'!$C$6:$L$47,10,FALSE))</f>
        <v/>
      </c>
      <c r="BA122" s="857" t="str">
        <f>IF(BA121="","",VLOOKUP(BA121,'(参考様式８）シフト記号表'!$C$6:$L$47,10,FALSE))</f>
        <v/>
      </c>
      <c r="BB122" s="904">
        <f>IF($BE$3="４週",SUM(W122:AX122),IF($BE$3="暦月",SUM(W122:BA122),""))</f>
        <v>0</v>
      </c>
      <c r="BC122" s="912"/>
      <c r="BD122" s="921">
        <f>IF($BE$3="４週",BB122/4,IF($BE$3="暦月",(BB122/($BE$8/7)),""))</f>
        <v>0</v>
      </c>
      <c r="BE122" s="912"/>
      <c r="BF122" s="932"/>
      <c r="BG122" s="937"/>
      <c r="BH122" s="937"/>
      <c r="BI122" s="937"/>
      <c r="BJ122" s="948"/>
    </row>
    <row r="123" spans="2:62" ht="20.25" customHeight="1">
      <c r="B123" s="706">
        <f>B121+1</f>
        <v>55</v>
      </c>
      <c r="C123" s="719"/>
      <c r="D123" s="730"/>
      <c r="E123" s="737"/>
      <c r="F123" s="742"/>
      <c r="G123" s="737"/>
      <c r="H123" s="742"/>
      <c r="I123" s="751"/>
      <c r="J123" s="765"/>
      <c r="K123" s="771"/>
      <c r="L123" s="785"/>
      <c r="M123" s="785"/>
      <c r="N123" s="730"/>
      <c r="O123" s="792"/>
      <c r="P123" s="797"/>
      <c r="Q123" s="797"/>
      <c r="R123" s="797"/>
      <c r="S123" s="808"/>
      <c r="T123" s="818" t="s">
        <v>693</v>
      </c>
      <c r="U123" s="825"/>
      <c r="V123" s="836"/>
      <c r="W123" s="846"/>
      <c r="X123" s="858"/>
      <c r="Y123" s="858"/>
      <c r="Z123" s="858"/>
      <c r="AA123" s="858"/>
      <c r="AB123" s="858"/>
      <c r="AC123" s="873"/>
      <c r="AD123" s="846"/>
      <c r="AE123" s="858"/>
      <c r="AF123" s="858"/>
      <c r="AG123" s="858"/>
      <c r="AH123" s="858"/>
      <c r="AI123" s="858"/>
      <c r="AJ123" s="873"/>
      <c r="AK123" s="846"/>
      <c r="AL123" s="858"/>
      <c r="AM123" s="858"/>
      <c r="AN123" s="858"/>
      <c r="AO123" s="858"/>
      <c r="AP123" s="858"/>
      <c r="AQ123" s="873"/>
      <c r="AR123" s="846"/>
      <c r="AS123" s="858"/>
      <c r="AT123" s="858"/>
      <c r="AU123" s="858"/>
      <c r="AV123" s="858"/>
      <c r="AW123" s="858"/>
      <c r="AX123" s="873"/>
      <c r="AY123" s="846"/>
      <c r="AZ123" s="858"/>
      <c r="BA123" s="896"/>
      <c r="BB123" s="903"/>
      <c r="BC123" s="911"/>
      <c r="BD123" s="920"/>
      <c r="BE123" s="926"/>
      <c r="BF123" s="931"/>
      <c r="BG123" s="936"/>
      <c r="BH123" s="936"/>
      <c r="BI123" s="936"/>
      <c r="BJ123" s="947"/>
    </row>
    <row r="124" spans="2:62" ht="20.25" customHeight="1">
      <c r="B124" s="707"/>
      <c r="C124" s="720"/>
      <c r="D124" s="731"/>
      <c r="E124" s="739"/>
      <c r="F124" s="744">
        <f>C123</f>
        <v>0</v>
      </c>
      <c r="G124" s="739"/>
      <c r="H124" s="744">
        <f>I123</f>
        <v>0</v>
      </c>
      <c r="I124" s="752"/>
      <c r="J124" s="766"/>
      <c r="K124" s="772"/>
      <c r="L124" s="786"/>
      <c r="M124" s="786"/>
      <c r="N124" s="731"/>
      <c r="O124" s="792"/>
      <c r="P124" s="797"/>
      <c r="Q124" s="797"/>
      <c r="R124" s="797"/>
      <c r="S124" s="808"/>
      <c r="T124" s="817" t="s">
        <v>623</v>
      </c>
      <c r="U124" s="824"/>
      <c r="V124" s="835"/>
      <c r="W124" s="845" t="str">
        <f>IF(W123="","",VLOOKUP(W123,'(参考様式８）シフト記号表'!$C$6:$L$47,10,FALSE))</f>
        <v/>
      </c>
      <c r="X124" s="857" t="str">
        <f>IF(X123="","",VLOOKUP(X123,'(参考様式８）シフト記号表'!$C$6:$L$47,10,FALSE))</f>
        <v/>
      </c>
      <c r="Y124" s="857" t="str">
        <f>IF(Y123="","",VLOOKUP(Y123,'(参考様式８）シフト記号表'!$C$6:$L$47,10,FALSE))</f>
        <v/>
      </c>
      <c r="Z124" s="857" t="str">
        <f>IF(Z123="","",VLOOKUP(Z123,'(参考様式８）シフト記号表'!$C$6:$L$47,10,FALSE))</f>
        <v/>
      </c>
      <c r="AA124" s="857" t="str">
        <f>IF(AA123="","",VLOOKUP(AA123,'(参考様式８）シフト記号表'!$C$6:$L$47,10,FALSE))</f>
        <v/>
      </c>
      <c r="AB124" s="857" t="str">
        <f>IF(AB123="","",VLOOKUP(AB123,'(参考様式８）シフト記号表'!$C$6:$L$47,10,FALSE))</f>
        <v/>
      </c>
      <c r="AC124" s="872" t="str">
        <f>IF(AC123="","",VLOOKUP(AC123,'(参考様式８）シフト記号表'!$C$6:$L$47,10,FALSE))</f>
        <v/>
      </c>
      <c r="AD124" s="845" t="str">
        <f>IF(AD123="","",VLOOKUP(AD123,'(参考様式８）シフト記号表'!$C$6:$L$47,10,FALSE))</f>
        <v/>
      </c>
      <c r="AE124" s="857" t="str">
        <f>IF(AE123="","",VLOOKUP(AE123,'(参考様式８）シフト記号表'!$C$6:$L$47,10,FALSE))</f>
        <v/>
      </c>
      <c r="AF124" s="857" t="str">
        <f>IF(AF123="","",VLOOKUP(AF123,'(参考様式８）シフト記号表'!$C$6:$L$47,10,FALSE))</f>
        <v/>
      </c>
      <c r="AG124" s="857" t="str">
        <f>IF(AG123="","",VLOOKUP(AG123,'(参考様式８）シフト記号表'!$C$6:$L$47,10,FALSE))</f>
        <v/>
      </c>
      <c r="AH124" s="857" t="str">
        <f>IF(AH123="","",VLOOKUP(AH123,'(参考様式８）シフト記号表'!$C$6:$L$47,10,FALSE))</f>
        <v/>
      </c>
      <c r="AI124" s="857" t="str">
        <f>IF(AI123="","",VLOOKUP(AI123,'(参考様式８）シフト記号表'!$C$6:$L$47,10,FALSE))</f>
        <v/>
      </c>
      <c r="AJ124" s="872" t="str">
        <f>IF(AJ123="","",VLOOKUP(AJ123,'(参考様式８）シフト記号表'!$C$6:$L$47,10,FALSE))</f>
        <v/>
      </c>
      <c r="AK124" s="845" t="str">
        <f>IF(AK123="","",VLOOKUP(AK123,'(参考様式８）シフト記号表'!$C$6:$L$47,10,FALSE))</f>
        <v/>
      </c>
      <c r="AL124" s="857" t="str">
        <f>IF(AL123="","",VLOOKUP(AL123,'(参考様式８）シフト記号表'!$C$6:$L$47,10,FALSE))</f>
        <v/>
      </c>
      <c r="AM124" s="857" t="str">
        <f>IF(AM123="","",VLOOKUP(AM123,'(参考様式８）シフト記号表'!$C$6:$L$47,10,FALSE))</f>
        <v/>
      </c>
      <c r="AN124" s="857" t="str">
        <f>IF(AN123="","",VLOOKUP(AN123,'(参考様式８）シフト記号表'!$C$6:$L$47,10,FALSE))</f>
        <v/>
      </c>
      <c r="AO124" s="857" t="str">
        <f>IF(AO123="","",VLOOKUP(AO123,'(参考様式８）シフト記号表'!$C$6:$L$47,10,FALSE))</f>
        <v/>
      </c>
      <c r="AP124" s="857" t="str">
        <f>IF(AP123="","",VLOOKUP(AP123,'(参考様式８）シフト記号表'!$C$6:$L$47,10,FALSE))</f>
        <v/>
      </c>
      <c r="AQ124" s="872" t="str">
        <f>IF(AQ123="","",VLOOKUP(AQ123,'(参考様式８）シフト記号表'!$C$6:$L$47,10,FALSE))</f>
        <v/>
      </c>
      <c r="AR124" s="845" t="str">
        <f>IF(AR123="","",VLOOKUP(AR123,'(参考様式８）シフト記号表'!$C$6:$L$47,10,FALSE))</f>
        <v/>
      </c>
      <c r="AS124" s="857" t="str">
        <f>IF(AS123="","",VLOOKUP(AS123,'(参考様式８）シフト記号表'!$C$6:$L$47,10,FALSE))</f>
        <v/>
      </c>
      <c r="AT124" s="857" t="str">
        <f>IF(AT123="","",VLOOKUP(AT123,'(参考様式８）シフト記号表'!$C$6:$L$47,10,FALSE))</f>
        <v/>
      </c>
      <c r="AU124" s="857" t="str">
        <f>IF(AU123="","",VLOOKUP(AU123,'(参考様式８）シフト記号表'!$C$6:$L$47,10,FALSE))</f>
        <v/>
      </c>
      <c r="AV124" s="857" t="str">
        <f>IF(AV123="","",VLOOKUP(AV123,'(参考様式８）シフト記号表'!$C$6:$L$47,10,FALSE))</f>
        <v/>
      </c>
      <c r="AW124" s="857" t="str">
        <f>IF(AW123="","",VLOOKUP(AW123,'(参考様式８）シフト記号表'!$C$6:$L$47,10,FALSE))</f>
        <v/>
      </c>
      <c r="AX124" s="872" t="str">
        <f>IF(AX123="","",VLOOKUP(AX123,'(参考様式８）シフト記号表'!$C$6:$L$47,10,FALSE))</f>
        <v/>
      </c>
      <c r="AY124" s="845" t="str">
        <f>IF(AY123="","",VLOOKUP(AY123,'(参考様式８）シフト記号表'!$C$6:$L$47,10,FALSE))</f>
        <v/>
      </c>
      <c r="AZ124" s="857" t="str">
        <f>IF(AZ123="","",VLOOKUP(AZ123,'(参考様式８）シフト記号表'!$C$6:$L$47,10,FALSE))</f>
        <v/>
      </c>
      <c r="BA124" s="857" t="str">
        <f>IF(BA123="","",VLOOKUP(BA123,'(参考様式８）シフト記号表'!$C$6:$L$47,10,FALSE))</f>
        <v/>
      </c>
      <c r="BB124" s="904">
        <f>IF($BE$3="４週",SUM(W124:AX124),IF($BE$3="暦月",SUM(W124:BA124),""))</f>
        <v>0</v>
      </c>
      <c r="BC124" s="912"/>
      <c r="BD124" s="921">
        <f>IF($BE$3="４週",BB124/4,IF($BE$3="暦月",(BB124/($BE$8/7)),""))</f>
        <v>0</v>
      </c>
      <c r="BE124" s="912"/>
      <c r="BF124" s="932"/>
      <c r="BG124" s="937"/>
      <c r="BH124" s="937"/>
      <c r="BI124" s="937"/>
      <c r="BJ124" s="948"/>
    </row>
    <row r="125" spans="2:62" ht="20.25" customHeight="1">
      <c r="B125" s="706">
        <f>B123+1</f>
        <v>56</v>
      </c>
      <c r="C125" s="719"/>
      <c r="D125" s="730"/>
      <c r="E125" s="737"/>
      <c r="F125" s="742"/>
      <c r="G125" s="737"/>
      <c r="H125" s="742"/>
      <c r="I125" s="751"/>
      <c r="J125" s="765"/>
      <c r="K125" s="771"/>
      <c r="L125" s="785"/>
      <c r="M125" s="785"/>
      <c r="N125" s="730"/>
      <c r="O125" s="792"/>
      <c r="P125" s="797"/>
      <c r="Q125" s="797"/>
      <c r="R125" s="797"/>
      <c r="S125" s="808"/>
      <c r="T125" s="818" t="s">
        <v>693</v>
      </c>
      <c r="U125" s="825"/>
      <c r="V125" s="836"/>
      <c r="W125" s="846"/>
      <c r="X125" s="858"/>
      <c r="Y125" s="858"/>
      <c r="Z125" s="858"/>
      <c r="AA125" s="858"/>
      <c r="AB125" s="858"/>
      <c r="AC125" s="873"/>
      <c r="AD125" s="846"/>
      <c r="AE125" s="858"/>
      <c r="AF125" s="858"/>
      <c r="AG125" s="858"/>
      <c r="AH125" s="858"/>
      <c r="AI125" s="858"/>
      <c r="AJ125" s="873"/>
      <c r="AK125" s="846"/>
      <c r="AL125" s="858"/>
      <c r="AM125" s="858"/>
      <c r="AN125" s="858"/>
      <c r="AO125" s="858"/>
      <c r="AP125" s="858"/>
      <c r="AQ125" s="873"/>
      <c r="AR125" s="846"/>
      <c r="AS125" s="858"/>
      <c r="AT125" s="858"/>
      <c r="AU125" s="858"/>
      <c r="AV125" s="858"/>
      <c r="AW125" s="858"/>
      <c r="AX125" s="873"/>
      <c r="AY125" s="846"/>
      <c r="AZ125" s="858"/>
      <c r="BA125" s="896"/>
      <c r="BB125" s="903"/>
      <c r="BC125" s="911"/>
      <c r="BD125" s="920"/>
      <c r="BE125" s="926"/>
      <c r="BF125" s="931"/>
      <c r="BG125" s="936"/>
      <c r="BH125" s="936"/>
      <c r="BI125" s="936"/>
      <c r="BJ125" s="947"/>
    </row>
    <row r="126" spans="2:62" ht="20.25" customHeight="1">
      <c r="B126" s="707"/>
      <c r="C126" s="720"/>
      <c r="D126" s="731"/>
      <c r="E126" s="739"/>
      <c r="F126" s="744">
        <f>C125</f>
        <v>0</v>
      </c>
      <c r="G126" s="739"/>
      <c r="H126" s="744">
        <f>I125</f>
        <v>0</v>
      </c>
      <c r="I126" s="752"/>
      <c r="J126" s="766"/>
      <c r="K126" s="772"/>
      <c r="L126" s="786"/>
      <c r="M126" s="786"/>
      <c r="N126" s="731"/>
      <c r="O126" s="792"/>
      <c r="P126" s="797"/>
      <c r="Q126" s="797"/>
      <c r="R126" s="797"/>
      <c r="S126" s="808"/>
      <c r="T126" s="817" t="s">
        <v>623</v>
      </c>
      <c r="U126" s="824"/>
      <c r="V126" s="835"/>
      <c r="W126" s="845" t="str">
        <f>IF(W125="","",VLOOKUP(W125,'(参考様式８）シフト記号表'!$C$6:$L$47,10,FALSE))</f>
        <v/>
      </c>
      <c r="X126" s="857" t="str">
        <f>IF(X125="","",VLOOKUP(X125,'(参考様式８）シフト記号表'!$C$6:$L$47,10,FALSE))</f>
        <v/>
      </c>
      <c r="Y126" s="857" t="str">
        <f>IF(Y125="","",VLOOKUP(Y125,'(参考様式８）シフト記号表'!$C$6:$L$47,10,FALSE))</f>
        <v/>
      </c>
      <c r="Z126" s="857" t="str">
        <f>IF(Z125="","",VLOOKUP(Z125,'(参考様式８）シフト記号表'!$C$6:$L$47,10,FALSE))</f>
        <v/>
      </c>
      <c r="AA126" s="857" t="str">
        <f>IF(AA125="","",VLOOKUP(AA125,'(参考様式８）シフト記号表'!$C$6:$L$47,10,FALSE))</f>
        <v/>
      </c>
      <c r="AB126" s="857" t="str">
        <f>IF(AB125="","",VLOOKUP(AB125,'(参考様式８）シフト記号表'!$C$6:$L$47,10,FALSE))</f>
        <v/>
      </c>
      <c r="AC126" s="872" t="str">
        <f>IF(AC125="","",VLOOKUP(AC125,'(参考様式８）シフト記号表'!$C$6:$L$47,10,FALSE))</f>
        <v/>
      </c>
      <c r="AD126" s="845" t="str">
        <f>IF(AD125="","",VLOOKUP(AD125,'(参考様式８）シフト記号表'!$C$6:$L$47,10,FALSE))</f>
        <v/>
      </c>
      <c r="AE126" s="857" t="str">
        <f>IF(AE125="","",VLOOKUP(AE125,'(参考様式８）シフト記号表'!$C$6:$L$47,10,FALSE))</f>
        <v/>
      </c>
      <c r="AF126" s="857" t="str">
        <f>IF(AF125="","",VLOOKUP(AF125,'(参考様式８）シフト記号表'!$C$6:$L$47,10,FALSE))</f>
        <v/>
      </c>
      <c r="AG126" s="857" t="str">
        <f>IF(AG125="","",VLOOKUP(AG125,'(参考様式８）シフト記号表'!$C$6:$L$47,10,FALSE))</f>
        <v/>
      </c>
      <c r="AH126" s="857" t="str">
        <f>IF(AH125="","",VLOOKUP(AH125,'(参考様式８）シフト記号表'!$C$6:$L$47,10,FALSE))</f>
        <v/>
      </c>
      <c r="AI126" s="857" t="str">
        <f>IF(AI125="","",VLOOKUP(AI125,'(参考様式８）シフト記号表'!$C$6:$L$47,10,FALSE))</f>
        <v/>
      </c>
      <c r="AJ126" s="872" t="str">
        <f>IF(AJ125="","",VLOOKUP(AJ125,'(参考様式８）シフト記号表'!$C$6:$L$47,10,FALSE))</f>
        <v/>
      </c>
      <c r="AK126" s="845" t="str">
        <f>IF(AK125="","",VLOOKUP(AK125,'(参考様式８）シフト記号表'!$C$6:$L$47,10,FALSE))</f>
        <v/>
      </c>
      <c r="AL126" s="857" t="str">
        <f>IF(AL125="","",VLOOKUP(AL125,'(参考様式８）シフト記号表'!$C$6:$L$47,10,FALSE))</f>
        <v/>
      </c>
      <c r="AM126" s="857" t="str">
        <f>IF(AM125="","",VLOOKUP(AM125,'(参考様式８）シフト記号表'!$C$6:$L$47,10,FALSE))</f>
        <v/>
      </c>
      <c r="AN126" s="857" t="str">
        <f>IF(AN125="","",VLOOKUP(AN125,'(参考様式８）シフト記号表'!$C$6:$L$47,10,FALSE))</f>
        <v/>
      </c>
      <c r="AO126" s="857" t="str">
        <f>IF(AO125="","",VLOOKUP(AO125,'(参考様式８）シフト記号表'!$C$6:$L$47,10,FALSE))</f>
        <v/>
      </c>
      <c r="AP126" s="857" t="str">
        <f>IF(AP125="","",VLOOKUP(AP125,'(参考様式８）シフト記号表'!$C$6:$L$47,10,FALSE))</f>
        <v/>
      </c>
      <c r="AQ126" s="872" t="str">
        <f>IF(AQ125="","",VLOOKUP(AQ125,'(参考様式８）シフト記号表'!$C$6:$L$47,10,FALSE))</f>
        <v/>
      </c>
      <c r="AR126" s="845" t="str">
        <f>IF(AR125="","",VLOOKUP(AR125,'(参考様式８）シフト記号表'!$C$6:$L$47,10,FALSE))</f>
        <v/>
      </c>
      <c r="AS126" s="857" t="str">
        <f>IF(AS125="","",VLOOKUP(AS125,'(参考様式８）シフト記号表'!$C$6:$L$47,10,FALSE))</f>
        <v/>
      </c>
      <c r="AT126" s="857" t="str">
        <f>IF(AT125="","",VLOOKUP(AT125,'(参考様式８）シフト記号表'!$C$6:$L$47,10,FALSE))</f>
        <v/>
      </c>
      <c r="AU126" s="857" t="str">
        <f>IF(AU125="","",VLOOKUP(AU125,'(参考様式８）シフト記号表'!$C$6:$L$47,10,FALSE))</f>
        <v/>
      </c>
      <c r="AV126" s="857" t="str">
        <f>IF(AV125="","",VLOOKUP(AV125,'(参考様式８）シフト記号表'!$C$6:$L$47,10,FALSE))</f>
        <v/>
      </c>
      <c r="AW126" s="857" t="str">
        <f>IF(AW125="","",VLOOKUP(AW125,'(参考様式８）シフト記号表'!$C$6:$L$47,10,FALSE))</f>
        <v/>
      </c>
      <c r="AX126" s="872" t="str">
        <f>IF(AX125="","",VLOOKUP(AX125,'(参考様式８）シフト記号表'!$C$6:$L$47,10,FALSE))</f>
        <v/>
      </c>
      <c r="AY126" s="845" t="str">
        <f>IF(AY125="","",VLOOKUP(AY125,'(参考様式８）シフト記号表'!$C$6:$L$47,10,FALSE))</f>
        <v/>
      </c>
      <c r="AZ126" s="857" t="str">
        <f>IF(AZ125="","",VLOOKUP(AZ125,'(参考様式８）シフト記号表'!$C$6:$L$47,10,FALSE))</f>
        <v/>
      </c>
      <c r="BA126" s="857" t="str">
        <f>IF(BA125="","",VLOOKUP(BA125,'(参考様式８）シフト記号表'!$C$6:$L$47,10,FALSE))</f>
        <v/>
      </c>
      <c r="BB126" s="904">
        <f>IF($BE$3="４週",SUM(W126:AX126),IF($BE$3="暦月",SUM(W126:BA126),""))</f>
        <v>0</v>
      </c>
      <c r="BC126" s="912"/>
      <c r="BD126" s="921">
        <f>IF($BE$3="４週",BB126/4,IF($BE$3="暦月",(BB126/($BE$8/7)),""))</f>
        <v>0</v>
      </c>
      <c r="BE126" s="912"/>
      <c r="BF126" s="932"/>
      <c r="BG126" s="937"/>
      <c r="BH126" s="937"/>
      <c r="BI126" s="937"/>
      <c r="BJ126" s="948"/>
    </row>
    <row r="127" spans="2:62" ht="20.25" customHeight="1">
      <c r="B127" s="706">
        <f>B125+1</f>
        <v>57</v>
      </c>
      <c r="C127" s="719"/>
      <c r="D127" s="730"/>
      <c r="E127" s="737"/>
      <c r="F127" s="742"/>
      <c r="G127" s="737"/>
      <c r="H127" s="742"/>
      <c r="I127" s="751"/>
      <c r="J127" s="765"/>
      <c r="K127" s="771"/>
      <c r="L127" s="785"/>
      <c r="M127" s="785"/>
      <c r="N127" s="730"/>
      <c r="O127" s="792"/>
      <c r="P127" s="797"/>
      <c r="Q127" s="797"/>
      <c r="R127" s="797"/>
      <c r="S127" s="808"/>
      <c r="T127" s="818" t="s">
        <v>693</v>
      </c>
      <c r="U127" s="825"/>
      <c r="V127" s="836"/>
      <c r="W127" s="846"/>
      <c r="X127" s="858"/>
      <c r="Y127" s="858"/>
      <c r="Z127" s="858"/>
      <c r="AA127" s="858"/>
      <c r="AB127" s="858"/>
      <c r="AC127" s="873"/>
      <c r="AD127" s="846"/>
      <c r="AE127" s="858"/>
      <c r="AF127" s="858"/>
      <c r="AG127" s="858"/>
      <c r="AH127" s="858"/>
      <c r="AI127" s="858"/>
      <c r="AJ127" s="873"/>
      <c r="AK127" s="846"/>
      <c r="AL127" s="858"/>
      <c r="AM127" s="858"/>
      <c r="AN127" s="858"/>
      <c r="AO127" s="858"/>
      <c r="AP127" s="858"/>
      <c r="AQ127" s="873"/>
      <c r="AR127" s="846"/>
      <c r="AS127" s="858"/>
      <c r="AT127" s="858"/>
      <c r="AU127" s="858"/>
      <c r="AV127" s="858"/>
      <c r="AW127" s="858"/>
      <c r="AX127" s="873"/>
      <c r="AY127" s="846"/>
      <c r="AZ127" s="858"/>
      <c r="BA127" s="896"/>
      <c r="BB127" s="903"/>
      <c r="BC127" s="911"/>
      <c r="BD127" s="920"/>
      <c r="BE127" s="926"/>
      <c r="BF127" s="931"/>
      <c r="BG127" s="936"/>
      <c r="BH127" s="936"/>
      <c r="BI127" s="936"/>
      <c r="BJ127" s="947"/>
    </row>
    <row r="128" spans="2:62" ht="20.25" customHeight="1">
      <c r="B128" s="707"/>
      <c r="C128" s="720"/>
      <c r="D128" s="731"/>
      <c r="E128" s="739"/>
      <c r="F128" s="744">
        <f>C127</f>
        <v>0</v>
      </c>
      <c r="G128" s="739"/>
      <c r="H128" s="744">
        <f>I127</f>
        <v>0</v>
      </c>
      <c r="I128" s="752"/>
      <c r="J128" s="766"/>
      <c r="K128" s="772"/>
      <c r="L128" s="786"/>
      <c r="M128" s="786"/>
      <c r="N128" s="731"/>
      <c r="O128" s="792"/>
      <c r="P128" s="797"/>
      <c r="Q128" s="797"/>
      <c r="R128" s="797"/>
      <c r="S128" s="808"/>
      <c r="T128" s="817" t="s">
        <v>623</v>
      </c>
      <c r="U128" s="824"/>
      <c r="V128" s="835"/>
      <c r="W128" s="845" t="str">
        <f>IF(W127="","",VLOOKUP(W127,'(参考様式８）シフト記号表'!$C$6:$L$47,10,FALSE))</f>
        <v/>
      </c>
      <c r="X128" s="857" t="str">
        <f>IF(X127="","",VLOOKUP(X127,'(参考様式８）シフト記号表'!$C$6:$L$47,10,FALSE))</f>
        <v/>
      </c>
      <c r="Y128" s="857" t="str">
        <f>IF(Y127="","",VLOOKUP(Y127,'(参考様式８）シフト記号表'!$C$6:$L$47,10,FALSE))</f>
        <v/>
      </c>
      <c r="Z128" s="857" t="str">
        <f>IF(Z127="","",VLOOKUP(Z127,'(参考様式８）シフト記号表'!$C$6:$L$47,10,FALSE))</f>
        <v/>
      </c>
      <c r="AA128" s="857" t="str">
        <f>IF(AA127="","",VLOOKUP(AA127,'(参考様式８）シフト記号表'!$C$6:$L$47,10,FALSE))</f>
        <v/>
      </c>
      <c r="AB128" s="857" t="str">
        <f>IF(AB127="","",VLOOKUP(AB127,'(参考様式８）シフト記号表'!$C$6:$L$47,10,FALSE))</f>
        <v/>
      </c>
      <c r="AC128" s="872" t="str">
        <f>IF(AC127="","",VLOOKUP(AC127,'(参考様式８）シフト記号表'!$C$6:$L$47,10,FALSE))</f>
        <v/>
      </c>
      <c r="AD128" s="845" t="str">
        <f>IF(AD127="","",VLOOKUP(AD127,'(参考様式８）シフト記号表'!$C$6:$L$47,10,FALSE))</f>
        <v/>
      </c>
      <c r="AE128" s="857" t="str">
        <f>IF(AE127="","",VLOOKUP(AE127,'(参考様式８）シフト記号表'!$C$6:$L$47,10,FALSE))</f>
        <v/>
      </c>
      <c r="AF128" s="857" t="str">
        <f>IF(AF127="","",VLOOKUP(AF127,'(参考様式８）シフト記号表'!$C$6:$L$47,10,FALSE))</f>
        <v/>
      </c>
      <c r="AG128" s="857" t="str">
        <f>IF(AG127="","",VLOOKUP(AG127,'(参考様式８）シフト記号表'!$C$6:$L$47,10,FALSE))</f>
        <v/>
      </c>
      <c r="AH128" s="857" t="str">
        <f>IF(AH127="","",VLOOKUP(AH127,'(参考様式８）シフト記号表'!$C$6:$L$47,10,FALSE))</f>
        <v/>
      </c>
      <c r="AI128" s="857" t="str">
        <f>IF(AI127="","",VLOOKUP(AI127,'(参考様式８）シフト記号表'!$C$6:$L$47,10,FALSE))</f>
        <v/>
      </c>
      <c r="AJ128" s="872" t="str">
        <f>IF(AJ127="","",VLOOKUP(AJ127,'(参考様式８）シフト記号表'!$C$6:$L$47,10,FALSE))</f>
        <v/>
      </c>
      <c r="AK128" s="845" t="str">
        <f>IF(AK127="","",VLOOKUP(AK127,'(参考様式８）シフト記号表'!$C$6:$L$47,10,FALSE))</f>
        <v/>
      </c>
      <c r="AL128" s="857" t="str">
        <f>IF(AL127="","",VLOOKUP(AL127,'(参考様式８）シフト記号表'!$C$6:$L$47,10,FALSE))</f>
        <v/>
      </c>
      <c r="AM128" s="857" t="str">
        <f>IF(AM127="","",VLOOKUP(AM127,'(参考様式８）シフト記号表'!$C$6:$L$47,10,FALSE))</f>
        <v/>
      </c>
      <c r="AN128" s="857" t="str">
        <f>IF(AN127="","",VLOOKUP(AN127,'(参考様式８）シフト記号表'!$C$6:$L$47,10,FALSE))</f>
        <v/>
      </c>
      <c r="AO128" s="857" t="str">
        <f>IF(AO127="","",VLOOKUP(AO127,'(参考様式８）シフト記号表'!$C$6:$L$47,10,FALSE))</f>
        <v/>
      </c>
      <c r="AP128" s="857" t="str">
        <f>IF(AP127="","",VLOOKUP(AP127,'(参考様式８）シフト記号表'!$C$6:$L$47,10,FALSE))</f>
        <v/>
      </c>
      <c r="AQ128" s="872" t="str">
        <f>IF(AQ127="","",VLOOKUP(AQ127,'(参考様式８）シフト記号表'!$C$6:$L$47,10,FALSE))</f>
        <v/>
      </c>
      <c r="AR128" s="845" t="str">
        <f>IF(AR127="","",VLOOKUP(AR127,'(参考様式８）シフト記号表'!$C$6:$L$47,10,FALSE))</f>
        <v/>
      </c>
      <c r="AS128" s="857" t="str">
        <f>IF(AS127="","",VLOOKUP(AS127,'(参考様式８）シフト記号表'!$C$6:$L$47,10,FALSE))</f>
        <v/>
      </c>
      <c r="AT128" s="857" t="str">
        <f>IF(AT127="","",VLOOKUP(AT127,'(参考様式８）シフト記号表'!$C$6:$L$47,10,FALSE))</f>
        <v/>
      </c>
      <c r="AU128" s="857" t="str">
        <f>IF(AU127="","",VLOOKUP(AU127,'(参考様式８）シフト記号表'!$C$6:$L$47,10,FALSE))</f>
        <v/>
      </c>
      <c r="AV128" s="857" t="str">
        <f>IF(AV127="","",VLOOKUP(AV127,'(参考様式８）シフト記号表'!$C$6:$L$47,10,FALSE))</f>
        <v/>
      </c>
      <c r="AW128" s="857" t="str">
        <f>IF(AW127="","",VLOOKUP(AW127,'(参考様式８）シフト記号表'!$C$6:$L$47,10,FALSE))</f>
        <v/>
      </c>
      <c r="AX128" s="872" t="str">
        <f>IF(AX127="","",VLOOKUP(AX127,'(参考様式８）シフト記号表'!$C$6:$L$47,10,FALSE))</f>
        <v/>
      </c>
      <c r="AY128" s="845" t="str">
        <f>IF(AY127="","",VLOOKUP(AY127,'(参考様式８）シフト記号表'!$C$6:$L$47,10,FALSE))</f>
        <v/>
      </c>
      <c r="AZ128" s="857" t="str">
        <f>IF(AZ127="","",VLOOKUP(AZ127,'(参考様式８）シフト記号表'!$C$6:$L$47,10,FALSE))</f>
        <v/>
      </c>
      <c r="BA128" s="857" t="str">
        <f>IF(BA127="","",VLOOKUP(BA127,'(参考様式８）シフト記号表'!$C$6:$L$47,10,FALSE))</f>
        <v/>
      </c>
      <c r="BB128" s="904">
        <f>IF($BE$3="４週",SUM(W128:AX128),IF($BE$3="暦月",SUM(W128:BA128),""))</f>
        <v>0</v>
      </c>
      <c r="BC128" s="912"/>
      <c r="BD128" s="921">
        <f>IF($BE$3="４週",BB128/4,IF($BE$3="暦月",(BB128/($BE$8/7)),""))</f>
        <v>0</v>
      </c>
      <c r="BE128" s="912"/>
      <c r="BF128" s="932"/>
      <c r="BG128" s="937"/>
      <c r="BH128" s="937"/>
      <c r="BI128" s="937"/>
      <c r="BJ128" s="948"/>
    </row>
    <row r="129" spans="2:62" ht="20.25" customHeight="1">
      <c r="B129" s="706">
        <f>B127+1</f>
        <v>58</v>
      </c>
      <c r="C129" s="719"/>
      <c r="D129" s="730"/>
      <c r="E129" s="737"/>
      <c r="F129" s="742"/>
      <c r="G129" s="737"/>
      <c r="H129" s="742"/>
      <c r="I129" s="751"/>
      <c r="J129" s="765"/>
      <c r="K129" s="771"/>
      <c r="L129" s="785"/>
      <c r="M129" s="785"/>
      <c r="N129" s="730"/>
      <c r="O129" s="792"/>
      <c r="P129" s="797"/>
      <c r="Q129" s="797"/>
      <c r="R129" s="797"/>
      <c r="S129" s="808"/>
      <c r="T129" s="818" t="s">
        <v>693</v>
      </c>
      <c r="U129" s="825"/>
      <c r="V129" s="836"/>
      <c r="W129" s="846"/>
      <c r="X129" s="858"/>
      <c r="Y129" s="858"/>
      <c r="Z129" s="858"/>
      <c r="AA129" s="858"/>
      <c r="AB129" s="858"/>
      <c r="AC129" s="873"/>
      <c r="AD129" s="846"/>
      <c r="AE129" s="858"/>
      <c r="AF129" s="858"/>
      <c r="AG129" s="858"/>
      <c r="AH129" s="858"/>
      <c r="AI129" s="858"/>
      <c r="AJ129" s="873"/>
      <c r="AK129" s="846"/>
      <c r="AL129" s="858"/>
      <c r="AM129" s="858"/>
      <c r="AN129" s="858"/>
      <c r="AO129" s="858"/>
      <c r="AP129" s="858"/>
      <c r="AQ129" s="873"/>
      <c r="AR129" s="846"/>
      <c r="AS129" s="858"/>
      <c r="AT129" s="858"/>
      <c r="AU129" s="858"/>
      <c r="AV129" s="858"/>
      <c r="AW129" s="858"/>
      <c r="AX129" s="873"/>
      <c r="AY129" s="846"/>
      <c r="AZ129" s="858"/>
      <c r="BA129" s="896"/>
      <c r="BB129" s="903"/>
      <c r="BC129" s="911"/>
      <c r="BD129" s="920"/>
      <c r="BE129" s="926"/>
      <c r="BF129" s="931"/>
      <c r="BG129" s="936"/>
      <c r="BH129" s="936"/>
      <c r="BI129" s="936"/>
      <c r="BJ129" s="947"/>
    </row>
    <row r="130" spans="2:62" ht="20.25" customHeight="1">
      <c r="B130" s="707"/>
      <c r="C130" s="720"/>
      <c r="D130" s="731"/>
      <c r="E130" s="739"/>
      <c r="F130" s="744">
        <f>C129</f>
        <v>0</v>
      </c>
      <c r="G130" s="739"/>
      <c r="H130" s="744">
        <f>I129</f>
        <v>0</v>
      </c>
      <c r="I130" s="752"/>
      <c r="J130" s="766"/>
      <c r="K130" s="772"/>
      <c r="L130" s="786"/>
      <c r="M130" s="786"/>
      <c r="N130" s="731"/>
      <c r="O130" s="792"/>
      <c r="P130" s="797"/>
      <c r="Q130" s="797"/>
      <c r="R130" s="797"/>
      <c r="S130" s="808"/>
      <c r="T130" s="817" t="s">
        <v>623</v>
      </c>
      <c r="U130" s="824"/>
      <c r="V130" s="835"/>
      <c r="W130" s="845" t="str">
        <f>IF(W129="","",VLOOKUP(W129,'(参考様式８）シフト記号表'!$C$6:$L$47,10,FALSE))</f>
        <v/>
      </c>
      <c r="X130" s="857" t="str">
        <f>IF(X129="","",VLOOKUP(X129,'(参考様式８）シフト記号表'!$C$6:$L$47,10,FALSE))</f>
        <v/>
      </c>
      <c r="Y130" s="857" t="str">
        <f>IF(Y129="","",VLOOKUP(Y129,'(参考様式８）シフト記号表'!$C$6:$L$47,10,FALSE))</f>
        <v/>
      </c>
      <c r="Z130" s="857" t="str">
        <f>IF(Z129="","",VLOOKUP(Z129,'(参考様式８）シフト記号表'!$C$6:$L$47,10,FALSE))</f>
        <v/>
      </c>
      <c r="AA130" s="857" t="str">
        <f>IF(AA129="","",VLOOKUP(AA129,'(参考様式８）シフト記号表'!$C$6:$L$47,10,FALSE))</f>
        <v/>
      </c>
      <c r="AB130" s="857" t="str">
        <f>IF(AB129="","",VLOOKUP(AB129,'(参考様式８）シフト記号表'!$C$6:$L$47,10,FALSE))</f>
        <v/>
      </c>
      <c r="AC130" s="872" t="str">
        <f>IF(AC129="","",VLOOKUP(AC129,'(参考様式８）シフト記号表'!$C$6:$L$47,10,FALSE))</f>
        <v/>
      </c>
      <c r="AD130" s="845" t="str">
        <f>IF(AD129="","",VLOOKUP(AD129,'(参考様式８）シフト記号表'!$C$6:$L$47,10,FALSE))</f>
        <v/>
      </c>
      <c r="AE130" s="857" t="str">
        <f>IF(AE129="","",VLOOKUP(AE129,'(参考様式８）シフト記号表'!$C$6:$L$47,10,FALSE))</f>
        <v/>
      </c>
      <c r="AF130" s="857" t="str">
        <f>IF(AF129="","",VLOOKUP(AF129,'(参考様式８）シフト記号表'!$C$6:$L$47,10,FALSE))</f>
        <v/>
      </c>
      <c r="AG130" s="857" t="str">
        <f>IF(AG129="","",VLOOKUP(AG129,'(参考様式８）シフト記号表'!$C$6:$L$47,10,FALSE))</f>
        <v/>
      </c>
      <c r="AH130" s="857" t="str">
        <f>IF(AH129="","",VLOOKUP(AH129,'(参考様式８）シフト記号表'!$C$6:$L$47,10,FALSE))</f>
        <v/>
      </c>
      <c r="AI130" s="857" t="str">
        <f>IF(AI129="","",VLOOKUP(AI129,'(参考様式８）シフト記号表'!$C$6:$L$47,10,FALSE))</f>
        <v/>
      </c>
      <c r="AJ130" s="872" t="str">
        <f>IF(AJ129="","",VLOOKUP(AJ129,'(参考様式８）シフト記号表'!$C$6:$L$47,10,FALSE))</f>
        <v/>
      </c>
      <c r="AK130" s="845" t="str">
        <f>IF(AK129="","",VLOOKUP(AK129,'(参考様式８）シフト記号表'!$C$6:$L$47,10,FALSE))</f>
        <v/>
      </c>
      <c r="AL130" s="857" t="str">
        <f>IF(AL129="","",VLOOKUP(AL129,'(参考様式８）シフト記号表'!$C$6:$L$47,10,FALSE))</f>
        <v/>
      </c>
      <c r="AM130" s="857" t="str">
        <f>IF(AM129="","",VLOOKUP(AM129,'(参考様式８）シフト記号表'!$C$6:$L$47,10,FALSE))</f>
        <v/>
      </c>
      <c r="AN130" s="857" t="str">
        <f>IF(AN129="","",VLOOKUP(AN129,'(参考様式８）シフト記号表'!$C$6:$L$47,10,FALSE))</f>
        <v/>
      </c>
      <c r="AO130" s="857" t="str">
        <f>IF(AO129="","",VLOOKUP(AO129,'(参考様式８）シフト記号表'!$C$6:$L$47,10,FALSE))</f>
        <v/>
      </c>
      <c r="AP130" s="857" t="str">
        <f>IF(AP129="","",VLOOKUP(AP129,'(参考様式８）シフト記号表'!$C$6:$L$47,10,FALSE))</f>
        <v/>
      </c>
      <c r="AQ130" s="872" t="str">
        <f>IF(AQ129="","",VLOOKUP(AQ129,'(参考様式８）シフト記号表'!$C$6:$L$47,10,FALSE))</f>
        <v/>
      </c>
      <c r="AR130" s="845" t="str">
        <f>IF(AR129="","",VLOOKUP(AR129,'(参考様式８）シフト記号表'!$C$6:$L$47,10,FALSE))</f>
        <v/>
      </c>
      <c r="AS130" s="857" t="str">
        <f>IF(AS129="","",VLOOKUP(AS129,'(参考様式８）シフト記号表'!$C$6:$L$47,10,FALSE))</f>
        <v/>
      </c>
      <c r="AT130" s="857" t="str">
        <f>IF(AT129="","",VLOOKUP(AT129,'(参考様式８）シフト記号表'!$C$6:$L$47,10,FALSE))</f>
        <v/>
      </c>
      <c r="AU130" s="857" t="str">
        <f>IF(AU129="","",VLOOKUP(AU129,'(参考様式８）シフト記号表'!$C$6:$L$47,10,FALSE))</f>
        <v/>
      </c>
      <c r="AV130" s="857" t="str">
        <f>IF(AV129="","",VLOOKUP(AV129,'(参考様式８）シフト記号表'!$C$6:$L$47,10,FALSE))</f>
        <v/>
      </c>
      <c r="AW130" s="857" t="str">
        <f>IF(AW129="","",VLOOKUP(AW129,'(参考様式８）シフト記号表'!$C$6:$L$47,10,FALSE))</f>
        <v/>
      </c>
      <c r="AX130" s="872" t="str">
        <f>IF(AX129="","",VLOOKUP(AX129,'(参考様式８）シフト記号表'!$C$6:$L$47,10,FALSE))</f>
        <v/>
      </c>
      <c r="AY130" s="845" t="str">
        <f>IF(AY129="","",VLOOKUP(AY129,'(参考様式８）シフト記号表'!$C$6:$L$47,10,FALSE))</f>
        <v/>
      </c>
      <c r="AZ130" s="857" t="str">
        <f>IF(AZ129="","",VLOOKUP(AZ129,'(参考様式８）シフト記号表'!$C$6:$L$47,10,FALSE))</f>
        <v/>
      </c>
      <c r="BA130" s="857" t="str">
        <f>IF(BA129="","",VLOOKUP(BA129,'(参考様式８）シフト記号表'!$C$6:$L$47,10,FALSE))</f>
        <v/>
      </c>
      <c r="BB130" s="904">
        <f>IF($BE$3="４週",SUM(W130:AX130),IF($BE$3="暦月",SUM(W130:BA130),""))</f>
        <v>0</v>
      </c>
      <c r="BC130" s="912"/>
      <c r="BD130" s="921">
        <f>IF($BE$3="４週",BB130/4,IF($BE$3="暦月",(BB130/($BE$8/7)),""))</f>
        <v>0</v>
      </c>
      <c r="BE130" s="912"/>
      <c r="BF130" s="932"/>
      <c r="BG130" s="937"/>
      <c r="BH130" s="937"/>
      <c r="BI130" s="937"/>
      <c r="BJ130" s="948"/>
    </row>
    <row r="131" spans="2:62" ht="20.25" customHeight="1">
      <c r="B131" s="706">
        <f>B129+1</f>
        <v>59</v>
      </c>
      <c r="C131" s="719"/>
      <c r="D131" s="730"/>
      <c r="E131" s="737"/>
      <c r="F131" s="742"/>
      <c r="G131" s="737"/>
      <c r="H131" s="742"/>
      <c r="I131" s="751"/>
      <c r="J131" s="765"/>
      <c r="K131" s="771"/>
      <c r="L131" s="785"/>
      <c r="M131" s="785"/>
      <c r="N131" s="730"/>
      <c r="O131" s="792"/>
      <c r="P131" s="797"/>
      <c r="Q131" s="797"/>
      <c r="R131" s="797"/>
      <c r="S131" s="808"/>
      <c r="T131" s="818" t="s">
        <v>693</v>
      </c>
      <c r="U131" s="825"/>
      <c r="V131" s="836"/>
      <c r="W131" s="846"/>
      <c r="X131" s="858"/>
      <c r="Y131" s="858"/>
      <c r="Z131" s="858"/>
      <c r="AA131" s="858"/>
      <c r="AB131" s="858"/>
      <c r="AC131" s="873"/>
      <c r="AD131" s="846"/>
      <c r="AE131" s="858"/>
      <c r="AF131" s="858"/>
      <c r="AG131" s="858"/>
      <c r="AH131" s="858"/>
      <c r="AI131" s="858"/>
      <c r="AJ131" s="873"/>
      <c r="AK131" s="846"/>
      <c r="AL131" s="858"/>
      <c r="AM131" s="858"/>
      <c r="AN131" s="858"/>
      <c r="AO131" s="858"/>
      <c r="AP131" s="858"/>
      <c r="AQ131" s="873"/>
      <c r="AR131" s="846"/>
      <c r="AS131" s="858"/>
      <c r="AT131" s="858"/>
      <c r="AU131" s="858"/>
      <c r="AV131" s="858"/>
      <c r="AW131" s="858"/>
      <c r="AX131" s="873"/>
      <c r="AY131" s="846"/>
      <c r="AZ131" s="858"/>
      <c r="BA131" s="896"/>
      <c r="BB131" s="903"/>
      <c r="BC131" s="911"/>
      <c r="BD131" s="920"/>
      <c r="BE131" s="926"/>
      <c r="BF131" s="931"/>
      <c r="BG131" s="936"/>
      <c r="BH131" s="936"/>
      <c r="BI131" s="936"/>
      <c r="BJ131" s="947"/>
    </row>
    <row r="132" spans="2:62" ht="20.25" customHeight="1">
      <c r="B132" s="707"/>
      <c r="C132" s="720"/>
      <c r="D132" s="731"/>
      <c r="E132" s="739"/>
      <c r="F132" s="744">
        <f>C131</f>
        <v>0</v>
      </c>
      <c r="G132" s="739"/>
      <c r="H132" s="744">
        <f>I131</f>
        <v>0</v>
      </c>
      <c r="I132" s="752"/>
      <c r="J132" s="766"/>
      <c r="K132" s="772"/>
      <c r="L132" s="786"/>
      <c r="M132" s="786"/>
      <c r="N132" s="731"/>
      <c r="O132" s="792"/>
      <c r="P132" s="797"/>
      <c r="Q132" s="797"/>
      <c r="R132" s="797"/>
      <c r="S132" s="808"/>
      <c r="T132" s="817" t="s">
        <v>623</v>
      </c>
      <c r="U132" s="824"/>
      <c r="V132" s="835"/>
      <c r="W132" s="845" t="str">
        <f>IF(W131="","",VLOOKUP(W131,'(参考様式８）シフト記号表'!$C$6:$L$47,10,FALSE))</f>
        <v/>
      </c>
      <c r="X132" s="857" t="str">
        <f>IF(X131="","",VLOOKUP(X131,'(参考様式８）シフト記号表'!$C$6:$L$47,10,FALSE))</f>
        <v/>
      </c>
      <c r="Y132" s="857" t="str">
        <f>IF(Y131="","",VLOOKUP(Y131,'(参考様式８）シフト記号表'!$C$6:$L$47,10,FALSE))</f>
        <v/>
      </c>
      <c r="Z132" s="857" t="str">
        <f>IF(Z131="","",VLOOKUP(Z131,'(参考様式８）シフト記号表'!$C$6:$L$47,10,FALSE))</f>
        <v/>
      </c>
      <c r="AA132" s="857" t="str">
        <f>IF(AA131="","",VLOOKUP(AA131,'(参考様式８）シフト記号表'!$C$6:$L$47,10,FALSE))</f>
        <v/>
      </c>
      <c r="AB132" s="857" t="str">
        <f>IF(AB131="","",VLOOKUP(AB131,'(参考様式８）シフト記号表'!$C$6:$L$47,10,FALSE))</f>
        <v/>
      </c>
      <c r="AC132" s="872" t="str">
        <f>IF(AC131="","",VLOOKUP(AC131,'(参考様式８）シフト記号表'!$C$6:$L$47,10,FALSE))</f>
        <v/>
      </c>
      <c r="AD132" s="845" t="str">
        <f>IF(AD131="","",VLOOKUP(AD131,'(参考様式８）シフト記号表'!$C$6:$L$47,10,FALSE))</f>
        <v/>
      </c>
      <c r="AE132" s="857" t="str">
        <f>IF(AE131="","",VLOOKUP(AE131,'(参考様式８）シフト記号表'!$C$6:$L$47,10,FALSE))</f>
        <v/>
      </c>
      <c r="AF132" s="857" t="str">
        <f>IF(AF131="","",VLOOKUP(AF131,'(参考様式８）シフト記号表'!$C$6:$L$47,10,FALSE))</f>
        <v/>
      </c>
      <c r="AG132" s="857" t="str">
        <f>IF(AG131="","",VLOOKUP(AG131,'(参考様式８）シフト記号表'!$C$6:$L$47,10,FALSE))</f>
        <v/>
      </c>
      <c r="AH132" s="857" t="str">
        <f>IF(AH131="","",VLOOKUP(AH131,'(参考様式８）シフト記号表'!$C$6:$L$47,10,FALSE))</f>
        <v/>
      </c>
      <c r="AI132" s="857" t="str">
        <f>IF(AI131="","",VLOOKUP(AI131,'(参考様式８）シフト記号表'!$C$6:$L$47,10,FALSE))</f>
        <v/>
      </c>
      <c r="AJ132" s="872" t="str">
        <f>IF(AJ131="","",VLOOKUP(AJ131,'(参考様式８）シフト記号表'!$C$6:$L$47,10,FALSE))</f>
        <v/>
      </c>
      <c r="AK132" s="845" t="str">
        <f>IF(AK131="","",VLOOKUP(AK131,'(参考様式８）シフト記号表'!$C$6:$L$47,10,FALSE))</f>
        <v/>
      </c>
      <c r="AL132" s="857" t="str">
        <f>IF(AL131="","",VLOOKUP(AL131,'(参考様式８）シフト記号表'!$C$6:$L$47,10,FALSE))</f>
        <v/>
      </c>
      <c r="AM132" s="857" t="str">
        <f>IF(AM131="","",VLOOKUP(AM131,'(参考様式８）シフト記号表'!$C$6:$L$47,10,FALSE))</f>
        <v/>
      </c>
      <c r="AN132" s="857" t="str">
        <f>IF(AN131="","",VLOOKUP(AN131,'(参考様式８）シフト記号表'!$C$6:$L$47,10,FALSE))</f>
        <v/>
      </c>
      <c r="AO132" s="857" t="str">
        <f>IF(AO131="","",VLOOKUP(AO131,'(参考様式８）シフト記号表'!$C$6:$L$47,10,FALSE))</f>
        <v/>
      </c>
      <c r="AP132" s="857" t="str">
        <f>IF(AP131="","",VLOOKUP(AP131,'(参考様式８）シフト記号表'!$C$6:$L$47,10,FALSE))</f>
        <v/>
      </c>
      <c r="AQ132" s="872" t="str">
        <f>IF(AQ131="","",VLOOKUP(AQ131,'(参考様式８）シフト記号表'!$C$6:$L$47,10,FALSE))</f>
        <v/>
      </c>
      <c r="AR132" s="845" t="str">
        <f>IF(AR131="","",VLOOKUP(AR131,'(参考様式８）シフト記号表'!$C$6:$L$47,10,FALSE))</f>
        <v/>
      </c>
      <c r="AS132" s="857" t="str">
        <f>IF(AS131="","",VLOOKUP(AS131,'(参考様式８）シフト記号表'!$C$6:$L$47,10,FALSE))</f>
        <v/>
      </c>
      <c r="AT132" s="857" t="str">
        <f>IF(AT131="","",VLOOKUP(AT131,'(参考様式８）シフト記号表'!$C$6:$L$47,10,FALSE))</f>
        <v/>
      </c>
      <c r="AU132" s="857" t="str">
        <f>IF(AU131="","",VLOOKUP(AU131,'(参考様式８）シフト記号表'!$C$6:$L$47,10,FALSE))</f>
        <v/>
      </c>
      <c r="AV132" s="857" t="str">
        <f>IF(AV131="","",VLOOKUP(AV131,'(参考様式８）シフト記号表'!$C$6:$L$47,10,FALSE))</f>
        <v/>
      </c>
      <c r="AW132" s="857" t="str">
        <f>IF(AW131="","",VLOOKUP(AW131,'(参考様式８）シフト記号表'!$C$6:$L$47,10,FALSE))</f>
        <v/>
      </c>
      <c r="AX132" s="872" t="str">
        <f>IF(AX131="","",VLOOKUP(AX131,'(参考様式８）シフト記号表'!$C$6:$L$47,10,FALSE))</f>
        <v/>
      </c>
      <c r="AY132" s="845" t="str">
        <f>IF(AY131="","",VLOOKUP(AY131,'(参考様式８）シフト記号表'!$C$6:$L$47,10,FALSE))</f>
        <v/>
      </c>
      <c r="AZ132" s="857" t="str">
        <f>IF(AZ131="","",VLOOKUP(AZ131,'(参考様式８）シフト記号表'!$C$6:$L$47,10,FALSE))</f>
        <v/>
      </c>
      <c r="BA132" s="857" t="str">
        <f>IF(BA131="","",VLOOKUP(BA131,'(参考様式８）シフト記号表'!$C$6:$L$47,10,FALSE))</f>
        <v/>
      </c>
      <c r="BB132" s="904">
        <f>IF($BE$3="４週",SUM(W132:AX132),IF($BE$3="暦月",SUM(W132:BA132),""))</f>
        <v>0</v>
      </c>
      <c r="BC132" s="912"/>
      <c r="BD132" s="921">
        <f>IF($BE$3="４週",BB132/4,IF($BE$3="暦月",(BB132/($BE$8/7)),""))</f>
        <v>0</v>
      </c>
      <c r="BE132" s="912"/>
      <c r="BF132" s="932"/>
      <c r="BG132" s="937"/>
      <c r="BH132" s="937"/>
      <c r="BI132" s="937"/>
      <c r="BJ132" s="948"/>
    </row>
    <row r="133" spans="2:62" ht="20.25" customHeight="1">
      <c r="B133" s="706">
        <f>B131+1</f>
        <v>60</v>
      </c>
      <c r="C133" s="719"/>
      <c r="D133" s="730"/>
      <c r="E133" s="737"/>
      <c r="F133" s="742"/>
      <c r="G133" s="737"/>
      <c r="H133" s="742"/>
      <c r="I133" s="751"/>
      <c r="J133" s="765"/>
      <c r="K133" s="771"/>
      <c r="L133" s="785"/>
      <c r="M133" s="785"/>
      <c r="N133" s="730"/>
      <c r="O133" s="792"/>
      <c r="P133" s="797"/>
      <c r="Q133" s="797"/>
      <c r="R133" s="797"/>
      <c r="S133" s="808"/>
      <c r="T133" s="818" t="s">
        <v>693</v>
      </c>
      <c r="U133" s="825"/>
      <c r="V133" s="836"/>
      <c r="W133" s="846"/>
      <c r="X133" s="858"/>
      <c r="Y133" s="858"/>
      <c r="Z133" s="858"/>
      <c r="AA133" s="858"/>
      <c r="AB133" s="858"/>
      <c r="AC133" s="873"/>
      <c r="AD133" s="846"/>
      <c r="AE133" s="858"/>
      <c r="AF133" s="858"/>
      <c r="AG133" s="858"/>
      <c r="AH133" s="858"/>
      <c r="AI133" s="858"/>
      <c r="AJ133" s="873"/>
      <c r="AK133" s="846"/>
      <c r="AL133" s="858"/>
      <c r="AM133" s="858"/>
      <c r="AN133" s="858"/>
      <c r="AO133" s="858"/>
      <c r="AP133" s="858"/>
      <c r="AQ133" s="873"/>
      <c r="AR133" s="846"/>
      <c r="AS133" s="858"/>
      <c r="AT133" s="858"/>
      <c r="AU133" s="858"/>
      <c r="AV133" s="858"/>
      <c r="AW133" s="858"/>
      <c r="AX133" s="873"/>
      <c r="AY133" s="846"/>
      <c r="AZ133" s="858"/>
      <c r="BA133" s="896"/>
      <c r="BB133" s="903"/>
      <c r="BC133" s="911"/>
      <c r="BD133" s="920"/>
      <c r="BE133" s="926"/>
      <c r="BF133" s="931"/>
      <c r="BG133" s="936"/>
      <c r="BH133" s="936"/>
      <c r="BI133" s="936"/>
      <c r="BJ133" s="947"/>
    </row>
    <row r="134" spans="2:62" ht="20.25" customHeight="1">
      <c r="B134" s="707"/>
      <c r="C134" s="720"/>
      <c r="D134" s="731"/>
      <c r="E134" s="739"/>
      <c r="F134" s="744">
        <f>C133</f>
        <v>0</v>
      </c>
      <c r="G134" s="739"/>
      <c r="H134" s="744">
        <f>I133</f>
        <v>0</v>
      </c>
      <c r="I134" s="752"/>
      <c r="J134" s="766"/>
      <c r="K134" s="772"/>
      <c r="L134" s="786"/>
      <c r="M134" s="786"/>
      <c r="N134" s="731"/>
      <c r="O134" s="792"/>
      <c r="P134" s="797"/>
      <c r="Q134" s="797"/>
      <c r="R134" s="797"/>
      <c r="S134" s="808"/>
      <c r="T134" s="817" t="s">
        <v>623</v>
      </c>
      <c r="U134" s="824"/>
      <c r="V134" s="835"/>
      <c r="W134" s="845" t="str">
        <f>IF(W133="","",VLOOKUP(W133,'(参考様式８）シフト記号表'!$C$6:$L$47,10,FALSE))</f>
        <v/>
      </c>
      <c r="X134" s="857" t="str">
        <f>IF(X133="","",VLOOKUP(X133,'(参考様式８）シフト記号表'!$C$6:$L$47,10,FALSE))</f>
        <v/>
      </c>
      <c r="Y134" s="857" t="str">
        <f>IF(Y133="","",VLOOKUP(Y133,'(参考様式８）シフト記号表'!$C$6:$L$47,10,FALSE))</f>
        <v/>
      </c>
      <c r="Z134" s="857" t="str">
        <f>IF(Z133="","",VLOOKUP(Z133,'(参考様式８）シフト記号表'!$C$6:$L$47,10,FALSE))</f>
        <v/>
      </c>
      <c r="AA134" s="857" t="str">
        <f>IF(AA133="","",VLOOKUP(AA133,'(参考様式８）シフト記号表'!$C$6:$L$47,10,FALSE))</f>
        <v/>
      </c>
      <c r="AB134" s="857" t="str">
        <f>IF(AB133="","",VLOOKUP(AB133,'(参考様式８）シフト記号表'!$C$6:$L$47,10,FALSE))</f>
        <v/>
      </c>
      <c r="AC134" s="872" t="str">
        <f>IF(AC133="","",VLOOKUP(AC133,'(参考様式８）シフト記号表'!$C$6:$L$47,10,FALSE))</f>
        <v/>
      </c>
      <c r="AD134" s="845" t="str">
        <f>IF(AD133="","",VLOOKUP(AD133,'(参考様式８）シフト記号表'!$C$6:$L$47,10,FALSE))</f>
        <v/>
      </c>
      <c r="AE134" s="857" t="str">
        <f>IF(AE133="","",VLOOKUP(AE133,'(参考様式８）シフト記号表'!$C$6:$L$47,10,FALSE))</f>
        <v/>
      </c>
      <c r="AF134" s="857" t="str">
        <f>IF(AF133="","",VLOOKUP(AF133,'(参考様式８）シフト記号表'!$C$6:$L$47,10,FALSE))</f>
        <v/>
      </c>
      <c r="AG134" s="857" t="str">
        <f>IF(AG133="","",VLOOKUP(AG133,'(参考様式８）シフト記号表'!$C$6:$L$47,10,FALSE))</f>
        <v/>
      </c>
      <c r="AH134" s="857" t="str">
        <f>IF(AH133="","",VLOOKUP(AH133,'(参考様式８）シフト記号表'!$C$6:$L$47,10,FALSE))</f>
        <v/>
      </c>
      <c r="AI134" s="857" t="str">
        <f>IF(AI133="","",VLOOKUP(AI133,'(参考様式８）シフト記号表'!$C$6:$L$47,10,FALSE))</f>
        <v/>
      </c>
      <c r="AJ134" s="872" t="str">
        <f>IF(AJ133="","",VLOOKUP(AJ133,'(参考様式８）シフト記号表'!$C$6:$L$47,10,FALSE))</f>
        <v/>
      </c>
      <c r="AK134" s="845" t="str">
        <f>IF(AK133="","",VLOOKUP(AK133,'(参考様式８）シフト記号表'!$C$6:$L$47,10,FALSE))</f>
        <v/>
      </c>
      <c r="AL134" s="857" t="str">
        <f>IF(AL133="","",VLOOKUP(AL133,'(参考様式８）シフト記号表'!$C$6:$L$47,10,FALSE))</f>
        <v/>
      </c>
      <c r="AM134" s="857" t="str">
        <f>IF(AM133="","",VLOOKUP(AM133,'(参考様式８）シフト記号表'!$C$6:$L$47,10,FALSE))</f>
        <v/>
      </c>
      <c r="AN134" s="857" t="str">
        <f>IF(AN133="","",VLOOKUP(AN133,'(参考様式８）シフト記号表'!$C$6:$L$47,10,FALSE))</f>
        <v/>
      </c>
      <c r="AO134" s="857" t="str">
        <f>IF(AO133="","",VLOOKUP(AO133,'(参考様式８）シフト記号表'!$C$6:$L$47,10,FALSE))</f>
        <v/>
      </c>
      <c r="AP134" s="857" t="str">
        <f>IF(AP133="","",VLOOKUP(AP133,'(参考様式８）シフト記号表'!$C$6:$L$47,10,FALSE))</f>
        <v/>
      </c>
      <c r="AQ134" s="872" t="str">
        <f>IF(AQ133="","",VLOOKUP(AQ133,'(参考様式８）シフト記号表'!$C$6:$L$47,10,FALSE))</f>
        <v/>
      </c>
      <c r="AR134" s="845" t="str">
        <f>IF(AR133="","",VLOOKUP(AR133,'(参考様式８）シフト記号表'!$C$6:$L$47,10,FALSE))</f>
        <v/>
      </c>
      <c r="AS134" s="857" t="str">
        <f>IF(AS133="","",VLOOKUP(AS133,'(参考様式８）シフト記号表'!$C$6:$L$47,10,FALSE))</f>
        <v/>
      </c>
      <c r="AT134" s="857" t="str">
        <f>IF(AT133="","",VLOOKUP(AT133,'(参考様式８）シフト記号表'!$C$6:$L$47,10,FALSE))</f>
        <v/>
      </c>
      <c r="AU134" s="857" t="str">
        <f>IF(AU133="","",VLOOKUP(AU133,'(参考様式８）シフト記号表'!$C$6:$L$47,10,FALSE))</f>
        <v/>
      </c>
      <c r="AV134" s="857" t="str">
        <f>IF(AV133="","",VLOOKUP(AV133,'(参考様式８）シフト記号表'!$C$6:$L$47,10,FALSE))</f>
        <v/>
      </c>
      <c r="AW134" s="857" t="str">
        <f>IF(AW133="","",VLOOKUP(AW133,'(参考様式８）シフト記号表'!$C$6:$L$47,10,FALSE))</f>
        <v/>
      </c>
      <c r="AX134" s="872" t="str">
        <f>IF(AX133="","",VLOOKUP(AX133,'(参考様式８）シフト記号表'!$C$6:$L$47,10,FALSE))</f>
        <v/>
      </c>
      <c r="AY134" s="845" t="str">
        <f>IF(AY133="","",VLOOKUP(AY133,'(参考様式８）シフト記号表'!$C$6:$L$47,10,FALSE))</f>
        <v/>
      </c>
      <c r="AZ134" s="857" t="str">
        <f>IF(AZ133="","",VLOOKUP(AZ133,'(参考様式８）シフト記号表'!$C$6:$L$47,10,FALSE))</f>
        <v/>
      </c>
      <c r="BA134" s="857" t="str">
        <f>IF(BA133="","",VLOOKUP(BA133,'(参考様式８）シフト記号表'!$C$6:$L$47,10,FALSE))</f>
        <v/>
      </c>
      <c r="BB134" s="904">
        <f>IF($BE$3="４週",SUM(W134:AX134),IF($BE$3="暦月",SUM(W134:BA134),""))</f>
        <v>0</v>
      </c>
      <c r="BC134" s="912"/>
      <c r="BD134" s="921">
        <f>IF($BE$3="４週",BB134/4,IF($BE$3="暦月",(BB134/($BE$8/7)),""))</f>
        <v>0</v>
      </c>
      <c r="BE134" s="912"/>
      <c r="BF134" s="932"/>
      <c r="BG134" s="937"/>
      <c r="BH134" s="937"/>
      <c r="BI134" s="937"/>
      <c r="BJ134" s="948"/>
    </row>
    <row r="135" spans="2:62" ht="20.25" customHeight="1">
      <c r="B135" s="706">
        <f>B133+1</f>
        <v>61</v>
      </c>
      <c r="C135" s="719"/>
      <c r="D135" s="730"/>
      <c r="E135" s="737"/>
      <c r="F135" s="742"/>
      <c r="G135" s="737"/>
      <c r="H135" s="742"/>
      <c r="I135" s="751"/>
      <c r="J135" s="765"/>
      <c r="K135" s="771"/>
      <c r="L135" s="785"/>
      <c r="M135" s="785"/>
      <c r="N135" s="730"/>
      <c r="O135" s="792"/>
      <c r="P135" s="797"/>
      <c r="Q135" s="797"/>
      <c r="R135" s="797"/>
      <c r="S135" s="808"/>
      <c r="T135" s="818" t="s">
        <v>693</v>
      </c>
      <c r="U135" s="825"/>
      <c r="V135" s="836"/>
      <c r="W135" s="846"/>
      <c r="X135" s="858"/>
      <c r="Y135" s="858"/>
      <c r="Z135" s="858"/>
      <c r="AA135" s="858"/>
      <c r="AB135" s="858"/>
      <c r="AC135" s="873"/>
      <c r="AD135" s="846"/>
      <c r="AE135" s="858"/>
      <c r="AF135" s="858"/>
      <c r="AG135" s="858"/>
      <c r="AH135" s="858"/>
      <c r="AI135" s="858"/>
      <c r="AJ135" s="873"/>
      <c r="AK135" s="846"/>
      <c r="AL135" s="858"/>
      <c r="AM135" s="858"/>
      <c r="AN135" s="858"/>
      <c r="AO135" s="858"/>
      <c r="AP135" s="858"/>
      <c r="AQ135" s="873"/>
      <c r="AR135" s="846"/>
      <c r="AS135" s="858"/>
      <c r="AT135" s="858"/>
      <c r="AU135" s="858"/>
      <c r="AV135" s="858"/>
      <c r="AW135" s="858"/>
      <c r="AX135" s="873"/>
      <c r="AY135" s="846"/>
      <c r="AZ135" s="858"/>
      <c r="BA135" s="896"/>
      <c r="BB135" s="903"/>
      <c r="BC135" s="911"/>
      <c r="BD135" s="920"/>
      <c r="BE135" s="926"/>
      <c r="BF135" s="931"/>
      <c r="BG135" s="936"/>
      <c r="BH135" s="936"/>
      <c r="BI135" s="936"/>
      <c r="BJ135" s="947"/>
    </row>
    <row r="136" spans="2:62" ht="20.25" customHeight="1">
      <c r="B136" s="707"/>
      <c r="C136" s="720"/>
      <c r="D136" s="731"/>
      <c r="E136" s="739"/>
      <c r="F136" s="744">
        <f>C135</f>
        <v>0</v>
      </c>
      <c r="G136" s="739"/>
      <c r="H136" s="744">
        <f>I135</f>
        <v>0</v>
      </c>
      <c r="I136" s="752"/>
      <c r="J136" s="766"/>
      <c r="K136" s="772"/>
      <c r="L136" s="786"/>
      <c r="M136" s="786"/>
      <c r="N136" s="731"/>
      <c r="O136" s="792"/>
      <c r="P136" s="797"/>
      <c r="Q136" s="797"/>
      <c r="R136" s="797"/>
      <c r="S136" s="808"/>
      <c r="T136" s="817" t="s">
        <v>623</v>
      </c>
      <c r="U136" s="824"/>
      <c r="V136" s="835"/>
      <c r="W136" s="845" t="str">
        <f>IF(W135="","",VLOOKUP(W135,'(参考様式８）シフト記号表'!$C$6:$L$47,10,FALSE))</f>
        <v/>
      </c>
      <c r="X136" s="857" t="str">
        <f>IF(X135="","",VLOOKUP(X135,'(参考様式８）シフト記号表'!$C$6:$L$47,10,FALSE))</f>
        <v/>
      </c>
      <c r="Y136" s="857" t="str">
        <f>IF(Y135="","",VLOOKUP(Y135,'(参考様式８）シフト記号表'!$C$6:$L$47,10,FALSE))</f>
        <v/>
      </c>
      <c r="Z136" s="857" t="str">
        <f>IF(Z135="","",VLOOKUP(Z135,'(参考様式８）シフト記号表'!$C$6:$L$47,10,FALSE))</f>
        <v/>
      </c>
      <c r="AA136" s="857" t="str">
        <f>IF(AA135="","",VLOOKUP(AA135,'(参考様式８）シフト記号表'!$C$6:$L$47,10,FALSE))</f>
        <v/>
      </c>
      <c r="AB136" s="857" t="str">
        <f>IF(AB135="","",VLOOKUP(AB135,'(参考様式８）シフト記号表'!$C$6:$L$47,10,FALSE))</f>
        <v/>
      </c>
      <c r="AC136" s="872" t="str">
        <f>IF(AC135="","",VLOOKUP(AC135,'(参考様式８）シフト記号表'!$C$6:$L$47,10,FALSE))</f>
        <v/>
      </c>
      <c r="AD136" s="845" t="str">
        <f>IF(AD135="","",VLOOKUP(AD135,'(参考様式８）シフト記号表'!$C$6:$L$47,10,FALSE))</f>
        <v/>
      </c>
      <c r="AE136" s="857" t="str">
        <f>IF(AE135="","",VLOOKUP(AE135,'(参考様式８）シフト記号表'!$C$6:$L$47,10,FALSE))</f>
        <v/>
      </c>
      <c r="AF136" s="857" t="str">
        <f>IF(AF135="","",VLOOKUP(AF135,'(参考様式８）シフト記号表'!$C$6:$L$47,10,FALSE))</f>
        <v/>
      </c>
      <c r="AG136" s="857" t="str">
        <f>IF(AG135="","",VLOOKUP(AG135,'(参考様式８）シフト記号表'!$C$6:$L$47,10,FALSE))</f>
        <v/>
      </c>
      <c r="AH136" s="857" t="str">
        <f>IF(AH135="","",VLOOKUP(AH135,'(参考様式８）シフト記号表'!$C$6:$L$47,10,FALSE))</f>
        <v/>
      </c>
      <c r="AI136" s="857" t="str">
        <f>IF(AI135="","",VLOOKUP(AI135,'(参考様式８）シフト記号表'!$C$6:$L$47,10,FALSE))</f>
        <v/>
      </c>
      <c r="AJ136" s="872" t="str">
        <f>IF(AJ135="","",VLOOKUP(AJ135,'(参考様式８）シフト記号表'!$C$6:$L$47,10,FALSE))</f>
        <v/>
      </c>
      <c r="AK136" s="845" t="str">
        <f>IF(AK135="","",VLOOKUP(AK135,'(参考様式８）シフト記号表'!$C$6:$L$47,10,FALSE))</f>
        <v/>
      </c>
      <c r="AL136" s="857" t="str">
        <f>IF(AL135="","",VLOOKUP(AL135,'(参考様式８）シフト記号表'!$C$6:$L$47,10,FALSE))</f>
        <v/>
      </c>
      <c r="AM136" s="857" t="str">
        <f>IF(AM135="","",VLOOKUP(AM135,'(参考様式８）シフト記号表'!$C$6:$L$47,10,FALSE))</f>
        <v/>
      </c>
      <c r="AN136" s="857" t="str">
        <f>IF(AN135="","",VLOOKUP(AN135,'(参考様式８）シフト記号表'!$C$6:$L$47,10,FALSE))</f>
        <v/>
      </c>
      <c r="AO136" s="857" t="str">
        <f>IF(AO135="","",VLOOKUP(AO135,'(参考様式８）シフト記号表'!$C$6:$L$47,10,FALSE))</f>
        <v/>
      </c>
      <c r="AP136" s="857" t="str">
        <f>IF(AP135="","",VLOOKUP(AP135,'(参考様式８）シフト記号表'!$C$6:$L$47,10,FALSE))</f>
        <v/>
      </c>
      <c r="AQ136" s="872" t="str">
        <f>IF(AQ135="","",VLOOKUP(AQ135,'(参考様式８）シフト記号表'!$C$6:$L$47,10,FALSE))</f>
        <v/>
      </c>
      <c r="AR136" s="845" t="str">
        <f>IF(AR135="","",VLOOKUP(AR135,'(参考様式８）シフト記号表'!$C$6:$L$47,10,FALSE))</f>
        <v/>
      </c>
      <c r="AS136" s="857" t="str">
        <f>IF(AS135="","",VLOOKUP(AS135,'(参考様式８）シフト記号表'!$C$6:$L$47,10,FALSE))</f>
        <v/>
      </c>
      <c r="AT136" s="857" t="str">
        <f>IF(AT135="","",VLOOKUP(AT135,'(参考様式８）シフト記号表'!$C$6:$L$47,10,FALSE))</f>
        <v/>
      </c>
      <c r="AU136" s="857" t="str">
        <f>IF(AU135="","",VLOOKUP(AU135,'(参考様式８）シフト記号表'!$C$6:$L$47,10,FALSE))</f>
        <v/>
      </c>
      <c r="AV136" s="857" t="str">
        <f>IF(AV135="","",VLOOKUP(AV135,'(参考様式８）シフト記号表'!$C$6:$L$47,10,FALSE))</f>
        <v/>
      </c>
      <c r="AW136" s="857" t="str">
        <f>IF(AW135="","",VLOOKUP(AW135,'(参考様式８）シフト記号表'!$C$6:$L$47,10,FALSE))</f>
        <v/>
      </c>
      <c r="AX136" s="872" t="str">
        <f>IF(AX135="","",VLOOKUP(AX135,'(参考様式８）シフト記号表'!$C$6:$L$47,10,FALSE))</f>
        <v/>
      </c>
      <c r="AY136" s="845" t="str">
        <f>IF(AY135="","",VLOOKUP(AY135,'(参考様式８）シフト記号表'!$C$6:$L$47,10,FALSE))</f>
        <v/>
      </c>
      <c r="AZ136" s="857" t="str">
        <f>IF(AZ135="","",VLOOKUP(AZ135,'(参考様式８）シフト記号表'!$C$6:$L$47,10,FALSE))</f>
        <v/>
      </c>
      <c r="BA136" s="857" t="str">
        <f>IF(BA135="","",VLOOKUP(BA135,'(参考様式８）シフト記号表'!$C$6:$L$47,10,FALSE))</f>
        <v/>
      </c>
      <c r="BB136" s="904">
        <f>IF($BE$3="４週",SUM(W136:AX136),IF($BE$3="暦月",SUM(W136:BA136),""))</f>
        <v>0</v>
      </c>
      <c r="BC136" s="912"/>
      <c r="BD136" s="921">
        <f>IF($BE$3="４週",BB136/4,IF($BE$3="暦月",(BB136/($BE$8/7)),""))</f>
        <v>0</v>
      </c>
      <c r="BE136" s="912"/>
      <c r="BF136" s="932"/>
      <c r="BG136" s="937"/>
      <c r="BH136" s="937"/>
      <c r="BI136" s="937"/>
      <c r="BJ136" s="948"/>
    </row>
    <row r="137" spans="2:62" ht="20.25" customHeight="1">
      <c r="B137" s="706">
        <f>B135+1</f>
        <v>62</v>
      </c>
      <c r="C137" s="719"/>
      <c r="D137" s="730"/>
      <c r="E137" s="737"/>
      <c r="F137" s="742"/>
      <c r="G137" s="737"/>
      <c r="H137" s="742"/>
      <c r="I137" s="751"/>
      <c r="J137" s="765"/>
      <c r="K137" s="771"/>
      <c r="L137" s="785"/>
      <c r="M137" s="785"/>
      <c r="N137" s="730"/>
      <c r="O137" s="792"/>
      <c r="P137" s="797"/>
      <c r="Q137" s="797"/>
      <c r="R137" s="797"/>
      <c r="S137" s="808"/>
      <c r="T137" s="818" t="s">
        <v>693</v>
      </c>
      <c r="U137" s="825"/>
      <c r="V137" s="836"/>
      <c r="W137" s="846"/>
      <c r="X137" s="858"/>
      <c r="Y137" s="858"/>
      <c r="Z137" s="858"/>
      <c r="AA137" s="858"/>
      <c r="AB137" s="858"/>
      <c r="AC137" s="873"/>
      <c r="AD137" s="846"/>
      <c r="AE137" s="858"/>
      <c r="AF137" s="858"/>
      <c r="AG137" s="858"/>
      <c r="AH137" s="858"/>
      <c r="AI137" s="858"/>
      <c r="AJ137" s="873"/>
      <c r="AK137" s="846"/>
      <c r="AL137" s="858"/>
      <c r="AM137" s="858"/>
      <c r="AN137" s="858"/>
      <c r="AO137" s="858"/>
      <c r="AP137" s="858"/>
      <c r="AQ137" s="873"/>
      <c r="AR137" s="846"/>
      <c r="AS137" s="858"/>
      <c r="AT137" s="858"/>
      <c r="AU137" s="858"/>
      <c r="AV137" s="858"/>
      <c r="AW137" s="858"/>
      <c r="AX137" s="873"/>
      <c r="AY137" s="846"/>
      <c r="AZ137" s="858"/>
      <c r="BA137" s="896"/>
      <c r="BB137" s="903"/>
      <c r="BC137" s="911"/>
      <c r="BD137" s="920"/>
      <c r="BE137" s="926"/>
      <c r="BF137" s="931"/>
      <c r="BG137" s="936"/>
      <c r="BH137" s="936"/>
      <c r="BI137" s="936"/>
      <c r="BJ137" s="947"/>
    </row>
    <row r="138" spans="2:62" ht="20.25" customHeight="1">
      <c r="B138" s="707"/>
      <c r="C138" s="720"/>
      <c r="D138" s="731"/>
      <c r="E138" s="739"/>
      <c r="F138" s="744">
        <f>C137</f>
        <v>0</v>
      </c>
      <c r="G138" s="739"/>
      <c r="H138" s="744">
        <f>I137</f>
        <v>0</v>
      </c>
      <c r="I138" s="752"/>
      <c r="J138" s="766"/>
      <c r="K138" s="772"/>
      <c r="L138" s="786"/>
      <c r="M138" s="786"/>
      <c r="N138" s="731"/>
      <c r="O138" s="792"/>
      <c r="P138" s="797"/>
      <c r="Q138" s="797"/>
      <c r="R138" s="797"/>
      <c r="S138" s="808"/>
      <c r="T138" s="817" t="s">
        <v>623</v>
      </c>
      <c r="U138" s="824"/>
      <c r="V138" s="835"/>
      <c r="W138" s="845" t="str">
        <f>IF(W137="","",VLOOKUP(W137,'(参考様式８）シフト記号表'!$C$6:$L$47,10,FALSE))</f>
        <v/>
      </c>
      <c r="X138" s="857" t="str">
        <f>IF(X137="","",VLOOKUP(X137,'(参考様式８）シフト記号表'!$C$6:$L$47,10,FALSE))</f>
        <v/>
      </c>
      <c r="Y138" s="857" t="str">
        <f>IF(Y137="","",VLOOKUP(Y137,'(参考様式８）シフト記号表'!$C$6:$L$47,10,FALSE))</f>
        <v/>
      </c>
      <c r="Z138" s="857" t="str">
        <f>IF(Z137="","",VLOOKUP(Z137,'(参考様式８）シフト記号表'!$C$6:$L$47,10,FALSE))</f>
        <v/>
      </c>
      <c r="AA138" s="857" t="str">
        <f>IF(AA137="","",VLOOKUP(AA137,'(参考様式８）シフト記号表'!$C$6:$L$47,10,FALSE))</f>
        <v/>
      </c>
      <c r="AB138" s="857" t="str">
        <f>IF(AB137="","",VLOOKUP(AB137,'(参考様式８）シフト記号表'!$C$6:$L$47,10,FALSE))</f>
        <v/>
      </c>
      <c r="AC138" s="872" t="str">
        <f>IF(AC137="","",VLOOKUP(AC137,'(参考様式８）シフト記号表'!$C$6:$L$47,10,FALSE))</f>
        <v/>
      </c>
      <c r="AD138" s="845" t="str">
        <f>IF(AD137="","",VLOOKUP(AD137,'(参考様式８）シフト記号表'!$C$6:$L$47,10,FALSE))</f>
        <v/>
      </c>
      <c r="AE138" s="857" t="str">
        <f>IF(AE137="","",VLOOKUP(AE137,'(参考様式８）シフト記号表'!$C$6:$L$47,10,FALSE))</f>
        <v/>
      </c>
      <c r="AF138" s="857" t="str">
        <f>IF(AF137="","",VLOOKUP(AF137,'(参考様式８）シフト記号表'!$C$6:$L$47,10,FALSE))</f>
        <v/>
      </c>
      <c r="AG138" s="857" t="str">
        <f>IF(AG137="","",VLOOKUP(AG137,'(参考様式８）シフト記号表'!$C$6:$L$47,10,FALSE))</f>
        <v/>
      </c>
      <c r="AH138" s="857" t="str">
        <f>IF(AH137="","",VLOOKUP(AH137,'(参考様式８）シフト記号表'!$C$6:$L$47,10,FALSE))</f>
        <v/>
      </c>
      <c r="AI138" s="857" t="str">
        <f>IF(AI137="","",VLOOKUP(AI137,'(参考様式８）シフト記号表'!$C$6:$L$47,10,FALSE))</f>
        <v/>
      </c>
      <c r="AJ138" s="872" t="str">
        <f>IF(AJ137="","",VLOOKUP(AJ137,'(参考様式８）シフト記号表'!$C$6:$L$47,10,FALSE))</f>
        <v/>
      </c>
      <c r="AK138" s="845" t="str">
        <f>IF(AK137="","",VLOOKUP(AK137,'(参考様式８）シフト記号表'!$C$6:$L$47,10,FALSE))</f>
        <v/>
      </c>
      <c r="AL138" s="857" t="str">
        <f>IF(AL137="","",VLOOKUP(AL137,'(参考様式８）シフト記号表'!$C$6:$L$47,10,FALSE))</f>
        <v/>
      </c>
      <c r="AM138" s="857" t="str">
        <f>IF(AM137="","",VLOOKUP(AM137,'(参考様式８）シフト記号表'!$C$6:$L$47,10,FALSE))</f>
        <v/>
      </c>
      <c r="AN138" s="857" t="str">
        <f>IF(AN137="","",VLOOKUP(AN137,'(参考様式８）シフト記号表'!$C$6:$L$47,10,FALSE))</f>
        <v/>
      </c>
      <c r="AO138" s="857" t="str">
        <f>IF(AO137="","",VLOOKUP(AO137,'(参考様式８）シフト記号表'!$C$6:$L$47,10,FALSE))</f>
        <v/>
      </c>
      <c r="AP138" s="857" t="str">
        <f>IF(AP137="","",VLOOKUP(AP137,'(参考様式８）シフト記号表'!$C$6:$L$47,10,FALSE))</f>
        <v/>
      </c>
      <c r="AQ138" s="872" t="str">
        <f>IF(AQ137="","",VLOOKUP(AQ137,'(参考様式８）シフト記号表'!$C$6:$L$47,10,FALSE))</f>
        <v/>
      </c>
      <c r="AR138" s="845" t="str">
        <f>IF(AR137="","",VLOOKUP(AR137,'(参考様式８）シフト記号表'!$C$6:$L$47,10,FALSE))</f>
        <v/>
      </c>
      <c r="AS138" s="857" t="str">
        <f>IF(AS137="","",VLOOKUP(AS137,'(参考様式８）シフト記号表'!$C$6:$L$47,10,FALSE))</f>
        <v/>
      </c>
      <c r="AT138" s="857" t="str">
        <f>IF(AT137="","",VLOOKUP(AT137,'(参考様式８）シフト記号表'!$C$6:$L$47,10,FALSE))</f>
        <v/>
      </c>
      <c r="AU138" s="857" t="str">
        <f>IF(AU137="","",VLOOKUP(AU137,'(参考様式８）シフト記号表'!$C$6:$L$47,10,FALSE))</f>
        <v/>
      </c>
      <c r="AV138" s="857" t="str">
        <f>IF(AV137="","",VLOOKUP(AV137,'(参考様式８）シフト記号表'!$C$6:$L$47,10,FALSE))</f>
        <v/>
      </c>
      <c r="AW138" s="857" t="str">
        <f>IF(AW137="","",VLOOKUP(AW137,'(参考様式８）シフト記号表'!$C$6:$L$47,10,FALSE))</f>
        <v/>
      </c>
      <c r="AX138" s="872" t="str">
        <f>IF(AX137="","",VLOOKUP(AX137,'(参考様式８）シフト記号表'!$C$6:$L$47,10,FALSE))</f>
        <v/>
      </c>
      <c r="AY138" s="845" t="str">
        <f>IF(AY137="","",VLOOKUP(AY137,'(参考様式８）シフト記号表'!$C$6:$L$47,10,FALSE))</f>
        <v/>
      </c>
      <c r="AZ138" s="857" t="str">
        <f>IF(AZ137="","",VLOOKUP(AZ137,'(参考様式８）シフト記号表'!$C$6:$L$47,10,FALSE))</f>
        <v/>
      </c>
      <c r="BA138" s="857" t="str">
        <f>IF(BA137="","",VLOOKUP(BA137,'(参考様式８）シフト記号表'!$C$6:$L$47,10,FALSE))</f>
        <v/>
      </c>
      <c r="BB138" s="904">
        <f>IF($BE$3="４週",SUM(W138:AX138),IF($BE$3="暦月",SUM(W138:BA138),""))</f>
        <v>0</v>
      </c>
      <c r="BC138" s="912"/>
      <c r="BD138" s="921">
        <f>IF($BE$3="４週",BB138/4,IF($BE$3="暦月",(BB138/($BE$8/7)),""))</f>
        <v>0</v>
      </c>
      <c r="BE138" s="912"/>
      <c r="BF138" s="932"/>
      <c r="BG138" s="937"/>
      <c r="BH138" s="937"/>
      <c r="BI138" s="937"/>
      <c r="BJ138" s="948"/>
    </row>
    <row r="139" spans="2:62" ht="20.25" customHeight="1">
      <c r="B139" s="706">
        <f>B137+1</f>
        <v>63</v>
      </c>
      <c r="C139" s="719"/>
      <c r="D139" s="730"/>
      <c r="E139" s="737"/>
      <c r="F139" s="742"/>
      <c r="G139" s="737"/>
      <c r="H139" s="742"/>
      <c r="I139" s="751"/>
      <c r="J139" s="765"/>
      <c r="K139" s="771"/>
      <c r="L139" s="785"/>
      <c r="M139" s="785"/>
      <c r="N139" s="730"/>
      <c r="O139" s="792"/>
      <c r="P139" s="797"/>
      <c r="Q139" s="797"/>
      <c r="R139" s="797"/>
      <c r="S139" s="808"/>
      <c r="T139" s="818" t="s">
        <v>693</v>
      </c>
      <c r="U139" s="825"/>
      <c r="V139" s="836"/>
      <c r="W139" s="846"/>
      <c r="X139" s="858"/>
      <c r="Y139" s="858"/>
      <c r="Z139" s="858"/>
      <c r="AA139" s="858"/>
      <c r="AB139" s="858"/>
      <c r="AC139" s="873"/>
      <c r="AD139" s="846"/>
      <c r="AE139" s="858"/>
      <c r="AF139" s="858"/>
      <c r="AG139" s="858"/>
      <c r="AH139" s="858"/>
      <c r="AI139" s="858"/>
      <c r="AJ139" s="873"/>
      <c r="AK139" s="846"/>
      <c r="AL139" s="858"/>
      <c r="AM139" s="858"/>
      <c r="AN139" s="858"/>
      <c r="AO139" s="858"/>
      <c r="AP139" s="858"/>
      <c r="AQ139" s="873"/>
      <c r="AR139" s="846"/>
      <c r="AS139" s="858"/>
      <c r="AT139" s="858"/>
      <c r="AU139" s="858"/>
      <c r="AV139" s="858"/>
      <c r="AW139" s="858"/>
      <c r="AX139" s="873"/>
      <c r="AY139" s="846"/>
      <c r="AZ139" s="858"/>
      <c r="BA139" s="896"/>
      <c r="BB139" s="903"/>
      <c r="BC139" s="911"/>
      <c r="BD139" s="920"/>
      <c r="BE139" s="926"/>
      <c r="BF139" s="931"/>
      <c r="BG139" s="936"/>
      <c r="BH139" s="936"/>
      <c r="BI139" s="936"/>
      <c r="BJ139" s="947"/>
    </row>
    <row r="140" spans="2:62" ht="20.25" customHeight="1">
      <c r="B140" s="707"/>
      <c r="C140" s="720"/>
      <c r="D140" s="731"/>
      <c r="E140" s="739"/>
      <c r="F140" s="744">
        <f>C139</f>
        <v>0</v>
      </c>
      <c r="G140" s="739"/>
      <c r="H140" s="744">
        <f>I139</f>
        <v>0</v>
      </c>
      <c r="I140" s="752"/>
      <c r="J140" s="766"/>
      <c r="K140" s="772"/>
      <c r="L140" s="786"/>
      <c r="M140" s="786"/>
      <c r="N140" s="731"/>
      <c r="O140" s="792"/>
      <c r="P140" s="797"/>
      <c r="Q140" s="797"/>
      <c r="R140" s="797"/>
      <c r="S140" s="808"/>
      <c r="T140" s="817" t="s">
        <v>623</v>
      </c>
      <c r="U140" s="824"/>
      <c r="V140" s="835"/>
      <c r="W140" s="845" t="str">
        <f>IF(W139="","",VLOOKUP(W139,'(参考様式８）シフト記号表'!$C$6:$L$47,10,FALSE))</f>
        <v/>
      </c>
      <c r="X140" s="857" t="str">
        <f>IF(X139="","",VLOOKUP(X139,'(参考様式８）シフト記号表'!$C$6:$L$47,10,FALSE))</f>
        <v/>
      </c>
      <c r="Y140" s="857" t="str">
        <f>IF(Y139="","",VLOOKUP(Y139,'(参考様式８）シフト記号表'!$C$6:$L$47,10,FALSE))</f>
        <v/>
      </c>
      <c r="Z140" s="857" t="str">
        <f>IF(Z139="","",VLOOKUP(Z139,'(参考様式８）シフト記号表'!$C$6:$L$47,10,FALSE))</f>
        <v/>
      </c>
      <c r="AA140" s="857" t="str">
        <f>IF(AA139="","",VLOOKUP(AA139,'(参考様式８）シフト記号表'!$C$6:$L$47,10,FALSE))</f>
        <v/>
      </c>
      <c r="AB140" s="857" t="str">
        <f>IF(AB139="","",VLOOKUP(AB139,'(参考様式８）シフト記号表'!$C$6:$L$47,10,FALSE))</f>
        <v/>
      </c>
      <c r="AC140" s="872" t="str">
        <f>IF(AC139="","",VLOOKUP(AC139,'(参考様式８）シフト記号表'!$C$6:$L$47,10,FALSE))</f>
        <v/>
      </c>
      <c r="AD140" s="845" t="str">
        <f>IF(AD139="","",VLOOKUP(AD139,'(参考様式８）シフト記号表'!$C$6:$L$47,10,FALSE))</f>
        <v/>
      </c>
      <c r="AE140" s="857" t="str">
        <f>IF(AE139="","",VLOOKUP(AE139,'(参考様式８）シフト記号表'!$C$6:$L$47,10,FALSE))</f>
        <v/>
      </c>
      <c r="AF140" s="857" t="str">
        <f>IF(AF139="","",VLOOKUP(AF139,'(参考様式８）シフト記号表'!$C$6:$L$47,10,FALSE))</f>
        <v/>
      </c>
      <c r="AG140" s="857" t="str">
        <f>IF(AG139="","",VLOOKUP(AG139,'(参考様式８）シフト記号表'!$C$6:$L$47,10,FALSE))</f>
        <v/>
      </c>
      <c r="AH140" s="857" t="str">
        <f>IF(AH139="","",VLOOKUP(AH139,'(参考様式８）シフト記号表'!$C$6:$L$47,10,FALSE))</f>
        <v/>
      </c>
      <c r="AI140" s="857" t="str">
        <f>IF(AI139="","",VLOOKUP(AI139,'(参考様式８）シフト記号表'!$C$6:$L$47,10,FALSE))</f>
        <v/>
      </c>
      <c r="AJ140" s="872" t="str">
        <f>IF(AJ139="","",VLOOKUP(AJ139,'(参考様式８）シフト記号表'!$C$6:$L$47,10,FALSE))</f>
        <v/>
      </c>
      <c r="AK140" s="845" t="str">
        <f>IF(AK139="","",VLOOKUP(AK139,'(参考様式８）シフト記号表'!$C$6:$L$47,10,FALSE))</f>
        <v/>
      </c>
      <c r="AL140" s="857" t="str">
        <f>IF(AL139="","",VLOOKUP(AL139,'(参考様式８）シフト記号表'!$C$6:$L$47,10,FALSE))</f>
        <v/>
      </c>
      <c r="AM140" s="857" t="str">
        <f>IF(AM139="","",VLOOKUP(AM139,'(参考様式８）シフト記号表'!$C$6:$L$47,10,FALSE))</f>
        <v/>
      </c>
      <c r="AN140" s="857" t="str">
        <f>IF(AN139="","",VLOOKUP(AN139,'(参考様式８）シフト記号表'!$C$6:$L$47,10,FALSE))</f>
        <v/>
      </c>
      <c r="AO140" s="857" t="str">
        <f>IF(AO139="","",VLOOKUP(AO139,'(参考様式８）シフト記号表'!$C$6:$L$47,10,FALSE))</f>
        <v/>
      </c>
      <c r="AP140" s="857" t="str">
        <f>IF(AP139="","",VLOOKUP(AP139,'(参考様式８）シフト記号表'!$C$6:$L$47,10,FALSE))</f>
        <v/>
      </c>
      <c r="AQ140" s="872" t="str">
        <f>IF(AQ139="","",VLOOKUP(AQ139,'(参考様式８）シフト記号表'!$C$6:$L$47,10,FALSE))</f>
        <v/>
      </c>
      <c r="AR140" s="845" t="str">
        <f>IF(AR139="","",VLOOKUP(AR139,'(参考様式８）シフト記号表'!$C$6:$L$47,10,FALSE))</f>
        <v/>
      </c>
      <c r="AS140" s="857" t="str">
        <f>IF(AS139="","",VLOOKUP(AS139,'(参考様式８）シフト記号表'!$C$6:$L$47,10,FALSE))</f>
        <v/>
      </c>
      <c r="AT140" s="857" t="str">
        <f>IF(AT139="","",VLOOKUP(AT139,'(参考様式８）シフト記号表'!$C$6:$L$47,10,FALSE))</f>
        <v/>
      </c>
      <c r="AU140" s="857" t="str">
        <f>IF(AU139="","",VLOOKUP(AU139,'(参考様式８）シフト記号表'!$C$6:$L$47,10,FALSE))</f>
        <v/>
      </c>
      <c r="AV140" s="857" t="str">
        <f>IF(AV139="","",VLOOKUP(AV139,'(参考様式８）シフト記号表'!$C$6:$L$47,10,FALSE))</f>
        <v/>
      </c>
      <c r="AW140" s="857" t="str">
        <f>IF(AW139="","",VLOOKUP(AW139,'(参考様式８）シフト記号表'!$C$6:$L$47,10,FALSE))</f>
        <v/>
      </c>
      <c r="AX140" s="872" t="str">
        <f>IF(AX139="","",VLOOKUP(AX139,'(参考様式８）シフト記号表'!$C$6:$L$47,10,FALSE))</f>
        <v/>
      </c>
      <c r="AY140" s="845" t="str">
        <f>IF(AY139="","",VLOOKUP(AY139,'(参考様式８）シフト記号表'!$C$6:$L$47,10,FALSE))</f>
        <v/>
      </c>
      <c r="AZ140" s="857" t="str">
        <f>IF(AZ139="","",VLOOKUP(AZ139,'(参考様式８）シフト記号表'!$C$6:$L$47,10,FALSE))</f>
        <v/>
      </c>
      <c r="BA140" s="857" t="str">
        <f>IF(BA139="","",VLOOKUP(BA139,'(参考様式８）シフト記号表'!$C$6:$L$47,10,FALSE))</f>
        <v/>
      </c>
      <c r="BB140" s="904">
        <f>IF($BE$3="４週",SUM(W140:AX140),IF($BE$3="暦月",SUM(W140:BA140),""))</f>
        <v>0</v>
      </c>
      <c r="BC140" s="912"/>
      <c r="BD140" s="921">
        <f>IF($BE$3="４週",BB140/4,IF($BE$3="暦月",(BB140/($BE$8/7)),""))</f>
        <v>0</v>
      </c>
      <c r="BE140" s="912"/>
      <c r="BF140" s="932"/>
      <c r="BG140" s="937"/>
      <c r="BH140" s="937"/>
      <c r="BI140" s="937"/>
      <c r="BJ140" s="948"/>
    </row>
    <row r="141" spans="2:62" ht="20.25" customHeight="1">
      <c r="B141" s="706">
        <f>B139+1</f>
        <v>64</v>
      </c>
      <c r="C141" s="719"/>
      <c r="D141" s="730"/>
      <c r="E141" s="737"/>
      <c r="F141" s="742"/>
      <c r="G141" s="737"/>
      <c r="H141" s="742"/>
      <c r="I141" s="751"/>
      <c r="J141" s="765"/>
      <c r="K141" s="771"/>
      <c r="L141" s="785"/>
      <c r="M141" s="785"/>
      <c r="N141" s="730"/>
      <c r="O141" s="792"/>
      <c r="P141" s="797"/>
      <c r="Q141" s="797"/>
      <c r="R141" s="797"/>
      <c r="S141" s="808"/>
      <c r="T141" s="818" t="s">
        <v>693</v>
      </c>
      <c r="U141" s="825"/>
      <c r="V141" s="836"/>
      <c r="W141" s="846"/>
      <c r="X141" s="858"/>
      <c r="Y141" s="858"/>
      <c r="Z141" s="858"/>
      <c r="AA141" s="858"/>
      <c r="AB141" s="858"/>
      <c r="AC141" s="873"/>
      <c r="AD141" s="846"/>
      <c r="AE141" s="858"/>
      <c r="AF141" s="858"/>
      <c r="AG141" s="858"/>
      <c r="AH141" s="858"/>
      <c r="AI141" s="858"/>
      <c r="AJ141" s="873"/>
      <c r="AK141" s="846"/>
      <c r="AL141" s="858"/>
      <c r="AM141" s="858"/>
      <c r="AN141" s="858"/>
      <c r="AO141" s="858"/>
      <c r="AP141" s="858"/>
      <c r="AQ141" s="873"/>
      <c r="AR141" s="846"/>
      <c r="AS141" s="858"/>
      <c r="AT141" s="858"/>
      <c r="AU141" s="858"/>
      <c r="AV141" s="858"/>
      <c r="AW141" s="858"/>
      <c r="AX141" s="873"/>
      <c r="AY141" s="846"/>
      <c r="AZ141" s="858"/>
      <c r="BA141" s="896"/>
      <c r="BB141" s="903"/>
      <c r="BC141" s="911"/>
      <c r="BD141" s="920"/>
      <c r="BE141" s="926"/>
      <c r="BF141" s="931"/>
      <c r="BG141" s="936"/>
      <c r="BH141" s="936"/>
      <c r="BI141" s="936"/>
      <c r="BJ141" s="947"/>
    </row>
    <row r="142" spans="2:62" ht="20.25" customHeight="1">
      <c r="B142" s="707"/>
      <c r="C142" s="720"/>
      <c r="D142" s="731"/>
      <c r="E142" s="739"/>
      <c r="F142" s="744">
        <f>C141</f>
        <v>0</v>
      </c>
      <c r="G142" s="739"/>
      <c r="H142" s="744">
        <f>I141</f>
        <v>0</v>
      </c>
      <c r="I142" s="752"/>
      <c r="J142" s="766"/>
      <c r="K142" s="772"/>
      <c r="L142" s="786"/>
      <c r="M142" s="786"/>
      <c r="N142" s="731"/>
      <c r="O142" s="792"/>
      <c r="P142" s="797"/>
      <c r="Q142" s="797"/>
      <c r="R142" s="797"/>
      <c r="S142" s="808"/>
      <c r="T142" s="817" t="s">
        <v>623</v>
      </c>
      <c r="U142" s="824"/>
      <c r="V142" s="835"/>
      <c r="W142" s="845" t="str">
        <f>IF(W141="","",VLOOKUP(W141,'(参考様式８）シフト記号表'!$C$6:$L$47,10,FALSE))</f>
        <v/>
      </c>
      <c r="X142" s="857" t="str">
        <f>IF(X141="","",VLOOKUP(X141,'(参考様式８）シフト記号表'!$C$6:$L$47,10,FALSE))</f>
        <v/>
      </c>
      <c r="Y142" s="857" t="str">
        <f>IF(Y141="","",VLOOKUP(Y141,'(参考様式８）シフト記号表'!$C$6:$L$47,10,FALSE))</f>
        <v/>
      </c>
      <c r="Z142" s="857" t="str">
        <f>IF(Z141="","",VLOOKUP(Z141,'(参考様式８）シフト記号表'!$C$6:$L$47,10,FALSE))</f>
        <v/>
      </c>
      <c r="AA142" s="857" t="str">
        <f>IF(AA141="","",VLOOKUP(AA141,'(参考様式８）シフト記号表'!$C$6:$L$47,10,FALSE))</f>
        <v/>
      </c>
      <c r="AB142" s="857" t="str">
        <f>IF(AB141="","",VLOOKUP(AB141,'(参考様式８）シフト記号表'!$C$6:$L$47,10,FALSE))</f>
        <v/>
      </c>
      <c r="AC142" s="872" t="str">
        <f>IF(AC141="","",VLOOKUP(AC141,'(参考様式８）シフト記号表'!$C$6:$L$47,10,FALSE))</f>
        <v/>
      </c>
      <c r="AD142" s="845" t="str">
        <f>IF(AD141="","",VLOOKUP(AD141,'(参考様式８）シフト記号表'!$C$6:$L$47,10,FALSE))</f>
        <v/>
      </c>
      <c r="AE142" s="857" t="str">
        <f>IF(AE141="","",VLOOKUP(AE141,'(参考様式８）シフト記号表'!$C$6:$L$47,10,FALSE))</f>
        <v/>
      </c>
      <c r="AF142" s="857" t="str">
        <f>IF(AF141="","",VLOOKUP(AF141,'(参考様式８）シフト記号表'!$C$6:$L$47,10,FALSE))</f>
        <v/>
      </c>
      <c r="AG142" s="857" t="str">
        <f>IF(AG141="","",VLOOKUP(AG141,'(参考様式８）シフト記号表'!$C$6:$L$47,10,FALSE))</f>
        <v/>
      </c>
      <c r="AH142" s="857" t="str">
        <f>IF(AH141="","",VLOOKUP(AH141,'(参考様式８）シフト記号表'!$C$6:$L$47,10,FALSE))</f>
        <v/>
      </c>
      <c r="AI142" s="857" t="str">
        <f>IF(AI141="","",VLOOKUP(AI141,'(参考様式８）シフト記号表'!$C$6:$L$47,10,FALSE))</f>
        <v/>
      </c>
      <c r="AJ142" s="872" t="str">
        <f>IF(AJ141="","",VLOOKUP(AJ141,'(参考様式８）シフト記号表'!$C$6:$L$47,10,FALSE))</f>
        <v/>
      </c>
      <c r="AK142" s="845" t="str">
        <f>IF(AK141="","",VLOOKUP(AK141,'(参考様式８）シフト記号表'!$C$6:$L$47,10,FALSE))</f>
        <v/>
      </c>
      <c r="AL142" s="857" t="str">
        <f>IF(AL141="","",VLOOKUP(AL141,'(参考様式８）シフト記号表'!$C$6:$L$47,10,FALSE))</f>
        <v/>
      </c>
      <c r="AM142" s="857" t="str">
        <f>IF(AM141="","",VLOOKUP(AM141,'(参考様式８）シフト記号表'!$C$6:$L$47,10,FALSE))</f>
        <v/>
      </c>
      <c r="AN142" s="857" t="str">
        <f>IF(AN141="","",VLOOKUP(AN141,'(参考様式８）シフト記号表'!$C$6:$L$47,10,FALSE))</f>
        <v/>
      </c>
      <c r="AO142" s="857" t="str">
        <f>IF(AO141="","",VLOOKUP(AO141,'(参考様式８）シフト記号表'!$C$6:$L$47,10,FALSE))</f>
        <v/>
      </c>
      <c r="AP142" s="857" t="str">
        <f>IF(AP141="","",VLOOKUP(AP141,'(参考様式８）シフト記号表'!$C$6:$L$47,10,FALSE))</f>
        <v/>
      </c>
      <c r="AQ142" s="872" t="str">
        <f>IF(AQ141="","",VLOOKUP(AQ141,'(参考様式８）シフト記号表'!$C$6:$L$47,10,FALSE))</f>
        <v/>
      </c>
      <c r="AR142" s="845" t="str">
        <f>IF(AR141="","",VLOOKUP(AR141,'(参考様式８）シフト記号表'!$C$6:$L$47,10,FALSE))</f>
        <v/>
      </c>
      <c r="AS142" s="857" t="str">
        <f>IF(AS141="","",VLOOKUP(AS141,'(参考様式８）シフト記号表'!$C$6:$L$47,10,FALSE))</f>
        <v/>
      </c>
      <c r="AT142" s="857" t="str">
        <f>IF(AT141="","",VLOOKUP(AT141,'(参考様式８）シフト記号表'!$C$6:$L$47,10,FALSE))</f>
        <v/>
      </c>
      <c r="AU142" s="857" t="str">
        <f>IF(AU141="","",VLOOKUP(AU141,'(参考様式８）シフト記号表'!$C$6:$L$47,10,FALSE))</f>
        <v/>
      </c>
      <c r="AV142" s="857" t="str">
        <f>IF(AV141="","",VLOOKUP(AV141,'(参考様式８）シフト記号表'!$C$6:$L$47,10,FALSE))</f>
        <v/>
      </c>
      <c r="AW142" s="857" t="str">
        <f>IF(AW141="","",VLOOKUP(AW141,'(参考様式８）シフト記号表'!$C$6:$L$47,10,FALSE))</f>
        <v/>
      </c>
      <c r="AX142" s="872" t="str">
        <f>IF(AX141="","",VLOOKUP(AX141,'(参考様式８）シフト記号表'!$C$6:$L$47,10,FALSE))</f>
        <v/>
      </c>
      <c r="AY142" s="845" t="str">
        <f>IF(AY141="","",VLOOKUP(AY141,'(参考様式８）シフト記号表'!$C$6:$L$47,10,FALSE))</f>
        <v/>
      </c>
      <c r="AZ142" s="857" t="str">
        <f>IF(AZ141="","",VLOOKUP(AZ141,'(参考様式８）シフト記号表'!$C$6:$L$47,10,FALSE))</f>
        <v/>
      </c>
      <c r="BA142" s="857" t="str">
        <f>IF(BA141="","",VLOOKUP(BA141,'(参考様式８）シフト記号表'!$C$6:$L$47,10,FALSE))</f>
        <v/>
      </c>
      <c r="BB142" s="904">
        <f>IF($BE$3="４週",SUM(W142:AX142),IF($BE$3="暦月",SUM(W142:BA142),""))</f>
        <v>0</v>
      </c>
      <c r="BC142" s="912"/>
      <c r="BD142" s="921">
        <f>IF($BE$3="４週",BB142/4,IF($BE$3="暦月",(BB142/($BE$8/7)),""))</f>
        <v>0</v>
      </c>
      <c r="BE142" s="912"/>
      <c r="BF142" s="932"/>
      <c r="BG142" s="937"/>
      <c r="BH142" s="937"/>
      <c r="BI142" s="937"/>
      <c r="BJ142" s="948"/>
    </row>
    <row r="143" spans="2:62" ht="20.25" customHeight="1">
      <c r="B143" s="706">
        <f>B141+1</f>
        <v>65</v>
      </c>
      <c r="C143" s="719"/>
      <c r="D143" s="730"/>
      <c r="E143" s="737"/>
      <c r="F143" s="742"/>
      <c r="G143" s="737"/>
      <c r="H143" s="742"/>
      <c r="I143" s="751"/>
      <c r="J143" s="765"/>
      <c r="K143" s="771"/>
      <c r="L143" s="785"/>
      <c r="M143" s="785"/>
      <c r="N143" s="730"/>
      <c r="O143" s="792"/>
      <c r="P143" s="797"/>
      <c r="Q143" s="797"/>
      <c r="R143" s="797"/>
      <c r="S143" s="808"/>
      <c r="T143" s="818" t="s">
        <v>693</v>
      </c>
      <c r="U143" s="825"/>
      <c r="V143" s="836"/>
      <c r="W143" s="846"/>
      <c r="X143" s="858"/>
      <c r="Y143" s="858"/>
      <c r="Z143" s="858"/>
      <c r="AA143" s="858"/>
      <c r="AB143" s="858"/>
      <c r="AC143" s="873"/>
      <c r="AD143" s="846"/>
      <c r="AE143" s="858"/>
      <c r="AF143" s="858"/>
      <c r="AG143" s="858"/>
      <c r="AH143" s="858"/>
      <c r="AI143" s="858"/>
      <c r="AJ143" s="873"/>
      <c r="AK143" s="846"/>
      <c r="AL143" s="858"/>
      <c r="AM143" s="858"/>
      <c r="AN143" s="858"/>
      <c r="AO143" s="858"/>
      <c r="AP143" s="858"/>
      <c r="AQ143" s="873"/>
      <c r="AR143" s="846"/>
      <c r="AS143" s="858"/>
      <c r="AT143" s="858"/>
      <c r="AU143" s="858"/>
      <c r="AV143" s="858"/>
      <c r="AW143" s="858"/>
      <c r="AX143" s="873"/>
      <c r="AY143" s="846"/>
      <c r="AZ143" s="858"/>
      <c r="BA143" s="896"/>
      <c r="BB143" s="903"/>
      <c r="BC143" s="911"/>
      <c r="BD143" s="920"/>
      <c r="BE143" s="926"/>
      <c r="BF143" s="931"/>
      <c r="BG143" s="936"/>
      <c r="BH143" s="936"/>
      <c r="BI143" s="936"/>
      <c r="BJ143" s="947"/>
    </row>
    <row r="144" spans="2:62" ht="20.25" customHeight="1">
      <c r="B144" s="707"/>
      <c r="C144" s="720"/>
      <c r="D144" s="731"/>
      <c r="E144" s="739"/>
      <c r="F144" s="744">
        <f>C143</f>
        <v>0</v>
      </c>
      <c r="G144" s="739"/>
      <c r="H144" s="744">
        <f>I143</f>
        <v>0</v>
      </c>
      <c r="I144" s="752"/>
      <c r="J144" s="766"/>
      <c r="K144" s="772"/>
      <c r="L144" s="786"/>
      <c r="M144" s="786"/>
      <c r="N144" s="731"/>
      <c r="O144" s="792"/>
      <c r="P144" s="797"/>
      <c r="Q144" s="797"/>
      <c r="R144" s="797"/>
      <c r="S144" s="808"/>
      <c r="T144" s="817" t="s">
        <v>623</v>
      </c>
      <c r="U144" s="824"/>
      <c r="V144" s="835"/>
      <c r="W144" s="845" t="str">
        <f>IF(W143="","",VLOOKUP(W143,'(参考様式８）シフト記号表'!$C$6:$L$47,10,FALSE))</f>
        <v/>
      </c>
      <c r="X144" s="857" t="str">
        <f>IF(X143="","",VLOOKUP(X143,'(参考様式８）シフト記号表'!$C$6:$L$47,10,FALSE))</f>
        <v/>
      </c>
      <c r="Y144" s="857" t="str">
        <f>IF(Y143="","",VLOOKUP(Y143,'(参考様式８）シフト記号表'!$C$6:$L$47,10,FALSE))</f>
        <v/>
      </c>
      <c r="Z144" s="857" t="str">
        <f>IF(Z143="","",VLOOKUP(Z143,'(参考様式８）シフト記号表'!$C$6:$L$47,10,FALSE))</f>
        <v/>
      </c>
      <c r="AA144" s="857" t="str">
        <f>IF(AA143="","",VLOOKUP(AA143,'(参考様式８）シフト記号表'!$C$6:$L$47,10,FALSE))</f>
        <v/>
      </c>
      <c r="AB144" s="857" t="str">
        <f>IF(AB143="","",VLOOKUP(AB143,'(参考様式８）シフト記号表'!$C$6:$L$47,10,FALSE))</f>
        <v/>
      </c>
      <c r="AC144" s="872" t="str">
        <f>IF(AC143="","",VLOOKUP(AC143,'(参考様式８）シフト記号表'!$C$6:$L$47,10,FALSE))</f>
        <v/>
      </c>
      <c r="AD144" s="845" t="str">
        <f>IF(AD143="","",VLOOKUP(AD143,'(参考様式８）シフト記号表'!$C$6:$L$47,10,FALSE))</f>
        <v/>
      </c>
      <c r="AE144" s="857" t="str">
        <f>IF(AE143="","",VLOOKUP(AE143,'(参考様式８）シフト記号表'!$C$6:$L$47,10,FALSE))</f>
        <v/>
      </c>
      <c r="AF144" s="857" t="str">
        <f>IF(AF143="","",VLOOKUP(AF143,'(参考様式８）シフト記号表'!$C$6:$L$47,10,FALSE))</f>
        <v/>
      </c>
      <c r="AG144" s="857" t="str">
        <f>IF(AG143="","",VLOOKUP(AG143,'(参考様式８）シフト記号表'!$C$6:$L$47,10,FALSE))</f>
        <v/>
      </c>
      <c r="AH144" s="857" t="str">
        <f>IF(AH143="","",VLOOKUP(AH143,'(参考様式８）シフト記号表'!$C$6:$L$47,10,FALSE))</f>
        <v/>
      </c>
      <c r="AI144" s="857" t="str">
        <f>IF(AI143="","",VLOOKUP(AI143,'(参考様式８）シフト記号表'!$C$6:$L$47,10,FALSE))</f>
        <v/>
      </c>
      <c r="AJ144" s="872" t="str">
        <f>IF(AJ143="","",VLOOKUP(AJ143,'(参考様式８）シフト記号表'!$C$6:$L$47,10,FALSE))</f>
        <v/>
      </c>
      <c r="AK144" s="845" t="str">
        <f>IF(AK143="","",VLOOKUP(AK143,'(参考様式８）シフト記号表'!$C$6:$L$47,10,FALSE))</f>
        <v/>
      </c>
      <c r="AL144" s="857" t="str">
        <f>IF(AL143="","",VLOOKUP(AL143,'(参考様式８）シフト記号表'!$C$6:$L$47,10,FALSE))</f>
        <v/>
      </c>
      <c r="AM144" s="857" t="str">
        <f>IF(AM143="","",VLOOKUP(AM143,'(参考様式８）シフト記号表'!$C$6:$L$47,10,FALSE))</f>
        <v/>
      </c>
      <c r="AN144" s="857" t="str">
        <f>IF(AN143="","",VLOOKUP(AN143,'(参考様式８）シフト記号表'!$C$6:$L$47,10,FALSE))</f>
        <v/>
      </c>
      <c r="AO144" s="857" t="str">
        <f>IF(AO143="","",VLOOKUP(AO143,'(参考様式８）シフト記号表'!$C$6:$L$47,10,FALSE))</f>
        <v/>
      </c>
      <c r="AP144" s="857" t="str">
        <f>IF(AP143="","",VLOOKUP(AP143,'(参考様式８）シフト記号表'!$C$6:$L$47,10,FALSE))</f>
        <v/>
      </c>
      <c r="AQ144" s="872" t="str">
        <f>IF(AQ143="","",VLOOKUP(AQ143,'(参考様式８）シフト記号表'!$C$6:$L$47,10,FALSE))</f>
        <v/>
      </c>
      <c r="AR144" s="845" t="str">
        <f>IF(AR143="","",VLOOKUP(AR143,'(参考様式８）シフト記号表'!$C$6:$L$47,10,FALSE))</f>
        <v/>
      </c>
      <c r="AS144" s="857" t="str">
        <f>IF(AS143="","",VLOOKUP(AS143,'(参考様式８）シフト記号表'!$C$6:$L$47,10,FALSE))</f>
        <v/>
      </c>
      <c r="AT144" s="857" t="str">
        <f>IF(AT143="","",VLOOKUP(AT143,'(参考様式８）シフト記号表'!$C$6:$L$47,10,FALSE))</f>
        <v/>
      </c>
      <c r="AU144" s="857" t="str">
        <f>IF(AU143="","",VLOOKUP(AU143,'(参考様式８）シフト記号表'!$C$6:$L$47,10,FALSE))</f>
        <v/>
      </c>
      <c r="AV144" s="857" t="str">
        <f>IF(AV143="","",VLOOKUP(AV143,'(参考様式８）シフト記号表'!$C$6:$L$47,10,FALSE))</f>
        <v/>
      </c>
      <c r="AW144" s="857" t="str">
        <f>IF(AW143="","",VLOOKUP(AW143,'(参考様式８）シフト記号表'!$C$6:$L$47,10,FALSE))</f>
        <v/>
      </c>
      <c r="AX144" s="872" t="str">
        <f>IF(AX143="","",VLOOKUP(AX143,'(参考様式８）シフト記号表'!$C$6:$L$47,10,FALSE))</f>
        <v/>
      </c>
      <c r="AY144" s="845" t="str">
        <f>IF(AY143="","",VLOOKUP(AY143,'(参考様式８）シフト記号表'!$C$6:$L$47,10,FALSE))</f>
        <v/>
      </c>
      <c r="AZ144" s="857" t="str">
        <f>IF(AZ143="","",VLOOKUP(AZ143,'(参考様式８）シフト記号表'!$C$6:$L$47,10,FALSE))</f>
        <v/>
      </c>
      <c r="BA144" s="857" t="str">
        <f>IF(BA143="","",VLOOKUP(BA143,'(参考様式８）シフト記号表'!$C$6:$L$47,10,FALSE))</f>
        <v/>
      </c>
      <c r="BB144" s="904">
        <f>IF($BE$3="４週",SUM(W144:AX144),IF($BE$3="暦月",SUM(W144:BA144),""))</f>
        <v>0</v>
      </c>
      <c r="BC144" s="912"/>
      <c r="BD144" s="921">
        <f>IF($BE$3="４週",BB144/4,IF($BE$3="暦月",(BB144/($BE$8/7)),""))</f>
        <v>0</v>
      </c>
      <c r="BE144" s="912"/>
      <c r="BF144" s="932"/>
      <c r="BG144" s="937"/>
      <c r="BH144" s="937"/>
      <c r="BI144" s="937"/>
      <c r="BJ144" s="948"/>
    </row>
    <row r="145" spans="2:62" ht="20.25" customHeight="1">
      <c r="B145" s="706">
        <f>B143+1</f>
        <v>66</v>
      </c>
      <c r="C145" s="719"/>
      <c r="D145" s="730"/>
      <c r="E145" s="737"/>
      <c r="F145" s="742"/>
      <c r="G145" s="737"/>
      <c r="H145" s="742"/>
      <c r="I145" s="751"/>
      <c r="J145" s="765"/>
      <c r="K145" s="771"/>
      <c r="L145" s="785"/>
      <c r="M145" s="785"/>
      <c r="N145" s="730"/>
      <c r="O145" s="792"/>
      <c r="P145" s="797"/>
      <c r="Q145" s="797"/>
      <c r="R145" s="797"/>
      <c r="S145" s="808"/>
      <c r="T145" s="818" t="s">
        <v>693</v>
      </c>
      <c r="U145" s="825"/>
      <c r="V145" s="836"/>
      <c r="W145" s="846"/>
      <c r="X145" s="858"/>
      <c r="Y145" s="858"/>
      <c r="Z145" s="858"/>
      <c r="AA145" s="858"/>
      <c r="AB145" s="858"/>
      <c r="AC145" s="873"/>
      <c r="AD145" s="846"/>
      <c r="AE145" s="858"/>
      <c r="AF145" s="858"/>
      <c r="AG145" s="858"/>
      <c r="AH145" s="858"/>
      <c r="AI145" s="858"/>
      <c r="AJ145" s="873"/>
      <c r="AK145" s="846"/>
      <c r="AL145" s="858"/>
      <c r="AM145" s="858"/>
      <c r="AN145" s="858"/>
      <c r="AO145" s="858"/>
      <c r="AP145" s="858"/>
      <c r="AQ145" s="873"/>
      <c r="AR145" s="846"/>
      <c r="AS145" s="858"/>
      <c r="AT145" s="858"/>
      <c r="AU145" s="858"/>
      <c r="AV145" s="858"/>
      <c r="AW145" s="858"/>
      <c r="AX145" s="873"/>
      <c r="AY145" s="846"/>
      <c r="AZ145" s="858"/>
      <c r="BA145" s="896"/>
      <c r="BB145" s="903"/>
      <c r="BC145" s="911"/>
      <c r="BD145" s="920"/>
      <c r="BE145" s="926"/>
      <c r="BF145" s="931"/>
      <c r="BG145" s="936"/>
      <c r="BH145" s="936"/>
      <c r="BI145" s="936"/>
      <c r="BJ145" s="947"/>
    </row>
    <row r="146" spans="2:62" ht="20.25" customHeight="1">
      <c r="B146" s="707"/>
      <c r="C146" s="720"/>
      <c r="D146" s="731"/>
      <c r="E146" s="739"/>
      <c r="F146" s="744">
        <f>C145</f>
        <v>0</v>
      </c>
      <c r="G146" s="739"/>
      <c r="H146" s="744">
        <f>I145</f>
        <v>0</v>
      </c>
      <c r="I146" s="752"/>
      <c r="J146" s="766"/>
      <c r="K146" s="772"/>
      <c r="L146" s="786"/>
      <c r="M146" s="786"/>
      <c r="N146" s="731"/>
      <c r="O146" s="792"/>
      <c r="P146" s="797"/>
      <c r="Q146" s="797"/>
      <c r="R146" s="797"/>
      <c r="S146" s="808"/>
      <c r="T146" s="817" t="s">
        <v>623</v>
      </c>
      <c r="U146" s="824"/>
      <c r="V146" s="835"/>
      <c r="W146" s="845" t="str">
        <f>IF(W145="","",VLOOKUP(W145,'(参考様式８）シフト記号表'!$C$6:$L$47,10,FALSE))</f>
        <v/>
      </c>
      <c r="X146" s="857" t="str">
        <f>IF(X145="","",VLOOKUP(X145,'(参考様式８）シフト記号表'!$C$6:$L$47,10,FALSE))</f>
        <v/>
      </c>
      <c r="Y146" s="857" t="str">
        <f>IF(Y145="","",VLOOKUP(Y145,'(参考様式８）シフト記号表'!$C$6:$L$47,10,FALSE))</f>
        <v/>
      </c>
      <c r="Z146" s="857" t="str">
        <f>IF(Z145="","",VLOOKUP(Z145,'(参考様式８）シフト記号表'!$C$6:$L$47,10,FALSE))</f>
        <v/>
      </c>
      <c r="AA146" s="857" t="str">
        <f>IF(AA145="","",VLOOKUP(AA145,'(参考様式８）シフト記号表'!$C$6:$L$47,10,FALSE))</f>
        <v/>
      </c>
      <c r="AB146" s="857" t="str">
        <f>IF(AB145="","",VLOOKUP(AB145,'(参考様式８）シフト記号表'!$C$6:$L$47,10,FALSE))</f>
        <v/>
      </c>
      <c r="AC146" s="872" t="str">
        <f>IF(AC145="","",VLOOKUP(AC145,'(参考様式８）シフト記号表'!$C$6:$L$47,10,FALSE))</f>
        <v/>
      </c>
      <c r="AD146" s="845" t="str">
        <f>IF(AD145="","",VLOOKUP(AD145,'(参考様式８）シフト記号表'!$C$6:$L$47,10,FALSE))</f>
        <v/>
      </c>
      <c r="AE146" s="857" t="str">
        <f>IF(AE145="","",VLOOKUP(AE145,'(参考様式８）シフト記号表'!$C$6:$L$47,10,FALSE))</f>
        <v/>
      </c>
      <c r="AF146" s="857" t="str">
        <f>IF(AF145="","",VLOOKUP(AF145,'(参考様式８）シフト記号表'!$C$6:$L$47,10,FALSE))</f>
        <v/>
      </c>
      <c r="AG146" s="857" t="str">
        <f>IF(AG145="","",VLOOKUP(AG145,'(参考様式８）シフト記号表'!$C$6:$L$47,10,FALSE))</f>
        <v/>
      </c>
      <c r="AH146" s="857" t="str">
        <f>IF(AH145="","",VLOOKUP(AH145,'(参考様式８）シフト記号表'!$C$6:$L$47,10,FALSE))</f>
        <v/>
      </c>
      <c r="AI146" s="857" t="str">
        <f>IF(AI145="","",VLOOKUP(AI145,'(参考様式８）シフト記号表'!$C$6:$L$47,10,FALSE))</f>
        <v/>
      </c>
      <c r="AJ146" s="872" t="str">
        <f>IF(AJ145="","",VLOOKUP(AJ145,'(参考様式８）シフト記号表'!$C$6:$L$47,10,FALSE))</f>
        <v/>
      </c>
      <c r="AK146" s="845" t="str">
        <f>IF(AK145="","",VLOOKUP(AK145,'(参考様式８）シフト記号表'!$C$6:$L$47,10,FALSE))</f>
        <v/>
      </c>
      <c r="AL146" s="857" t="str">
        <f>IF(AL145="","",VLOOKUP(AL145,'(参考様式８）シフト記号表'!$C$6:$L$47,10,FALSE))</f>
        <v/>
      </c>
      <c r="AM146" s="857" t="str">
        <f>IF(AM145="","",VLOOKUP(AM145,'(参考様式８）シフト記号表'!$C$6:$L$47,10,FALSE))</f>
        <v/>
      </c>
      <c r="AN146" s="857" t="str">
        <f>IF(AN145="","",VLOOKUP(AN145,'(参考様式８）シフト記号表'!$C$6:$L$47,10,FALSE))</f>
        <v/>
      </c>
      <c r="AO146" s="857" t="str">
        <f>IF(AO145="","",VLOOKUP(AO145,'(参考様式８）シフト記号表'!$C$6:$L$47,10,FALSE))</f>
        <v/>
      </c>
      <c r="AP146" s="857" t="str">
        <f>IF(AP145="","",VLOOKUP(AP145,'(参考様式８）シフト記号表'!$C$6:$L$47,10,FALSE))</f>
        <v/>
      </c>
      <c r="AQ146" s="872" t="str">
        <f>IF(AQ145="","",VLOOKUP(AQ145,'(参考様式８）シフト記号表'!$C$6:$L$47,10,FALSE))</f>
        <v/>
      </c>
      <c r="AR146" s="845" t="str">
        <f>IF(AR145="","",VLOOKUP(AR145,'(参考様式８）シフト記号表'!$C$6:$L$47,10,FALSE))</f>
        <v/>
      </c>
      <c r="AS146" s="857" t="str">
        <f>IF(AS145="","",VLOOKUP(AS145,'(参考様式８）シフト記号表'!$C$6:$L$47,10,FALSE))</f>
        <v/>
      </c>
      <c r="AT146" s="857" t="str">
        <f>IF(AT145="","",VLOOKUP(AT145,'(参考様式８）シフト記号表'!$C$6:$L$47,10,FALSE))</f>
        <v/>
      </c>
      <c r="AU146" s="857" t="str">
        <f>IF(AU145="","",VLOOKUP(AU145,'(参考様式８）シフト記号表'!$C$6:$L$47,10,FALSE))</f>
        <v/>
      </c>
      <c r="AV146" s="857" t="str">
        <f>IF(AV145="","",VLOOKUP(AV145,'(参考様式８）シフト記号表'!$C$6:$L$47,10,FALSE))</f>
        <v/>
      </c>
      <c r="AW146" s="857" t="str">
        <f>IF(AW145="","",VLOOKUP(AW145,'(参考様式８）シフト記号表'!$C$6:$L$47,10,FALSE))</f>
        <v/>
      </c>
      <c r="AX146" s="872" t="str">
        <f>IF(AX145="","",VLOOKUP(AX145,'(参考様式８）シフト記号表'!$C$6:$L$47,10,FALSE))</f>
        <v/>
      </c>
      <c r="AY146" s="845" t="str">
        <f>IF(AY145="","",VLOOKUP(AY145,'(参考様式８）シフト記号表'!$C$6:$L$47,10,FALSE))</f>
        <v/>
      </c>
      <c r="AZ146" s="857" t="str">
        <f>IF(AZ145="","",VLOOKUP(AZ145,'(参考様式８）シフト記号表'!$C$6:$L$47,10,FALSE))</f>
        <v/>
      </c>
      <c r="BA146" s="857" t="str">
        <f>IF(BA145="","",VLOOKUP(BA145,'(参考様式８）シフト記号表'!$C$6:$L$47,10,FALSE))</f>
        <v/>
      </c>
      <c r="BB146" s="904">
        <f>IF($BE$3="４週",SUM(W146:AX146),IF($BE$3="暦月",SUM(W146:BA146),""))</f>
        <v>0</v>
      </c>
      <c r="BC146" s="912"/>
      <c r="BD146" s="921">
        <f>IF($BE$3="４週",BB146/4,IF($BE$3="暦月",(BB146/($BE$8/7)),""))</f>
        <v>0</v>
      </c>
      <c r="BE146" s="912"/>
      <c r="BF146" s="932"/>
      <c r="BG146" s="937"/>
      <c r="BH146" s="937"/>
      <c r="BI146" s="937"/>
      <c r="BJ146" s="948"/>
    </row>
    <row r="147" spans="2:62" ht="20.25" customHeight="1">
      <c r="B147" s="706">
        <f>B145+1</f>
        <v>67</v>
      </c>
      <c r="C147" s="719"/>
      <c r="D147" s="730"/>
      <c r="E147" s="737"/>
      <c r="F147" s="742"/>
      <c r="G147" s="737"/>
      <c r="H147" s="742"/>
      <c r="I147" s="751"/>
      <c r="J147" s="765"/>
      <c r="K147" s="771"/>
      <c r="L147" s="785"/>
      <c r="M147" s="785"/>
      <c r="N147" s="730"/>
      <c r="O147" s="792"/>
      <c r="P147" s="797"/>
      <c r="Q147" s="797"/>
      <c r="R147" s="797"/>
      <c r="S147" s="808"/>
      <c r="T147" s="818" t="s">
        <v>693</v>
      </c>
      <c r="U147" s="825"/>
      <c r="V147" s="836"/>
      <c r="W147" s="846"/>
      <c r="X147" s="858"/>
      <c r="Y147" s="858"/>
      <c r="Z147" s="858"/>
      <c r="AA147" s="858"/>
      <c r="AB147" s="858"/>
      <c r="AC147" s="873"/>
      <c r="AD147" s="846"/>
      <c r="AE147" s="858"/>
      <c r="AF147" s="858"/>
      <c r="AG147" s="858"/>
      <c r="AH147" s="858"/>
      <c r="AI147" s="858"/>
      <c r="AJ147" s="873"/>
      <c r="AK147" s="846"/>
      <c r="AL147" s="858"/>
      <c r="AM147" s="858"/>
      <c r="AN147" s="858"/>
      <c r="AO147" s="858"/>
      <c r="AP147" s="858"/>
      <c r="AQ147" s="873"/>
      <c r="AR147" s="846"/>
      <c r="AS147" s="858"/>
      <c r="AT147" s="858"/>
      <c r="AU147" s="858"/>
      <c r="AV147" s="858"/>
      <c r="AW147" s="858"/>
      <c r="AX147" s="873"/>
      <c r="AY147" s="846"/>
      <c r="AZ147" s="858"/>
      <c r="BA147" s="896"/>
      <c r="BB147" s="903"/>
      <c r="BC147" s="911"/>
      <c r="BD147" s="920"/>
      <c r="BE147" s="926"/>
      <c r="BF147" s="931"/>
      <c r="BG147" s="936"/>
      <c r="BH147" s="936"/>
      <c r="BI147" s="936"/>
      <c r="BJ147" s="947"/>
    </row>
    <row r="148" spans="2:62" ht="20.25" customHeight="1">
      <c r="B148" s="707"/>
      <c r="C148" s="720"/>
      <c r="D148" s="731"/>
      <c r="E148" s="739"/>
      <c r="F148" s="744">
        <f>C147</f>
        <v>0</v>
      </c>
      <c r="G148" s="739"/>
      <c r="H148" s="744">
        <f>I147</f>
        <v>0</v>
      </c>
      <c r="I148" s="752"/>
      <c r="J148" s="766"/>
      <c r="K148" s="772"/>
      <c r="L148" s="786"/>
      <c r="M148" s="786"/>
      <c r="N148" s="731"/>
      <c r="O148" s="792"/>
      <c r="P148" s="797"/>
      <c r="Q148" s="797"/>
      <c r="R148" s="797"/>
      <c r="S148" s="808"/>
      <c r="T148" s="817" t="s">
        <v>623</v>
      </c>
      <c r="U148" s="824"/>
      <c r="V148" s="835"/>
      <c r="W148" s="845" t="str">
        <f>IF(W147="","",VLOOKUP(W147,'(参考様式８）シフト記号表'!$C$6:$L$47,10,FALSE))</f>
        <v/>
      </c>
      <c r="X148" s="857" t="str">
        <f>IF(X147="","",VLOOKUP(X147,'(参考様式８）シフト記号表'!$C$6:$L$47,10,FALSE))</f>
        <v/>
      </c>
      <c r="Y148" s="857" t="str">
        <f>IF(Y147="","",VLOOKUP(Y147,'(参考様式８）シフト記号表'!$C$6:$L$47,10,FALSE))</f>
        <v/>
      </c>
      <c r="Z148" s="857" t="str">
        <f>IF(Z147="","",VLOOKUP(Z147,'(参考様式８）シフト記号表'!$C$6:$L$47,10,FALSE))</f>
        <v/>
      </c>
      <c r="AA148" s="857" t="str">
        <f>IF(AA147="","",VLOOKUP(AA147,'(参考様式８）シフト記号表'!$C$6:$L$47,10,FALSE))</f>
        <v/>
      </c>
      <c r="AB148" s="857" t="str">
        <f>IF(AB147="","",VLOOKUP(AB147,'(参考様式８）シフト記号表'!$C$6:$L$47,10,FALSE))</f>
        <v/>
      </c>
      <c r="AC148" s="872" t="str">
        <f>IF(AC147="","",VLOOKUP(AC147,'(参考様式８）シフト記号表'!$C$6:$L$47,10,FALSE))</f>
        <v/>
      </c>
      <c r="AD148" s="845" t="str">
        <f>IF(AD147="","",VLOOKUP(AD147,'(参考様式８）シフト記号表'!$C$6:$L$47,10,FALSE))</f>
        <v/>
      </c>
      <c r="AE148" s="857" t="str">
        <f>IF(AE147="","",VLOOKUP(AE147,'(参考様式８）シフト記号表'!$C$6:$L$47,10,FALSE))</f>
        <v/>
      </c>
      <c r="AF148" s="857" t="str">
        <f>IF(AF147="","",VLOOKUP(AF147,'(参考様式８）シフト記号表'!$C$6:$L$47,10,FALSE))</f>
        <v/>
      </c>
      <c r="AG148" s="857" t="str">
        <f>IF(AG147="","",VLOOKUP(AG147,'(参考様式８）シフト記号表'!$C$6:$L$47,10,FALSE))</f>
        <v/>
      </c>
      <c r="AH148" s="857" t="str">
        <f>IF(AH147="","",VLOOKUP(AH147,'(参考様式８）シフト記号表'!$C$6:$L$47,10,FALSE))</f>
        <v/>
      </c>
      <c r="AI148" s="857" t="str">
        <f>IF(AI147="","",VLOOKUP(AI147,'(参考様式８）シフト記号表'!$C$6:$L$47,10,FALSE))</f>
        <v/>
      </c>
      <c r="AJ148" s="872" t="str">
        <f>IF(AJ147="","",VLOOKUP(AJ147,'(参考様式８）シフト記号表'!$C$6:$L$47,10,FALSE))</f>
        <v/>
      </c>
      <c r="AK148" s="845" t="str">
        <f>IF(AK147="","",VLOOKUP(AK147,'(参考様式８）シフト記号表'!$C$6:$L$47,10,FALSE))</f>
        <v/>
      </c>
      <c r="AL148" s="857" t="str">
        <f>IF(AL147="","",VLOOKUP(AL147,'(参考様式８）シフト記号表'!$C$6:$L$47,10,FALSE))</f>
        <v/>
      </c>
      <c r="AM148" s="857" t="str">
        <f>IF(AM147="","",VLOOKUP(AM147,'(参考様式８）シフト記号表'!$C$6:$L$47,10,FALSE))</f>
        <v/>
      </c>
      <c r="AN148" s="857" t="str">
        <f>IF(AN147="","",VLOOKUP(AN147,'(参考様式８）シフト記号表'!$C$6:$L$47,10,FALSE))</f>
        <v/>
      </c>
      <c r="AO148" s="857" t="str">
        <f>IF(AO147="","",VLOOKUP(AO147,'(参考様式８）シフト記号表'!$C$6:$L$47,10,FALSE))</f>
        <v/>
      </c>
      <c r="AP148" s="857" t="str">
        <f>IF(AP147="","",VLOOKUP(AP147,'(参考様式８）シフト記号表'!$C$6:$L$47,10,FALSE))</f>
        <v/>
      </c>
      <c r="AQ148" s="872" t="str">
        <f>IF(AQ147="","",VLOOKUP(AQ147,'(参考様式８）シフト記号表'!$C$6:$L$47,10,FALSE))</f>
        <v/>
      </c>
      <c r="AR148" s="845" t="str">
        <f>IF(AR147="","",VLOOKUP(AR147,'(参考様式８）シフト記号表'!$C$6:$L$47,10,FALSE))</f>
        <v/>
      </c>
      <c r="AS148" s="857" t="str">
        <f>IF(AS147="","",VLOOKUP(AS147,'(参考様式８）シフト記号表'!$C$6:$L$47,10,FALSE))</f>
        <v/>
      </c>
      <c r="AT148" s="857" t="str">
        <f>IF(AT147="","",VLOOKUP(AT147,'(参考様式８）シフト記号表'!$C$6:$L$47,10,FALSE))</f>
        <v/>
      </c>
      <c r="AU148" s="857" t="str">
        <f>IF(AU147="","",VLOOKUP(AU147,'(参考様式８）シフト記号表'!$C$6:$L$47,10,FALSE))</f>
        <v/>
      </c>
      <c r="AV148" s="857" t="str">
        <f>IF(AV147="","",VLOOKUP(AV147,'(参考様式８）シフト記号表'!$C$6:$L$47,10,FALSE))</f>
        <v/>
      </c>
      <c r="AW148" s="857" t="str">
        <f>IF(AW147="","",VLOOKUP(AW147,'(参考様式８）シフト記号表'!$C$6:$L$47,10,FALSE))</f>
        <v/>
      </c>
      <c r="AX148" s="872" t="str">
        <f>IF(AX147="","",VLOOKUP(AX147,'(参考様式８）シフト記号表'!$C$6:$L$47,10,FALSE))</f>
        <v/>
      </c>
      <c r="AY148" s="845" t="str">
        <f>IF(AY147="","",VLOOKUP(AY147,'(参考様式８）シフト記号表'!$C$6:$L$47,10,FALSE))</f>
        <v/>
      </c>
      <c r="AZ148" s="857" t="str">
        <f>IF(AZ147="","",VLOOKUP(AZ147,'(参考様式８）シフト記号表'!$C$6:$L$47,10,FALSE))</f>
        <v/>
      </c>
      <c r="BA148" s="857" t="str">
        <f>IF(BA147="","",VLOOKUP(BA147,'(参考様式８）シフト記号表'!$C$6:$L$47,10,FALSE))</f>
        <v/>
      </c>
      <c r="BB148" s="904">
        <f>IF($BE$3="４週",SUM(W148:AX148),IF($BE$3="暦月",SUM(W148:BA148),""))</f>
        <v>0</v>
      </c>
      <c r="BC148" s="912"/>
      <c r="BD148" s="921">
        <f>IF($BE$3="４週",BB148/4,IF($BE$3="暦月",(BB148/($BE$8/7)),""))</f>
        <v>0</v>
      </c>
      <c r="BE148" s="912"/>
      <c r="BF148" s="932"/>
      <c r="BG148" s="937"/>
      <c r="BH148" s="937"/>
      <c r="BI148" s="937"/>
      <c r="BJ148" s="948"/>
    </row>
    <row r="149" spans="2:62" ht="20.25" customHeight="1">
      <c r="B149" s="706">
        <f>B147+1</f>
        <v>68</v>
      </c>
      <c r="C149" s="719"/>
      <c r="D149" s="730"/>
      <c r="E149" s="737"/>
      <c r="F149" s="742"/>
      <c r="G149" s="737"/>
      <c r="H149" s="742"/>
      <c r="I149" s="751"/>
      <c r="J149" s="765"/>
      <c r="K149" s="771"/>
      <c r="L149" s="785"/>
      <c r="M149" s="785"/>
      <c r="N149" s="730"/>
      <c r="O149" s="792"/>
      <c r="P149" s="797"/>
      <c r="Q149" s="797"/>
      <c r="R149" s="797"/>
      <c r="S149" s="808"/>
      <c r="T149" s="818" t="s">
        <v>693</v>
      </c>
      <c r="U149" s="825"/>
      <c r="V149" s="836"/>
      <c r="W149" s="846"/>
      <c r="X149" s="858"/>
      <c r="Y149" s="858"/>
      <c r="Z149" s="858"/>
      <c r="AA149" s="858"/>
      <c r="AB149" s="858"/>
      <c r="AC149" s="873"/>
      <c r="AD149" s="846"/>
      <c r="AE149" s="858"/>
      <c r="AF149" s="858"/>
      <c r="AG149" s="858"/>
      <c r="AH149" s="858"/>
      <c r="AI149" s="858"/>
      <c r="AJ149" s="873"/>
      <c r="AK149" s="846"/>
      <c r="AL149" s="858"/>
      <c r="AM149" s="858"/>
      <c r="AN149" s="858"/>
      <c r="AO149" s="858"/>
      <c r="AP149" s="858"/>
      <c r="AQ149" s="873"/>
      <c r="AR149" s="846"/>
      <c r="AS149" s="858"/>
      <c r="AT149" s="858"/>
      <c r="AU149" s="858"/>
      <c r="AV149" s="858"/>
      <c r="AW149" s="858"/>
      <c r="AX149" s="873"/>
      <c r="AY149" s="846"/>
      <c r="AZ149" s="858"/>
      <c r="BA149" s="896"/>
      <c r="BB149" s="903"/>
      <c r="BC149" s="911"/>
      <c r="BD149" s="920"/>
      <c r="BE149" s="926"/>
      <c r="BF149" s="931"/>
      <c r="BG149" s="936"/>
      <c r="BH149" s="936"/>
      <c r="BI149" s="936"/>
      <c r="BJ149" s="947"/>
    </row>
    <row r="150" spans="2:62" ht="20.25" customHeight="1">
      <c r="B150" s="707"/>
      <c r="C150" s="720"/>
      <c r="D150" s="731"/>
      <c r="E150" s="739"/>
      <c r="F150" s="744">
        <f>C149</f>
        <v>0</v>
      </c>
      <c r="G150" s="739"/>
      <c r="H150" s="744">
        <f>I149</f>
        <v>0</v>
      </c>
      <c r="I150" s="752"/>
      <c r="J150" s="766"/>
      <c r="K150" s="772"/>
      <c r="L150" s="786"/>
      <c r="M150" s="786"/>
      <c r="N150" s="731"/>
      <c r="O150" s="792"/>
      <c r="P150" s="797"/>
      <c r="Q150" s="797"/>
      <c r="R150" s="797"/>
      <c r="S150" s="808"/>
      <c r="T150" s="817" t="s">
        <v>623</v>
      </c>
      <c r="U150" s="824"/>
      <c r="V150" s="835"/>
      <c r="W150" s="845" t="str">
        <f>IF(W149="","",VLOOKUP(W149,'(参考様式８）シフト記号表'!$C$6:$L$47,10,FALSE))</f>
        <v/>
      </c>
      <c r="X150" s="857" t="str">
        <f>IF(X149="","",VLOOKUP(X149,'(参考様式８）シフト記号表'!$C$6:$L$47,10,FALSE))</f>
        <v/>
      </c>
      <c r="Y150" s="857" t="str">
        <f>IF(Y149="","",VLOOKUP(Y149,'(参考様式８）シフト記号表'!$C$6:$L$47,10,FALSE))</f>
        <v/>
      </c>
      <c r="Z150" s="857" t="str">
        <f>IF(Z149="","",VLOOKUP(Z149,'(参考様式８）シフト記号表'!$C$6:$L$47,10,FALSE))</f>
        <v/>
      </c>
      <c r="AA150" s="857" t="str">
        <f>IF(AA149="","",VLOOKUP(AA149,'(参考様式８）シフト記号表'!$C$6:$L$47,10,FALSE))</f>
        <v/>
      </c>
      <c r="AB150" s="857" t="str">
        <f>IF(AB149="","",VLOOKUP(AB149,'(参考様式８）シフト記号表'!$C$6:$L$47,10,FALSE))</f>
        <v/>
      </c>
      <c r="AC150" s="872" t="str">
        <f>IF(AC149="","",VLOOKUP(AC149,'(参考様式８）シフト記号表'!$C$6:$L$47,10,FALSE))</f>
        <v/>
      </c>
      <c r="AD150" s="845" t="str">
        <f>IF(AD149="","",VLOOKUP(AD149,'(参考様式８）シフト記号表'!$C$6:$L$47,10,FALSE))</f>
        <v/>
      </c>
      <c r="AE150" s="857" t="str">
        <f>IF(AE149="","",VLOOKUP(AE149,'(参考様式８）シフト記号表'!$C$6:$L$47,10,FALSE))</f>
        <v/>
      </c>
      <c r="AF150" s="857" t="str">
        <f>IF(AF149="","",VLOOKUP(AF149,'(参考様式８）シフト記号表'!$C$6:$L$47,10,FALSE))</f>
        <v/>
      </c>
      <c r="AG150" s="857" t="str">
        <f>IF(AG149="","",VLOOKUP(AG149,'(参考様式８）シフト記号表'!$C$6:$L$47,10,FALSE))</f>
        <v/>
      </c>
      <c r="AH150" s="857" t="str">
        <f>IF(AH149="","",VLOOKUP(AH149,'(参考様式８）シフト記号表'!$C$6:$L$47,10,FALSE))</f>
        <v/>
      </c>
      <c r="AI150" s="857" t="str">
        <f>IF(AI149="","",VLOOKUP(AI149,'(参考様式８）シフト記号表'!$C$6:$L$47,10,FALSE))</f>
        <v/>
      </c>
      <c r="AJ150" s="872" t="str">
        <f>IF(AJ149="","",VLOOKUP(AJ149,'(参考様式８）シフト記号表'!$C$6:$L$47,10,FALSE))</f>
        <v/>
      </c>
      <c r="AK150" s="845" t="str">
        <f>IF(AK149="","",VLOOKUP(AK149,'(参考様式８）シフト記号表'!$C$6:$L$47,10,FALSE))</f>
        <v/>
      </c>
      <c r="AL150" s="857" t="str">
        <f>IF(AL149="","",VLOOKUP(AL149,'(参考様式８）シフト記号表'!$C$6:$L$47,10,FALSE))</f>
        <v/>
      </c>
      <c r="AM150" s="857" t="str">
        <f>IF(AM149="","",VLOOKUP(AM149,'(参考様式８）シフト記号表'!$C$6:$L$47,10,FALSE))</f>
        <v/>
      </c>
      <c r="AN150" s="857" t="str">
        <f>IF(AN149="","",VLOOKUP(AN149,'(参考様式８）シフト記号表'!$C$6:$L$47,10,FALSE))</f>
        <v/>
      </c>
      <c r="AO150" s="857" t="str">
        <f>IF(AO149="","",VLOOKUP(AO149,'(参考様式８）シフト記号表'!$C$6:$L$47,10,FALSE))</f>
        <v/>
      </c>
      <c r="AP150" s="857" t="str">
        <f>IF(AP149="","",VLOOKUP(AP149,'(参考様式８）シフト記号表'!$C$6:$L$47,10,FALSE))</f>
        <v/>
      </c>
      <c r="AQ150" s="872" t="str">
        <f>IF(AQ149="","",VLOOKUP(AQ149,'(参考様式８）シフト記号表'!$C$6:$L$47,10,FALSE))</f>
        <v/>
      </c>
      <c r="AR150" s="845" t="str">
        <f>IF(AR149="","",VLOOKUP(AR149,'(参考様式８）シフト記号表'!$C$6:$L$47,10,FALSE))</f>
        <v/>
      </c>
      <c r="AS150" s="857" t="str">
        <f>IF(AS149="","",VLOOKUP(AS149,'(参考様式８）シフト記号表'!$C$6:$L$47,10,FALSE))</f>
        <v/>
      </c>
      <c r="AT150" s="857" t="str">
        <f>IF(AT149="","",VLOOKUP(AT149,'(参考様式８）シフト記号表'!$C$6:$L$47,10,FALSE))</f>
        <v/>
      </c>
      <c r="AU150" s="857" t="str">
        <f>IF(AU149="","",VLOOKUP(AU149,'(参考様式８）シフト記号表'!$C$6:$L$47,10,FALSE))</f>
        <v/>
      </c>
      <c r="AV150" s="857" t="str">
        <f>IF(AV149="","",VLOOKUP(AV149,'(参考様式８）シフト記号表'!$C$6:$L$47,10,FALSE))</f>
        <v/>
      </c>
      <c r="AW150" s="857" t="str">
        <f>IF(AW149="","",VLOOKUP(AW149,'(参考様式８）シフト記号表'!$C$6:$L$47,10,FALSE))</f>
        <v/>
      </c>
      <c r="AX150" s="872" t="str">
        <f>IF(AX149="","",VLOOKUP(AX149,'(参考様式８）シフト記号表'!$C$6:$L$47,10,FALSE))</f>
        <v/>
      </c>
      <c r="AY150" s="845" t="str">
        <f>IF(AY149="","",VLOOKUP(AY149,'(参考様式８）シフト記号表'!$C$6:$L$47,10,FALSE))</f>
        <v/>
      </c>
      <c r="AZ150" s="857" t="str">
        <f>IF(AZ149="","",VLOOKUP(AZ149,'(参考様式８）シフト記号表'!$C$6:$L$47,10,FALSE))</f>
        <v/>
      </c>
      <c r="BA150" s="857" t="str">
        <f>IF(BA149="","",VLOOKUP(BA149,'(参考様式８）シフト記号表'!$C$6:$L$47,10,FALSE))</f>
        <v/>
      </c>
      <c r="BB150" s="904">
        <f>IF($BE$3="４週",SUM(W150:AX150),IF($BE$3="暦月",SUM(W150:BA150),""))</f>
        <v>0</v>
      </c>
      <c r="BC150" s="912"/>
      <c r="BD150" s="921">
        <f>IF($BE$3="４週",BB150/4,IF($BE$3="暦月",(BB150/($BE$8/7)),""))</f>
        <v>0</v>
      </c>
      <c r="BE150" s="912"/>
      <c r="BF150" s="932"/>
      <c r="BG150" s="937"/>
      <c r="BH150" s="937"/>
      <c r="BI150" s="937"/>
      <c r="BJ150" s="948"/>
    </row>
    <row r="151" spans="2:62" ht="20.25" customHeight="1">
      <c r="B151" s="706">
        <f>B149+1</f>
        <v>69</v>
      </c>
      <c r="C151" s="719"/>
      <c r="D151" s="730"/>
      <c r="E151" s="737"/>
      <c r="F151" s="742"/>
      <c r="G151" s="737"/>
      <c r="H151" s="742"/>
      <c r="I151" s="751"/>
      <c r="J151" s="765"/>
      <c r="K151" s="771"/>
      <c r="L151" s="785"/>
      <c r="M151" s="785"/>
      <c r="N151" s="730"/>
      <c r="O151" s="792"/>
      <c r="P151" s="797"/>
      <c r="Q151" s="797"/>
      <c r="R151" s="797"/>
      <c r="S151" s="808"/>
      <c r="T151" s="818" t="s">
        <v>693</v>
      </c>
      <c r="U151" s="825"/>
      <c r="V151" s="836"/>
      <c r="W151" s="846"/>
      <c r="X151" s="858"/>
      <c r="Y151" s="858"/>
      <c r="Z151" s="858"/>
      <c r="AA151" s="858"/>
      <c r="AB151" s="858"/>
      <c r="AC151" s="873"/>
      <c r="AD151" s="846"/>
      <c r="AE151" s="858"/>
      <c r="AF151" s="858"/>
      <c r="AG151" s="858"/>
      <c r="AH151" s="858"/>
      <c r="AI151" s="858"/>
      <c r="AJ151" s="873"/>
      <c r="AK151" s="846"/>
      <c r="AL151" s="858"/>
      <c r="AM151" s="858"/>
      <c r="AN151" s="858"/>
      <c r="AO151" s="858"/>
      <c r="AP151" s="858"/>
      <c r="AQ151" s="873"/>
      <c r="AR151" s="846"/>
      <c r="AS151" s="858"/>
      <c r="AT151" s="858"/>
      <c r="AU151" s="858"/>
      <c r="AV151" s="858"/>
      <c r="AW151" s="858"/>
      <c r="AX151" s="873"/>
      <c r="AY151" s="846"/>
      <c r="AZ151" s="858"/>
      <c r="BA151" s="896"/>
      <c r="BB151" s="903"/>
      <c r="BC151" s="911"/>
      <c r="BD151" s="920"/>
      <c r="BE151" s="926"/>
      <c r="BF151" s="931"/>
      <c r="BG151" s="936"/>
      <c r="BH151" s="936"/>
      <c r="BI151" s="936"/>
      <c r="BJ151" s="947"/>
    </row>
    <row r="152" spans="2:62" ht="20.25" customHeight="1">
      <c r="B152" s="707"/>
      <c r="C152" s="720"/>
      <c r="D152" s="731"/>
      <c r="E152" s="739"/>
      <c r="F152" s="744">
        <f>C151</f>
        <v>0</v>
      </c>
      <c r="G152" s="739"/>
      <c r="H152" s="744">
        <f>I151</f>
        <v>0</v>
      </c>
      <c r="I152" s="752"/>
      <c r="J152" s="766"/>
      <c r="K152" s="772"/>
      <c r="L152" s="786"/>
      <c r="M152" s="786"/>
      <c r="N152" s="731"/>
      <c r="O152" s="792"/>
      <c r="P152" s="797"/>
      <c r="Q152" s="797"/>
      <c r="R152" s="797"/>
      <c r="S152" s="808"/>
      <c r="T152" s="817" t="s">
        <v>623</v>
      </c>
      <c r="U152" s="824"/>
      <c r="V152" s="835"/>
      <c r="W152" s="845" t="str">
        <f>IF(W151="","",VLOOKUP(W151,'(参考様式８）シフト記号表'!$C$6:$L$47,10,FALSE))</f>
        <v/>
      </c>
      <c r="X152" s="857" t="str">
        <f>IF(X151="","",VLOOKUP(X151,'(参考様式８）シフト記号表'!$C$6:$L$47,10,FALSE))</f>
        <v/>
      </c>
      <c r="Y152" s="857" t="str">
        <f>IF(Y151="","",VLOOKUP(Y151,'(参考様式８）シフト記号表'!$C$6:$L$47,10,FALSE))</f>
        <v/>
      </c>
      <c r="Z152" s="857" t="str">
        <f>IF(Z151="","",VLOOKUP(Z151,'(参考様式８）シフト記号表'!$C$6:$L$47,10,FALSE))</f>
        <v/>
      </c>
      <c r="AA152" s="857" t="str">
        <f>IF(AA151="","",VLOOKUP(AA151,'(参考様式８）シフト記号表'!$C$6:$L$47,10,FALSE))</f>
        <v/>
      </c>
      <c r="AB152" s="857" t="str">
        <f>IF(AB151="","",VLOOKUP(AB151,'(参考様式８）シフト記号表'!$C$6:$L$47,10,FALSE))</f>
        <v/>
      </c>
      <c r="AC152" s="872" t="str">
        <f>IF(AC151="","",VLOOKUP(AC151,'(参考様式８）シフト記号表'!$C$6:$L$47,10,FALSE))</f>
        <v/>
      </c>
      <c r="AD152" s="845" t="str">
        <f>IF(AD151="","",VLOOKUP(AD151,'(参考様式８）シフト記号表'!$C$6:$L$47,10,FALSE))</f>
        <v/>
      </c>
      <c r="AE152" s="857" t="str">
        <f>IF(AE151="","",VLOOKUP(AE151,'(参考様式８）シフト記号表'!$C$6:$L$47,10,FALSE))</f>
        <v/>
      </c>
      <c r="AF152" s="857" t="str">
        <f>IF(AF151="","",VLOOKUP(AF151,'(参考様式８）シフト記号表'!$C$6:$L$47,10,FALSE))</f>
        <v/>
      </c>
      <c r="AG152" s="857" t="str">
        <f>IF(AG151="","",VLOOKUP(AG151,'(参考様式８）シフト記号表'!$C$6:$L$47,10,FALSE))</f>
        <v/>
      </c>
      <c r="AH152" s="857" t="str">
        <f>IF(AH151="","",VLOOKUP(AH151,'(参考様式８）シフト記号表'!$C$6:$L$47,10,FALSE))</f>
        <v/>
      </c>
      <c r="AI152" s="857" t="str">
        <f>IF(AI151="","",VLOOKUP(AI151,'(参考様式８）シフト記号表'!$C$6:$L$47,10,FALSE))</f>
        <v/>
      </c>
      <c r="AJ152" s="872" t="str">
        <f>IF(AJ151="","",VLOOKUP(AJ151,'(参考様式８）シフト記号表'!$C$6:$L$47,10,FALSE))</f>
        <v/>
      </c>
      <c r="AK152" s="845" t="str">
        <f>IF(AK151="","",VLOOKUP(AK151,'(参考様式８）シフト記号表'!$C$6:$L$47,10,FALSE))</f>
        <v/>
      </c>
      <c r="AL152" s="857" t="str">
        <f>IF(AL151="","",VLOOKUP(AL151,'(参考様式８）シフト記号表'!$C$6:$L$47,10,FALSE))</f>
        <v/>
      </c>
      <c r="AM152" s="857" t="str">
        <f>IF(AM151="","",VLOOKUP(AM151,'(参考様式８）シフト記号表'!$C$6:$L$47,10,FALSE))</f>
        <v/>
      </c>
      <c r="AN152" s="857" t="str">
        <f>IF(AN151="","",VLOOKUP(AN151,'(参考様式８）シフト記号表'!$C$6:$L$47,10,FALSE))</f>
        <v/>
      </c>
      <c r="AO152" s="857" t="str">
        <f>IF(AO151="","",VLOOKUP(AO151,'(参考様式８）シフト記号表'!$C$6:$L$47,10,FALSE))</f>
        <v/>
      </c>
      <c r="AP152" s="857" t="str">
        <f>IF(AP151="","",VLOOKUP(AP151,'(参考様式８）シフト記号表'!$C$6:$L$47,10,FALSE))</f>
        <v/>
      </c>
      <c r="AQ152" s="872" t="str">
        <f>IF(AQ151="","",VLOOKUP(AQ151,'(参考様式８）シフト記号表'!$C$6:$L$47,10,FALSE))</f>
        <v/>
      </c>
      <c r="AR152" s="845" t="str">
        <f>IF(AR151="","",VLOOKUP(AR151,'(参考様式８）シフト記号表'!$C$6:$L$47,10,FALSE))</f>
        <v/>
      </c>
      <c r="AS152" s="857" t="str">
        <f>IF(AS151="","",VLOOKUP(AS151,'(参考様式８）シフト記号表'!$C$6:$L$47,10,FALSE))</f>
        <v/>
      </c>
      <c r="AT152" s="857" t="str">
        <f>IF(AT151="","",VLOOKUP(AT151,'(参考様式８）シフト記号表'!$C$6:$L$47,10,FALSE))</f>
        <v/>
      </c>
      <c r="AU152" s="857" t="str">
        <f>IF(AU151="","",VLOOKUP(AU151,'(参考様式８）シフト記号表'!$C$6:$L$47,10,FALSE))</f>
        <v/>
      </c>
      <c r="AV152" s="857" t="str">
        <f>IF(AV151="","",VLOOKUP(AV151,'(参考様式８）シフト記号表'!$C$6:$L$47,10,FALSE))</f>
        <v/>
      </c>
      <c r="AW152" s="857" t="str">
        <f>IF(AW151="","",VLOOKUP(AW151,'(参考様式８）シフト記号表'!$C$6:$L$47,10,FALSE))</f>
        <v/>
      </c>
      <c r="AX152" s="872" t="str">
        <f>IF(AX151="","",VLOOKUP(AX151,'(参考様式８）シフト記号表'!$C$6:$L$47,10,FALSE))</f>
        <v/>
      </c>
      <c r="AY152" s="845" t="str">
        <f>IF(AY151="","",VLOOKUP(AY151,'(参考様式８）シフト記号表'!$C$6:$L$47,10,FALSE))</f>
        <v/>
      </c>
      <c r="AZ152" s="857" t="str">
        <f>IF(AZ151="","",VLOOKUP(AZ151,'(参考様式８）シフト記号表'!$C$6:$L$47,10,FALSE))</f>
        <v/>
      </c>
      <c r="BA152" s="857" t="str">
        <f>IF(BA151="","",VLOOKUP(BA151,'(参考様式８）シフト記号表'!$C$6:$L$47,10,FALSE))</f>
        <v/>
      </c>
      <c r="BB152" s="904">
        <f>IF($BE$3="４週",SUM(W152:AX152),IF($BE$3="暦月",SUM(W152:BA152),""))</f>
        <v>0</v>
      </c>
      <c r="BC152" s="912"/>
      <c r="BD152" s="921">
        <f>IF($BE$3="４週",BB152/4,IF($BE$3="暦月",(BB152/($BE$8/7)),""))</f>
        <v>0</v>
      </c>
      <c r="BE152" s="912"/>
      <c r="BF152" s="932"/>
      <c r="BG152" s="937"/>
      <c r="BH152" s="937"/>
      <c r="BI152" s="937"/>
      <c r="BJ152" s="948"/>
    </row>
    <row r="153" spans="2:62" ht="20.25" customHeight="1">
      <c r="B153" s="706">
        <f>B151+1</f>
        <v>70</v>
      </c>
      <c r="C153" s="719"/>
      <c r="D153" s="730"/>
      <c r="E153" s="737"/>
      <c r="F153" s="742"/>
      <c r="G153" s="737"/>
      <c r="H153" s="742"/>
      <c r="I153" s="751"/>
      <c r="J153" s="765"/>
      <c r="K153" s="771"/>
      <c r="L153" s="785"/>
      <c r="M153" s="785"/>
      <c r="N153" s="730"/>
      <c r="O153" s="792"/>
      <c r="P153" s="797"/>
      <c r="Q153" s="797"/>
      <c r="R153" s="797"/>
      <c r="S153" s="808"/>
      <c r="T153" s="818" t="s">
        <v>693</v>
      </c>
      <c r="U153" s="825"/>
      <c r="V153" s="836"/>
      <c r="W153" s="846"/>
      <c r="X153" s="858"/>
      <c r="Y153" s="858"/>
      <c r="Z153" s="858"/>
      <c r="AA153" s="858"/>
      <c r="AB153" s="858"/>
      <c r="AC153" s="873"/>
      <c r="AD153" s="846"/>
      <c r="AE153" s="858"/>
      <c r="AF153" s="858"/>
      <c r="AG153" s="858"/>
      <c r="AH153" s="858"/>
      <c r="AI153" s="858"/>
      <c r="AJ153" s="873"/>
      <c r="AK153" s="846"/>
      <c r="AL153" s="858"/>
      <c r="AM153" s="858"/>
      <c r="AN153" s="858"/>
      <c r="AO153" s="858"/>
      <c r="AP153" s="858"/>
      <c r="AQ153" s="873"/>
      <c r="AR153" s="846"/>
      <c r="AS153" s="858"/>
      <c r="AT153" s="858"/>
      <c r="AU153" s="858"/>
      <c r="AV153" s="858"/>
      <c r="AW153" s="858"/>
      <c r="AX153" s="873"/>
      <c r="AY153" s="846"/>
      <c r="AZ153" s="858"/>
      <c r="BA153" s="896"/>
      <c r="BB153" s="903"/>
      <c r="BC153" s="911"/>
      <c r="BD153" s="920"/>
      <c r="BE153" s="926"/>
      <c r="BF153" s="931"/>
      <c r="BG153" s="936"/>
      <c r="BH153" s="936"/>
      <c r="BI153" s="936"/>
      <c r="BJ153" s="947"/>
    </row>
    <row r="154" spans="2:62" ht="20.25" customHeight="1">
      <c r="B154" s="707"/>
      <c r="C154" s="720"/>
      <c r="D154" s="731"/>
      <c r="E154" s="739"/>
      <c r="F154" s="744">
        <f>C153</f>
        <v>0</v>
      </c>
      <c r="G154" s="739"/>
      <c r="H154" s="744">
        <f>I153</f>
        <v>0</v>
      </c>
      <c r="I154" s="752"/>
      <c r="J154" s="766"/>
      <c r="K154" s="772"/>
      <c r="L154" s="786"/>
      <c r="M154" s="786"/>
      <c r="N154" s="731"/>
      <c r="O154" s="792"/>
      <c r="P154" s="797"/>
      <c r="Q154" s="797"/>
      <c r="R154" s="797"/>
      <c r="S154" s="808"/>
      <c r="T154" s="817" t="s">
        <v>623</v>
      </c>
      <c r="U154" s="824"/>
      <c r="V154" s="835"/>
      <c r="W154" s="845" t="str">
        <f>IF(W153="","",VLOOKUP(W153,'(参考様式８）シフト記号表'!$C$6:$L$47,10,FALSE))</f>
        <v/>
      </c>
      <c r="X154" s="857" t="str">
        <f>IF(X153="","",VLOOKUP(X153,'(参考様式８）シフト記号表'!$C$6:$L$47,10,FALSE))</f>
        <v/>
      </c>
      <c r="Y154" s="857" t="str">
        <f>IF(Y153="","",VLOOKUP(Y153,'(参考様式８）シフト記号表'!$C$6:$L$47,10,FALSE))</f>
        <v/>
      </c>
      <c r="Z154" s="857" t="str">
        <f>IF(Z153="","",VLOOKUP(Z153,'(参考様式８）シフト記号表'!$C$6:$L$47,10,FALSE))</f>
        <v/>
      </c>
      <c r="AA154" s="857" t="str">
        <f>IF(AA153="","",VLOOKUP(AA153,'(参考様式８）シフト記号表'!$C$6:$L$47,10,FALSE))</f>
        <v/>
      </c>
      <c r="AB154" s="857" t="str">
        <f>IF(AB153="","",VLOOKUP(AB153,'(参考様式８）シフト記号表'!$C$6:$L$47,10,FALSE))</f>
        <v/>
      </c>
      <c r="AC154" s="872" t="str">
        <f>IF(AC153="","",VLOOKUP(AC153,'(参考様式８）シフト記号表'!$C$6:$L$47,10,FALSE))</f>
        <v/>
      </c>
      <c r="AD154" s="845" t="str">
        <f>IF(AD153="","",VLOOKUP(AD153,'(参考様式８）シフト記号表'!$C$6:$L$47,10,FALSE))</f>
        <v/>
      </c>
      <c r="AE154" s="857" t="str">
        <f>IF(AE153="","",VLOOKUP(AE153,'(参考様式８）シフト記号表'!$C$6:$L$47,10,FALSE))</f>
        <v/>
      </c>
      <c r="AF154" s="857" t="str">
        <f>IF(AF153="","",VLOOKUP(AF153,'(参考様式８）シフト記号表'!$C$6:$L$47,10,FALSE))</f>
        <v/>
      </c>
      <c r="AG154" s="857" t="str">
        <f>IF(AG153="","",VLOOKUP(AG153,'(参考様式８）シフト記号表'!$C$6:$L$47,10,FALSE))</f>
        <v/>
      </c>
      <c r="AH154" s="857" t="str">
        <f>IF(AH153="","",VLOOKUP(AH153,'(参考様式８）シフト記号表'!$C$6:$L$47,10,FALSE))</f>
        <v/>
      </c>
      <c r="AI154" s="857" t="str">
        <f>IF(AI153="","",VLOOKUP(AI153,'(参考様式８）シフト記号表'!$C$6:$L$47,10,FALSE))</f>
        <v/>
      </c>
      <c r="AJ154" s="872" t="str">
        <f>IF(AJ153="","",VLOOKUP(AJ153,'(参考様式８）シフト記号表'!$C$6:$L$47,10,FALSE))</f>
        <v/>
      </c>
      <c r="AK154" s="845" t="str">
        <f>IF(AK153="","",VLOOKUP(AK153,'(参考様式８）シフト記号表'!$C$6:$L$47,10,FALSE))</f>
        <v/>
      </c>
      <c r="AL154" s="857" t="str">
        <f>IF(AL153="","",VLOOKUP(AL153,'(参考様式８）シフト記号表'!$C$6:$L$47,10,FALSE))</f>
        <v/>
      </c>
      <c r="AM154" s="857" t="str">
        <f>IF(AM153="","",VLOOKUP(AM153,'(参考様式８）シフト記号表'!$C$6:$L$47,10,FALSE))</f>
        <v/>
      </c>
      <c r="AN154" s="857" t="str">
        <f>IF(AN153="","",VLOOKUP(AN153,'(参考様式８）シフト記号表'!$C$6:$L$47,10,FALSE))</f>
        <v/>
      </c>
      <c r="AO154" s="857" t="str">
        <f>IF(AO153="","",VLOOKUP(AO153,'(参考様式８）シフト記号表'!$C$6:$L$47,10,FALSE))</f>
        <v/>
      </c>
      <c r="AP154" s="857" t="str">
        <f>IF(AP153="","",VLOOKUP(AP153,'(参考様式８）シフト記号表'!$C$6:$L$47,10,FALSE))</f>
        <v/>
      </c>
      <c r="AQ154" s="872" t="str">
        <f>IF(AQ153="","",VLOOKUP(AQ153,'(参考様式８）シフト記号表'!$C$6:$L$47,10,FALSE))</f>
        <v/>
      </c>
      <c r="AR154" s="845" t="str">
        <f>IF(AR153="","",VLOOKUP(AR153,'(参考様式８）シフト記号表'!$C$6:$L$47,10,FALSE))</f>
        <v/>
      </c>
      <c r="AS154" s="857" t="str">
        <f>IF(AS153="","",VLOOKUP(AS153,'(参考様式８）シフト記号表'!$C$6:$L$47,10,FALSE))</f>
        <v/>
      </c>
      <c r="AT154" s="857" t="str">
        <f>IF(AT153="","",VLOOKUP(AT153,'(参考様式８）シフト記号表'!$C$6:$L$47,10,FALSE))</f>
        <v/>
      </c>
      <c r="AU154" s="857" t="str">
        <f>IF(AU153="","",VLOOKUP(AU153,'(参考様式８）シフト記号表'!$C$6:$L$47,10,FALSE))</f>
        <v/>
      </c>
      <c r="AV154" s="857" t="str">
        <f>IF(AV153="","",VLOOKUP(AV153,'(参考様式８）シフト記号表'!$C$6:$L$47,10,FALSE))</f>
        <v/>
      </c>
      <c r="AW154" s="857" t="str">
        <f>IF(AW153="","",VLOOKUP(AW153,'(参考様式８）シフト記号表'!$C$6:$L$47,10,FALSE))</f>
        <v/>
      </c>
      <c r="AX154" s="872" t="str">
        <f>IF(AX153="","",VLOOKUP(AX153,'(参考様式８）シフト記号表'!$C$6:$L$47,10,FALSE))</f>
        <v/>
      </c>
      <c r="AY154" s="845" t="str">
        <f>IF(AY153="","",VLOOKUP(AY153,'(参考様式８）シフト記号表'!$C$6:$L$47,10,FALSE))</f>
        <v/>
      </c>
      <c r="AZ154" s="857" t="str">
        <f>IF(AZ153="","",VLOOKUP(AZ153,'(参考様式８）シフト記号表'!$C$6:$L$47,10,FALSE))</f>
        <v/>
      </c>
      <c r="BA154" s="857" t="str">
        <f>IF(BA153="","",VLOOKUP(BA153,'(参考様式８）シフト記号表'!$C$6:$L$47,10,FALSE))</f>
        <v/>
      </c>
      <c r="BB154" s="904">
        <f>IF($BE$3="４週",SUM(W154:AX154),IF($BE$3="暦月",SUM(W154:BA154),""))</f>
        <v>0</v>
      </c>
      <c r="BC154" s="912"/>
      <c r="BD154" s="921">
        <f>IF($BE$3="４週",BB154/4,IF($BE$3="暦月",(BB154/($BE$8/7)),""))</f>
        <v>0</v>
      </c>
      <c r="BE154" s="912"/>
      <c r="BF154" s="932"/>
      <c r="BG154" s="937"/>
      <c r="BH154" s="937"/>
      <c r="BI154" s="937"/>
      <c r="BJ154" s="948"/>
    </row>
    <row r="155" spans="2:62" ht="20.25" customHeight="1">
      <c r="B155" s="706">
        <f>B153+1</f>
        <v>71</v>
      </c>
      <c r="C155" s="719"/>
      <c r="D155" s="730"/>
      <c r="E155" s="737"/>
      <c r="F155" s="742"/>
      <c r="G155" s="737"/>
      <c r="H155" s="742"/>
      <c r="I155" s="751"/>
      <c r="J155" s="765"/>
      <c r="K155" s="771"/>
      <c r="L155" s="785"/>
      <c r="M155" s="785"/>
      <c r="N155" s="730"/>
      <c r="O155" s="792"/>
      <c r="P155" s="797"/>
      <c r="Q155" s="797"/>
      <c r="R155" s="797"/>
      <c r="S155" s="808"/>
      <c r="T155" s="818" t="s">
        <v>693</v>
      </c>
      <c r="U155" s="825"/>
      <c r="V155" s="836"/>
      <c r="W155" s="846"/>
      <c r="X155" s="858"/>
      <c r="Y155" s="858"/>
      <c r="Z155" s="858"/>
      <c r="AA155" s="858"/>
      <c r="AB155" s="858"/>
      <c r="AC155" s="873"/>
      <c r="AD155" s="846"/>
      <c r="AE155" s="858"/>
      <c r="AF155" s="858"/>
      <c r="AG155" s="858"/>
      <c r="AH155" s="858"/>
      <c r="AI155" s="858"/>
      <c r="AJ155" s="873"/>
      <c r="AK155" s="846"/>
      <c r="AL155" s="858"/>
      <c r="AM155" s="858"/>
      <c r="AN155" s="858"/>
      <c r="AO155" s="858"/>
      <c r="AP155" s="858"/>
      <c r="AQ155" s="873"/>
      <c r="AR155" s="846"/>
      <c r="AS155" s="858"/>
      <c r="AT155" s="858"/>
      <c r="AU155" s="858"/>
      <c r="AV155" s="858"/>
      <c r="AW155" s="858"/>
      <c r="AX155" s="873"/>
      <c r="AY155" s="846"/>
      <c r="AZ155" s="858"/>
      <c r="BA155" s="896"/>
      <c r="BB155" s="903"/>
      <c r="BC155" s="911"/>
      <c r="BD155" s="920"/>
      <c r="BE155" s="926"/>
      <c r="BF155" s="931"/>
      <c r="BG155" s="936"/>
      <c r="BH155" s="936"/>
      <c r="BI155" s="936"/>
      <c r="BJ155" s="947"/>
    </row>
    <row r="156" spans="2:62" ht="20.25" customHeight="1">
      <c r="B156" s="707"/>
      <c r="C156" s="720"/>
      <c r="D156" s="731"/>
      <c r="E156" s="739"/>
      <c r="F156" s="744">
        <f>C155</f>
        <v>0</v>
      </c>
      <c r="G156" s="739"/>
      <c r="H156" s="744">
        <f>I155</f>
        <v>0</v>
      </c>
      <c r="I156" s="752"/>
      <c r="J156" s="766"/>
      <c r="K156" s="772"/>
      <c r="L156" s="786"/>
      <c r="M156" s="786"/>
      <c r="N156" s="731"/>
      <c r="O156" s="792"/>
      <c r="P156" s="797"/>
      <c r="Q156" s="797"/>
      <c r="R156" s="797"/>
      <c r="S156" s="808"/>
      <c r="T156" s="817" t="s">
        <v>623</v>
      </c>
      <c r="U156" s="824"/>
      <c r="V156" s="835"/>
      <c r="W156" s="845" t="str">
        <f>IF(W155="","",VLOOKUP(W155,'(参考様式８）シフト記号表'!$C$6:$L$47,10,FALSE))</f>
        <v/>
      </c>
      <c r="X156" s="857" t="str">
        <f>IF(X155="","",VLOOKUP(X155,'(参考様式８）シフト記号表'!$C$6:$L$47,10,FALSE))</f>
        <v/>
      </c>
      <c r="Y156" s="857" t="str">
        <f>IF(Y155="","",VLOOKUP(Y155,'(参考様式８）シフト記号表'!$C$6:$L$47,10,FALSE))</f>
        <v/>
      </c>
      <c r="Z156" s="857" t="str">
        <f>IF(Z155="","",VLOOKUP(Z155,'(参考様式８）シフト記号表'!$C$6:$L$47,10,FALSE))</f>
        <v/>
      </c>
      <c r="AA156" s="857" t="str">
        <f>IF(AA155="","",VLOOKUP(AA155,'(参考様式８）シフト記号表'!$C$6:$L$47,10,FALSE))</f>
        <v/>
      </c>
      <c r="AB156" s="857" t="str">
        <f>IF(AB155="","",VLOOKUP(AB155,'(参考様式８）シフト記号表'!$C$6:$L$47,10,FALSE))</f>
        <v/>
      </c>
      <c r="AC156" s="872" t="str">
        <f>IF(AC155="","",VLOOKUP(AC155,'(参考様式８）シフト記号表'!$C$6:$L$47,10,FALSE))</f>
        <v/>
      </c>
      <c r="AD156" s="845" t="str">
        <f>IF(AD155="","",VLOOKUP(AD155,'(参考様式８）シフト記号表'!$C$6:$L$47,10,FALSE))</f>
        <v/>
      </c>
      <c r="AE156" s="857" t="str">
        <f>IF(AE155="","",VLOOKUP(AE155,'(参考様式８）シフト記号表'!$C$6:$L$47,10,FALSE))</f>
        <v/>
      </c>
      <c r="AF156" s="857" t="str">
        <f>IF(AF155="","",VLOOKUP(AF155,'(参考様式８）シフト記号表'!$C$6:$L$47,10,FALSE))</f>
        <v/>
      </c>
      <c r="AG156" s="857" t="str">
        <f>IF(AG155="","",VLOOKUP(AG155,'(参考様式８）シフト記号表'!$C$6:$L$47,10,FALSE))</f>
        <v/>
      </c>
      <c r="AH156" s="857" t="str">
        <f>IF(AH155="","",VLOOKUP(AH155,'(参考様式８）シフト記号表'!$C$6:$L$47,10,FALSE))</f>
        <v/>
      </c>
      <c r="AI156" s="857" t="str">
        <f>IF(AI155="","",VLOOKUP(AI155,'(参考様式８）シフト記号表'!$C$6:$L$47,10,FALSE))</f>
        <v/>
      </c>
      <c r="AJ156" s="872" t="str">
        <f>IF(AJ155="","",VLOOKUP(AJ155,'(参考様式８）シフト記号表'!$C$6:$L$47,10,FALSE))</f>
        <v/>
      </c>
      <c r="AK156" s="845" t="str">
        <f>IF(AK155="","",VLOOKUP(AK155,'(参考様式８）シフト記号表'!$C$6:$L$47,10,FALSE))</f>
        <v/>
      </c>
      <c r="AL156" s="857" t="str">
        <f>IF(AL155="","",VLOOKUP(AL155,'(参考様式８）シフト記号表'!$C$6:$L$47,10,FALSE))</f>
        <v/>
      </c>
      <c r="AM156" s="857" t="str">
        <f>IF(AM155="","",VLOOKUP(AM155,'(参考様式８）シフト記号表'!$C$6:$L$47,10,FALSE))</f>
        <v/>
      </c>
      <c r="AN156" s="857" t="str">
        <f>IF(AN155="","",VLOOKUP(AN155,'(参考様式８）シフト記号表'!$C$6:$L$47,10,FALSE))</f>
        <v/>
      </c>
      <c r="AO156" s="857" t="str">
        <f>IF(AO155="","",VLOOKUP(AO155,'(参考様式８）シフト記号表'!$C$6:$L$47,10,FALSE))</f>
        <v/>
      </c>
      <c r="AP156" s="857" t="str">
        <f>IF(AP155="","",VLOOKUP(AP155,'(参考様式８）シフト記号表'!$C$6:$L$47,10,FALSE))</f>
        <v/>
      </c>
      <c r="AQ156" s="872" t="str">
        <f>IF(AQ155="","",VLOOKUP(AQ155,'(参考様式８）シフト記号表'!$C$6:$L$47,10,FALSE))</f>
        <v/>
      </c>
      <c r="AR156" s="845" t="str">
        <f>IF(AR155="","",VLOOKUP(AR155,'(参考様式８）シフト記号表'!$C$6:$L$47,10,FALSE))</f>
        <v/>
      </c>
      <c r="AS156" s="857" t="str">
        <f>IF(AS155="","",VLOOKUP(AS155,'(参考様式８）シフト記号表'!$C$6:$L$47,10,FALSE))</f>
        <v/>
      </c>
      <c r="AT156" s="857" t="str">
        <f>IF(AT155="","",VLOOKUP(AT155,'(参考様式８）シフト記号表'!$C$6:$L$47,10,FALSE))</f>
        <v/>
      </c>
      <c r="AU156" s="857" t="str">
        <f>IF(AU155="","",VLOOKUP(AU155,'(参考様式８）シフト記号表'!$C$6:$L$47,10,FALSE))</f>
        <v/>
      </c>
      <c r="AV156" s="857" t="str">
        <f>IF(AV155="","",VLOOKUP(AV155,'(参考様式８）シフト記号表'!$C$6:$L$47,10,FALSE))</f>
        <v/>
      </c>
      <c r="AW156" s="857" t="str">
        <f>IF(AW155="","",VLOOKUP(AW155,'(参考様式８）シフト記号表'!$C$6:$L$47,10,FALSE))</f>
        <v/>
      </c>
      <c r="AX156" s="872" t="str">
        <f>IF(AX155="","",VLOOKUP(AX155,'(参考様式８）シフト記号表'!$C$6:$L$47,10,FALSE))</f>
        <v/>
      </c>
      <c r="AY156" s="845" t="str">
        <f>IF(AY155="","",VLOOKUP(AY155,'(参考様式８）シフト記号表'!$C$6:$L$47,10,FALSE))</f>
        <v/>
      </c>
      <c r="AZ156" s="857" t="str">
        <f>IF(AZ155="","",VLOOKUP(AZ155,'(参考様式８）シフト記号表'!$C$6:$L$47,10,FALSE))</f>
        <v/>
      </c>
      <c r="BA156" s="857" t="str">
        <f>IF(BA155="","",VLOOKUP(BA155,'(参考様式８）シフト記号表'!$C$6:$L$47,10,FALSE))</f>
        <v/>
      </c>
      <c r="BB156" s="904">
        <f>IF($BE$3="４週",SUM(W156:AX156),IF($BE$3="暦月",SUM(W156:BA156),""))</f>
        <v>0</v>
      </c>
      <c r="BC156" s="912"/>
      <c r="BD156" s="921">
        <f>IF($BE$3="４週",BB156/4,IF($BE$3="暦月",(BB156/($BE$8/7)),""))</f>
        <v>0</v>
      </c>
      <c r="BE156" s="912"/>
      <c r="BF156" s="932"/>
      <c r="BG156" s="937"/>
      <c r="BH156" s="937"/>
      <c r="BI156" s="937"/>
      <c r="BJ156" s="948"/>
    </row>
    <row r="157" spans="2:62" ht="20.25" customHeight="1">
      <c r="B157" s="706">
        <f>B155+1</f>
        <v>72</v>
      </c>
      <c r="C157" s="719"/>
      <c r="D157" s="730"/>
      <c r="E157" s="737"/>
      <c r="F157" s="742"/>
      <c r="G157" s="737"/>
      <c r="H157" s="742"/>
      <c r="I157" s="751"/>
      <c r="J157" s="765"/>
      <c r="K157" s="771"/>
      <c r="L157" s="785"/>
      <c r="M157" s="785"/>
      <c r="N157" s="730"/>
      <c r="O157" s="792"/>
      <c r="P157" s="797"/>
      <c r="Q157" s="797"/>
      <c r="R157" s="797"/>
      <c r="S157" s="808"/>
      <c r="T157" s="818" t="s">
        <v>693</v>
      </c>
      <c r="U157" s="825"/>
      <c r="V157" s="836"/>
      <c r="W157" s="846"/>
      <c r="X157" s="858"/>
      <c r="Y157" s="858"/>
      <c r="Z157" s="858"/>
      <c r="AA157" s="858"/>
      <c r="AB157" s="858"/>
      <c r="AC157" s="873"/>
      <c r="AD157" s="846"/>
      <c r="AE157" s="858"/>
      <c r="AF157" s="858"/>
      <c r="AG157" s="858"/>
      <c r="AH157" s="858"/>
      <c r="AI157" s="858"/>
      <c r="AJ157" s="873"/>
      <c r="AK157" s="846"/>
      <c r="AL157" s="858"/>
      <c r="AM157" s="858"/>
      <c r="AN157" s="858"/>
      <c r="AO157" s="858"/>
      <c r="AP157" s="858"/>
      <c r="AQ157" s="873"/>
      <c r="AR157" s="846"/>
      <c r="AS157" s="858"/>
      <c r="AT157" s="858"/>
      <c r="AU157" s="858"/>
      <c r="AV157" s="858"/>
      <c r="AW157" s="858"/>
      <c r="AX157" s="873"/>
      <c r="AY157" s="846"/>
      <c r="AZ157" s="858"/>
      <c r="BA157" s="896"/>
      <c r="BB157" s="903"/>
      <c r="BC157" s="911"/>
      <c r="BD157" s="920"/>
      <c r="BE157" s="926"/>
      <c r="BF157" s="931"/>
      <c r="BG157" s="936"/>
      <c r="BH157" s="936"/>
      <c r="BI157" s="936"/>
      <c r="BJ157" s="947"/>
    </row>
    <row r="158" spans="2:62" ht="20.25" customHeight="1">
      <c r="B158" s="707"/>
      <c r="C158" s="720"/>
      <c r="D158" s="731"/>
      <c r="E158" s="739"/>
      <c r="F158" s="744">
        <f>C157</f>
        <v>0</v>
      </c>
      <c r="G158" s="739"/>
      <c r="H158" s="744">
        <f>I157</f>
        <v>0</v>
      </c>
      <c r="I158" s="752"/>
      <c r="J158" s="766"/>
      <c r="K158" s="772"/>
      <c r="L158" s="786"/>
      <c r="M158" s="786"/>
      <c r="N158" s="731"/>
      <c r="O158" s="792"/>
      <c r="P158" s="797"/>
      <c r="Q158" s="797"/>
      <c r="R158" s="797"/>
      <c r="S158" s="808"/>
      <c r="T158" s="817" t="s">
        <v>623</v>
      </c>
      <c r="U158" s="824"/>
      <c r="V158" s="835"/>
      <c r="W158" s="845" t="str">
        <f>IF(W157="","",VLOOKUP(W157,'(参考様式８）シフト記号表'!$C$6:$L$47,10,FALSE))</f>
        <v/>
      </c>
      <c r="X158" s="857" t="str">
        <f>IF(X157="","",VLOOKUP(X157,'(参考様式８）シフト記号表'!$C$6:$L$47,10,FALSE))</f>
        <v/>
      </c>
      <c r="Y158" s="857" t="str">
        <f>IF(Y157="","",VLOOKUP(Y157,'(参考様式８）シフト記号表'!$C$6:$L$47,10,FALSE))</f>
        <v/>
      </c>
      <c r="Z158" s="857" t="str">
        <f>IF(Z157="","",VLOOKUP(Z157,'(参考様式８）シフト記号表'!$C$6:$L$47,10,FALSE))</f>
        <v/>
      </c>
      <c r="AA158" s="857" t="str">
        <f>IF(AA157="","",VLOOKUP(AA157,'(参考様式８）シフト記号表'!$C$6:$L$47,10,FALSE))</f>
        <v/>
      </c>
      <c r="AB158" s="857" t="str">
        <f>IF(AB157="","",VLOOKUP(AB157,'(参考様式８）シフト記号表'!$C$6:$L$47,10,FALSE))</f>
        <v/>
      </c>
      <c r="AC158" s="872" t="str">
        <f>IF(AC157="","",VLOOKUP(AC157,'(参考様式８）シフト記号表'!$C$6:$L$47,10,FALSE))</f>
        <v/>
      </c>
      <c r="AD158" s="845" t="str">
        <f>IF(AD157="","",VLOOKUP(AD157,'(参考様式８）シフト記号表'!$C$6:$L$47,10,FALSE))</f>
        <v/>
      </c>
      <c r="AE158" s="857" t="str">
        <f>IF(AE157="","",VLOOKUP(AE157,'(参考様式８）シフト記号表'!$C$6:$L$47,10,FALSE))</f>
        <v/>
      </c>
      <c r="AF158" s="857" t="str">
        <f>IF(AF157="","",VLOOKUP(AF157,'(参考様式８）シフト記号表'!$C$6:$L$47,10,FALSE))</f>
        <v/>
      </c>
      <c r="AG158" s="857" t="str">
        <f>IF(AG157="","",VLOOKUP(AG157,'(参考様式８）シフト記号表'!$C$6:$L$47,10,FALSE))</f>
        <v/>
      </c>
      <c r="AH158" s="857" t="str">
        <f>IF(AH157="","",VLOOKUP(AH157,'(参考様式８）シフト記号表'!$C$6:$L$47,10,FALSE))</f>
        <v/>
      </c>
      <c r="AI158" s="857" t="str">
        <f>IF(AI157="","",VLOOKUP(AI157,'(参考様式８）シフト記号表'!$C$6:$L$47,10,FALSE))</f>
        <v/>
      </c>
      <c r="AJ158" s="872" t="str">
        <f>IF(AJ157="","",VLOOKUP(AJ157,'(参考様式８）シフト記号表'!$C$6:$L$47,10,FALSE))</f>
        <v/>
      </c>
      <c r="AK158" s="845" t="str">
        <f>IF(AK157="","",VLOOKUP(AK157,'(参考様式８）シフト記号表'!$C$6:$L$47,10,FALSE))</f>
        <v/>
      </c>
      <c r="AL158" s="857" t="str">
        <f>IF(AL157="","",VLOOKUP(AL157,'(参考様式８）シフト記号表'!$C$6:$L$47,10,FALSE))</f>
        <v/>
      </c>
      <c r="AM158" s="857" t="str">
        <f>IF(AM157="","",VLOOKUP(AM157,'(参考様式８）シフト記号表'!$C$6:$L$47,10,FALSE))</f>
        <v/>
      </c>
      <c r="AN158" s="857" t="str">
        <f>IF(AN157="","",VLOOKUP(AN157,'(参考様式８）シフト記号表'!$C$6:$L$47,10,FALSE))</f>
        <v/>
      </c>
      <c r="AO158" s="857" t="str">
        <f>IF(AO157="","",VLOOKUP(AO157,'(参考様式８）シフト記号表'!$C$6:$L$47,10,FALSE))</f>
        <v/>
      </c>
      <c r="AP158" s="857" t="str">
        <f>IF(AP157="","",VLOOKUP(AP157,'(参考様式８）シフト記号表'!$C$6:$L$47,10,FALSE))</f>
        <v/>
      </c>
      <c r="AQ158" s="872" t="str">
        <f>IF(AQ157="","",VLOOKUP(AQ157,'(参考様式８）シフト記号表'!$C$6:$L$47,10,FALSE))</f>
        <v/>
      </c>
      <c r="AR158" s="845" t="str">
        <f>IF(AR157="","",VLOOKUP(AR157,'(参考様式８）シフト記号表'!$C$6:$L$47,10,FALSE))</f>
        <v/>
      </c>
      <c r="AS158" s="857" t="str">
        <f>IF(AS157="","",VLOOKUP(AS157,'(参考様式８）シフト記号表'!$C$6:$L$47,10,FALSE))</f>
        <v/>
      </c>
      <c r="AT158" s="857" t="str">
        <f>IF(AT157="","",VLOOKUP(AT157,'(参考様式８）シフト記号表'!$C$6:$L$47,10,FALSE))</f>
        <v/>
      </c>
      <c r="AU158" s="857" t="str">
        <f>IF(AU157="","",VLOOKUP(AU157,'(参考様式８）シフト記号表'!$C$6:$L$47,10,FALSE))</f>
        <v/>
      </c>
      <c r="AV158" s="857" t="str">
        <f>IF(AV157="","",VLOOKUP(AV157,'(参考様式８）シフト記号表'!$C$6:$L$47,10,FALSE))</f>
        <v/>
      </c>
      <c r="AW158" s="857" t="str">
        <f>IF(AW157="","",VLOOKUP(AW157,'(参考様式８）シフト記号表'!$C$6:$L$47,10,FALSE))</f>
        <v/>
      </c>
      <c r="AX158" s="872" t="str">
        <f>IF(AX157="","",VLOOKUP(AX157,'(参考様式８）シフト記号表'!$C$6:$L$47,10,FALSE))</f>
        <v/>
      </c>
      <c r="AY158" s="845" t="str">
        <f>IF(AY157="","",VLOOKUP(AY157,'(参考様式８）シフト記号表'!$C$6:$L$47,10,FALSE))</f>
        <v/>
      </c>
      <c r="AZ158" s="857" t="str">
        <f>IF(AZ157="","",VLOOKUP(AZ157,'(参考様式８）シフト記号表'!$C$6:$L$47,10,FALSE))</f>
        <v/>
      </c>
      <c r="BA158" s="857" t="str">
        <f>IF(BA157="","",VLOOKUP(BA157,'(参考様式８）シフト記号表'!$C$6:$L$47,10,FALSE))</f>
        <v/>
      </c>
      <c r="BB158" s="904">
        <f>IF($BE$3="４週",SUM(W158:AX158),IF($BE$3="暦月",SUM(W158:BA158),""))</f>
        <v>0</v>
      </c>
      <c r="BC158" s="912"/>
      <c r="BD158" s="921">
        <f>IF($BE$3="４週",BB158/4,IF($BE$3="暦月",(BB158/($BE$8/7)),""))</f>
        <v>0</v>
      </c>
      <c r="BE158" s="912"/>
      <c r="BF158" s="932"/>
      <c r="BG158" s="937"/>
      <c r="BH158" s="937"/>
      <c r="BI158" s="937"/>
      <c r="BJ158" s="948"/>
    </row>
    <row r="159" spans="2:62" ht="20.25" customHeight="1">
      <c r="B159" s="706">
        <f>B157+1</f>
        <v>73</v>
      </c>
      <c r="C159" s="719"/>
      <c r="D159" s="730"/>
      <c r="E159" s="737"/>
      <c r="F159" s="742"/>
      <c r="G159" s="737"/>
      <c r="H159" s="742"/>
      <c r="I159" s="751"/>
      <c r="J159" s="765"/>
      <c r="K159" s="771"/>
      <c r="L159" s="785"/>
      <c r="M159" s="785"/>
      <c r="N159" s="730"/>
      <c r="O159" s="792"/>
      <c r="P159" s="797"/>
      <c r="Q159" s="797"/>
      <c r="R159" s="797"/>
      <c r="S159" s="808"/>
      <c r="T159" s="818" t="s">
        <v>693</v>
      </c>
      <c r="U159" s="825"/>
      <c r="V159" s="836"/>
      <c r="W159" s="846"/>
      <c r="X159" s="858"/>
      <c r="Y159" s="858"/>
      <c r="Z159" s="858"/>
      <c r="AA159" s="858"/>
      <c r="AB159" s="858"/>
      <c r="AC159" s="873"/>
      <c r="AD159" s="846"/>
      <c r="AE159" s="858"/>
      <c r="AF159" s="858"/>
      <c r="AG159" s="858"/>
      <c r="AH159" s="858"/>
      <c r="AI159" s="858"/>
      <c r="AJ159" s="873"/>
      <c r="AK159" s="846"/>
      <c r="AL159" s="858"/>
      <c r="AM159" s="858"/>
      <c r="AN159" s="858"/>
      <c r="AO159" s="858"/>
      <c r="AP159" s="858"/>
      <c r="AQ159" s="873"/>
      <c r="AR159" s="846"/>
      <c r="AS159" s="858"/>
      <c r="AT159" s="858"/>
      <c r="AU159" s="858"/>
      <c r="AV159" s="858"/>
      <c r="AW159" s="858"/>
      <c r="AX159" s="873"/>
      <c r="AY159" s="846"/>
      <c r="AZ159" s="858"/>
      <c r="BA159" s="896"/>
      <c r="BB159" s="903"/>
      <c r="BC159" s="911"/>
      <c r="BD159" s="920"/>
      <c r="BE159" s="926"/>
      <c r="BF159" s="931"/>
      <c r="BG159" s="936"/>
      <c r="BH159" s="936"/>
      <c r="BI159" s="936"/>
      <c r="BJ159" s="947"/>
    </row>
    <row r="160" spans="2:62" ht="20.25" customHeight="1">
      <c r="B160" s="707"/>
      <c r="C160" s="720"/>
      <c r="D160" s="731"/>
      <c r="E160" s="739"/>
      <c r="F160" s="744">
        <f>C159</f>
        <v>0</v>
      </c>
      <c r="G160" s="739"/>
      <c r="H160" s="744">
        <f>I159</f>
        <v>0</v>
      </c>
      <c r="I160" s="752"/>
      <c r="J160" s="766"/>
      <c r="K160" s="772"/>
      <c r="L160" s="786"/>
      <c r="M160" s="786"/>
      <c r="N160" s="731"/>
      <c r="O160" s="792"/>
      <c r="P160" s="797"/>
      <c r="Q160" s="797"/>
      <c r="R160" s="797"/>
      <c r="S160" s="808"/>
      <c r="T160" s="817" t="s">
        <v>623</v>
      </c>
      <c r="U160" s="824"/>
      <c r="V160" s="835"/>
      <c r="W160" s="845" t="str">
        <f>IF(W159="","",VLOOKUP(W159,'(参考様式８）シフト記号表'!$C$6:$L$47,10,FALSE))</f>
        <v/>
      </c>
      <c r="X160" s="857" t="str">
        <f>IF(X159="","",VLOOKUP(X159,'(参考様式８）シフト記号表'!$C$6:$L$47,10,FALSE))</f>
        <v/>
      </c>
      <c r="Y160" s="857" t="str">
        <f>IF(Y159="","",VLOOKUP(Y159,'(参考様式８）シフト記号表'!$C$6:$L$47,10,FALSE))</f>
        <v/>
      </c>
      <c r="Z160" s="857" t="str">
        <f>IF(Z159="","",VLOOKUP(Z159,'(参考様式８）シフト記号表'!$C$6:$L$47,10,FALSE))</f>
        <v/>
      </c>
      <c r="AA160" s="857" t="str">
        <f>IF(AA159="","",VLOOKUP(AA159,'(参考様式８）シフト記号表'!$C$6:$L$47,10,FALSE))</f>
        <v/>
      </c>
      <c r="AB160" s="857" t="str">
        <f>IF(AB159="","",VLOOKUP(AB159,'(参考様式８）シフト記号表'!$C$6:$L$47,10,FALSE))</f>
        <v/>
      </c>
      <c r="AC160" s="872" t="str">
        <f>IF(AC159="","",VLOOKUP(AC159,'(参考様式８）シフト記号表'!$C$6:$L$47,10,FALSE))</f>
        <v/>
      </c>
      <c r="AD160" s="845" t="str">
        <f>IF(AD159="","",VLOOKUP(AD159,'(参考様式８）シフト記号表'!$C$6:$L$47,10,FALSE))</f>
        <v/>
      </c>
      <c r="AE160" s="857" t="str">
        <f>IF(AE159="","",VLOOKUP(AE159,'(参考様式８）シフト記号表'!$C$6:$L$47,10,FALSE))</f>
        <v/>
      </c>
      <c r="AF160" s="857" t="str">
        <f>IF(AF159="","",VLOOKUP(AF159,'(参考様式８）シフト記号表'!$C$6:$L$47,10,FALSE))</f>
        <v/>
      </c>
      <c r="AG160" s="857" t="str">
        <f>IF(AG159="","",VLOOKUP(AG159,'(参考様式８）シフト記号表'!$C$6:$L$47,10,FALSE))</f>
        <v/>
      </c>
      <c r="AH160" s="857" t="str">
        <f>IF(AH159="","",VLOOKUP(AH159,'(参考様式８）シフト記号表'!$C$6:$L$47,10,FALSE))</f>
        <v/>
      </c>
      <c r="AI160" s="857" t="str">
        <f>IF(AI159="","",VLOOKUP(AI159,'(参考様式８）シフト記号表'!$C$6:$L$47,10,FALSE))</f>
        <v/>
      </c>
      <c r="AJ160" s="872" t="str">
        <f>IF(AJ159="","",VLOOKUP(AJ159,'(参考様式８）シフト記号表'!$C$6:$L$47,10,FALSE))</f>
        <v/>
      </c>
      <c r="AK160" s="845" t="str">
        <f>IF(AK159="","",VLOOKUP(AK159,'(参考様式８）シフト記号表'!$C$6:$L$47,10,FALSE))</f>
        <v/>
      </c>
      <c r="AL160" s="857" t="str">
        <f>IF(AL159="","",VLOOKUP(AL159,'(参考様式８）シフト記号表'!$C$6:$L$47,10,FALSE))</f>
        <v/>
      </c>
      <c r="AM160" s="857" t="str">
        <f>IF(AM159="","",VLOOKUP(AM159,'(参考様式８）シフト記号表'!$C$6:$L$47,10,FALSE))</f>
        <v/>
      </c>
      <c r="AN160" s="857" t="str">
        <f>IF(AN159="","",VLOOKUP(AN159,'(参考様式８）シフト記号表'!$C$6:$L$47,10,FALSE))</f>
        <v/>
      </c>
      <c r="AO160" s="857" t="str">
        <f>IF(AO159="","",VLOOKUP(AO159,'(参考様式８）シフト記号表'!$C$6:$L$47,10,FALSE))</f>
        <v/>
      </c>
      <c r="AP160" s="857" t="str">
        <f>IF(AP159="","",VLOOKUP(AP159,'(参考様式８）シフト記号表'!$C$6:$L$47,10,FALSE))</f>
        <v/>
      </c>
      <c r="AQ160" s="872" t="str">
        <f>IF(AQ159="","",VLOOKUP(AQ159,'(参考様式８）シフト記号表'!$C$6:$L$47,10,FALSE))</f>
        <v/>
      </c>
      <c r="AR160" s="845" t="str">
        <f>IF(AR159="","",VLOOKUP(AR159,'(参考様式８）シフト記号表'!$C$6:$L$47,10,FALSE))</f>
        <v/>
      </c>
      <c r="AS160" s="857" t="str">
        <f>IF(AS159="","",VLOOKUP(AS159,'(参考様式８）シフト記号表'!$C$6:$L$47,10,FALSE))</f>
        <v/>
      </c>
      <c r="AT160" s="857" t="str">
        <f>IF(AT159="","",VLOOKUP(AT159,'(参考様式８）シフト記号表'!$C$6:$L$47,10,FALSE))</f>
        <v/>
      </c>
      <c r="AU160" s="857" t="str">
        <f>IF(AU159="","",VLOOKUP(AU159,'(参考様式８）シフト記号表'!$C$6:$L$47,10,FALSE))</f>
        <v/>
      </c>
      <c r="AV160" s="857" t="str">
        <f>IF(AV159="","",VLOOKUP(AV159,'(参考様式８）シフト記号表'!$C$6:$L$47,10,FALSE))</f>
        <v/>
      </c>
      <c r="AW160" s="857" t="str">
        <f>IF(AW159="","",VLOOKUP(AW159,'(参考様式８）シフト記号表'!$C$6:$L$47,10,FALSE))</f>
        <v/>
      </c>
      <c r="AX160" s="872" t="str">
        <f>IF(AX159="","",VLOOKUP(AX159,'(参考様式８）シフト記号表'!$C$6:$L$47,10,FALSE))</f>
        <v/>
      </c>
      <c r="AY160" s="845" t="str">
        <f>IF(AY159="","",VLOOKUP(AY159,'(参考様式８）シフト記号表'!$C$6:$L$47,10,FALSE))</f>
        <v/>
      </c>
      <c r="AZ160" s="857" t="str">
        <f>IF(AZ159="","",VLOOKUP(AZ159,'(参考様式８）シフト記号表'!$C$6:$L$47,10,FALSE))</f>
        <v/>
      </c>
      <c r="BA160" s="857" t="str">
        <f>IF(BA159="","",VLOOKUP(BA159,'(参考様式８）シフト記号表'!$C$6:$L$47,10,FALSE))</f>
        <v/>
      </c>
      <c r="BB160" s="904">
        <f>IF($BE$3="４週",SUM(W160:AX160),IF($BE$3="暦月",SUM(W160:BA160),""))</f>
        <v>0</v>
      </c>
      <c r="BC160" s="912"/>
      <c r="BD160" s="921">
        <f>IF($BE$3="４週",BB160/4,IF($BE$3="暦月",(BB160/($BE$8/7)),""))</f>
        <v>0</v>
      </c>
      <c r="BE160" s="912"/>
      <c r="BF160" s="932"/>
      <c r="BG160" s="937"/>
      <c r="BH160" s="937"/>
      <c r="BI160" s="937"/>
      <c r="BJ160" s="948"/>
    </row>
    <row r="161" spans="2:62" ht="20.25" customHeight="1">
      <c r="B161" s="706">
        <f>B159+1</f>
        <v>74</v>
      </c>
      <c r="C161" s="719"/>
      <c r="D161" s="730"/>
      <c r="E161" s="737"/>
      <c r="F161" s="742"/>
      <c r="G161" s="737"/>
      <c r="H161" s="742"/>
      <c r="I161" s="751"/>
      <c r="J161" s="765"/>
      <c r="K161" s="771"/>
      <c r="L161" s="785"/>
      <c r="M161" s="785"/>
      <c r="N161" s="730"/>
      <c r="O161" s="792"/>
      <c r="P161" s="797"/>
      <c r="Q161" s="797"/>
      <c r="R161" s="797"/>
      <c r="S161" s="808"/>
      <c r="T161" s="818" t="s">
        <v>693</v>
      </c>
      <c r="U161" s="825"/>
      <c r="V161" s="836"/>
      <c r="W161" s="846"/>
      <c r="X161" s="858"/>
      <c r="Y161" s="858"/>
      <c r="Z161" s="858"/>
      <c r="AA161" s="858"/>
      <c r="AB161" s="858"/>
      <c r="AC161" s="873"/>
      <c r="AD161" s="846"/>
      <c r="AE161" s="858"/>
      <c r="AF161" s="858"/>
      <c r="AG161" s="858"/>
      <c r="AH161" s="858"/>
      <c r="AI161" s="858"/>
      <c r="AJ161" s="873"/>
      <c r="AK161" s="846"/>
      <c r="AL161" s="858"/>
      <c r="AM161" s="858"/>
      <c r="AN161" s="858"/>
      <c r="AO161" s="858"/>
      <c r="AP161" s="858"/>
      <c r="AQ161" s="873"/>
      <c r="AR161" s="846"/>
      <c r="AS161" s="858"/>
      <c r="AT161" s="858"/>
      <c r="AU161" s="858"/>
      <c r="AV161" s="858"/>
      <c r="AW161" s="858"/>
      <c r="AX161" s="873"/>
      <c r="AY161" s="846"/>
      <c r="AZ161" s="858"/>
      <c r="BA161" s="896"/>
      <c r="BB161" s="903"/>
      <c r="BC161" s="911"/>
      <c r="BD161" s="920"/>
      <c r="BE161" s="926"/>
      <c r="BF161" s="931"/>
      <c r="BG161" s="936"/>
      <c r="BH161" s="936"/>
      <c r="BI161" s="936"/>
      <c r="BJ161" s="947"/>
    </row>
    <row r="162" spans="2:62" ht="20.25" customHeight="1">
      <c r="B162" s="707"/>
      <c r="C162" s="720"/>
      <c r="D162" s="731"/>
      <c r="E162" s="739"/>
      <c r="F162" s="744">
        <f>C161</f>
        <v>0</v>
      </c>
      <c r="G162" s="739"/>
      <c r="H162" s="744">
        <f>I161</f>
        <v>0</v>
      </c>
      <c r="I162" s="752"/>
      <c r="J162" s="766"/>
      <c r="K162" s="772"/>
      <c r="L162" s="786"/>
      <c r="M162" s="786"/>
      <c r="N162" s="731"/>
      <c r="O162" s="792"/>
      <c r="P162" s="797"/>
      <c r="Q162" s="797"/>
      <c r="R162" s="797"/>
      <c r="S162" s="808"/>
      <c r="T162" s="817" t="s">
        <v>623</v>
      </c>
      <c r="U162" s="824"/>
      <c r="V162" s="835"/>
      <c r="W162" s="845" t="str">
        <f>IF(W161="","",VLOOKUP(W161,'(参考様式８）シフト記号表'!$C$6:$L$47,10,FALSE))</f>
        <v/>
      </c>
      <c r="X162" s="857" t="str">
        <f>IF(X161="","",VLOOKUP(X161,'(参考様式８）シフト記号表'!$C$6:$L$47,10,FALSE))</f>
        <v/>
      </c>
      <c r="Y162" s="857" t="str">
        <f>IF(Y161="","",VLOOKUP(Y161,'(参考様式８）シフト記号表'!$C$6:$L$47,10,FALSE))</f>
        <v/>
      </c>
      <c r="Z162" s="857" t="str">
        <f>IF(Z161="","",VLOOKUP(Z161,'(参考様式８）シフト記号表'!$C$6:$L$47,10,FALSE))</f>
        <v/>
      </c>
      <c r="AA162" s="857" t="str">
        <f>IF(AA161="","",VLOOKUP(AA161,'(参考様式８）シフト記号表'!$C$6:$L$47,10,FALSE))</f>
        <v/>
      </c>
      <c r="AB162" s="857" t="str">
        <f>IF(AB161="","",VLOOKUP(AB161,'(参考様式８）シフト記号表'!$C$6:$L$47,10,FALSE))</f>
        <v/>
      </c>
      <c r="AC162" s="872" t="str">
        <f>IF(AC161="","",VLOOKUP(AC161,'(参考様式８）シフト記号表'!$C$6:$L$47,10,FALSE))</f>
        <v/>
      </c>
      <c r="AD162" s="845" t="str">
        <f>IF(AD161="","",VLOOKUP(AD161,'(参考様式８）シフト記号表'!$C$6:$L$47,10,FALSE))</f>
        <v/>
      </c>
      <c r="AE162" s="857" t="str">
        <f>IF(AE161="","",VLOOKUP(AE161,'(参考様式８）シフト記号表'!$C$6:$L$47,10,FALSE))</f>
        <v/>
      </c>
      <c r="AF162" s="857" t="str">
        <f>IF(AF161="","",VLOOKUP(AF161,'(参考様式８）シフト記号表'!$C$6:$L$47,10,FALSE))</f>
        <v/>
      </c>
      <c r="AG162" s="857" t="str">
        <f>IF(AG161="","",VLOOKUP(AG161,'(参考様式８）シフト記号表'!$C$6:$L$47,10,FALSE))</f>
        <v/>
      </c>
      <c r="AH162" s="857" t="str">
        <f>IF(AH161="","",VLOOKUP(AH161,'(参考様式８）シフト記号表'!$C$6:$L$47,10,FALSE))</f>
        <v/>
      </c>
      <c r="AI162" s="857" t="str">
        <f>IF(AI161="","",VLOOKUP(AI161,'(参考様式８）シフト記号表'!$C$6:$L$47,10,FALSE))</f>
        <v/>
      </c>
      <c r="AJ162" s="872" t="str">
        <f>IF(AJ161="","",VLOOKUP(AJ161,'(参考様式８）シフト記号表'!$C$6:$L$47,10,FALSE))</f>
        <v/>
      </c>
      <c r="AK162" s="845" t="str">
        <f>IF(AK161="","",VLOOKUP(AK161,'(参考様式８）シフト記号表'!$C$6:$L$47,10,FALSE))</f>
        <v/>
      </c>
      <c r="AL162" s="857" t="str">
        <f>IF(AL161="","",VLOOKUP(AL161,'(参考様式８）シフト記号表'!$C$6:$L$47,10,FALSE))</f>
        <v/>
      </c>
      <c r="AM162" s="857" t="str">
        <f>IF(AM161="","",VLOOKUP(AM161,'(参考様式８）シフト記号表'!$C$6:$L$47,10,FALSE))</f>
        <v/>
      </c>
      <c r="AN162" s="857" t="str">
        <f>IF(AN161="","",VLOOKUP(AN161,'(参考様式８）シフト記号表'!$C$6:$L$47,10,FALSE))</f>
        <v/>
      </c>
      <c r="AO162" s="857" t="str">
        <f>IF(AO161="","",VLOOKUP(AO161,'(参考様式８）シフト記号表'!$C$6:$L$47,10,FALSE))</f>
        <v/>
      </c>
      <c r="AP162" s="857" t="str">
        <f>IF(AP161="","",VLOOKUP(AP161,'(参考様式８）シフト記号表'!$C$6:$L$47,10,FALSE))</f>
        <v/>
      </c>
      <c r="AQ162" s="872" t="str">
        <f>IF(AQ161="","",VLOOKUP(AQ161,'(参考様式８）シフト記号表'!$C$6:$L$47,10,FALSE))</f>
        <v/>
      </c>
      <c r="AR162" s="845" t="str">
        <f>IF(AR161="","",VLOOKUP(AR161,'(参考様式８）シフト記号表'!$C$6:$L$47,10,FALSE))</f>
        <v/>
      </c>
      <c r="AS162" s="857" t="str">
        <f>IF(AS161="","",VLOOKUP(AS161,'(参考様式８）シフト記号表'!$C$6:$L$47,10,FALSE))</f>
        <v/>
      </c>
      <c r="AT162" s="857" t="str">
        <f>IF(AT161="","",VLOOKUP(AT161,'(参考様式８）シフト記号表'!$C$6:$L$47,10,FALSE))</f>
        <v/>
      </c>
      <c r="AU162" s="857" t="str">
        <f>IF(AU161="","",VLOOKUP(AU161,'(参考様式８）シフト記号表'!$C$6:$L$47,10,FALSE))</f>
        <v/>
      </c>
      <c r="AV162" s="857" t="str">
        <f>IF(AV161="","",VLOOKUP(AV161,'(参考様式８）シフト記号表'!$C$6:$L$47,10,FALSE))</f>
        <v/>
      </c>
      <c r="AW162" s="857" t="str">
        <f>IF(AW161="","",VLOOKUP(AW161,'(参考様式８）シフト記号表'!$C$6:$L$47,10,FALSE))</f>
        <v/>
      </c>
      <c r="AX162" s="872" t="str">
        <f>IF(AX161="","",VLOOKUP(AX161,'(参考様式８）シフト記号表'!$C$6:$L$47,10,FALSE))</f>
        <v/>
      </c>
      <c r="AY162" s="845" t="str">
        <f>IF(AY161="","",VLOOKUP(AY161,'(参考様式８）シフト記号表'!$C$6:$L$47,10,FALSE))</f>
        <v/>
      </c>
      <c r="AZ162" s="857" t="str">
        <f>IF(AZ161="","",VLOOKUP(AZ161,'(参考様式８）シフト記号表'!$C$6:$L$47,10,FALSE))</f>
        <v/>
      </c>
      <c r="BA162" s="857" t="str">
        <f>IF(BA161="","",VLOOKUP(BA161,'(参考様式８）シフト記号表'!$C$6:$L$47,10,FALSE))</f>
        <v/>
      </c>
      <c r="BB162" s="904">
        <f>IF($BE$3="４週",SUM(W162:AX162),IF($BE$3="暦月",SUM(W162:BA162),""))</f>
        <v>0</v>
      </c>
      <c r="BC162" s="912"/>
      <c r="BD162" s="921">
        <f>IF($BE$3="４週",BB162/4,IF($BE$3="暦月",(BB162/($BE$8/7)),""))</f>
        <v>0</v>
      </c>
      <c r="BE162" s="912"/>
      <c r="BF162" s="932"/>
      <c r="BG162" s="937"/>
      <c r="BH162" s="937"/>
      <c r="BI162" s="937"/>
      <c r="BJ162" s="948"/>
    </row>
    <row r="163" spans="2:62" ht="20.25" customHeight="1">
      <c r="B163" s="706">
        <f>B161+1</f>
        <v>75</v>
      </c>
      <c r="C163" s="719"/>
      <c r="D163" s="730"/>
      <c r="E163" s="737"/>
      <c r="F163" s="742"/>
      <c r="G163" s="737"/>
      <c r="H163" s="742"/>
      <c r="I163" s="751"/>
      <c r="J163" s="765"/>
      <c r="K163" s="771"/>
      <c r="L163" s="785"/>
      <c r="M163" s="785"/>
      <c r="N163" s="730"/>
      <c r="O163" s="792"/>
      <c r="P163" s="797"/>
      <c r="Q163" s="797"/>
      <c r="R163" s="797"/>
      <c r="S163" s="808"/>
      <c r="T163" s="818" t="s">
        <v>693</v>
      </c>
      <c r="U163" s="825"/>
      <c r="V163" s="836"/>
      <c r="W163" s="846"/>
      <c r="X163" s="858"/>
      <c r="Y163" s="858"/>
      <c r="Z163" s="858"/>
      <c r="AA163" s="858"/>
      <c r="AB163" s="858"/>
      <c r="AC163" s="873"/>
      <c r="AD163" s="846"/>
      <c r="AE163" s="858"/>
      <c r="AF163" s="858"/>
      <c r="AG163" s="858"/>
      <c r="AH163" s="858"/>
      <c r="AI163" s="858"/>
      <c r="AJ163" s="873"/>
      <c r="AK163" s="846"/>
      <c r="AL163" s="858"/>
      <c r="AM163" s="858"/>
      <c r="AN163" s="858"/>
      <c r="AO163" s="858"/>
      <c r="AP163" s="858"/>
      <c r="AQ163" s="873"/>
      <c r="AR163" s="846"/>
      <c r="AS163" s="858"/>
      <c r="AT163" s="858"/>
      <c r="AU163" s="858"/>
      <c r="AV163" s="858"/>
      <c r="AW163" s="858"/>
      <c r="AX163" s="873"/>
      <c r="AY163" s="846"/>
      <c r="AZ163" s="858"/>
      <c r="BA163" s="896"/>
      <c r="BB163" s="903"/>
      <c r="BC163" s="911"/>
      <c r="BD163" s="920"/>
      <c r="BE163" s="926"/>
      <c r="BF163" s="931"/>
      <c r="BG163" s="936"/>
      <c r="BH163" s="936"/>
      <c r="BI163" s="936"/>
      <c r="BJ163" s="947"/>
    </row>
    <row r="164" spans="2:62" ht="20.25" customHeight="1">
      <c r="B164" s="707"/>
      <c r="C164" s="720"/>
      <c r="D164" s="731"/>
      <c r="E164" s="739"/>
      <c r="F164" s="744">
        <f>C163</f>
        <v>0</v>
      </c>
      <c r="G164" s="739"/>
      <c r="H164" s="744">
        <f>I163</f>
        <v>0</v>
      </c>
      <c r="I164" s="752"/>
      <c r="J164" s="766"/>
      <c r="K164" s="772"/>
      <c r="L164" s="786"/>
      <c r="M164" s="786"/>
      <c r="N164" s="731"/>
      <c r="O164" s="792"/>
      <c r="P164" s="797"/>
      <c r="Q164" s="797"/>
      <c r="R164" s="797"/>
      <c r="S164" s="808"/>
      <c r="T164" s="817" t="s">
        <v>623</v>
      </c>
      <c r="U164" s="824"/>
      <c r="V164" s="835"/>
      <c r="W164" s="845" t="str">
        <f>IF(W163="","",VLOOKUP(W163,'(参考様式８）シフト記号表'!$C$6:$L$47,10,FALSE))</f>
        <v/>
      </c>
      <c r="X164" s="857" t="str">
        <f>IF(X163="","",VLOOKUP(X163,'(参考様式８）シフト記号表'!$C$6:$L$47,10,FALSE))</f>
        <v/>
      </c>
      <c r="Y164" s="857" t="str">
        <f>IF(Y163="","",VLOOKUP(Y163,'(参考様式８）シフト記号表'!$C$6:$L$47,10,FALSE))</f>
        <v/>
      </c>
      <c r="Z164" s="857" t="str">
        <f>IF(Z163="","",VLOOKUP(Z163,'(参考様式８）シフト記号表'!$C$6:$L$47,10,FALSE))</f>
        <v/>
      </c>
      <c r="AA164" s="857" t="str">
        <f>IF(AA163="","",VLOOKUP(AA163,'(参考様式８）シフト記号表'!$C$6:$L$47,10,FALSE))</f>
        <v/>
      </c>
      <c r="AB164" s="857" t="str">
        <f>IF(AB163="","",VLOOKUP(AB163,'(参考様式８）シフト記号表'!$C$6:$L$47,10,FALSE))</f>
        <v/>
      </c>
      <c r="AC164" s="872" t="str">
        <f>IF(AC163="","",VLOOKUP(AC163,'(参考様式８）シフト記号表'!$C$6:$L$47,10,FALSE))</f>
        <v/>
      </c>
      <c r="AD164" s="845" t="str">
        <f>IF(AD163="","",VLOOKUP(AD163,'(参考様式８）シフト記号表'!$C$6:$L$47,10,FALSE))</f>
        <v/>
      </c>
      <c r="AE164" s="857" t="str">
        <f>IF(AE163="","",VLOOKUP(AE163,'(参考様式８）シフト記号表'!$C$6:$L$47,10,FALSE))</f>
        <v/>
      </c>
      <c r="AF164" s="857" t="str">
        <f>IF(AF163="","",VLOOKUP(AF163,'(参考様式８）シフト記号表'!$C$6:$L$47,10,FALSE))</f>
        <v/>
      </c>
      <c r="AG164" s="857" t="str">
        <f>IF(AG163="","",VLOOKUP(AG163,'(参考様式８）シフト記号表'!$C$6:$L$47,10,FALSE))</f>
        <v/>
      </c>
      <c r="AH164" s="857" t="str">
        <f>IF(AH163="","",VLOOKUP(AH163,'(参考様式８）シフト記号表'!$C$6:$L$47,10,FALSE))</f>
        <v/>
      </c>
      <c r="AI164" s="857" t="str">
        <f>IF(AI163="","",VLOOKUP(AI163,'(参考様式８）シフト記号表'!$C$6:$L$47,10,FALSE))</f>
        <v/>
      </c>
      <c r="AJ164" s="872" t="str">
        <f>IF(AJ163="","",VLOOKUP(AJ163,'(参考様式８）シフト記号表'!$C$6:$L$47,10,FALSE))</f>
        <v/>
      </c>
      <c r="AK164" s="845" t="str">
        <f>IF(AK163="","",VLOOKUP(AK163,'(参考様式８）シフト記号表'!$C$6:$L$47,10,FALSE))</f>
        <v/>
      </c>
      <c r="AL164" s="857" t="str">
        <f>IF(AL163="","",VLOOKUP(AL163,'(参考様式８）シフト記号表'!$C$6:$L$47,10,FALSE))</f>
        <v/>
      </c>
      <c r="AM164" s="857" t="str">
        <f>IF(AM163="","",VLOOKUP(AM163,'(参考様式８）シフト記号表'!$C$6:$L$47,10,FALSE))</f>
        <v/>
      </c>
      <c r="AN164" s="857" t="str">
        <f>IF(AN163="","",VLOOKUP(AN163,'(参考様式８）シフト記号表'!$C$6:$L$47,10,FALSE))</f>
        <v/>
      </c>
      <c r="AO164" s="857" t="str">
        <f>IF(AO163="","",VLOOKUP(AO163,'(参考様式８）シフト記号表'!$C$6:$L$47,10,FALSE))</f>
        <v/>
      </c>
      <c r="AP164" s="857" t="str">
        <f>IF(AP163="","",VLOOKUP(AP163,'(参考様式８）シフト記号表'!$C$6:$L$47,10,FALSE))</f>
        <v/>
      </c>
      <c r="AQ164" s="872" t="str">
        <f>IF(AQ163="","",VLOOKUP(AQ163,'(参考様式８）シフト記号表'!$C$6:$L$47,10,FALSE))</f>
        <v/>
      </c>
      <c r="AR164" s="845" t="str">
        <f>IF(AR163="","",VLOOKUP(AR163,'(参考様式８）シフト記号表'!$C$6:$L$47,10,FALSE))</f>
        <v/>
      </c>
      <c r="AS164" s="857" t="str">
        <f>IF(AS163="","",VLOOKUP(AS163,'(参考様式８）シフト記号表'!$C$6:$L$47,10,FALSE))</f>
        <v/>
      </c>
      <c r="AT164" s="857" t="str">
        <f>IF(AT163="","",VLOOKUP(AT163,'(参考様式８）シフト記号表'!$C$6:$L$47,10,FALSE))</f>
        <v/>
      </c>
      <c r="AU164" s="857" t="str">
        <f>IF(AU163="","",VLOOKUP(AU163,'(参考様式８）シフト記号表'!$C$6:$L$47,10,FALSE))</f>
        <v/>
      </c>
      <c r="AV164" s="857" t="str">
        <f>IF(AV163="","",VLOOKUP(AV163,'(参考様式８）シフト記号表'!$C$6:$L$47,10,FALSE))</f>
        <v/>
      </c>
      <c r="AW164" s="857" t="str">
        <f>IF(AW163="","",VLOOKUP(AW163,'(参考様式８）シフト記号表'!$C$6:$L$47,10,FALSE))</f>
        <v/>
      </c>
      <c r="AX164" s="872" t="str">
        <f>IF(AX163="","",VLOOKUP(AX163,'(参考様式８）シフト記号表'!$C$6:$L$47,10,FALSE))</f>
        <v/>
      </c>
      <c r="AY164" s="845" t="str">
        <f>IF(AY163="","",VLOOKUP(AY163,'(参考様式８）シフト記号表'!$C$6:$L$47,10,FALSE))</f>
        <v/>
      </c>
      <c r="AZ164" s="857" t="str">
        <f>IF(AZ163="","",VLOOKUP(AZ163,'(参考様式８）シフト記号表'!$C$6:$L$47,10,FALSE))</f>
        <v/>
      </c>
      <c r="BA164" s="857" t="str">
        <f>IF(BA163="","",VLOOKUP(BA163,'(参考様式８）シフト記号表'!$C$6:$L$47,10,FALSE))</f>
        <v/>
      </c>
      <c r="BB164" s="904">
        <f>IF($BE$3="４週",SUM(W164:AX164),IF($BE$3="暦月",SUM(W164:BA164),""))</f>
        <v>0</v>
      </c>
      <c r="BC164" s="912"/>
      <c r="BD164" s="921">
        <f>IF($BE$3="４週",BB164/4,IF($BE$3="暦月",(BB164/($BE$8/7)),""))</f>
        <v>0</v>
      </c>
      <c r="BE164" s="912"/>
      <c r="BF164" s="932"/>
      <c r="BG164" s="937"/>
      <c r="BH164" s="937"/>
      <c r="BI164" s="937"/>
      <c r="BJ164" s="948"/>
    </row>
    <row r="165" spans="2:62" ht="20.25" customHeight="1">
      <c r="B165" s="706">
        <f>B163+1</f>
        <v>76</v>
      </c>
      <c r="C165" s="719"/>
      <c r="D165" s="730"/>
      <c r="E165" s="737"/>
      <c r="F165" s="742"/>
      <c r="G165" s="737"/>
      <c r="H165" s="742"/>
      <c r="I165" s="751"/>
      <c r="J165" s="765"/>
      <c r="K165" s="771"/>
      <c r="L165" s="785"/>
      <c r="M165" s="785"/>
      <c r="N165" s="730"/>
      <c r="O165" s="792"/>
      <c r="P165" s="797"/>
      <c r="Q165" s="797"/>
      <c r="R165" s="797"/>
      <c r="S165" s="808"/>
      <c r="T165" s="818" t="s">
        <v>693</v>
      </c>
      <c r="U165" s="825"/>
      <c r="V165" s="836"/>
      <c r="W165" s="846"/>
      <c r="X165" s="858"/>
      <c r="Y165" s="858"/>
      <c r="Z165" s="858"/>
      <c r="AA165" s="858"/>
      <c r="AB165" s="858"/>
      <c r="AC165" s="873"/>
      <c r="AD165" s="846"/>
      <c r="AE165" s="858"/>
      <c r="AF165" s="858"/>
      <c r="AG165" s="858"/>
      <c r="AH165" s="858"/>
      <c r="AI165" s="858"/>
      <c r="AJ165" s="873"/>
      <c r="AK165" s="846"/>
      <c r="AL165" s="858"/>
      <c r="AM165" s="858"/>
      <c r="AN165" s="858"/>
      <c r="AO165" s="858"/>
      <c r="AP165" s="858"/>
      <c r="AQ165" s="873"/>
      <c r="AR165" s="846"/>
      <c r="AS165" s="858"/>
      <c r="AT165" s="858"/>
      <c r="AU165" s="858"/>
      <c r="AV165" s="858"/>
      <c r="AW165" s="858"/>
      <c r="AX165" s="873"/>
      <c r="AY165" s="846"/>
      <c r="AZ165" s="858"/>
      <c r="BA165" s="896"/>
      <c r="BB165" s="903"/>
      <c r="BC165" s="911"/>
      <c r="BD165" s="920"/>
      <c r="BE165" s="926"/>
      <c r="BF165" s="931"/>
      <c r="BG165" s="936"/>
      <c r="BH165" s="936"/>
      <c r="BI165" s="936"/>
      <c r="BJ165" s="947"/>
    </row>
    <row r="166" spans="2:62" ht="20.25" customHeight="1">
      <c r="B166" s="707"/>
      <c r="C166" s="720"/>
      <c r="D166" s="731"/>
      <c r="E166" s="739"/>
      <c r="F166" s="744">
        <f>C165</f>
        <v>0</v>
      </c>
      <c r="G166" s="739"/>
      <c r="H166" s="744">
        <f>I165</f>
        <v>0</v>
      </c>
      <c r="I166" s="752"/>
      <c r="J166" s="766"/>
      <c r="K166" s="772"/>
      <c r="L166" s="786"/>
      <c r="M166" s="786"/>
      <c r="N166" s="731"/>
      <c r="O166" s="792"/>
      <c r="P166" s="797"/>
      <c r="Q166" s="797"/>
      <c r="R166" s="797"/>
      <c r="S166" s="808"/>
      <c r="T166" s="817" t="s">
        <v>623</v>
      </c>
      <c r="U166" s="824"/>
      <c r="V166" s="835"/>
      <c r="W166" s="845" t="str">
        <f>IF(W165="","",VLOOKUP(W165,'(参考様式８）シフト記号表'!$C$6:$L$47,10,FALSE))</f>
        <v/>
      </c>
      <c r="X166" s="857" t="str">
        <f>IF(X165="","",VLOOKUP(X165,'(参考様式８）シフト記号表'!$C$6:$L$47,10,FALSE))</f>
        <v/>
      </c>
      <c r="Y166" s="857" t="str">
        <f>IF(Y165="","",VLOOKUP(Y165,'(参考様式８）シフト記号表'!$C$6:$L$47,10,FALSE))</f>
        <v/>
      </c>
      <c r="Z166" s="857" t="str">
        <f>IF(Z165="","",VLOOKUP(Z165,'(参考様式８）シフト記号表'!$C$6:$L$47,10,FALSE))</f>
        <v/>
      </c>
      <c r="AA166" s="857" t="str">
        <f>IF(AA165="","",VLOOKUP(AA165,'(参考様式８）シフト記号表'!$C$6:$L$47,10,FALSE))</f>
        <v/>
      </c>
      <c r="AB166" s="857" t="str">
        <f>IF(AB165="","",VLOOKUP(AB165,'(参考様式８）シフト記号表'!$C$6:$L$47,10,FALSE))</f>
        <v/>
      </c>
      <c r="AC166" s="872" t="str">
        <f>IF(AC165="","",VLOOKUP(AC165,'(参考様式８）シフト記号表'!$C$6:$L$47,10,FALSE))</f>
        <v/>
      </c>
      <c r="AD166" s="845" t="str">
        <f>IF(AD165="","",VLOOKUP(AD165,'(参考様式８）シフト記号表'!$C$6:$L$47,10,FALSE))</f>
        <v/>
      </c>
      <c r="AE166" s="857" t="str">
        <f>IF(AE165="","",VLOOKUP(AE165,'(参考様式８）シフト記号表'!$C$6:$L$47,10,FALSE))</f>
        <v/>
      </c>
      <c r="AF166" s="857" t="str">
        <f>IF(AF165="","",VLOOKUP(AF165,'(参考様式８）シフト記号表'!$C$6:$L$47,10,FALSE))</f>
        <v/>
      </c>
      <c r="AG166" s="857" t="str">
        <f>IF(AG165="","",VLOOKUP(AG165,'(参考様式８）シフト記号表'!$C$6:$L$47,10,FALSE))</f>
        <v/>
      </c>
      <c r="AH166" s="857" t="str">
        <f>IF(AH165="","",VLOOKUP(AH165,'(参考様式８）シフト記号表'!$C$6:$L$47,10,FALSE))</f>
        <v/>
      </c>
      <c r="AI166" s="857" t="str">
        <f>IF(AI165="","",VLOOKUP(AI165,'(参考様式８）シフト記号表'!$C$6:$L$47,10,FALSE))</f>
        <v/>
      </c>
      <c r="AJ166" s="872" t="str">
        <f>IF(AJ165="","",VLOOKUP(AJ165,'(参考様式８）シフト記号表'!$C$6:$L$47,10,FALSE))</f>
        <v/>
      </c>
      <c r="AK166" s="845" t="str">
        <f>IF(AK165="","",VLOOKUP(AK165,'(参考様式８）シフト記号表'!$C$6:$L$47,10,FALSE))</f>
        <v/>
      </c>
      <c r="AL166" s="857" t="str">
        <f>IF(AL165="","",VLOOKUP(AL165,'(参考様式８）シフト記号表'!$C$6:$L$47,10,FALSE))</f>
        <v/>
      </c>
      <c r="AM166" s="857" t="str">
        <f>IF(AM165="","",VLOOKUP(AM165,'(参考様式８）シフト記号表'!$C$6:$L$47,10,FALSE))</f>
        <v/>
      </c>
      <c r="AN166" s="857" t="str">
        <f>IF(AN165="","",VLOOKUP(AN165,'(参考様式８）シフト記号表'!$C$6:$L$47,10,FALSE))</f>
        <v/>
      </c>
      <c r="AO166" s="857" t="str">
        <f>IF(AO165="","",VLOOKUP(AO165,'(参考様式８）シフト記号表'!$C$6:$L$47,10,FALSE))</f>
        <v/>
      </c>
      <c r="AP166" s="857" t="str">
        <f>IF(AP165="","",VLOOKUP(AP165,'(参考様式８）シフト記号表'!$C$6:$L$47,10,FALSE))</f>
        <v/>
      </c>
      <c r="AQ166" s="872" t="str">
        <f>IF(AQ165="","",VLOOKUP(AQ165,'(参考様式８）シフト記号表'!$C$6:$L$47,10,FALSE))</f>
        <v/>
      </c>
      <c r="AR166" s="845" t="str">
        <f>IF(AR165="","",VLOOKUP(AR165,'(参考様式８）シフト記号表'!$C$6:$L$47,10,FALSE))</f>
        <v/>
      </c>
      <c r="AS166" s="857" t="str">
        <f>IF(AS165="","",VLOOKUP(AS165,'(参考様式８）シフト記号表'!$C$6:$L$47,10,FALSE))</f>
        <v/>
      </c>
      <c r="AT166" s="857" t="str">
        <f>IF(AT165="","",VLOOKUP(AT165,'(参考様式８）シフト記号表'!$C$6:$L$47,10,FALSE))</f>
        <v/>
      </c>
      <c r="AU166" s="857" t="str">
        <f>IF(AU165="","",VLOOKUP(AU165,'(参考様式８）シフト記号表'!$C$6:$L$47,10,FALSE))</f>
        <v/>
      </c>
      <c r="AV166" s="857" t="str">
        <f>IF(AV165="","",VLOOKUP(AV165,'(参考様式８）シフト記号表'!$C$6:$L$47,10,FALSE))</f>
        <v/>
      </c>
      <c r="AW166" s="857" t="str">
        <f>IF(AW165="","",VLOOKUP(AW165,'(参考様式８）シフト記号表'!$C$6:$L$47,10,FALSE))</f>
        <v/>
      </c>
      <c r="AX166" s="872" t="str">
        <f>IF(AX165="","",VLOOKUP(AX165,'(参考様式８）シフト記号表'!$C$6:$L$47,10,FALSE))</f>
        <v/>
      </c>
      <c r="AY166" s="845" t="str">
        <f>IF(AY165="","",VLOOKUP(AY165,'(参考様式８）シフト記号表'!$C$6:$L$47,10,FALSE))</f>
        <v/>
      </c>
      <c r="AZ166" s="857" t="str">
        <f>IF(AZ165="","",VLOOKUP(AZ165,'(参考様式８）シフト記号表'!$C$6:$L$47,10,FALSE))</f>
        <v/>
      </c>
      <c r="BA166" s="857" t="str">
        <f>IF(BA165="","",VLOOKUP(BA165,'(参考様式８）シフト記号表'!$C$6:$L$47,10,FALSE))</f>
        <v/>
      </c>
      <c r="BB166" s="904">
        <f>IF($BE$3="４週",SUM(W166:AX166),IF($BE$3="暦月",SUM(W166:BA166),""))</f>
        <v>0</v>
      </c>
      <c r="BC166" s="912"/>
      <c r="BD166" s="921">
        <f>IF($BE$3="４週",BB166/4,IF($BE$3="暦月",(BB166/($BE$8/7)),""))</f>
        <v>0</v>
      </c>
      <c r="BE166" s="912"/>
      <c r="BF166" s="932"/>
      <c r="BG166" s="937"/>
      <c r="BH166" s="937"/>
      <c r="BI166" s="937"/>
      <c r="BJ166" s="948"/>
    </row>
    <row r="167" spans="2:62" ht="20.25" customHeight="1">
      <c r="B167" s="706">
        <f>B165+1</f>
        <v>77</v>
      </c>
      <c r="C167" s="719"/>
      <c r="D167" s="730"/>
      <c r="E167" s="737"/>
      <c r="F167" s="742"/>
      <c r="G167" s="737"/>
      <c r="H167" s="742"/>
      <c r="I167" s="751"/>
      <c r="J167" s="765"/>
      <c r="K167" s="771"/>
      <c r="L167" s="785"/>
      <c r="M167" s="785"/>
      <c r="N167" s="730"/>
      <c r="O167" s="792"/>
      <c r="P167" s="797"/>
      <c r="Q167" s="797"/>
      <c r="R167" s="797"/>
      <c r="S167" s="808"/>
      <c r="T167" s="818" t="s">
        <v>693</v>
      </c>
      <c r="U167" s="825"/>
      <c r="V167" s="836"/>
      <c r="W167" s="846"/>
      <c r="X167" s="858"/>
      <c r="Y167" s="858"/>
      <c r="Z167" s="858"/>
      <c r="AA167" s="858"/>
      <c r="AB167" s="858"/>
      <c r="AC167" s="873"/>
      <c r="AD167" s="846"/>
      <c r="AE167" s="858"/>
      <c r="AF167" s="858"/>
      <c r="AG167" s="858"/>
      <c r="AH167" s="858"/>
      <c r="AI167" s="858"/>
      <c r="AJ167" s="873"/>
      <c r="AK167" s="846"/>
      <c r="AL167" s="858"/>
      <c r="AM167" s="858"/>
      <c r="AN167" s="858"/>
      <c r="AO167" s="858"/>
      <c r="AP167" s="858"/>
      <c r="AQ167" s="873"/>
      <c r="AR167" s="846"/>
      <c r="AS167" s="858"/>
      <c r="AT167" s="858"/>
      <c r="AU167" s="858"/>
      <c r="AV167" s="858"/>
      <c r="AW167" s="858"/>
      <c r="AX167" s="873"/>
      <c r="AY167" s="846"/>
      <c r="AZ167" s="858"/>
      <c r="BA167" s="896"/>
      <c r="BB167" s="903"/>
      <c r="BC167" s="911"/>
      <c r="BD167" s="920"/>
      <c r="BE167" s="926"/>
      <c r="BF167" s="931"/>
      <c r="BG167" s="936"/>
      <c r="BH167" s="936"/>
      <c r="BI167" s="936"/>
      <c r="BJ167" s="947"/>
    </row>
    <row r="168" spans="2:62" ht="20.25" customHeight="1">
      <c r="B168" s="707"/>
      <c r="C168" s="720"/>
      <c r="D168" s="731"/>
      <c r="E168" s="739"/>
      <c r="F168" s="744">
        <f>C167</f>
        <v>0</v>
      </c>
      <c r="G168" s="739"/>
      <c r="H168" s="744">
        <f>I167</f>
        <v>0</v>
      </c>
      <c r="I168" s="752"/>
      <c r="J168" s="766"/>
      <c r="K168" s="772"/>
      <c r="L168" s="786"/>
      <c r="M168" s="786"/>
      <c r="N168" s="731"/>
      <c r="O168" s="792"/>
      <c r="P168" s="797"/>
      <c r="Q168" s="797"/>
      <c r="R168" s="797"/>
      <c r="S168" s="808"/>
      <c r="T168" s="817" t="s">
        <v>623</v>
      </c>
      <c r="U168" s="824"/>
      <c r="V168" s="835"/>
      <c r="W168" s="845" t="str">
        <f>IF(W167="","",VLOOKUP(W167,'(参考様式８）シフト記号表'!$C$6:$L$47,10,FALSE))</f>
        <v/>
      </c>
      <c r="X168" s="857" t="str">
        <f>IF(X167="","",VLOOKUP(X167,'(参考様式８）シフト記号表'!$C$6:$L$47,10,FALSE))</f>
        <v/>
      </c>
      <c r="Y168" s="857" t="str">
        <f>IF(Y167="","",VLOOKUP(Y167,'(参考様式８）シフト記号表'!$C$6:$L$47,10,FALSE))</f>
        <v/>
      </c>
      <c r="Z168" s="857" t="str">
        <f>IF(Z167="","",VLOOKUP(Z167,'(参考様式８）シフト記号表'!$C$6:$L$47,10,FALSE))</f>
        <v/>
      </c>
      <c r="AA168" s="857" t="str">
        <f>IF(AA167="","",VLOOKUP(AA167,'(参考様式８）シフト記号表'!$C$6:$L$47,10,FALSE))</f>
        <v/>
      </c>
      <c r="AB168" s="857" t="str">
        <f>IF(AB167="","",VLOOKUP(AB167,'(参考様式８）シフト記号表'!$C$6:$L$47,10,FALSE))</f>
        <v/>
      </c>
      <c r="AC168" s="872" t="str">
        <f>IF(AC167="","",VLOOKUP(AC167,'(参考様式８）シフト記号表'!$C$6:$L$47,10,FALSE))</f>
        <v/>
      </c>
      <c r="AD168" s="845" t="str">
        <f>IF(AD167="","",VLOOKUP(AD167,'(参考様式８）シフト記号表'!$C$6:$L$47,10,FALSE))</f>
        <v/>
      </c>
      <c r="AE168" s="857" t="str">
        <f>IF(AE167="","",VLOOKUP(AE167,'(参考様式８）シフト記号表'!$C$6:$L$47,10,FALSE))</f>
        <v/>
      </c>
      <c r="AF168" s="857" t="str">
        <f>IF(AF167="","",VLOOKUP(AF167,'(参考様式８）シフト記号表'!$C$6:$L$47,10,FALSE))</f>
        <v/>
      </c>
      <c r="AG168" s="857" t="str">
        <f>IF(AG167="","",VLOOKUP(AG167,'(参考様式８）シフト記号表'!$C$6:$L$47,10,FALSE))</f>
        <v/>
      </c>
      <c r="AH168" s="857" t="str">
        <f>IF(AH167="","",VLOOKUP(AH167,'(参考様式８）シフト記号表'!$C$6:$L$47,10,FALSE))</f>
        <v/>
      </c>
      <c r="AI168" s="857" t="str">
        <f>IF(AI167="","",VLOOKUP(AI167,'(参考様式８）シフト記号表'!$C$6:$L$47,10,FALSE))</f>
        <v/>
      </c>
      <c r="AJ168" s="872" t="str">
        <f>IF(AJ167="","",VLOOKUP(AJ167,'(参考様式８）シフト記号表'!$C$6:$L$47,10,FALSE))</f>
        <v/>
      </c>
      <c r="AK168" s="845" t="str">
        <f>IF(AK167="","",VLOOKUP(AK167,'(参考様式８）シフト記号表'!$C$6:$L$47,10,FALSE))</f>
        <v/>
      </c>
      <c r="AL168" s="857" t="str">
        <f>IF(AL167="","",VLOOKUP(AL167,'(参考様式８）シフト記号表'!$C$6:$L$47,10,FALSE))</f>
        <v/>
      </c>
      <c r="AM168" s="857" t="str">
        <f>IF(AM167="","",VLOOKUP(AM167,'(参考様式８）シフト記号表'!$C$6:$L$47,10,FALSE))</f>
        <v/>
      </c>
      <c r="AN168" s="857" t="str">
        <f>IF(AN167="","",VLOOKUP(AN167,'(参考様式８）シフト記号表'!$C$6:$L$47,10,FALSE))</f>
        <v/>
      </c>
      <c r="AO168" s="857" t="str">
        <f>IF(AO167="","",VLOOKUP(AO167,'(参考様式８）シフト記号表'!$C$6:$L$47,10,FALSE))</f>
        <v/>
      </c>
      <c r="AP168" s="857" t="str">
        <f>IF(AP167="","",VLOOKUP(AP167,'(参考様式８）シフト記号表'!$C$6:$L$47,10,FALSE))</f>
        <v/>
      </c>
      <c r="AQ168" s="872" t="str">
        <f>IF(AQ167="","",VLOOKUP(AQ167,'(参考様式８）シフト記号表'!$C$6:$L$47,10,FALSE))</f>
        <v/>
      </c>
      <c r="AR168" s="845" t="str">
        <f>IF(AR167="","",VLOOKUP(AR167,'(参考様式８）シフト記号表'!$C$6:$L$47,10,FALSE))</f>
        <v/>
      </c>
      <c r="AS168" s="857" t="str">
        <f>IF(AS167="","",VLOOKUP(AS167,'(参考様式８）シフト記号表'!$C$6:$L$47,10,FALSE))</f>
        <v/>
      </c>
      <c r="AT168" s="857" t="str">
        <f>IF(AT167="","",VLOOKUP(AT167,'(参考様式８）シフト記号表'!$C$6:$L$47,10,FALSE))</f>
        <v/>
      </c>
      <c r="AU168" s="857" t="str">
        <f>IF(AU167="","",VLOOKUP(AU167,'(参考様式８）シフト記号表'!$C$6:$L$47,10,FALSE))</f>
        <v/>
      </c>
      <c r="AV168" s="857" t="str">
        <f>IF(AV167="","",VLOOKUP(AV167,'(参考様式８）シフト記号表'!$C$6:$L$47,10,FALSE))</f>
        <v/>
      </c>
      <c r="AW168" s="857" t="str">
        <f>IF(AW167="","",VLOOKUP(AW167,'(参考様式８）シフト記号表'!$C$6:$L$47,10,FALSE))</f>
        <v/>
      </c>
      <c r="AX168" s="872" t="str">
        <f>IF(AX167="","",VLOOKUP(AX167,'(参考様式８）シフト記号表'!$C$6:$L$47,10,FALSE))</f>
        <v/>
      </c>
      <c r="AY168" s="845" t="str">
        <f>IF(AY167="","",VLOOKUP(AY167,'(参考様式８）シフト記号表'!$C$6:$L$47,10,FALSE))</f>
        <v/>
      </c>
      <c r="AZ168" s="857" t="str">
        <f>IF(AZ167="","",VLOOKUP(AZ167,'(参考様式８）シフト記号表'!$C$6:$L$47,10,FALSE))</f>
        <v/>
      </c>
      <c r="BA168" s="857" t="str">
        <f>IF(BA167="","",VLOOKUP(BA167,'(参考様式８）シフト記号表'!$C$6:$L$47,10,FALSE))</f>
        <v/>
      </c>
      <c r="BB168" s="904">
        <f>IF($BE$3="４週",SUM(W168:AX168),IF($BE$3="暦月",SUM(W168:BA168),""))</f>
        <v>0</v>
      </c>
      <c r="BC168" s="912"/>
      <c r="BD168" s="921">
        <f>IF($BE$3="４週",BB168/4,IF($BE$3="暦月",(BB168/($BE$8/7)),""))</f>
        <v>0</v>
      </c>
      <c r="BE168" s="912"/>
      <c r="BF168" s="932"/>
      <c r="BG168" s="937"/>
      <c r="BH168" s="937"/>
      <c r="BI168" s="937"/>
      <c r="BJ168" s="948"/>
    </row>
    <row r="169" spans="2:62" ht="20.25" customHeight="1">
      <c r="B169" s="706">
        <f>B167+1</f>
        <v>78</v>
      </c>
      <c r="C169" s="719"/>
      <c r="D169" s="730"/>
      <c r="E169" s="737"/>
      <c r="F169" s="742"/>
      <c r="G169" s="737"/>
      <c r="H169" s="742"/>
      <c r="I169" s="751"/>
      <c r="J169" s="765"/>
      <c r="K169" s="771"/>
      <c r="L169" s="785"/>
      <c r="M169" s="785"/>
      <c r="N169" s="730"/>
      <c r="O169" s="792"/>
      <c r="P169" s="797"/>
      <c r="Q169" s="797"/>
      <c r="R169" s="797"/>
      <c r="S169" s="808"/>
      <c r="T169" s="818" t="s">
        <v>693</v>
      </c>
      <c r="U169" s="825"/>
      <c r="V169" s="836"/>
      <c r="W169" s="846"/>
      <c r="X169" s="858"/>
      <c r="Y169" s="858"/>
      <c r="Z169" s="858"/>
      <c r="AA169" s="858"/>
      <c r="AB169" s="858"/>
      <c r="AC169" s="873"/>
      <c r="AD169" s="846"/>
      <c r="AE169" s="858"/>
      <c r="AF169" s="858"/>
      <c r="AG169" s="858"/>
      <c r="AH169" s="858"/>
      <c r="AI169" s="858"/>
      <c r="AJ169" s="873"/>
      <c r="AK169" s="846"/>
      <c r="AL169" s="858"/>
      <c r="AM169" s="858"/>
      <c r="AN169" s="858"/>
      <c r="AO169" s="858"/>
      <c r="AP169" s="858"/>
      <c r="AQ169" s="873"/>
      <c r="AR169" s="846"/>
      <c r="AS169" s="858"/>
      <c r="AT169" s="858"/>
      <c r="AU169" s="858"/>
      <c r="AV169" s="858"/>
      <c r="AW169" s="858"/>
      <c r="AX169" s="873"/>
      <c r="AY169" s="846"/>
      <c r="AZ169" s="858"/>
      <c r="BA169" s="896"/>
      <c r="BB169" s="903"/>
      <c r="BC169" s="911"/>
      <c r="BD169" s="920"/>
      <c r="BE169" s="926"/>
      <c r="BF169" s="931"/>
      <c r="BG169" s="936"/>
      <c r="BH169" s="936"/>
      <c r="BI169" s="936"/>
      <c r="BJ169" s="947"/>
    </row>
    <row r="170" spans="2:62" ht="20.25" customHeight="1">
      <c r="B170" s="707"/>
      <c r="C170" s="720"/>
      <c r="D170" s="731"/>
      <c r="E170" s="739"/>
      <c r="F170" s="744">
        <f>C169</f>
        <v>0</v>
      </c>
      <c r="G170" s="739"/>
      <c r="H170" s="744">
        <f>I169</f>
        <v>0</v>
      </c>
      <c r="I170" s="752"/>
      <c r="J170" s="766"/>
      <c r="K170" s="772"/>
      <c r="L170" s="786"/>
      <c r="M170" s="786"/>
      <c r="N170" s="731"/>
      <c r="O170" s="792"/>
      <c r="P170" s="797"/>
      <c r="Q170" s="797"/>
      <c r="R170" s="797"/>
      <c r="S170" s="808"/>
      <c r="T170" s="817" t="s">
        <v>623</v>
      </c>
      <c r="U170" s="824"/>
      <c r="V170" s="835"/>
      <c r="W170" s="845" t="str">
        <f>IF(W169="","",VLOOKUP(W169,'(参考様式８）シフト記号表'!$C$6:$L$47,10,FALSE))</f>
        <v/>
      </c>
      <c r="X170" s="857" t="str">
        <f>IF(X169="","",VLOOKUP(X169,'(参考様式８）シフト記号表'!$C$6:$L$47,10,FALSE))</f>
        <v/>
      </c>
      <c r="Y170" s="857" t="str">
        <f>IF(Y169="","",VLOOKUP(Y169,'(参考様式８）シフト記号表'!$C$6:$L$47,10,FALSE))</f>
        <v/>
      </c>
      <c r="Z170" s="857" t="str">
        <f>IF(Z169="","",VLOOKUP(Z169,'(参考様式８）シフト記号表'!$C$6:$L$47,10,FALSE))</f>
        <v/>
      </c>
      <c r="AA170" s="857" t="str">
        <f>IF(AA169="","",VLOOKUP(AA169,'(参考様式８）シフト記号表'!$C$6:$L$47,10,FALSE))</f>
        <v/>
      </c>
      <c r="AB170" s="857" t="str">
        <f>IF(AB169="","",VLOOKUP(AB169,'(参考様式８）シフト記号表'!$C$6:$L$47,10,FALSE))</f>
        <v/>
      </c>
      <c r="AC170" s="872" t="str">
        <f>IF(AC169="","",VLOOKUP(AC169,'(参考様式８）シフト記号表'!$C$6:$L$47,10,FALSE))</f>
        <v/>
      </c>
      <c r="AD170" s="845" t="str">
        <f>IF(AD169="","",VLOOKUP(AD169,'(参考様式８）シフト記号表'!$C$6:$L$47,10,FALSE))</f>
        <v/>
      </c>
      <c r="AE170" s="857" t="str">
        <f>IF(AE169="","",VLOOKUP(AE169,'(参考様式８）シフト記号表'!$C$6:$L$47,10,FALSE))</f>
        <v/>
      </c>
      <c r="AF170" s="857" t="str">
        <f>IF(AF169="","",VLOOKUP(AF169,'(参考様式８）シフト記号表'!$C$6:$L$47,10,FALSE))</f>
        <v/>
      </c>
      <c r="AG170" s="857" t="str">
        <f>IF(AG169="","",VLOOKUP(AG169,'(参考様式８）シフト記号表'!$C$6:$L$47,10,FALSE))</f>
        <v/>
      </c>
      <c r="AH170" s="857" t="str">
        <f>IF(AH169="","",VLOOKUP(AH169,'(参考様式８）シフト記号表'!$C$6:$L$47,10,FALSE))</f>
        <v/>
      </c>
      <c r="AI170" s="857" t="str">
        <f>IF(AI169="","",VLOOKUP(AI169,'(参考様式８）シフト記号表'!$C$6:$L$47,10,FALSE))</f>
        <v/>
      </c>
      <c r="AJ170" s="872" t="str">
        <f>IF(AJ169="","",VLOOKUP(AJ169,'(参考様式８）シフト記号表'!$C$6:$L$47,10,FALSE))</f>
        <v/>
      </c>
      <c r="AK170" s="845" t="str">
        <f>IF(AK169="","",VLOOKUP(AK169,'(参考様式８）シフト記号表'!$C$6:$L$47,10,FALSE))</f>
        <v/>
      </c>
      <c r="AL170" s="857" t="str">
        <f>IF(AL169="","",VLOOKUP(AL169,'(参考様式８）シフト記号表'!$C$6:$L$47,10,FALSE))</f>
        <v/>
      </c>
      <c r="AM170" s="857" t="str">
        <f>IF(AM169="","",VLOOKUP(AM169,'(参考様式８）シフト記号表'!$C$6:$L$47,10,FALSE))</f>
        <v/>
      </c>
      <c r="AN170" s="857" t="str">
        <f>IF(AN169="","",VLOOKUP(AN169,'(参考様式８）シフト記号表'!$C$6:$L$47,10,FALSE))</f>
        <v/>
      </c>
      <c r="AO170" s="857" t="str">
        <f>IF(AO169="","",VLOOKUP(AO169,'(参考様式８）シフト記号表'!$C$6:$L$47,10,FALSE))</f>
        <v/>
      </c>
      <c r="AP170" s="857" t="str">
        <f>IF(AP169="","",VLOOKUP(AP169,'(参考様式８）シフト記号表'!$C$6:$L$47,10,FALSE))</f>
        <v/>
      </c>
      <c r="AQ170" s="872" t="str">
        <f>IF(AQ169="","",VLOOKUP(AQ169,'(参考様式８）シフト記号表'!$C$6:$L$47,10,FALSE))</f>
        <v/>
      </c>
      <c r="AR170" s="845" t="str">
        <f>IF(AR169="","",VLOOKUP(AR169,'(参考様式８）シフト記号表'!$C$6:$L$47,10,FALSE))</f>
        <v/>
      </c>
      <c r="AS170" s="857" t="str">
        <f>IF(AS169="","",VLOOKUP(AS169,'(参考様式８）シフト記号表'!$C$6:$L$47,10,FALSE))</f>
        <v/>
      </c>
      <c r="AT170" s="857" t="str">
        <f>IF(AT169="","",VLOOKUP(AT169,'(参考様式８）シフト記号表'!$C$6:$L$47,10,FALSE))</f>
        <v/>
      </c>
      <c r="AU170" s="857" t="str">
        <f>IF(AU169="","",VLOOKUP(AU169,'(参考様式８）シフト記号表'!$C$6:$L$47,10,FALSE))</f>
        <v/>
      </c>
      <c r="AV170" s="857" t="str">
        <f>IF(AV169="","",VLOOKUP(AV169,'(参考様式８）シフト記号表'!$C$6:$L$47,10,FALSE))</f>
        <v/>
      </c>
      <c r="AW170" s="857" t="str">
        <f>IF(AW169="","",VLOOKUP(AW169,'(参考様式８）シフト記号表'!$C$6:$L$47,10,FALSE))</f>
        <v/>
      </c>
      <c r="AX170" s="872" t="str">
        <f>IF(AX169="","",VLOOKUP(AX169,'(参考様式８）シフト記号表'!$C$6:$L$47,10,FALSE))</f>
        <v/>
      </c>
      <c r="AY170" s="845" t="str">
        <f>IF(AY169="","",VLOOKUP(AY169,'(参考様式８）シフト記号表'!$C$6:$L$47,10,FALSE))</f>
        <v/>
      </c>
      <c r="AZ170" s="857" t="str">
        <f>IF(AZ169="","",VLOOKUP(AZ169,'(参考様式８）シフト記号表'!$C$6:$L$47,10,FALSE))</f>
        <v/>
      </c>
      <c r="BA170" s="857" t="str">
        <f>IF(BA169="","",VLOOKUP(BA169,'(参考様式８）シフト記号表'!$C$6:$L$47,10,FALSE))</f>
        <v/>
      </c>
      <c r="BB170" s="904">
        <f>IF($BE$3="４週",SUM(W170:AX170),IF($BE$3="暦月",SUM(W170:BA170),""))</f>
        <v>0</v>
      </c>
      <c r="BC170" s="912"/>
      <c r="BD170" s="921">
        <f>IF($BE$3="４週",BB170/4,IF($BE$3="暦月",(BB170/($BE$8/7)),""))</f>
        <v>0</v>
      </c>
      <c r="BE170" s="912"/>
      <c r="BF170" s="932"/>
      <c r="BG170" s="937"/>
      <c r="BH170" s="937"/>
      <c r="BI170" s="937"/>
      <c r="BJ170" s="948"/>
    </row>
    <row r="171" spans="2:62" ht="20.25" customHeight="1">
      <c r="B171" s="706">
        <f>B169+1</f>
        <v>79</v>
      </c>
      <c r="C171" s="719"/>
      <c r="D171" s="730"/>
      <c r="E171" s="737"/>
      <c r="F171" s="742"/>
      <c r="G171" s="737"/>
      <c r="H171" s="742"/>
      <c r="I171" s="751"/>
      <c r="J171" s="765"/>
      <c r="K171" s="771"/>
      <c r="L171" s="785"/>
      <c r="M171" s="785"/>
      <c r="N171" s="730"/>
      <c r="O171" s="792"/>
      <c r="P171" s="797"/>
      <c r="Q171" s="797"/>
      <c r="R171" s="797"/>
      <c r="S171" s="808"/>
      <c r="T171" s="818" t="s">
        <v>693</v>
      </c>
      <c r="U171" s="825"/>
      <c r="V171" s="836"/>
      <c r="W171" s="846"/>
      <c r="X171" s="858"/>
      <c r="Y171" s="858"/>
      <c r="Z171" s="858"/>
      <c r="AA171" s="858"/>
      <c r="AB171" s="858"/>
      <c r="AC171" s="873"/>
      <c r="AD171" s="846"/>
      <c r="AE171" s="858"/>
      <c r="AF171" s="858"/>
      <c r="AG171" s="858"/>
      <c r="AH171" s="858"/>
      <c r="AI171" s="858"/>
      <c r="AJ171" s="873"/>
      <c r="AK171" s="846"/>
      <c r="AL171" s="858"/>
      <c r="AM171" s="858"/>
      <c r="AN171" s="858"/>
      <c r="AO171" s="858"/>
      <c r="AP171" s="858"/>
      <c r="AQ171" s="873"/>
      <c r="AR171" s="846"/>
      <c r="AS171" s="858"/>
      <c r="AT171" s="858"/>
      <c r="AU171" s="858"/>
      <c r="AV171" s="858"/>
      <c r="AW171" s="858"/>
      <c r="AX171" s="873"/>
      <c r="AY171" s="846"/>
      <c r="AZ171" s="858"/>
      <c r="BA171" s="896"/>
      <c r="BB171" s="903"/>
      <c r="BC171" s="911"/>
      <c r="BD171" s="920"/>
      <c r="BE171" s="926"/>
      <c r="BF171" s="931"/>
      <c r="BG171" s="936"/>
      <c r="BH171" s="936"/>
      <c r="BI171" s="936"/>
      <c r="BJ171" s="947"/>
    </row>
    <row r="172" spans="2:62" ht="20.25" customHeight="1">
      <c r="B172" s="707"/>
      <c r="C172" s="720"/>
      <c r="D172" s="731"/>
      <c r="E172" s="739"/>
      <c r="F172" s="744">
        <f>C171</f>
        <v>0</v>
      </c>
      <c r="G172" s="739"/>
      <c r="H172" s="744">
        <f>I171</f>
        <v>0</v>
      </c>
      <c r="I172" s="752"/>
      <c r="J172" s="766"/>
      <c r="K172" s="772"/>
      <c r="L172" s="786"/>
      <c r="M172" s="786"/>
      <c r="N172" s="731"/>
      <c r="O172" s="792"/>
      <c r="P172" s="797"/>
      <c r="Q172" s="797"/>
      <c r="R172" s="797"/>
      <c r="S172" s="808"/>
      <c r="T172" s="817" t="s">
        <v>623</v>
      </c>
      <c r="U172" s="824"/>
      <c r="V172" s="835"/>
      <c r="W172" s="845" t="str">
        <f>IF(W171="","",VLOOKUP(W171,'(参考様式８）シフト記号表'!$C$6:$L$47,10,FALSE))</f>
        <v/>
      </c>
      <c r="X172" s="857" t="str">
        <f>IF(X171="","",VLOOKUP(X171,'(参考様式８）シフト記号表'!$C$6:$L$47,10,FALSE))</f>
        <v/>
      </c>
      <c r="Y172" s="857" t="str">
        <f>IF(Y171="","",VLOOKUP(Y171,'(参考様式８）シフト記号表'!$C$6:$L$47,10,FALSE))</f>
        <v/>
      </c>
      <c r="Z172" s="857" t="str">
        <f>IF(Z171="","",VLOOKUP(Z171,'(参考様式８）シフト記号表'!$C$6:$L$47,10,FALSE))</f>
        <v/>
      </c>
      <c r="AA172" s="857" t="str">
        <f>IF(AA171="","",VLOOKUP(AA171,'(参考様式８）シフト記号表'!$C$6:$L$47,10,FALSE))</f>
        <v/>
      </c>
      <c r="AB172" s="857" t="str">
        <f>IF(AB171="","",VLOOKUP(AB171,'(参考様式８）シフト記号表'!$C$6:$L$47,10,FALSE))</f>
        <v/>
      </c>
      <c r="AC172" s="872" t="str">
        <f>IF(AC171="","",VLOOKUP(AC171,'(参考様式８）シフト記号表'!$C$6:$L$47,10,FALSE))</f>
        <v/>
      </c>
      <c r="AD172" s="845" t="str">
        <f>IF(AD171="","",VLOOKUP(AD171,'(参考様式８）シフト記号表'!$C$6:$L$47,10,FALSE))</f>
        <v/>
      </c>
      <c r="AE172" s="857" t="str">
        <f>IF(AE171="","",VLOOKUP(AE171,'(参考様式８）シフト記号表'!$C$6:$L$47,10,FALSE))</f>
        <v/>
      </c>
      <c r="AF172" s="857" t="str">
        <f>IF(AF171="","",VLOOKUP(AF171,'(参考様式８）シフト記号表'!$C$6:$L$47,10,FALSE))</f>
        <v/>
      </c>
      <c r="AG172" s="857" t="str">
        <f>IF(AG171="","",VLOOKUP(AG171,'(参考様式８）シフト記号表'!$C$6:$L$47,10,FALSE))</f>
        <v/>
      </c>
      <c r="AH172" s="857" t="str">
        <f>IF(AH171="","",VLOOKUP(AH171,'(参考様式８）シフト記号表'!$C$6:$L$47,10,FALSE))</f>
        <v/>
      </c>
      <c r="AI172" s="857" t="str">
        <f>IF(AI171="","",VLOOKUP(AI171,'(参考様式８）シフト記号表'!$C$6:$L$47,10,FALSE))</f>
        <v/>
      </c>
      <c r="AJ172" s="872" t="str">
        <f>IF(AJ171="","",VLOOKUP(AJ171,'(参考様式８）シフト記号表'!$C$6:$L$47,10,FALSE))</f>
        <v/>
      </c>
      <c r="AK172" s="845" t="str">
        <f>IF(AK171="","",VLOOKUP(AK171,'(参考様式８）シフト記号表'!$C$6:$L$47,10,FALSE))</f>
        <v/>
      </c>
      <c r="AL172" s="857" t="str">
        <f>IF(AL171="","",VLOOKUP(AL171,'(参考様式８）シフト記号表'!$C$6:$L$47,10,FALSE))</f>
        <v/>
      </c>
      <c r="AM172" s="857" t="str">
        <f>IF(AM171="","",VLOOKUP(AM171,'(参考様式８）シフト記号表'!$C$6:$L$47,10,FALSE))</f>
        <v/>
      </c>
      <c r="AN172" s="857" t="str">
        <f>IF(AN171="","",VLOOKUP(AN171,'(参考様式８）シフト記号表'!$C$6:$L$47,10,FALSE))</f>
        <v/>
      </c>
      <c r="AO172" s="857" t="str">
        <f>IF(AO171="","",VLOOKUP(AO171,'(参考様式８）シフト記号表'!$C$6:$L$47,10,FALSE))</f>
        <v/>
      </c>
      <c r="AP172" s="857" t="str">
        <f>IF(AP171="","",VLOOKUP(AP171,'(参考様式８）シフト記号表'!$C$6:$L$47,10,FALSE))</f>
        <v/>
      </c>
      <c r="AQ172" s="872" t="str">
        <f>IF(AQ171="","",VLOOKUP(AQ171,'(参考様式８）シフト記号表'!$C$6:$L$47,10,FALSE))</f>
        <v/>
      </c>
      <c r="AR172" s="845" t="str">
        <f>IF(AR171="","",VLOOKUP(AR171,'(参考様式８）シフト記号表'!$C$6:$L$47,10,FALSE))</f>
        <v/>
      </c>
      <c r="AS172" s="857" t="str">
        <f>IF(AS171="","",VLOOKUP(AS171,'(参考様式８）シフト記号表'!$C$6:$L$47,10,FALSE))</f>
        <v/>
      </c>
      <c r="AT172" s="857" t="str">
        <f>IF(AT171="","",VLOOKUP(AT171,'(参考様式８）シフト記号表'!$C$6:$L$47,10,FALSE))</f>
        <v/>
      </c>
      <c r="AU172" s="857" t="str">
        <f>IF(AU171="","",VLOOKUP(AU171,'(参考様式８）シフト記号表'!$C$6:$L$47,10,FALSE))</f>
        <v/>
      </c>
      <c r="AV172" s="857" t="str">
        <f>IF(AV171="","",VLOOKUP(AV171,'(参考様式８）シフト記号表'!$C$6:$L$47,10,FALSE))</f>
        <v/>
      </c>
      <c r="AW172" s="857" t="str">
        <f>IF(AW171="","",VLOOKUP(AW171,'(参考様式８）シフト記号表'!$C$6:$L$47,10,FALSE))</f>
        <v/>
      </c>
      <c r="AX172" s="872" t="str">
        <f>IF(AX171="","",VLOOKUP(AX171,'(参考様式８）シフト記号表'!$C$6:$L$47,10,FALSE))</f>
        <v/>
      </c>
      <c r="AY172" s="845" t="str">
        <f>IF(AY171="","",VLOOKUP(AY171,'(参考様式８）シフト記号表'!$C$6:$L$47,10,FALSE))</f>
        <v/>
      </c>
      <c r="AZ172" s="857" t="str">
        <f>IF(AZ171="","",VLOOKUP(AZ171,'(参考様式８）シフト記号表'!$C$6:$L$47,10,FALSE))</f>
        <v/>
      </c>
      <c r="BA172" s="857" t="str">
        <f>IF(BA171="","",VLOOKUP(BA171,'(参考様式８）シフト記号表'!$C$6:$L$47,10,FALSE))</f>
        <v/>
      </c>
      <c r="BB172" s="904">
        <f>IF($BE$3="４週",SUM(W172:AX172),IF($BE$3="暦月",SUM(W172:BA172),""))</f>
        <v>0</v>
      </c>
      <c r="BC172" s="912"/>
      <c r="BD172" s="921">
        <f>IF($BE$3="４週",BB172/4,IF($BE$3="暦月",(BB172/($BE$8/7)),""))</f>
        <v>0</v>
      </c>
      <c r="BE172" s="912"/>
      <c r="BF172" s="932"/>
      <c r="BG172" s="937"/>
      <c r="BH172" s="937"/>
      <c r="BI172" s="937"/>
      <c r="BJ172" s="948"/>
    </row>
    <row r="173" spans="2:62" ht="20.25" customHeight="1">
      <c r="B173" s="706">
        <f>B171+1</f>
        <v>80</v>
      </c>
      <c r="C173" s="719"/>
      <c r="D173" s="730"/>
      <c r="E173" s="737"/>
      <c r="F173" s="742"/>
      <c r="G173" s="737"/>
      <c r="H173" s="742"/>
      <c r="I173" s="751"/>
      <c r="J173" s="765"/>
      <c r="K173" s="771"/>
      <c r="L173" s="785"/>
      <c r="M173" s="785"/>
      <c r="N173" s="730"/>
      <c r="O173" s="792"/>
      <c r="P173" s="797"/>
      <c r="Q173" s="797"/>
      <c r="R173" s="797"/>
      <c r="S173" s="808"/>
      <c r="T173" s="818" t="s">
        <v>693</v>
      </c>
      <c r="U173" s="825"/>
      <c r="V173" s="836"/>
      <c r="W173" s="846"/>
      <c r="X173" s="858"/>
      <c r="Y173" s="858"/>
      <c r="Z173" s="858"/>
      <c r="AA173" s="858"/>
      <c r="AB173" s="858"/>
      <c r="AC173" s="873"/>
      <c r="AD173" s="846"/>
      <c r="AE173" s="858"/>
      <c r="AF173" s="858"/>
      <c r="AG173" s="858"/>
      <c r="AH173" s="858"/>
      <c r="AI173" s="858"/>
      <c r="AJ173" s="873"/>
      <c r="AK173" s="846"/>
      <c r="AL173" s="858"/>
      <c r="AM173" s="858"/>
      <c r="AN173" s="858"/>
      <c r="AO173" s="858"/>
      <c r="AP173" s="858"/>
      <c r="AQ173" s="873"/>
      <c r="AR173" s="846"/>
      <c r="AS173" s="858"/>
      <c r="AT173" s="858"/>
      <c r="AU173" s="858"/>
      <c r="AV173" s="858"/>
      <c r="AW173" s="858"/>
      <c r="AX173" s="873"/>
      <c r="AY173" s="846"/>
      <c r="AZ173" s="858"/>
      <c r="BA173" s="896"/>
      <c r="BB173" s="903"/>
      <c r="BC173" s="911"/>
      <c r="BD173" s="920"/>
      <c r="BE173" s="926"/>
      <c r="BF173" s="931"/>
      <c r="BG173" s="936"/>
      <c r="BH173" s="936"/>
      <c r="BI173" s="936"/>
      <c r="BJ173" s="947"/>
    </row>
    <row r="174" spans="2:62" ht="20.25" customHeight="1">
      <c r="B174" s="707"/>
      <c r="C174" s="720"/>
      <c r="D174" s="731"/>
      <c r="E174" s="739"/>
      <c r="F174" s="744">
        <f>C173</f>
        <v>0</v>
      </c>
      <c r="G174" s="739"/>
      <c r="H174" s="744">
        <f>I173</f>
        <v>0</v>
      </c>
      <c r="I174" s="752"/>
      <c r="J174" s="766"/>
      <c r="K174" s="772"/>
      <c r="L174" s="786"/>
      <c r="M174" s="786"/>
      <c r="N174" s="731"/>
      <c r="O174" s="792"/>
      <c r="P174" s="797"/>
      <c r="Q174" s="797"/>
      <c r="R174" s="797"/>
      <c r="S174" s="808"/>
      <c r="T174" s="817" t="s">
        <v>623</v>
      </c>
      <c r="U174" s="824"/>
      <c r="V174" s="835"/>
      <c r="W174" s="845" t="str">
        <f>IF(W173="","",VLOOKUP(W173,'(参考様式８）シフト記号表'!$C$6:$L$47,10,FALSE))</f>
        <v/>
      </c>
      <c r="X174" s="857" t="str">
        <f>IF(X173="","",VLOOKUP(X173,'(参考様式８）シフト記号表'!$C$6:$L$47,10,FALSE))</f>
        <v/>
      </c>
      <c r="Y174" s="857" t="str">
        <f>IF(Y173="","",VLOOKUP(Y173,'(参考様式８）シフト記号表'!$C$6:$L$47,10,FALSE))</f>
        <v/>
      </c>
      <c r="Z174" s="857" t="str">
        <f>IF(Z173="","",VLOOKUP(Z173,'(参考様式８）シフト記号表'!$C$6:$L$47,10,FALSE))</f>
        <v/>
      </c>
      <c r="AA174" s="857" t="str">
        <f>IF(AA173="","",VLOOKUP(AA173,'(参考様式８）シフト記号表'!$C$6:$L$47,10,FALSE))</f>
        <v/>
      </c>
      <c r="AB174" s="857" t="str">
        <f>IF(AB173="","",VLOOKUP(AB173,'(参考様式８）シフト記号表'!$C$6:$L$47,10,FALSE))</f>
        <v/>
      </c>
      <c r="AC174" s="872" t="str">
        <f>IF(AC173="","",VLOOKUP(AC173,'(参考様式８）シフト記号表'!$C$6:$L$47,10,FALSE))</f>
        <v/>
      </c>
      <c r="AD174" s="845" t="str">
        <f>IF(AD173="","",VLOOKUP(AD173,'(参考様式８）シフト記号表'!$C$6:$L$47,10,FALSE))</f>
        <v/>
      </c>
      <c r="AE174" s="857" t="str">
        <f>IF(AE173="","",VLOOKUP(AE173,'(参考様式８）シフト記号表'!$C$6:$L$47,10,FALSE))</f>
        <v/>
      </c>
      <c r="AF174" s="857" t="str">
        <f>IF(AF173="","",VLOOKUP(AF173,'(参考様式８）シフト記号表'!$C$6:$L$47,10,FALSE))</f>
        <v/>
      </c>
      <c r="AG174" s="857" t="str">
        <f>IF(AG173="","",VLOOKUP(AG173,'(参考様式８）シフト記号表'!$C$6:$L$47,10,FALSE))</f>
        <v/>
      </c>
      <c r="AH174" s="857" t="str">
        <f>IF(AH173="","",VLOOKUP(AH173,'(参考様式８）シフト記号表'!$C$6:$L$47,10,FALSE))</f>
        <v/>
      </c>
      <c r="AI174" s="857" t="str">
        <f>IF(AI173="","",VLOOKUP(AI173,'(参考様式８）シフト記号表'!$C$6:$L$47,10,FALSE))</f>
        <v/>
      </c>
      <c r="AJ174" s="872" t="str">
        <f>IF(AJ173="","",VLOOKUP(AJ173,'(参考様式８）シフト記号表'!$C$6:$L$47,10,FALSE))</f>
        <v/>
      </c>
      <c r="AK174" s="845" t="str">
        <f>IF(AK173="","",VLOOKUP(AK173,'(参考様式８）シフト記号表'!$C$6:$L$47,10,FALSE))</f>
        <v/>
      </c>
      <c r="AL174" s="857" t="str">
        <f>IF(AL173="","",VLOOKUP(AL173,'(参考様式８）シフト記号表'!$C$6:$L$47,10,FALSE))</f>
        <v/>
      </c>
      <c r="AM174" s="857" t="str">
        <f>IF(AM173="","",VLOOKUP(AM173,'(参考様式８）シフト記号表'!$C$6:$L$47,10,FALSE))</f>
        <v/>
      </c>
      <c r="AN174" s="857" t="str">
        <f>IF(AN173="","",VLOOKUP(AN173,'(参考様式８）シフト記号表'!$C$6:$L$47,10,FALSE))</f>
        <v/>
      </c>
      <c r="AO174" s="857" t="str">
        <f>IF(AO173="","",VLOOKUP(AO173,'(参考様式８）シフト記号表'!$C$6:$L$47,10,FALSE))</f>
        <v/>
      </c>
      <c r="AP174" s="857" t="str">
        <f>IF(AP173="","",VLOOKUP(AP173,'(参考様式８）シフト記号表'!$C$6:$L$47,10,FALSE))</f>
        <v/>
      </c>
      <c r="AQ174" s="872" t="str">
        <f>IF(AQ173="","",VLOOKUP(AQ173,'(参考様式８）シフト記号表'!$C$6:$L$47,10,FALSE))</f>
        <v/>
      </c>
      <c r="AR174" s="845" t="str">
        <f>IF(AR173="","",VLOOKUP(AR173,'(参考様式８）シフト記号表'!$C$6:$L$47,10,FALSE))</f>
        <v/>
      </c>
      <c r="AS174" s="857" t="str">
        <f>IF(AS173="","",VLOOKUP(AS173,'(参考様式８）シフト記号表'!$C$6:$L$47,10,FALSE))</f>
        <v/>
      </c>
      <c r="AT174" s="857" t="str">
        <f>IF(AT173="","",VLOOKUP(AT173,'(参考様式８）シフト記号表'!$C$6:$L$47,10,FALSE))</f>
        <v/>
      </c>
      <c r="AU174" s="857" t="str">
        <f>IF(AU173="","",VLOOKUP(AU173,'(参考様式８）シフト記号表'!$C$6:$L$47,10,FALSE))</f>
        <v/>
      </c>
      <c r="AV174" s="857" t="str">
        <f>IF(AV173="","",VLOOKUP(AV173,'(参考様式８）シフト記号表'!$C$6:$L$47,10,FALSE))</f>
        <v/>
      </c>
      <c r="AW174" s="857" t="str">
        <f>IF(AW173="","",VLOOKUP(AW173,'(参考様式８）シフト記号表'!$C$6:$L$47,10,FALSE))</f>
        <v/>
      </c>
      <c r="AX174" s="872" t="str">
        <f>IF(AX173="","",VLOOKUP(AX173,'(参考様式８）シフト記号表'!$C$6:$L$47,10,FALSE))</f>
        <v/>
      </c>
      <c r="AY174" s="845" t="str">
        <f>IF(AY173="","",VLOOKUP(AY173,'(参考様式８）シフト記号表'!$C$6:$L$47,10,FALSE))</f>
        <v/>
      </c>
      <c r="AZ174" s="857" t="str">
        <f>IF(AZ173="","",VLOOKUP(AZ173,'(参考様式８）シフト記号表'!$C$6:$L$47,10,FALSE))</f>
        <v/>
      </c>
      <c r="BA174" s="857" t="str">
        <f>IF(BA173="","",VLOOKUP(BA173,'(参考様式８）シフト記号表'!$C$6:$L$47,10,FALSE))</f>
        <v/>
      </c>
      <c r="BB174" s="904">
        <f>IF($BE$3="４週",SUM(W174:AX174),IF($BE$3="暦月",SUM(W174:BA174),""))</f>
        <v>0</v>
      </c>
      <c r="BC174" s="912"/>
      <c r="BD174" s="921">
        <f>IF($BE$3="４週",BB174/4,IF($BE$3="暦月",(BB174/($BE$8/7)),""))</f>
        <v>0</v>
      </c>
      <c r="BE174" s="912"/>
      <c r="BF174" s="932"/>
      <c r="BG174" s="937"/>
      <c r="BH174" s="937"/>
      <c r="BI174" s="937"/>
      <c r="BJ174" s="948"/>
    </row>
    <row r="175" spans="2:62" ht="20.25" customHeight="1">
      <c r="B175" s="706">
        <f>B173+1</f>
        <v>81</v>
      </c>
      <c r="C175" s="719"/>
      <c r="D175" s="730"/>
      <c r="E175" s="737"/>
      <c r="F175" s="742"/>
      <c r="G175" s="737"/>
      <c r="H175" s="742"/>
      <c r="I175" s="751"/>
      <c r="J175" s="765"/>
      <c r="K175" s="771"/>
      <c r="L175" s="785"/>
      <c r="M175" s="785"/>
      <c r="N175" s="730"/>
      <c r="O175" s="792"/>
      <c r="P175" s="797"/>
      <c r="Q175" s="797"/>
      <c r="R175" s="797"/>
      <c r="S175" s="808"/>
      <c r="T175" s="818" t="s">
        <v>693</v>
      </c>
      <c r="U175" s="825"/>
      <c r="V175" s="836"/>
      <c r="W175" s="846"/>
      <c r="X175" s="858"/>
      <c r="Y175" s="858"/>
      <c r="Z175" s="858"/>
      <c r="AA175" s="858"/>
      <c r="AB175" s="858"/>
      <c r="AC175" s="873"/>
      <c r="AD175" s="846"/>
      <c r="AE175" s="858"/>
      <c r="AF175" s="858"/>
      <c r="AG175" s="858"/>
      <c r="AH175" s="858"/>
      <c r="AI175" s="858"/>
      <c r="AJ175" s="873"/>
      <c r="AK175" s="846"/>
      <c r="AL175" s="858"/>
      <c r="AM175" s="858"/>
      <c r="AN175" s="858"/>
      <c r="AO175" s="858"/>
      <c r="AP175" s="858"/>
      <c r="AQ175" s="873"/>
      <c r="AR175" s="846"/>
      <c r="AS175" s="858"/>
      <c r="AT175" s="858"/>
      <c r="AU175" s="858"/>
      <c r="AV175" s="858"/>
      <c r="AW175" s="858"/>
      <c r="AX175" s="873"/>
      <c r="AY175" s="846"/>
      <c r="AZ175" s="858"/>
      <c r="BA175" s="896"/>
      <c r="BB175" s="903"/>
      <c r="BC175" s="911"/>
      <c r="BD175" s="920"/>
      <c r="BE175" s="926"/>
      <c r="BF175" s="931"/>
      <c r="BG175" s="936"/>
      <c r="BH175" s="936"/>
      <c r="BI175" s="936"/>
      <c r="BJ175" s="947"/>
    </row>
    <row r="176" spans="2:62" ht="20.25" customHeight="1">
      <c r="B176" s="707"/>
      <c r="C176" s="720"/>
      <c r="D176" s="731"/>
      <c r="E176" s="739"/>
      <c r="F176" s="744">
        <f>C175</f>
        <v>0</v>
      </c>
      <c r="G176" s="739"/>
      <c r="H176" s="744">
        <f>I175</f>
        <v>0</v>
      </c>
      <c r="I176" s="752"/>
      <c r="J176" s="766"/>
      <c r="K176" s="772"/>
      <c r="L176" s="786"/>
      <c r="M176" s="786"/>
      <c r="N176" s="731"/>
      <c r="O176" s="792"/>
      <c r="P176" s="797"/>
      <c r="Q176" s="797"/>
      <c r="R176" s="797"/>
      <c r="S176" s="808"/>
      <c r="T176" s="817" t="s">
        <v>623</v>
      </c>
      <c r="U176" s="824"/>
      <c r="V176" s="835"/>
      <c r="W176" s="845" t="str">
        <f>IF(W175="","",VLOOKUP(W175,'(参考様式８）シフト記号表'!$C$6:$L$47,10,FALSE))</f>
        <v/>
      </c>
      <c r="X176" s="857" t="str">
        <f>IF(X175="","",VLOOKUP(X175,'(参考様式８）シフト記号表'!$C$6:$L$47,10,FALSE))</f>
        <v/>
      </c>
      <c r="Y176" s="857" t="str">
        <f>IF(Y175="","",VLOOKUP(Y175,'(参考様式８）シフト記号表'!$C$6:$L$47,10,FALSE))</f>
        <v/>
      </c>
      <c r="Z176" s="857" t="str">
        <f>IF(Z175="","",VLOOKUP(Z175,'(参考様式８）シフト記号表'!$C$6:$L$47,10,FALSE))</f>
        <v/>
      </c>
      <c r="AA176" s="857" t="str">
        <f>IF(AA175="","",VLOOKUP(AA175,'(参考様式８）シフト記号表'!$C$6:$L$47,10,FALSE))</f>
        <v/>
      </c>
      <c r="AB176" s="857" t="str">
        <f>IF(AB175="","",VLOOKUP(AB175,'(参考様式８）シフト記号表'!$C$6:$L$47,10,FALSE))</f>
        <v/>
      </c>
      <c r="AC176" s="872" t="str">
        <f>IF(AC175="","",VLOOKUP(AC175,'(参考様式８）シフト記号表'!$C$6:$L$47,10,FALSE))</f>
        <v/>
      </c>
      <c r="AD176" s="845" t="str">
        <f>IF(AD175="","",VLOOKUP(AD175,'(参考様式８）シフト記号表'!$C$6:$L$47,10,FALSE))</f>
        <v/>
      </c>
      <c r="AE176" s="857" t="str">
        <f>IF(AE175="","",VLOOKUP(AE175,'(参考様式８）シフト記号表'!$C$6:$L$47,10,FALSE))</f>
        <v/>
      </c>
      <c r="AF176" s="857" t="str">
        <f>IF(AF175="","",VLOOKUP(AF175,'(参考様式８）シフト記号表'!$C$6:$L$47,10,FALSE))</f>
        <v/>
      </c>
      <c r="AG176" s="857" t="str">
        <f>IF(AG175="","",VLOOKUP(AG175,'(参考様式８）シフト記号表'!$C$6:$L$47,10,FALSE))</f>
        <v/>
      </c>
      <c r="AH176" s="857" t="str">
        <f>IF(AH175="","",VLOOKUP(AH175,'(参考様式８）シフト記号表'!$C$6:$L$47,10,FALSE))</f>
        <v/>
      </c>
      <c r="AI176" s="857" t="str">
        <f>IF(AI175="","",VLOOKUP(AI175,'(参考様式８）シフト記号表'!$C$6:$L$47,10,FALSE))</f>
        <v/>
      </c>
      <c r="AJ176" s="872" t="str">
        <f>IF(AJ175="","",VLOOKUP(AJ175,'(参考様式８）シフト記号表'!$C$6:$L$47,10,FALSE))</f>
        <v/>
      </c>
      <c r="AK176" s="845" t="str">
        <f>IF(AK175="","",VLOOKUP(AK175,'(参考様式８）シフト記号表'!$C$6:$L$47,10,FALSE))</f>
        <v/>
      </c>
      <c r="AL176" s="857" t="str">
        <f>IF(AL175="","",VLOOKUP(AL175,'(参考様式８）シフト記号表'!$C$6:$L$47,10,FALSE))</f>
        <v/>
      </c>
      <c r="AM176" s="857" t="str">
        <f>IF(AM175="","",VLOOKUP(AM175,'(参考様式８）シフト記号表'!$C$6:$L$47,10,FALSE))</f>
        <v/>
      </c>
      <c r="AN176" s="857" t="str">
        <f>IF(AN175="","",VLOOKUP(AN175,'(参考様式８）シフト記号表'!$C$6:$L$47,10,FALSE))</f>
        <v/>
      </c>
      <c r="AO176" s="857" t="str">
        <f>IF(AO175="","",VLOOKUP(AO175,'(参考様式８）シフト記号表'!$C$6:$L$47,10,FALSE))</f>
        <v/>
      </c>
      <c r="AP176" s="857" t="str">
        <f>IF(AP175="","",VLOOKUP(AP175,'(参考様式８）シフト記号表'!$C$6:$L$47,10,FALSE))</f>
        <v/>
      </c>
      <c r="AQ176" s="872" t="str">
        <f>IF(AQ175="","",VLOOKUP(AQ175,'(参考様式８）シフト記号表'!$C$6:$L$47,10,FALSE))</f>
        <v/>
      </c>
      <c r="AR176" s="845" t="str">
        <f>IF(AR175="","",VLOOKUP(AR175,'(参考様式８）シフト記号表'!$C$6:$L$47,10,FALSE))</f>
        <v/>
      </c>
      <c r="AS176" s="857" t="str">
        <f>IF(AS175="","",VLOOKUP(AS175,'(参考様式８）シフト記号表'!$C$6:$L$47,10,FALSE))</f>
        <v/>
      </c>
      <c r="AT176" s="857" t="str">
        <f>IF(AT175="","",VLOOKUP(AT175,'(参考様式８）シフト記号表'!$C$6:$L$47,10,FALSE))</f>
        <v/>
      </c>
      <c r="AU176" s="857" t="str">
        <f>IF(AU175="","",VLOOKUP(AU175,'(参考様式８）シフト記号表'!$C$6:$L$47,10,FALSE))</f>
        <v/>
      </c>
      <c r="AV176" s="857" t="str">
        <f>IF(AV175="","",VLOOKUP(AV175,'(参考様式８）シフト記号表'!$C$6:$L$47,10,FALSE))</f>
        <v/>
      </c>
      <c r="AW176" s="857" t="str">
        <f>IF(AW175="","",VLOOKUP(AW175,'(参考様式８）シフト記号表'!$C$6:$L$47,10,FALSE))</f>
        <v/>
      </c>
      <c r="AX176" s="872" t="str">
        <f>IF(AX175="","",VLOOKUP(AX175,'(参考様式８）シフト記号表'!$C$6:$L$47,10,FALSE))</f>
        <v/>
      </c>
      <c r="AY176" s="845" t="str">
        <f>IF(AY175="","",VLOOKUP(AY175,'(参考様式８）シフト記号表'!$C$6:$L$47,10,FALSE))</f>
        <v/>
      </c>
      <c r="AZ176" s="857" t="str">
        <f>IF(AZ175="","",VLOOKUP(AZ175,'(参考様式８）シフト記号表'!$C$6:$L$47,10,FALSE))</f>
        <v/>
      </c>
      <c r="BA176" s="857" t="str">
        <f>IF(BA175="","",VLOOKUP(BA175,'(参考様式８）シフト記号表'!$C$6:$L$47,10,FALSE))</f>
        <v/>
      </c>
      <c r="BB176" s="904">
        <f>IF($BE$3="４週",SUM(W176:AX176),IF($BE$3="暦月",SUM(W176:BA176),""))</f>
        <v>0</v>
      </c>
      <c r="BC176" s="912"/>
      <c r="BD176" s="921">
        <f>IF($BE$3="４週",BB176/4,IF($BE$3="暦月",(BB176/($BE$8/7)),""))</f>
        <v>0</v>
      </c>
      <c r="BE176" s="912"/>
      <c r="BF176" s="932"/>
      <c r="BG176" s="937"/>
      <c r="BH176" s="937"/>
      <c r="BI176" s="937"/>
      <c r="BJ176" s="948"/>
    </row>
    <row r="177" spans="2:62" ht="20.25" customHeight="1">
      <c r="B177" s="706">
        <f>B175+1</f>
        <v>82</v>
      </c>
      <c r="C177" s="719"/>
      <c r="D177" s="730"/>
      <c r="E177" s="737"/>
      <c r="F177" s="742"/>
      <c r="G177" s="737"/>
      <c r="H177" s="742"/>
      <c r="I177" s="751"/>
      <c r="J177" s="765"/>
      <c r="K177" s="771"/>
      <c r="L177" s="785"/>
      <c r="M177" s="785"/>
      <c r="N177" s="730"/>
      <c r="O177" s="792"/>
      <c r="P177" s="797"/>
      <c r="Q177" s="797"/>
      <c r="R177" s="797"/>
      <c r="S177" s="808"/>
      <c r="T177" s="818" t="s">
        <v>693</v>
      </c>
      <c r="U177" s="825"/>
      <c r="V177" s="836"/>
      <c r="W177" s="846"/>
      <c r="X177" s="858"/>
      <c r="Y177" s="858"/>
      <c r="Z177" s="858"/>
      <c r="AA177" s="858"/>
      <c r="AB177" s="858"/>
      <c r="AC177" s="873"/>
      <c r="AD177" s="846"/>
      <c r="AE177" s="858"/>
      <c r="AF177" s="858"/>
      <c r="AG177" s="858"/>
      <c r="AH177" s="858"/>
      <c r="AI177" s="858"/>
      <c r="AJ177" s="873"/>
      <c r="AK177" s="846"/>
      <c r="AL177" s="858"/>
      <c r="AM177" s="858"/>
      <c r="AN177" s="858"/>
      <c r="AO177" s="858"/>
      <c r="AP177" s="858"/>
      <c r="AQ177" s="873"/>
      <c r="AR177" s="846"/>
      <c r="AS177" s="858"/>
      <c r="AT177" s="858"/>
      <c r="AU177" s="858"/>
      <c r="AV177" s="858"/>
      <c r="AW177" s="858"/>
      <c r="AX177" s="873"/>
      <c r="AY177" s="846"/>
      <c r="AZ177" s="858"/>
      <c r="BA177" s="896"/>
      <c r="BB177" s="903"/>
      <c r="BC177" s="911"/>
      <c r="BD177" s="920"/>
      <c r="BE177" s="926"/>
      <c r="BF177" s="931"/>
      <c r="BG177" s="936"/>
      <c r="BH177" s="936"/>
      <c r="BI177" s="936"/>
      <c r="BJ177" s="947"/>
    </row>
    <row r="178" spans="2:62" ht="20.25" customHeight="1">
      <c r="B178" s="707"/>
      <c r="C178" s="720"/>
      <c r="D178" s="731"/>
      <c r="E178" s="739"/>
      <c r="F178" s="744">
        <f>C177</f>
        <v>0</v>
      </c>
      <c r="G178" s="739"/>
      <c r="H178" s="744">
        <f>I177</f>
        <v>0</v>
      </c>
      <c r="I178" s="752"/>
      <c r="J178" s="766"/>
      <c r="K178" s="772"/>
      <c r="L178" s="786"/>
      <c r="M178" s="786"/>
      <c r="N178" s="731"/>
      <c r="O178" s="792"/>
      <c r="P178" s="797"/>
      <c r="Q178" s="797"/>
      <c r="R178" s="797"/>
      <c r="S178" s="808"/>
      <c r="T178" s="817" t="s">
        <v>623</v>
      </c>
      <c r="U178" s="824"/>
      <c r="V178" s="835"/>
      <c r="W178" s="845" t="str">
        <f>IF(W177="","",VLOOKUP(W177,'(参考様式８）シフト記号表'!$C$6:$L$47,10,FALSE))</f>
        <v/>
      </c>
      <c r="X178" s="857" t="str">
        <f>IF(X177="","",VLOOKUP(X177,'(参考様式８）シフト記号表'!$C$6:$L$47,10,FALSE))</f>
        <v/>
      </c>
      <c r="Y178" s="857" t="str">
        <f>IF(Y177="","",VLOOKUP(Y177,'(参考様式８）シフト記号表'!$C$6:$L$47,10,FALSE))</f>
        <v/>
      </c>
      <c r="Z178" s="857" t="str">
        <f>IF(Z177="","",VLOOKUP(Z177,'(参考様式８）シフト記号表'!$C$6:$L$47,10,FALSE))</f>
        <v/>
      </c>
      <c r="AA178" s="857" t="str">
        <f>IF(AA177="","",VLOOKUP(AA177,'(参考様式８）シフト記号表'!$C$6:$L$47,10,FALSE))</f>
        <v/>
      </c>
      <c r="AB178" s="857" t="str">
        <f>IF(AB177="","",VLOOKUP(AB177,'(参考様式８）シフト記号表'!$C$6:$L$47,10,FALSE))</f>
        <v/>
      </c>
      <c r="AC178" s="872" t="str">
        <f>IF(AC177="","",VLOOKUP(AC177,'(参考様式８）シフト記号表'!$C$6:$L$47,10,FALSE))</f>
        <v/>
      </c>
      <c r="AD178" s="845" t="str">
        <f>IF(AD177="","",VLOOKUP(AD177,'(参考様式８）シフト記号表'!$C$6:$L$47,10,FALSE))</f>
        <v/>
      </c>
      <c r="AE178" s="857" t="str">
        <f>IF(AE177="","",VLOOKUP(AE177,'(参考様式８）シフト記号表'!$C$6:$L$47,10,FALSE))</f>
        <v/>
      </c>
      <c r="AF178" s="857" t="str">
        <f>IF(AF177="","",VLOOKUP(AF177,'(参考様式８）シフト記号表'!$C$6:$L$47,10,FALSE))</f>
        <v/>
      </c>
      <c r="AG178" s="857" t="str">
        <f>IF(AG177="","",VLOOKUP(AG177,'(参考様式８）シフト記号表'!$C$6:$L$47,10,FALSE))</f>
        <v/>
      </c>
      <c r="AH178" s="857" t="str">
        <f>IF(AH177="","",VLOOKUP(AH177,'(参考様式８）シフト記号表'!$C$6:$L$47,10,FALSE))</f>
        <v/>
      </c>
      <c r="AI178" s="857" t="str">
        <f>IF(AI177="","",VLOOKUP(AI177,'(参考様式８）シフト記号表'!$C$6:$L$47,10,FALSE))</f>
        <v/>
      </c>
      <c r="AJ178" s="872" t="str">
        <f>IF(AJ177="","",VLOOKUP(AJ177,'(参考様式８）シフト記号表'!$C$6:$L$47,10,FALSE))</f>
        <v/>
      </c>
      <c r="AK178" s="845" t="str">
        <f>IF(AK177="","",VLOOKUP(AK177,'(参考様式８）シフト記号表'!$C$6:$L$47,10,FALSE))</f>
        <v/>
      </c>
      <c r="AL178" s="857" t="str">
        <f>IF(AL177="","",VLOOKUP(AL177,'(参考様式８）シフト記号表'!$C$6:$L$47,10,FALSE))</f>
        <v/>
      </c>
      <c r="AM178" s="857" t="str">
        <f>IF(AM177="","",VLOOKUP(AM177,'(参考様式８）シフト記号表'!$C$6:$L$47,10,FALSE))</f>
        <v/>
      </c>
      <c r="AN178" s="857" t="str">
        <f>IF(AN177="","",VLOOKUP(AN177,'(参考様式８）シフト記号表'!$C$6:$L$47,10,FALSE))</f>
        <v/>
      </c>
      <c r="AO178" s="857" t="str">
        <f>IF(AO177="","",VLOOKUP(AO177,'(参考様式８）シフト記号表'!$C$6:$L$47,10,FALSE))</f>
        <v/>
      </c>
      <c r="AP178" s="857" t="str">
        <f>IF(AP177="","",VLOOKUP(AP177,'(参考様式８）シフト記号表'!$C$6:$L$47,10,FALSE))</f>
        <v/>
      </c>
      <c r="AQ178" s="872" t="str">
        <f>IF(AQ177="","",VLOOKUP(AQ177,'(参考様式８）シフト記号表'!$C$6:$L$47,10,FALSE))</f>
        <v/>
      </c>
      <c r="AR178" s="845" t="str">
        <f>IF(AR177="","",VLOOKUP(AR177,'(参考様式８）シフト記号表'!$C$6:$L$47,10,FALSE))</f>
        <v/>
      </c>
      <c r="AS178" s="857" t="str">
        <f>IF(AS177="","",VLOOKUP(AS177,'(参考様式８）シフト記号表'!$C$6:$L$47,10,FALSE))</f>
        <v/>
      </c>
      <c r="AT178" s="857" t="str">
        <f>IF(AT177="","",VLOOKUP(AT177,'(参考様式８）シフト記号表'!$C$6:$L$47,10,FALSE))</f>
        <v/>
      </c>
      <c r="AU178" s="857" t="str">
        <f>IF(AU177="","",VLOOKUP(AU177,'(参考様式８）シフト記号表'!$C$6:$L$47,10,FALSE))</f>
        <v/>
      </c>
      <c r="AV178" s="857" t="str">
        <f>IF(AV177="","",VLOOKUP(AV177,'(参考様式８）シフト記号表'!$C$6:$L$47,10,FALSE))</f>
        <v/>
      </c>
      <c r="AW178" s="857" t="str">
        <f>IF(AW177="","",VLOOKUP(AW177,'(参考様式８）シフト記号表'!$C$6:$L$47,10,FALSE))</f>
        <v/>
      </c>
      <c r="AX178" s="872" t="str">
        <f>IF(AX177="","",VLOOKUP(AX177,'(参考様式８）シフト記号表'!$C$6:$L$47,10,FALSE))</f>
        <v/>
      </c>
      <c r="AY178" s="845" t="str">
        <f>IF(AY177="","",VLOOKUP(AY177,'(参考様式８）シフト記号表'!$C$6:$L$47,10,FALSE))</f>
        <v/>
      </c>
      <c r="AZ178" s="857" t="str">
        <f>IF(AZ177="","",VLOOKUP(AZ177,'(参考様式８）シフト記号表'!$C$6:$L$47,10,FALSE))</f>
        <v/>
      </c>
      <c r="BA178" s="857" t="str">
        <f>IF(BA177="","",VLOOKUP(BA177,'(参考様式８）シフト記号表'!$C$6:$L$47,10,FALSE))</f>
        <v/>
      </c>
      <c r="BB178" s="904">
        <f>IF($BE$3="４週",SUM(W178:AX178),IF($BE$3="暦月",SUM(W178:BA178),""))</f>
        <v>0</v>
      </c>
      <c r="BC178" s="912"/>
      <c r="BD178" s="921">
        <f>IF($BE$3="４週",BB178/4,IF($BE$3="暦月",(BB178/($BE$8/7)),""))</f>
        <v>0</v>
      </c>
      <c r="BE178" s="912"/>
      <c r="BF178" s="932"/>
      <c r="BG178" s="937"/>
      <c r="BH178" s="937"/>
      <c r="BI178" s="937"/>
      <c r="BJ178" s="948"/>
    </row>
    <row r="179" spans="2:62" ht="20.25" customHeight="1">
      <c r="B179" s="706">
        <f>B177+1</f>
        <v>83</v>
      </c>
      <c r="C179" s="719"/>
      <c r="D179" s="730"/>
      <c r="E179" s="737"/>
      <c r="F179" s="742"/>
      <c r="G179" s="737"/>
      <c r="H179" s="742"/>
      <c r="I179" s="751"/>
      <c r="J179" s="765"/>
      <c r="K179" s="771"/>
      <c r="L179" s="785"/>
      <c r="M179" s="785"/>
      <c r="N179" s="730"/>
      <c r="O179" s="792"/>
      <c r="P179" s="797"/>
      <c r="Q179" s="797"/>
      <c r="R179" s="797"/>
      <c r="S179" s="808"/>
      <c r="T179" s="818" t="s">
        <v>693</v>
      </c>
      <c r="U179" s="825"/>
      <c r="V179" s="836"/>
      <c r="W179" s="846"/>
      <c r="X179" s="858"/>
      <c r="Y179" s="858"/>
      <c r="Z179" s="858"/>
      <c r="AA179" s="858"/>
      <c r="AB179" s="858"/>
      <c r="AC179" s="873"/>
      <c r="AD179" s="846"/>
      <c r="AE179" s="858"/>
      <c r="AF179" s="858"/>
      <c r="AG179" s="858"/>
      <c r="AH179" s="858"/>
      <c r="AI179" s="858"/>
      <c r="AJ179" s="873"/>
      <c r="AK179" s="846"/>
      <c r="AL179" s="858"/>
      <c r="AM179" s="858"/>
      <c r="AN179" s="858"/>
      <c r="AO179" s="858"/>
      <c r="AP179" s="858"/>
      <c r="AQ179" s="873"/>
      <c r="AR179" s="846"/>
      <c r="AS179" s="858"/>
      <c r="AT179" s="858"/>
      <c r="AU179" s="858"/>
      <c r="AV179" s="858"/>
      <c r="AW179" s="858"/>
      <c r="AX179" s="873"/>
      <c r="AY179" s="846"/>
      <c r="AZ179" s="858"/>
      <c r="BA179" s="896"/>
      <c r="BB179" s="903"/>
      <c r="BC179" s="911"/>
      <c r="BD179" s="920"/>
      <c r="BE179" s="926"/>
      <c r="BF179" s="931"/>
      <c r="BG179" s="936"/>
      <c r="BH179" s="936"/>
      <c r="BI179" s="936"/>
      <c r="BJ179" s="947"/>
    </row>
    <row r="180" spans="2:62" ht="20.25" customHeight="1">
      <c r="B180" s="707"/>
      <c r="C180" s="720"/>
      <c r="D180" s="731"/>
      <c r="E180" s="739"/>
      <c r="F180" s="744">
        <f>C179</f>
        <v>0</v>
      </c>
      <c r="G180" s="739"/>
      <c r="H180" s="744">
        <f>I179</f>
        <v>0</v>
      </c>
      <c r="I180" s="752"/>
      <c r="J180" s="766"/>
      <c r="K180" s="772"/>
      <c r="L180" s="786"/>
      <c r="M180" s="786"/>
      <c r="N180" s="731"/>
      <c r="O180" s="792"/>
      <c r="P180" s="797"/>
      <c r="Q180" s="797"/>
      <c r="R180" s="797"/>
      <c r="S180" s="808"/>
      <c r="T180" s="817" t="s">
        <v>623</v>
      </c>
      <c r="U180" s="824"/>
      <c r="V180" s="835"/>
      <c r="W180" s="845" t="str">
        <f>IF(W179="","",VLOOKUP(W179,'(参考様式８）シフト記号表'!$C$6:$L$47,10,FALSE))</f>
        <v/>
      </c>
      <c r="X180" s="857" t="str">
        <f>IF(X179="","",VLOOKUP(X179,'(参考様式８）シフト記号表'!$C$6:$L$47,10,FALSE))</f>
        <v/>
      </c>
      <c r="Y180" s="857" t="str">
        <f>IF(Y179="","",VLOOKUP(Y179,'(参考様式８）シフト記号表'!$C$6:$L$47,10,FALSE))</f>
        <v/>
      </c>
      <c r="Z180" s="857" t="str">
        <f>IF(Z179="","",VLOOKUP(Z179,'(参考様式８）シフト記号表'!$C$6:$L$47,10,FALSE))</f>
        <v/>
      </c>
      <c r="AA180" s="857" t="str">
        <f>IF(AA179="","",VLOOKUP(AA179,'(参考様式８）シフト記号表'!$C$6:$L$47,10,FALSE))</f>
        <v/>
      </c>
      <c r="AB180" s="857" t="str">
        <f>IF(AB179="","",VLOOKUP(AB179,'(参考様式８）シフト記号表'!$C$6:$L$47,10,FALSE))</f>
        <v/>
      </c>
      <c r="AC180" s="872" t="str">
        <f>IF(AC179="","",VLOOKUP(AC179,'(参考様式８）シフト記号表'!$C$6:$L$47,10,FALSE))</f>
        <v/>
      </c>
      <c r="AD180" s="845" t="str">
        <f>IF(AD179="","",VLOOKUP(AD179,'(参考様式８）シフト記号表'!$C$6:$L$47,10,FALSE))</f>
        <v/>
      </c>
      <c r="AE180" s="857" t="str">
        <f>IF(AE179="","",VLOOKUP(AE179,'(参考様式８）シフト記号表'!$C$6:$L$47,10,FALSE))</f>
        <v/>
      </c>
      <c r="AF180" s="857" t="str">
        <f>IF(AF179="","",VLOOKUP(AF179,'(参考様式８）シフト記号表'!$C$6:$L$47,10,FALSE))</f>
        <v/>
      </c>
      <c r="AG180" s="857" t="str">
        <f>IF(AG179="","",VLOOKUP(AG179,'(参考様式８）シフト記号表'!$C$6:$L$47,10,FALSE))</f>
        <v/>
      </c>
      <c r="AH180" s="857" t="str">
        <f>IF(AH179="","",VLOOKUP(AH179,'(参考様式８）シフト記号表'!$C$6:$L$47,10,FALSE))</f>
        <v/>
      </c>
      <c r="AI180" s="857" t="str">
        <f>IF(AI179="","",VLOOKUP(AI179,'(参考様式８）シフト記号表'!$C$6:$L$47,10,FALSE))</f>
        <v/>
      </c>
      <c r="AJ180" s="872" t="str">
        <f>IF(AJ179="","",VLOOKUP(AJ179,'(参考様式８）シフト記号表'!$C$6:$L$47,10,FALSE))</f>
        <v/>
      </c>
      <c r="AK180" s="845" t="str">
        <f>IF(AK179="","",VLOOKUP(AK179,'(参考様式８）シフト記号表'!$C$6:$L$47,10,FALSE))</f>
        <v/>
      </c>
      <c r="AL180" s="857" t="str">
        <f>IF(AL179="","",VLOOKUP(AL179,'(参考様式８）シフト記号表'!$C$6:$L$47,10,FALSE))</f>
        <v/>
      </c>
      <c r="AM180" s="857" t="str">
        <f>IF(AM179="","",VLOOKUP(AM179,'(参考様式８）シフト記号表'!$C$6:$L$47,10,FALSE))</f>
        <v/>
      </c>
      <c r="AN180" s="857" t="str">
        <f>IF(AN179="","",VLOOKUP(AN179,'(参考様式８）シフト記号表'!$C$6:$L$47,10,FALSE))</f>
        <v/>
      </c>
      <c r="AO180" s="857" t="str">
        <f>IF(AO179="","",VLOOKUP(AO179,'(参考様式８）シフト記号表'!$C$6:$L$47,10,FALSE))</f>
        <v/>
      </c>
      <c r="AP180" s="857" t="str">
        <f>IF(AP179="","",VLOOKUP(AP179,'(参考様式８）シフト記号表'!$C$6:$L$47,10,FALSE))</f>
        <v/>
      </c>
      <c r="AQ180" s="872" t="str">
        <f>IF(AQ179="","",VLOOKUP(AQ179,'(参考様式８）シフト記号表'!$C$6:$L$47,10,FALSE))</f>
        <v/>
      </c>
      <c r="AR180" s="845" t="str">
        <f>IF(AR179="","",VLOOKUP(AR179,'(参考様式８）シフト記号表'!$C$6:$L$47,10,FALSE))</f>
        <v/>
      </c>
      <c r="AS180" s="857" t="str">
        <f>IF(AS179="","",VLOOKUP(AS179,'(参考様式８）シフト記号表'!$C$6:$L$47,10,FALSE))</f>
        <v/>
      </c>
      <c r="AT180" s="857" t="str">
        <f>IF(AT179="","",VLOOKUP(AT179,'(参考様式８）シフト記号表'!$C$6:$L$47,10,FALSE))</f>
        <v/>
      </c>
      <c r="AU180" s="857" t="str">
        <f>IF(AU179="","",VLOOKUP(AU179,'(参考様式８）シフト記号表'!$C$6:$L$47,10,FALSE))</f>
        <v/>
      </c>
      <c r="AV180" s="857" t="str">
        <f>IF(AV179="","",VLOOKUP(AV179,'(参考様式８）シフト記号表'!$C$6:$L$47,10,FALSE))</f>
        <v/>
      </c>
      <c r="AW180" s="857" t="str">
        <f>IF(AW179="","",VLOOKUP(AW179,'(参考様式８）シフト記号表'!$C$6:$L$47,10,FALSE))</f>
        <v/>
      </c>
      <c r="AX180" s="872" t="str">
        <f>IF(AX179="","",VLOOKUP(AX179,'(参考様式８）シフト記号表'!$C$6:$L$47,10,FALSE))</f>
        <v/>
      </c>
      <c r="AY180" s="845" t="str">
        <f>IF(AY179="","",VLOOKUP(AY179,'(参考様式８）シフト記号表'!$C$6:$L$47,10,FALSE))</f>
        <v/>
      </c>
      <c r="AZ180" s="857" t="str">
        <f>IF(AZ179="","",VLOOKUP(AZ179,'(参考様式８）シフト記号表'!$C$6:$L$47,10,FALSE))</f>
        <v/>
      </c>
      <c r="BA180" s="857" t="str">
        <f>IF(BA179="","",VLOOKUP(BA179,'(参考様式８）シフト記号表'!$C$6:$L$47,10,FALSE))</f>
        <v/>
      </c>
      <c r="BB180" s="904">
        <f>IF($BE$3="４週",SUM(W180:AX180),IF($BE$3="暦月",SUM(W180:BA180),""))</f>
        <v>0</v>
      </c>
      <c r="BC180" s="912"/>
      <c r="BD180" s="921">
        <f>IF($BE$3="４週",BB180/4,IF($BE$3="暦月",(BB180/($BE$8/7)),""))</f>
        <v>0</v>
      </c>
      <c r="BE180" s="912"/>
      <c r="BF180" s="932"/>
      <c r="BG180" s="937"/>
      <c r="BH180" s="937"/>
      <c r="BI180" s="937"/>
      <c r="BJ180" s="948"/>
    </row>
    <row r="181" spans="2:62" ht="20.25" customHeight="1">
      <c r="B181" s="706">
        <f>B179+1</f>
        <v>84</v>
      </c>
      <c r="C181" s="719"/>
      <c r="D181" s="730"/>
      <c r="E181" s="737"/>
      <c r="F181" s="742"/>
      <c r="G181" s="737"/>
      <c r="H181" s="742"/>
      <c r="I181" s="751"/>
      <c r="J181" s="765"/>
      <c r="K181" s="771"/>
      <c r="L181" s="785"/>
      <c r="M181" s="785"/>
      <c r="N181" s="730"/>
      <c r="O181" s="792"/>
      <c r="P181" s="797"/>
      <c r="Q181" s="797"/>
      <c r="R181" s="797"/>
      <c r="S181" s="808"/>
      <c r="T181" s="818" t="s">
        <v>693</v>
      </c>
      <c r="U181" s="825"/>
      <c r="V181" s="836"/>
      <c r="W181" s="846"/>
      <c r="X181" s="858"/>
      <c r="Y181" s="858"/>
      <c r="Z181" s="858"/>
      <c r="AA181" s="858"/>
      <c r="AB181" s="858"/>
      <c r="AC181" s="873"/>
      <c r="AD181" s="846"/>
      <c r="AE181" s="858"/>
      <c r="AF181" s="858"/>
      <c r="AG181" s="858"/>
      <c r="AH181" s="858"/>
      <c r="AI181" s="858"/>
      <c r="AJ181" s="873"/>
      <c r="AK181" s="846"/>
      <c r="AL181" s="858"/>
      <c r="AM181" s="858"/>
      <c r="AN181" s="858"/>
      <c r="AO181" s="858"/>
      <c r="AP181" s="858"/>
      <c r="AQ181" s="873"/>
      <c r="AR181" s="846"/>
      <c r="AS181" s="858"/>
      <c r="AT181" s="858"/>
      <c r="AU181" s="858"/>
      <c r="AV181" s="858"/>
      <c r="AW181" s="858"/>
      <c r="AX181" s="873"/>
      <c r="AY181" s="846"/>
      <c r="AZ181" s="858"/>
      <c r="BA181" s="896"/>
      <c r="BB181" s="903"/>
      <c r="BC181" s="911"/>
      <c r="BD181" s="920"/>
      <c r="BE181" s="926"/>
      <c r="BF181" s="931"/>
      <c r="BG181" s="936"/>
      <c r="BH181" s="936"/>
      <c r="BI181" s="936"/>
      <c r="BJ181" s="947"/>
    </row>
    <row r="182" spans="2:62" ht="20.25" customHeight="1">
      <c r="B182" s="707"/>
      <c r="C182" s="720"/>
      <c r="D182" s="731"/>
      <c r="E182" s="739"/>
      <c r="F182" s="744">
        <f>C181</f>
        <v>0</v>
      </c>
      <c r="G182" s="739"/>
      <c r="H182" s="744">
        <f>I181</f>
        <v>0</v>
      </c>
      <c r="I182" s="752"/>
      <c r="J182" s="766"/>
      <c r="K182" s="772"/>
      <c r="L182" s="786"/>
      <c r="M182" s="786"/>
      <c r="N182" s="731"/>
      <c r="O182" s="792"/>
      <c r="P182" s="797"/>
      <c r="Q182" s="797"/>
      <c r="R182" s="797"/>
      <c r="S182" s="808"/>
      <c r="T182" s="817" t="s">
        <v>623</v>
      </c>
      <c r="U182" s="824"/>
      <c r="V182" s="835"/>
      <c r="W182" s="845" t="str">
        <f>IF(W181="","",VLOOKUP(W181,'(参考様式８）シフト記号表'!$C$6:$L$47,10,FALSE))</f>
        <v/>
      </c>
      <c r="X182" s="857" t="str">
        <f>IF(X181="","",VLOOKUP(X181,'(参考様式８）シフト記号表'!$C$6:$L$47,10,FALSE))</f>
        <v/>
      </c>
      <c r="Y182" s="857" t="str">
        <f>IF(Y181="","",VLOOKUP(Y181,'(参考様式８）シフト記号表'!$C$6:$L$47,10,FALSE))</f>
        <v/>
      </c>
      <c r="Z182" s="857" t="str">
        <f>IF(Z181="","",VLOOKUP(Z181,'(参考様式８）シフト記号表'!$C$6:$L$47,10,FALSE))</f>
        <v/>
      </c>
      <c r="AA182" s="857" t="str">
        <f>IF(AA181="","",VLOOKUP(AA181,'(参考様式８）シフト記号表'!$C$6:$L$47,10,FALSE))</f>
        <v/>
      </c>
      <c r="AB182" s="857" t="str">
        <f>IF(AB181="","",VLOOKUP(AB181,'(参考様式８）シフト記号表'!$C$6:$L$47,10,FALSE))</f>
        <v/>
      </c>
      <c r="AC182" s="872" t="str">
        <f>IF(AC181="","",VLOOKUP(AC181,'(参考様式８）シフト記号表'!$C$6:$L$47,10,FALSE))</f>
        <v/>
      </c>
      <c r="AD182" s="845" t="str">
        <f>IF(AD181="","",VLOOKUP(AD181,'(参考様式８）シフト記号表'!$C$6:$L$47,10,FALSE))</f>
        <v/>
      </c>
      <c r="AE182" s="857" t="str">
        <f>IF(AE181="","",VLOOKUP(AE181,'(参考様式８）シフト記号表'!$C$6:$L$47,10,FALSE))</f>
        <v/>
      </c>
      <c r="AF182" s="857" t="str">
        <f>IF(AF181="","",VLOOKUP(AF181,'(参考様式８）シフト記号表'!$C$6:$L$47,10,FALSE))</f>
        <v/>
      </c>
      <c r="AG182" s="857" t="str">
        <f>IF(AG181="","",VLOOKUP(AG181,'(参考様式８）シフト記号表'!$C$6:$L$47,10,FALSE))</f>
        <v/>
      </c>
      <c r="AH182" s="857" t="str">
        <f>IF(AH181="","",VLOOKUP(AH181,'(参考様式８）シフト記号表'!$C$6:$L$47,10,FALSE))</f>
        <v/>
      </c>
      <c r="AI182" s="857" t="str">
        <f>IF(AI181="","",VLOOKUP(AI181,'(参考様式８）シフト記号表'!$C$6:$L$47,10,FALSE))</f>
        <v/>
      </c>
      <c r="AJ182" s="872" t="str">
        <f>IF(AJ181="","",VLOOKUP(AJ181,'(参考様式８）シフト記号表'!$C$6:$L$47,10,FALSE))</f>
        <v/>
      </c>
      <c r="AK182" s="845" t="str">
        <f>IF(AK181="","",VLOOKUP(AK181,'(参考様式８）シフト記号表'!$C$6:$L$47,10,FALSE))</f>
        <v/>
      </c>
      <c r="AL182" s="857" t="str">
        <f>IF(AL181="","",VLOOKUP(AL181,'(参考様式８）シフト記号表'!$C$6:$L$47,10,FALSE))</f>
        <v/>
      </c>
      <c r="AM182" s="857" t="str">
        <f>IF(AM181="","",VLOOKUP(AM181,'(参考様式８）シフト記号表'!$C$6:$L$47,10,FALSE))</f>
        <v/>
      </c>
      <c r="AN182" s="857" t="str">
        <f>IF(AN181="","",VLOOKUP(AN181,'(参考様式８）シフト記号表'!$C$6:$L$47,10,FALSE))</f>
        <v/>
      </c>
      <c r="AO182" s="857" t="str">
        <f>IF(AO181="","",VLOOKUP(AO181,'(参考様式８）シフト記号表'!$C$6:$L$47,10,FALSE))</f>
        <v/>
      </c>
      <c r="AP182" s="857" t="str">
        <f>IF(AP181="","",VLOOKUP(AP181,'(参考様式８）シフト記号表'!$C$6:$L$47,10,FALSE))</f>
        <v/>
      </c>
      <c r="AQ182" s="872" t="str">
        <f>IF(AQ181="","",VLOOKUP(AQ181,'(参考様式８）シフト記号表'!$C$6:$L$47,10,FALSE))</f>
        <v/>
      </c>
      <c r="AR182" s="845" t="str">
        <f>IF(AR181="","",VLOOKUP(AR181,'(参考様式８）シフト記号表'!$C$6:$L$47,10,FALSE))</f>
        <v/>
      </c>
      <c r="AS182" s="857" t="str">
        <f>IF(AS181="","",VLOOKUP(AS181,'(参考様式８）シフト記号表'!$C$6:$L$47,10,FALSE))</f>
        <v/>
      </c>
      <c r="AT182" s="857" t="str">
        <f>IF(AT181="","",VLOOKUP(AT181,'(参考様式８）シフト記号表'!$C$6:$L$47,10,FALSE))</f>
        <v/>
      </c>
      <c r="AU182" s="857" t="str">
        <f>IF(AU181="","",VLOOKUP(AU181,'(参考様式８）シフト記号表'!$C$6:$L$47,10,FALSE))</f>
        <v/>
      </c>
      <c r="AV182" s="857" t="str">
        <f>IF(AV181="","",VLOOKUP(AV181,'(参考様式８）シフト記号表'!$C$6:$L$47,10,FALSE))</f>
        <v/>
      </c>
      <c r="AW182" s="857" t="str">
        <f>IF(AW181="","",VLOOKUP(AW181,'(参考様式８）シフト記号表'!$C$6:$L$47,10,FALSE))</f>
        <v/>
      </c>
      <c r="AX182" s="872" t="str">
        <f>IF(AX181="","",VLOOKUP(AX181,'(参考様式８）シフト記号表'!$C$6:$L$47,10,FALSE))</f>
        <v/>
      </c>
      <c r="AY182" s="845" t="str">
        <f>IF(AY181="","",VLOOKUP(AY181,'(参考様式８）シフト記号表'!$C$6:$L$47,10,FALSE))</f>
        <v/>
      </c>
      <c r="AZ182" s="857" t="str">
        <f>IF(AZ181="","",VLOOKUP(AZ181,'(参考様式８）シフト記号表'!$C$6:$L$47,10,FALSE))</f>
        <v/>
      </c>
      <c r="BA182" s="857" t="str">
        <f>IF(BA181="","",VLOOKUP(BA181,'(参考様式８）シフト記号表'!$C$6:$L$47,10,FALSE))</f>
        <v/>
      </c>
      <c r="BB182" s="904">
        <f>IF($BE$3="４週",SUM(W182:AX182),IF($BE$3="暦月",SUM(W182:BA182),""))</f>
        <v>0</v>
      </c>
      <c r="BC182" s="912"/>
      <c r="BD182" s="921">
        <f>IF($BE$3="４週",BB182/4,IF($BE$3="暦月",(BB182/($BE$8/7)),""))</f>
        <v>0</v>
      </c>
      <c r="BE182" s="912"/>
      <c r="BF182" s="932"/>
      <c r="BG182" s="937"/>
      <c r="BH182" s="937"/>
      <c r="BI182" s="937"/>
      <c r="BJ182" s="948"/>
    </row>
    <row r="183" spans="2:62" ht="20.25" customHeight="1">
      <c r="B183" s="706">
        <f>B181+1</f>
        <v>85</v>
      </c>
      <c r="C183" s="719"/>
      <c r="D183" s="730"/>
      <c r="E183" s="737"/>
      <c r="F183" s="742"/>
      <c r="G183" s="737"/>
      <c r="H183" s="742"/>
      <c r="I183" s="751"/>
      <c r="J183" s="765"/>
      <c r="K183" s="771"/>
      <c r="L183" s="785"/>
      <c r="M183" s="785"/>
      <c r="N183" s="730"/>
      <c r="O183" s="792"/>
      <c r="P183" s="797"/>
      <c r="Q183" s="797"/>
      <c r="R183" s="797"/>
      <c r="S183" s="808"/>
      <c r="T183" s="818" t="s">
        <v>693</v>
      </c>
      <c r="U183" s="825"/>
      <c r="V183" s="836"/>
      <c r="W183" s="846"/>
      <c r="X183" s="858"/>
      <c r="Y183" s="858"/>
      <c r="Z183" s="858"/>
      <c r="AA183" s="858"/>
      <c r="AB183" s="858"/>
      <c r="AC183" s="873"/>
      <c r="AD183" s="846"/>
      <c r="AE183" s="858"/>
      <c r="AF183" s="858"/>
      <c r="AG183" s="858"/>
      <c r="AH183" s="858"/>
      <c r="AI183" s="858"/>
      <c r="AJ183" s="873"/>
      <c r="AK183" s="846"/>
      <c r="AL183" s="858"/>
      <c r="AM183" s="858"/>
      <c r="AN183" s="858"/>
      <c r="AO183" s="858"/>
      <c r="AP183" s="858"/>
      <c r="AQ183" s="873"/>
      <c r="AR183" s="846"/>
      <c r="AS183" s="858"/>
      <c r="AT183" s="858"/>
      <c r="AU183" s="858"/>
      <c r="AV183" s="858"/>
      <c r="AW183" s="858"/>
      <c r="AX183" s="873"/>
      <c r="AY183" s="846"/>
      <c r="AZ183" s="858"/>
      <c r="BA183" s="896"/>
      <c r="BB183" s="903"/>
      <c r="BC183" s="911"/>
      <c r="BD183" s="920"/>
      <c r="BE183" s="926"/>
      <c r="BF183" s="931"/>
      <c r="BG183" s="936"/>
      <c r="BH183" s="936"/>
      <c r="BI183" s="936"/>
      <c r="BJ183" s="947"/>
    </row>
    <row r="184" spans="2:62" ht="20.25" customHeight="1">
      <c r="B184" s="707"/>
      <c r="C184" s="720"/>
      <c r="D184" s="731"/>
      <c r="E184" s="739"/>
      <c r="F184" s="744">
        <f>C183</f>
        <v>0</v>
      </c>
      <c r="G184" s="739"/>
      <c r="H184" s="744">
        <f>I183</f>
        <v>0</v>
      </c>
      <c r="I184" s="752"/>
      <c r="J184" s="766"/>
      <c r="K184" s="772"/>
      <c r="L184" s="786"/>
      <c r="M184" s="786"/>
      <c r="N184" s="731"/>
      <c r="O184" s="792"/>
      <c r="P184" s="797"/>
      <c r="Q184" s="797"/>
      <c r="R184" s="797"/>
      <c r="S184" s="808"/>
      <c r="T184" s="817" t="s">
        <v>623</v>
      </c>
      <c r="U184" s="824"/>
      <c r="V184" s="835"/>
      <c r="W184" s="845" t="str">
        <f>IF(W183="","",VLOOKUP(W183,'(参考様式８）シフト記号表'!$C$6:$L$47,10,FALSE))</f>
        <v/>
      </c>
      <c r="X184" s="857" t="str">
        <f>IF(X183="","",VLOOKUP(X183,'(参考様式８）シフト記号表'!$C$6:$L$47,10,FALSE))</f>
        <v/>
      </c>
      <c r="Y184" s="857" t="str">
        <f>IF(Y183="","",VLOOKUP(Y183,'(参考様式８）シフト記号表'!$C$6:$L$47,10,FALSE))</f>
        <v/>
      </c>
      <c r="Z184" s="857" t="str">
        <f>IF(Z183="","",VLOOKUP(Z183,'(参考様式８）シフト記号表'!$C$6:$L$47,10,FALSE))</f>
        <v/>
      </c>
      <c r="AA184" s="857" t="str">
        <f>IF(AA183="","",VLOOKUP(AA183,'(参考様式８）シフト記号表'!$C$6:$L$47,10,FALSE))</f>
        <v/>
      </c>
      <c r="AB184" s="857" t="str">
        <f>IF(AB183="","",VLOOKUP(AB183,'(参考様式８）シフト記号表'!$C$6:$L$47,10,FALSE))</f>
        <v/>
      </c>
      <c r="AC184" s="872" t="str">
        <f>IF(AC183="","",VLOOKUP(AC183,'(参考様式８）シフト記号表'!$C$6:$L$47,10,FALSE))</f>
        <v/>
      </c>
      <c r="AD184" s="845" t="str">
        <f>IF(AD183="","",VLOOKUP(AD183,'(参考様式８）シフト記号表'!$C$6:$L$47,10,FALSE))</f>
        <v/>
      </c>
      <c r="AE184" s="857" t="str">
        <f>IF(AE183="","",VLOOKUP(AE183,'(参考様式８）シフト記号表'!$C$6:$L$47,10,FALSE))</f>
        <v/>
      </c>
      <c r="AF184" s="857" t="str">
        <f>IF(AF183="","",VLOOKUP(AF183,'(参考様式８）シフト記号表'!$C$6:$L$47,10,FALSE))</f>
        <v/>
      </c>
      <c r="AG184" s="857" t="str">
        <f>IF(AG183="","",VLOOKUP(AG183,'(参考様式８）シフト記号表'!$C$6:$L$47,10,FALSE))</f>
        <v/>
      </c>
      <c r="AH184" s="857" t="str">
        <f>IF(AH183="","",VLOOKUP(AH183,'(参考様式８）シフト記号表'!$C$6:$L$47,10,FALSE))</f>
        <v/>
      </c>
      <c r="AI184" s="857" t="str">
        <f>IF(AI183="","",VLOOKUP(AI183,'(参考様式８）シフト記号表'!$C$6:$L$47,10,FALSE))</f>
        <v/>
      </c>
      <c r="AJ184" s="872" t="str">
        <f>IF(AJ183="","",VLOOKUP(AJ183,'(参考様式８）シフト記号表'!$C$6:$L$47,10,FALSE))</f>
        <v/>
      </c>
      <c r="AK184" s="845" t="str">
        <f>IF(AK183="","",VLOOKUP(AK183,'(参考様式８）シフト記号表'!$C$6:$L$47,10,FALSE))</f>
        <v/>
      </c>
      <c r="AL184" s="857" t="str">
        <f>IF(AL183="","",VLOOKUP(AL183,'(参考様式８）シフト記号表'!$C$6:$L$47,10,FALSE))</f>
        <v/>
      </c>
      <c r="AM184" s="857" t="str">
        <f>IF(AM183="","",VLOOKUP(AM183,'(参考様式８）シフト記号表'!$C$6:$L$47,10,FALSE))</f>
        <v/>
      </c>
      <c r="AN184" s="857" t="str">
        <f>IF(AN183="","",VLOOKUP(AN183,'(参考様式８）シフト記号表'!$C$6:$L$47,10,FALSE))</f>
        <v/>
      </c>
      <c r="AO184" s="857" t="str">
        <f>IF(AO183="","",VLOOKUP(AO183,'(参考様式８）シフト記号表'!$C$6:$L$47,10,FALSE))</f>
        <v/>
      </c>
      <c r="AP184" s="857" t="str">
        <f>IF(AP183="","",VLOOKUP(AP183,'(参考様式８）シフト記号表'!$C$6:$L$47,10,FALSE))</f>
        <v/>
      </c>
      <c r="AQ184" s="872" t="str">
        <f>IF(AQ183="","",VLOOKUP(AQ183,'(参考様式８）シフト記号表'!$C$6:$L$47,10,FALSE))</f>
        <v/>
      </c>
      <c r="AR184" s="845" t="str">
        <f>IF(AR183="","",VLOOKUP(AR183,'(参考様式８）シフト記号表'!$C$6:$L$47,10,FALSE))</f>
        <v/>
      </c>
      <c r="AS184" s="857" t="str">
        <f>IF(AS183="","",VLOOKUP(AS183,'(参考様式８）シフト記号表'!$C$6:$L$47,10,FALSE))</f>
        <v/>
      </c>
      <c r="AT184" s="857" t="str">
        <f>IF(AT183="","",VLOOKUP(AT183,'(参考様式８）シフト記号表'!$C$6:$L$47,10,FALSE))</f>
        <v/>
      </c>
      <c r="AU184" s="857" t="str">
        <f>IF(AU183="","",VLOOKUP(AU183,'(参考様式８）シフト記号表'!$C$6:$L$47,10,FALSE))</f>
        <v/>
      </c>
      <c r="AV184" s="857" t="str">
        <f>IF(AV183="","",VLOOKUP(AV183,'(参考様式８）シフト記号表'!$C$6:$L$47,10,FALSE))</f>
        <v/>
      </c>
      <c r="AW184" s="857" t="str">
        <f>IF(AW183="","",VLOOKUP(AW183,'(参考様式８）シフト記号表'!$C$6:$L$47,10,FALSE))</f>
        <v/>
      </c>
      <c r="AX184" s="872" t="str">
        <f>IF(AX183="","",VLOOKUP(AX183,'(参考様式８）シフト記号表'!$C$6:$L$47,10,FALSE))</f>
        <v/>
      </c>
      <c r="AY184" s="845" t="str">
        <f>IF(AY183="","",VLOOKUP(AY183,'(参考様式８）シフト記号表'!$C$6:$L$47,10,FALSE))</f>
        <v/>
      </c>
      <c r="AZ184" s="857" t="str">
        <f>IF(AZ183="","",VLOOKUP(AZ183,'(参考様式８）シフト記号表'!$C$6:$L$47,10,FALSE))</f>
        <v/>
      </c>
      <c r="BA184" s="857" t="str">
        <f>IF(BA183="","",VLOOKUP(BA183,'(参考様式８）シフト記号表'!$C$6:$L$47,10,FALSE))</f>
        <v/>
      </c>
      <c r="BB184" s="904">
        <f>IF($BE$3="４週",SUM(W184:AX184),IF($BE$3="暦月",SUM(W184:BA184),""))</f>
        <v>0</v>
      </c>
      <c r="BC184" s="912"/>
      <c r="BD184" s="921">
        <f>IF($BE$3="４週",BB184/4,IF($BE$3="暦月",(BB184/($BE$8/7)),""))</f>
        <v>0</v>
      </c>
      <c r="BE184" s="912"/>
      <c r="BF184" s="932"/>
      <c r="BG184" s="937"/>
      <c r="BH184" s="937"/>
      <c r="BI184" s="937"/>
      <c r="BJ184" s="948"/>
    </row>
    <row r="185" spans="2:62" ht="20.25" customHeight="1">
      <c r="B185" s="706">
        <f>B183+1</f>
        <v>86</v>
      </c>
      <c r="C185" s="719"/>
      <c r="D185" s="730"/>
      <c r="E185" s="737"/>
      <c r="F185" s="742"/>
      <c r="G185" s="737"/>
      <c r="H185" s="742"/>
      <c r="I185" s="751"/>
      <c r="J185" s="765"/>
      <c r="K185" s="771"/>
      <c r="L185" s="785"/>
      <c r="M185" s="785"/>
      <c r="N185" s="730"/>
      <c r="O185" s="792"/>
      <c r="P185" s="797"/>
      <c r="Q185" s="797"/>
      <c r="R185" s="797"/>
      <c r="S185" s="808"/>
      <c r="T185" s="818" t="s">
        <v>693</v>
      </c>
      <c r="U185" s="825"/>
      <c r="V185" s="836"/>
      <c r="W185" s="846"/>
      <c r="X185" s="858"/>
      <c r="Y185" s="858"/>
      <c r="Z185" s="858"/>
      <c r="AA185" s="858"/>
      <c r="AB185" s="858"/>
      <c r="AC185" s="873"/>
      <c r="AD185" s="846"/>
      <c r="AE185" s="858"/>
      <c r="AF185" s="858"/>
      <c r="AG185" s="858"/>
      <c r="AH185" s="858"/>
      <c r="AI185" s="858"/>
      <c r="AJ185" s="873"/>
      <c r="AK185" s="846"/>
      <c r="AL185" s="858"/>
      <c r="AM185" s="858"/>
      <c r="AN185" s="858"/>
      <c r="AO185" s="858"/>
      <c r="AP185" s="858"/>
      <c r="AQ185" s="873"/>
      <c r="AR185" s="846"/>
      <c r="AS185" s="858"/>
      <c r="AT185" s="858"/>
      <c r="AU185" s="858"/>
      <c r="AV185" s="858"/>
      <c r="AW185" s="858"/>
      <c r="AX185" s="873"/>
      <c r="AY185" s="846"/>
      <c r="AZ185" s="858"/>
      <c r="BA185" s="896"/>
      <c r="BB185" s="903"/>
      <c r="BC185" s="911"/>
      <c r="BD185" s="920"/>
      <c r="BE185" s="926"/>
      <c r="BF185" s="931"/>
      <c r="BG185" s="936"/>
      <c r="BH185" s="936"/>
      <c r="BI185" s="936"/>
      <c r="BJ185" s="947"/>
    </row>
    <row r="186" spans="2:62" ht="20.25" customHeight="1">
      <c r="B186" s="707"/>
      <c r="C186" s="720"/>
      <c r="D186" s="731"/>
      <c r="E186" s="739"/>
      <c r="F186" s="744">
        <f>C185</f>
        <v>0</v>
      </c>
      <c r="G186" s="739"/>
      <c r="H186" s="744">
        <f>I185</f>
        <v>0</v>
      </c>
      <c r="I186" s="752"/>
      <c r="J186" s="766"/>
      <c r="K186" s="772"/>
      <c r="L186" s="786"/>
      <c r="M186" s="786"/>
      <c r="N186" s="731"/>
      <c r="O186" s="792"/>
      <c r="P186" s="797"/>
      <c r="Q186" s="797"/>
      <c r="R186" s="797"/>
      <c r="S186" s="808"/>
      <c r="T186" s="817" t="s">
        <v>623</v>
      </c>
      <c r="U186" s="824"/>
      <c r="V186" s="835"/>
      <c r="W186" s="845" t="str">
        <f>IF(W185="","",VLOOKUP(W185,'(参考様式８）シフト記号表'!$C$6:$L$47,10,FALSE))</f>
        <v/>
      </c>
      <c r="X186" s="857" t="str">
        <f>IF(X185="","",VLOOKUP(X185,'(参考様式８）シフト記号表'!$C$6:$L$47,10,FALSE))</f>
        <v/>
      </c>
      <c r="Y186" s="857" t="str">
        <f>IF(Y185="","",VLOOKUP(Y185,'(参考様式８）シフト記号表'!$C$6:$L$47,10,FALSE))</f>
        <v/>
      </c>
      <c r="Z186" s="857" t="str">
        <f>IF(Z185="","",VLOOKUP(Z185,'(参考様式８）シフト記号表'!$C$6:$L$47,10,FALSE))</f>
        <v/>
      </c>
      <c r="AA186" s="857" t="str">
        <f>IF(AA185="","",VLOOKUP(AA185,'(参考様式８）シフト記号表'!$C$6:$L$47,10,FALSE))</f>
        <v/>
      </c>
      <c r="AB186" s="857" t="str">
        <f>IF(AB185="","",VLOOKUP(AB185,'(参考様式８）シフト記号表'!$C$6:$L$47,10,FALSE))</f>
        <v/>
      </c>
      <c r="AC186" s="872" t="str">
        <f>IF(AC185="","",VLOOKUP(AC185,'(参考様式８）シフト記号表'!$C$6:$L$47,10,FALSE))</f>
        <v/>
      </c>
      <c r="AD186" s="845" t="str">
        <f>IF(AD185="","",VLOOKUP(AD185,'(参考様式８）シフト記号表'!$C$6:$L$47,10,FALSE))</f>
        <v/>
      </c>
      <c r="AE186" s="857" t="str">
        <f>IF(AE185="","",VLOOKUP(AE185,'(参考様式８）シフト記号表'!$C$6:$L$47,10,FALSE))</f>
        <v/>
      </c>
      <c r="AF186" s="857" t="str">
        <f>IF(AF185="","",VLOOKUP(AF185,'(参考様式８）シフト記号表'!$C$6:$L$47,10,FALSE))</f>
        <v/>
      </c>
      <c r="AG186" s="857" t="str">
        <f>IF(AG185="","",VLOOKUP(AG185,'(参考様式８）シフト記号表'!$C$6:$L$47,10,FALSE))</f>
        <v/>
      </c>
      <c r="AH186" s="857" t="str">
        <f>IF(AH185="","",VLOOKUP(AH185,'(参考様式８）シフト記号表'!$C$6:$L$47,10,FALSE))</f>
        <v/>
      </c>
      <c r="AI186" s="857" t="str">
        <f>IF(AI185="","",VLOOKUP(AI185,'(参考様式８）シフト記号表'!$C$6:$L$47,10,FALSE))</f>
        <v/>
      </c>
      <c r="AJ186" s="872" t="str">
        <f>IF(AJ185="","",VLOOKUP(AJ185,'(参考様式８）シフト記号表'!$C$6:$L$47,10,FALSE))</f>
        <v/>
      </c>
      <c r="AK186" s="845" t="str">
        <f>IF(AK185="","",VLOOKUP(AK185,'(参考様式８）シフト記号表'!$C$6:$L$47,10,FALSE))</f>
        <v/>
      </c>
      <c r="AL186" s="857" t="str">
        <f>IF(AL185="","",VLOOKUP(AL185,'(参考様式８）シフト記号表'!$C$6:$L$47,10,FALSE))</f>
        <v/>
      </c>
      <c r="AM186" s="857" t="str">
        <f>IF(AM185="","",VLOOKUP(AM185,'(参考様式８）シフト記号表'!$C$6:$L$47,10,FALSE))</f>
        <v/>
      </c>
      <c r="AN186" s="857" t="str">
        <f>IF(AN185="","",VLOOKUP(AN185,'(参考様式８）シフト記号表'!$C$6:$L$47,10,FALSE))</f>
        <v/>
      </c>
      <c r="AO186" s="857" t="str">
        <f>IF(AO185="","",VLOOKUP(AO185,'(参考様式８）シフト記号表'!$C$6:$L$47,10,FALSE))</f>
        <v/>
      </c>
      <c r="AP186" s="857" t="str">
        <f>IF(AP185="","",VLOOKUP(AP185,'(参考様式８）シフト記号表'!$C$6:$L$47,10,FALSE))</f>
        <v/>
      </c>
      <c r="AQ186" s="872" t="str">
        <f>IF(AQ185="","",VLOOKUP(AQ185,'(参考様式８）シフト記号表'!$C$6:$L$47,10,FALSE))</f>
        <v/>
      </c>
      <c r="AR186" s="845" t="str">
        <f>IF(AR185="","",VLOOKUP(AR185,'(参考様式８）シフト記号表'!$C$6:$L$47,10,FALSE))</f>
        <v/>
      </c>
      <c r="AS186" s="857" t="str">
        <f>IF(AS185="","",VLOOKUP(AS185,'(参考様式８）シフト記号表'!$C$6:$L$47,10,FALSE))</f>
        <v/>
      </c>
      <c r="AT186" s="857" t="str">
        <f>IF(AT185="","",VLOOKUP(AT185,'(参考様式８）シフト記号表'!$C$6:$L$47,10,FALSE))</f>
        <v/>
      </c>
      <c r="AU186" s="857" t="str">
        <f>IF(AU185="","",VLOOKUP(AU185,'(参考様式８）シフト記号表'!$C$6:$L$47,10,FALSE))</f>
        <v/>
      </c>
      <c r="AV186" s="857" t="str">
        <f>IF(AV185="","",VLOOKUP(AV185,'(参考様式８）シフト記号表'!$C$6:$L$47,10,FALSE))</f>
        <v/>
      </c>
      <c r="AW186" s="857" t="str">
        <f>IF(AW185="","",VLOOKUP(AW185,'(参考様式８）シフト記号表'!$C$6:$L$47,10,FALSE))</f>
        <v/>
      </c>
      <c r="AX186" s="872" t="str">
        <f>IF(AX185="","",VLOOKUP(AX185,'(参考様式８）シフト記号表'!$C$6:$L$47,10,FALSE))</f>
        <v/>
      </c>
      <c r="AY186" s="845" t="str">
        <f>IF(AY185="","",VLOOKUP(AY185,'(参考様式８）シフト記号表'!$C$6:$L$47,10,FALSE))</f>
        <v/>
      </c>
      <c r="AZ186" s="857" t="str">
        <f>IF(AZ185="","",VLOOKUP(AZ185,'(参考様式８）シフト記号表'!$C$6:$L$47,10,FALSE))</f>
        <v/>
      </c>
      <c r="BA186" s="857" t="str">
        <f>IF(BA185="","",VLOOKUP(BA185,'(参考様式８）シフト記号表'!$C$6:$L$47,10,FALSE))</f>
        <v/>
      </c>
      <c r="BB186" s="904">
        <f>IF($BE$3="４週",SUM(W186:AX186),IF($BE$3="暦月",SUM(W186:BA186),""))</f>
        <v>0</v>
      </c>
      <c r="BC186" s="912"/>
      <c r="BD186" s="921">
        <f>IF($BE$3="４週",BB186/4,IF($BE$3="暦月",(BB186/($BE$8/7)),""))</f>
        <v>0</v>
      </c>
      <c r="BE186" s="912"/>
      <c r="BF186" s="932"/>
      <c r="BG186" s="937"/>
      <c r="BH186" s="937"/>
      <c r="BI186" s="937"/>
      <c r="BJ186" s="948"/>
    </row>
    <row r="187" spans="2:62" ht="20.25" customHeight="1">
      <c r="B187" s="706">
        <f>B185+1</f>
        <v>87</v>
      </c>
      <c r="C187" s="719"/>
      <c r="D187" s="730"/>
      <c r="E187" s="737"/>
      <c r="F187" s="742"/>
      <c r="G187" s="737"/>
      <c r="H187" s="742"/>
      <c r="I187" s="751"/>
      <c r="J187" s="765"/>
      <c r="K187" s="771"/>
      <c r="L187" s="785"/>
      <c r="M187" s="785"/>
      <c r="N187" s="730"/>
      <c r="O187" s="792"/>
      <c r="P187" s="797"/>
      <c r="Q187" s="797"/>
      <c r="R187" s="797"/>
      <c r="S187" s="808"/>
      <c r="T187" s="818" t="s">
        <v>693</v>
      </c>
      <c r="U187" s="825"/>
      <c r="V187" s="836"/>
      <c r="W187" s="846"/>
      <c r="X187" s="858"/>
      <c r="Y187" s="858"/>
      <c r="Z187" s="858"/>
      <c r="AA187" s="858"/>
      <c r="AB187" s="858"/>
      <c r="AC187" s="873"/>
      <c r="AD187" s="846"/>
      <c r="AE187" s="858"/>
      <c r="AF187" s="858"/>
      <c r="AG187" s="858"/>
      <c r="AH187" s="858"/>
      <c r="AI187" s="858"/>
      <c r="AJ187" s="873"/>
      <c r="AK187" s="846"/>
      <c r="AL187" s="858"/>
      <c r="AM187" s="858"/>
      <c r="AN187" s="858"/>
      <c r="AO187" s="858"/>
      <c r="AP187" s="858"/>
      <c r="AQ187" s="873"/>
      <c r="AR187" s="846"/>
      <c r="AS187" s="858"/>
      <c r="AT187" s="858"/>
      <c r="AU187" s="858"/>
      <c r="AV187" s="858"/>
      <c r="AW187" s="858"/>
      <c r="AX187" s="873"/>
      <c r="AY187" s="846"/>
      <c r="AZ187" s="858"/>
      <c r="BA187" s="896"/>
      <c r="BB187" s="903"/>
      <c r="BC187" s="911"/>
      <c r="BD187" s="920"/>
      <c r="BE187" s="926"/>
      <c r="BF187" s="931"/>
      <c r="BG187" s="936"/>
      <c r="BH187" s="936"/>
      <c r="BI187" s="936"/>
      <c r="BJ187" s="947"/>
    </row>
    <row r="188" spans="2:62" ht="20.25" customHeight="1">
      <c r="B188" s="707"/>
      <c r="C188" s="720"/>
      <c r="D188" s="731"/>
      <c r="E188" s="739"/>
      <c r="F188" s="744">
        <f>C187</f>
        <v>0</v>
      </c>
      <c r="G188" s="739"/>
      <c r="H188" s="744">
        <f>I187</f>
        <v>0</v>
      </c>
      <c r="I188" s="752"/>
      <c r="J188" s="766"/>
      <c r="K188" s="772"/>
      <c r="L188" s="786"/>
      <c r="M188" s="786"/>
      <c r="N188" s="731"/>
      <c r="O188" s="792"/>
      <c r="P188" s="797"/>
      <c r="Q188" s="797"/>
      <c r="R188" s="797"/>
      <c r="S188" s="808"/>
      <c r="T188" s="817" t="s">
        <v>623</v>
      </c>
      <c r="U188" s="824"/>
      <c r="V188" s="835"/>
      <c r="W188" s="845" t="str">
        <f>IF(W187="","",VLOOKUP(W187,'(参考様式８）シフト記号表'!$C$6:$L$47,10,FALSE))</f>
        <v/>
      </c>
      <c r="X188" s="857" t="str">
        <f>IF(X187="","",VLOOKUP(X187,'(参考様式８）シフト記号表'!$C$6:$L$47,10,FALSE))</f>
        <v/>
      </c>
      <c r="Y188" s="857" t="str">
        <f>IF(Y187="","",VLOOKUP(Y187,'(参考様式８）シフト記号表'!$C$6:$L$47,10,FALSE))</f>
        <v/>
      </c>
      <c r="Z188" s="857" t="str">
        <f>IF(Z187="","",VLOOKUP(Z187,'(参考様式８）シフト記号表'!$C$6:$L$47,10,FALSE))</f>
        <v/>
      </c>
      <c r="AA188" s="857" t="str">
        <f>IF(AA187="","",VLOOKUP(AA187,'(参考様式８）シフト記号表'!$C$6:$L$47,10,FALSE))</f>
        <v/>
      </c>
      <c r="AB188" s="857" t="str">
        <f>IF(AB187="","",VLOOKUP(AB187,'(参考様式８）シフト記号表'!$C$6:$L$47,10,FALSE))</f>
        <v/>
      </c>
      <c r="AC188" s="872" t="str">
        <f>IF(AC187="","",VLOOKUP(AC187,'(参考様式８）シフト記号表'!$C$6:$L$47,10,FALSE))</f>
        <v/>
      </c>
      <c r="AD188" s="845" t="str">
        <f>IF(AD187="","",VLOOKUP(AD187,'(参考様式８）シフト記号表'!$C$6:$L$47,10,FALSE))</f>
        <v/>
      </c>
      <c r="AE188" s="857" t="str">
        <f>IF(AE187="","",VLOOKUP(AE187,'(参考様式８）シフト記号表'!$C$6:$L$47,10,FALSE))</f>
        <v/>
      </c>
      <c r="AF188" s="857" t="str">
        <f>IF(AF187="","",VLOOKUP(AF187,'(参考様式８）シフト記号表'!$C$6:$L$47,10,FALSE))</f>
        <v/>
      </c>
      <c r="AG188" s="857" t="str">
        <f>IF(AG187="","",VLOOKUP(AG187,'(参考様式８）シフト記号表'!$C$6:$L$47,10,FALSE))</f>
        <v/>
      </c>
      <c r="AH188" s="857" t="str">
        <f>IF(AH187="","",VLOOKUP(AH187,'(参考様式８）シフト記号表'!$C$6:$L$47,10,FALSE))</f>
        <v/>
      </c>
      <c r="AI188" s="857" t="str">
        <f>IF(AI187="","",VLOOKUP(AI187,'(参考様式８）シフト記号表'!$C$6:$L$47,10,FALSE))</f>
        <v/>
      </c>
      <c r="AJ188" s="872" t="str">
        <f>IF(AJ187="","",VLOOKUP(AJ187,'(参考様式８）シフト記号表'!$C$6:$L$47,10,FALSE))</f>
        <v/>
      </c>
      <c r="AK188" s="845" t="str">
        <f>IF(AK187="","",VLOOKUP(AK187,'(参考様式８）シフト記号表'!$C$6:$L$47,10,FALSE))</f>
        <v/>
      </c>
      <c r="AL188" s="857" t="str">
        <f>IF(AL187="","",VLOOKUP(AL187,'(参考様式８）シフト記号表'!$C$6:$L$47,10,FALSE))</f>
        <v/>
      </c>
      <c r="AM188" s="857" t="str">
        <f>IF(AM187="","",VLOOKUP(AM187,'(参考様式８）シフト記号表'!$C$6:$L$47,10,FALSE))</f>
        <v/>
      </c>
      <c r="AN188" s="857" t="str">
        <f>IF(AN187="","",VLOOKUP(AN187,'(参考様式８）シフト記号表'!$C$6:$L$47,10,FALSE))</f>
        <v/>
      </c>
      <c r="AO188" s="857" t="str">
        <f>IF(AO187="","",VLOOKUP(AO187,'(参考様式８）シフト記号表'!$C$6:$L$47,10,FALSE))</f>
        <v/>
      </c>
      <c r="AP188" s="857" t="str">
        <f>IF(AP187="","",VLOOKUP(AP187,'(参考様式８）シフト記号表'!$C$6:$L$47,10,FALSE))</f>
        <v/>
      </c>
      <c r="AQ188" s="872" t="str">
        <f>IF(AQ187="","",VLOOKUP(AQ187,'(参考様式８）シフト記号表'!$C$6:$L$47,10,FALSE))</f>
        <v/>
      </c>
      <c r="AR188" s="845" t="str">
        <f>IF(AR187="","",VLOOKUP(AR187,'(参考様式８）シフト記号表'!$C$6:$L$47,10,FALSE))</f>
        <v/>
      </c>
      <c r="AS188" s="857" t="str">
        <f>IF(AS187="","",VLOOKUP(AS187,'(参考様式８）シフト記号表'!$C$6:$L$47,10,FALSE))</f>
        <v/>
      </c>
      <c r="AT188" s="857" t="str">
        <f>IF(AT187="","",VLOOKUP(AT187,'(参考様式８）シフト記号表'!$C$6:$L$47,10,FALSE))</f>
        <v/>
      </c>
      <c r="AU188" s="857" t="str">
        <f>IF(AU187="","",VLOOKUP(AU187,'(参考様式８）シフト記号表'!$C$6:$L$47,10,FALSE))</f>
        <v/>
      </c>
      <c r="AV188" s="857" t="str">
        <f>IF(AV187="","",VLOOKUP(AV187,'(参考様式８）シフト記号表'!$C$6:$L$47,10,FALSE))</f>
        <v/>
      </c>
      <c r="AW188" s="857" t="str">
        <f>IF(AW187="","",VLOOKUP(AW187,'(参考様式８）シフト記号表'!$C$6:$L$47,10,FALSE))</f>
        <v/>
      </c>
      <c r="AX188" s="872" t="str">
        <f>IF(AX187="","",VLOOKUP(AX187,'(参考様式８）シフト記号表'!$C$6:$L$47,10,FALSE))</f>
        <v/>
      </c>
      <c r="AY188" s="845" t="str">
        <f>IF(AY187="","",VLOOKUP(AY187,'(参考様式８）シフト記号表'!$C$6:$L$47,10,FALSE))</f>
        <v/>
      </c>
      <c r="AZ188" s="857" t="str">
        <f>IF(AZ187="","",VLOOKUP(AZ187,'(参考様式８）シフト記号表'!$C$6:$L$47,10,FALSE))</f>
        <v/>
      </c>
      <c r="BA188" s="857" t="str">
        <f>IF(BA187="","",VLOOKUP(BA187,'(参考様式８）シフト記号表'!$C$6:$L$47,10,FALSE))</f>
        <v/>
      </c>
      <c r="BB188" s="904">
        <f>IF($BE$3="４週",SUM(W188:AX188),IF($BE$3="暦月",SUM(W188:BA188),""))</f>
        <v>0</v>
      </c>
      <c r="BC188" s="912"/>
      <c r="BD188" s="921">
        <f>IF($BE$3="４週",BB188/4,IF($BE$3="暦月",(BB188/($BE$8/7)),""))</f>
        <v>0</v>
      </c>
      <c r="BE188" s="912"/>
      <c r="BF188" s="932"/>
      <c r="BG188" s="937"/>
      <c r="BH188" s="937"/>
      <c r="BI188" s="937"/>
      <c r="BJ188" s="948"/>
    </row>
    <row r="189" spans="2:62" ht="20.25" customHeight="1">
      <c r="B189" s="706">
        <f>B187+1</f>
        <v>88</v>
      </c>
      <c r="C189" s="719"/>
      <c r="D189" s="730"/>
      <c r="E189" s="737"/>
      <c r="F189" s="742"/>
      <c r="G189" s="737"/>
      <c r="H189" s="742"/>
      <c r="I189" s="751"/>
      <c r="J189" s="765"/>
      <c r="K189" s="771"/>
      <c r="L189" s="785"/>
      <c r="M189" s="785"/>
      <c r="N189" s="730"/>
      <c r="O189" s="792"/>
      <c r="P189" s="797"/>
      <c r="Q189" s="797"/>
      <c r="R189" s="797"/>
      <c r="S189" s="808"/>
      <c r="T189" s="818" t="s">
        <v>693</v>
      </c>
      <c r="U189" s="825"/>
      <c r="V189" s="836"/>
      <c r="W189" s="846"/>
      <c r="X189" s="858"/>
      <c r="Y189" s="858"/>
      <c r="Z189" s="858"/>
      <c r="AA189" s="858"/>
      <c r="AB189" s="858"/>
      <c r="AC189" s="873"/>
      <c r="AD189" s="846"/>
      <c r="AE189" s="858"/>
      <c r="AF189" s="858"/>
      <c r="AG189" s="858"/>
      <c r="AH189" s="858"/>
      <c r="AI189" s="858"/>
      <c r="AJ189" s="873"/>
      <c r="AK189" s="846"/>
      <c r="AL189" s="858"/>
      <c r="AM189" s="858"/>
      <c r="AN189" s="858"/>
      <c r="AO189" s="858"/>
      <c r="AP189" s="858"/>
      <c r="AQ189" s="873"/>
      <c r="AR189" s="846"/>
      <c r="AS189" s="858"/>
      <c r="AT189" s="858"/>
      <c r="AU189" s="858"/>
      <c r="AV189" s="858"/>
      <c r="AW189" s="858"/>
      <c r="AX189" s="873"/>
      <c r="AY189" s="846"/>
      <c r="AZ189" s="858"/>
      <c r="BA189" s="896"/>
      <c r="BB189" s="903"/>
      <c r="BC189" s="911"/>
      <c r="BD189" s="920"/>
      <c r="BE189" s="926"/>
      <c r="BF189" s="931"/>
      <c r="BG189" s="936"/>
      <c r="BH189" s="936"/>
      <c r="BI189" s="936"/>
      <c r="BJ189" s="947"/>
    </row>
    <row r="190" spans="2:62" ht="20.25" customHeight="1">
      <c r="B190" s="707"/>
      <c r="C190" s="720"/>
      <c r="D190" s="731"/>
      <c r="E190" s="739"/>
      <c r="F190" s="744">
        <f>C189</f>
        <v>0</v>
      </c>
      <c r="G190" s="739"/>
      <c r="H190" s="744">
        <f>I189</f>
        <v>0</v>
      </c>
      <c r="I190" s="752"/>
      <c r="J190" s="766"/>
      <c r="K190" s="772"/>
      <c r="L190" s="786"/>
      <c r="M190" s="786"/>
      <c r="N190" s="731"/>
      <c r="O190" s="792"/>
      <c r="P190" s="797"/>
      <c r="Q190" s="797"/>
      <c r="R190" s="797"/>
      <c r="S190" s="808"/>
      <c r="T190" s="817" t="s">
        <v>623</v>
      </c>
      <c r="U190" s="824"/>
      <c r="V190" s="835"/>
      <c r="W190" s="845" t="str">
        <f>IF(W189="","",VLOOKUP(W189,'(参考様式８）シフト記号表'!$C$6:$L$47,10,FALSE))</f>
        <v/>
      </c>
      <c r="X190" s="857" t="str">
        <f>IF(X189="","",VLOOKUP(X189,'(参考様式８）シフト記号表'!$C$6:$L$47,10,FALSE))</f>
        <v/>
      </c>
      <c r="Y190" s="857" t="str">
        <f>IF(Y189="","",VLOOKUP(Y189,'(参考様式８）シフト記号表'!$C$6:$L$47,10,FALSE))</f>
        <v/>
      </c>
      <c r="Z190" s="857" t="str">
        <f>IF(Z189="","",VLOOKUP(Z189,'(参考様式８）シフト記号表'!$C$6:$L$47,10,FALSE))</f>
        <v/>
      </c>
      <c r="AA190" s="857" t="str">
        <f>IF(AA189="","",VLOOKUP(AA189,'(参考様式８）シフト記号表'!$C$6:$L$47,10,FALSE))</f>
        <v/>
      </c>
      <c r="AB190" s="857" t="str">
        <f>IF(AB189="","",VLOOKUP(AB189,'(参考様式８）シフト記号表'!$C$6:$L$47,10,FALSE))</f>
        <v/>
      </c>
      <c r="AC190" s="872" t="str">
        <f>IF(AC189="","",VLOOKUP(AC189,'(参考様式８）シフト記号表'!$C$6:$L$47,10,FALSE))</f>
        <v/>
      </c>
      <c r="AD190" s="845" t="str">
        <f>IF(AD189="","",VLOOKUP(AD189,'(参考様式８）シフト記号表'!$C$6:$L$47,10,FALSE))</f>
        <v/>
      </c>
      <c r="AE190" s="857" t="str">
        <f>IF(AE189="","",VLOOKUP(AE189,'(参考様式８）シフト記号表'!$C$6:$L$47,10,FALSE))</f>
        <v/>
      </c>
      <c r="AF190" s="857" t="str">
        <f>IF(AF189="","",VLOOKUP(AF189,'(参考様式８）シフト記号表'!$C$6:$L$47,10,FALSE))</f>
        <v/>
      </c>
      <c r="AG190" s="857" t="str">
        <f>IF(AG189="","",VLOOKUP(AG189,'(参考様式８）シフト記号表'!$C$6:$L$47,10,FALSE))</f>
        <v/>
      </c>
      <c r="AH190" s="857" t="str">
        <f>IF(AH189="","",VLOOKUP(AH189,'(参考様式８）シフト記号表'!$C$6:$L$47,10,FALSE))</f>
        <v/>
      </c>
      <c r="AI190" s="857" t="str">
        <f>IF(AI189="","",VLOOKUP(AI189,'(参考様式８）シフト記号表'!$C$6:$L$47,10,FALSE))</f>
        <v/>
      </c>
      <c r="AJ190" s="872" t="str">
        <f>IF(AJ189="","",VLOOKUP(AJ189,'(参考様式８）シフト記号表'!$C$6:$L$47,10,FALSE))</f>
        <v/>
      </c>
      <c r="AK190" s="845" t="str">
        <f>IF(AK189="","",VLOOKUP(AK189,'(参考様式８）シフト記号表'!$C$6:$L$47,10,FALSE))</f>
        <v/>
      </c>
      <c r="AL190" s="857" t="str">
        <f>IF(AL189="","",VLOOKUP(AL189,'(参考様式８）シフト記号表'!$C$6:$L$47,10,FALSE))</f>
        <v/>
      </c>
      <c r="AM190" s="857" t="str">
        <f>IF(AM189="","",VLOOKUP(AM189,'(参考様式８）シフト記号表'!$C$6:$L$47,10,FALSE))</f>
        <v/>
      </c>
      <c r="AN190" s="857" t="str">
        <f>IF(AN189="","",VLOOKUP(AN189,'(参考様式８）シフト記号表'!$C$6:$L$47,10,FALSE))</f>
        <v/>
      </c>
      <c r="AO190" s="857" t="str">
        <f>IF(AO189="","",VLOOKUP(AO189,'(参考様式８）シフト記号表'!$C$6:$L$47,10,FALSE))</f>
        <v/>
      </c>
      <c r="AP190" s="857" t="str">
        <f>IF(AP189="","",VLOOKUP(AP189,'(参考様式８）シフト記号表'!$C$6:$L$47,10,FALSE))</f>
        <v/>
      </c>
      <c r="AQ190" s="872" t="str">
        <f>IF(AQ189="","",VLOOKUP(AQ189,'(参考様式８）シフト記号表'!$C$6:$L$47,10,FALSE))</f>
        <v/>
      </c>
      <c r="AR190" s="845" t="str">
        <f>IF(AR189="","",VLOOKUP(AR189,'(参考様式８）シフト記号表'!$C$6:$L$47,10,FALSE))</f>
        <v/>
      </c>
      <c r="AS190" s="857" t="str">
        <f>IF(AS189="","",VLOOKUP(AS189,'(参考様式８）シフト記号表'!$C$6:$L$47,10,FALSE))</f>
        <v/>
      </c>
      <c r="AT190" s="857" t="str">
        <f>IF(AT189="","",VLOOKUP(AT189,'(参考様式８）シフト記号表'!$C$6:$L$47,10,FALSE))</f>
        <v/>
      </c>
      <c r="AU190" s="857" t="str">
        <f>IF(AU189="","",VLOOKUP(AU189,'(参考様式８）シフト記号表'!$C$6:$L$47,10,FALSE))</f>
        <v/>
      </c>
      <c r="AV190" s="857" t="str">
        <f>IF(AV189="","",VLOOKUP(AV189,'(参考様式８）シフト記号表'!$C$6:$L$47,10,FALSE))</f>
        <v/>
      </c>
      <c r="AW190" s="857" t="str">
        <f>IF(AW189="","",VLOOKUP(AW189,'(参考様式８）シフト記号表'!$C$6:$L$47,10,FALSE))</f>
        <v/>
      </c>
      <c r="AX190" s="872" t="str">
        <f>IF(AX189="","",VLOOKUP(AX189,'(参考様式８）シフト記号表'!$C$6:$L$47,10,FALSE))</f>
        <v/>
      </c>
      <c r="AY190" s="845" t="str">
        <f>IF(AY189="","",VLOOKUP(AY189,'(参考様式８）シフト記号表'!$C$6:$L$47,10,FALSE))</f>
        <v/>
      </c>
      <c r="AZ190" s="857" t="str">
        <f>IF(AZ189="","",VLOOKUP(AZ189,'(参考様式８）シフト記号表'!$C$6:$L$47,10,FALSE))</f>
        <v/>
      </c>
      <c r="BA190" s="857" t="str">
        <f>IF(BA189="","",VLOOKUP(BA189,'(参考様式８）シフト記号表'!$C$6:$L$47,10,FALSE))</f>
        <v/>
      </c>
      <c r="BB190" s="904">
        <f>IF($BE$3="４週",SUM(W190:AX190),IF($BE$3="暦月",SUM(W190:BA190),""))</f>
        <v>0</v>
      </c>
      <c r="BC190" s="912"/>
      <c r="BD190" s="921">
        <f>IF($BE$3="４週",BB190/4,IF($BE$3="暦月",(BB190/($BE$8/7)),""))</f>
        <v>0</v>
      </c>
      <c r="BE190" s="912"/>
      <c r="BF190" s="932"/>
      <c r="BG190" s="937"/>
      <c r="BH190" s="937"/>
      <c r="BI190" s="937"/>
      <c r="BJ190" s="948"/>
    </row>
    <row r="191" spans="2:62" ht="20.25" customHeight="1">
      <c r="B191" s="706">
        <f>B189+1</f>
        <v>89</v>
      </c>
      <c r="C191" s="719"/>
      <c r="D191" s="730"/>
      <c r="E191" s="737"/>
      <c r="F191" s="742"/>
      <c r="G191" s="737"/>
      <c r="H191" s="742"/>
      <c r="I191" s="751"/>
      <c r="J191" s="765"/>
      <c r="K191" s="771"/>
      <c r="L191" s="785"/>
      <c r="M191" s="785"/>
      <c r="N191" s="730"/>
      <c r="O191" s="792"/>
      <c r="P191" s="797"/>
      <c r="Q191" s="797"/>
      <c r="R191" s="797"/>
      <c r="S191" s="808"/>
      <c r="T191" s="818" t="s">
        <v>693</v>
      </c>
      <c r="U191" s="825"/>
      <c r="V191" s="836"/>
      <c r="W191" s="846"/>
      <c r="X191" s="858"/>
      <c r="Y191" s="858"/>
      <c r="Z191" s="858"/>
      <c r="AA191" s="858"/>
      <c r="AB191" s="858"/>
      <c r="AC191" s="873"/>
      <c r="AD191" s="846"/>
      <c r="AE191" s="858"/>
      <c r="AF191" s="858"/>
      <c r="AG191" s="858"/>
      <c r="AH191" s="858"/>
      <c r="AI191" s="858"/>
      <c r="AJ191" s="873"/>
      <c r="AK191" s="846"/>
      <c r="AL191" s="858"/>
      <c r="AM191" s="858"/>
      <c r="AN191" s="858"/>
      <c r="AO191" s="858"/>
      <c r="AP191" s="858"/>
      <c r="AQ191" s="873"/>
      <c r="AR191" s="846"/>
      <c r="AS191" s="858"/>
      <c r="AT191" s="858"/>
      <c r="AU191" s="858"/>
      <c r="AV191" s="858"/>
      <c r="AW191" s="858"/>
      <c r="AX191" s="873"/>
      <c r="AY191" s="846"/>
      <c r="AZ191" s="858"/>
      <c r="BA191" s="896"/>
      <c r="BB191" s="903"/>
      <c r="BC191" s="911"/>
      <c r="BD191" s="920"/>
      <c r="BE191" s="926"/>
      <c r="BF191" s="931"/>
      <c r="BG191" s="936"/>
      <c r="BH191" s="936"/>
      <c r="BI191" s="936"/>
      <c r="BJ191" s="947"/>
    </row>
    <row r="192" spans="2:62" ht="20.25" customHeight="1">
      <c r="B192" s="707"/>
      <c r="C192" s="720"/>
      <c r="D192" s="731"/>
      <c r="E192" s="739"/>
      <c r="F192" s="744">
        <f>C191</f>
        <v>0</v>
      </c>
      <c r="G192" s="739"/>
      <c r="H192" s="744">
        <f>I191</f>
        <v>0</v>
      </c>
      <c r="I192" s="752"/>
      <c r="J192" s="766"/>
      <c r="K192" s="772"/>
      <c r="L192" s="786"/>
      <c r="M192" s="786"/>
      <c r="N192" s="731"/>
      <c r="O192" s="792"/>
      <c r="P192" s="797"/>
      <c r="Q192" s="797"/>
      <c r="R192" s="797"/>
      <c r="S192" s="808"/>
      <c r="T192" s="817" t="s">
        <v>623</v>
      </c>
      <c r="U192" s="824"/>
      <c r="V192" s="835"/>
      <c r="W192" s="845" t="str">
        <f>IF(W191="","",VLOOKUP(W191,'(参考様式８）シフト記号表'!$C$6:$L$47,10,FALSE))</f>
        <v/>
      </c>
      <c r="X192" s="857" t="str">
        <f>IF(X191="","",VLOOKUP(X191,'(参考様式８）シフト記号表'!$C$6:$L$47,10,FALSE))</f>
        <v/>
      </c>
      <c r="Y192" s="857" t="str">
        <f>IF(Y191="","",VLOOKUP(Y191,'(参考様式８）シフト記号表'!$C$6:$L$47,10,FALSE))</f>
        <v/>
      </c>
      <c r="Z192" s="857" t="str">
        <f>IF(Z191="","",VLOOKUP(Z191,'(参考様式８）シフト記号表'!$C$6:$L$47,10,FALSE))</f>
        <v/>
      </c>
      <c r="AA192" s="857" t="str">
        <f>IF(AA191="","",VLOOKUP(AA191,'(参考様式８）シフト記号表'!$C$6:$L$47,10,FALSE))</f>
        <v/>
      </c>
      <c r="AB192" s="857" t="str">
        <f>IF(AB191="","",VLOOKUP(AB191,'(参考様式８）シフト記号表'!$C$6:$L$47,10,FALSE))</f>
        <v/>
      </c>
      <c r="AC192" s="872" t="str">
        <f>IF(AC191="","",VLOOKUP(AC191,'(参考様式８）シフト記号表'!$C$6:$L$47,10,FALSE))</f>
        <v/>
      </c>
      <c r="AD192" s="845" t="str">
        <f>IF(AD191="","",VLOOKUP(AD191,'(参考様式８）シフト記号表'!$C$6:$L$47,10,FALSE))</f>
        <v/>
      </c>
      <c r="AE192" s="857" t="str">
        <f>IF(AE191="","",VLOOKUP(AE191,'(参考様式８）シフト記号表'!$C$6:$L$47,10,FALSE))</f>
        <v/>
      </c>
      <c r="AF192" s="857" t="str">
        <f>IF(AF191="","",VLOOKUP(AF191,'(参考様式８）シフト記号表'!$C$6:$L$47,10,FALSE))</f>
        <v/>
      </c>
      <c r="AG192" s="857" t="str">
        <f>IF(AG191="","",VLOOKUP(AG191,'(参考様式８）シフト記号表'!$C$6:$L$47,10,FALSE))</f>
        <v/>
      </c>
      <c r="AH192" s="857" t="str">
        <f>IF(AH191="","",VLOOKUP(AH191,'(参考様式８）シフト記号表'!$C$6:$L$47,10,FALSE))</f>
        <v/>
      </c>
      <c r="AI192" s="857" t="str">
        <f>IF(AI191="","",VLOOKUP(AI191,'(参考様式８）シフト記号表'!$C$6:$L$47,10,FALSE))</f>
        <v/>
      </c>
      <c r="AJ192" s="872" t="str">
        <f>IF(AJ191="","",VLOOKUP(AJ191,'(参考様式８）シフト記号表'!$C$6:$L$47,10,FALSE))</f>
        <v/>
      </c>
      <c r="AK192" s="845" t="str">
        <f>IF(AK191="","",VLOOKUP(AK191,'(参考様式８）シフト記号表'!$C$6:$L$47,10,FALSE))</f>
        <v/>
      </c>
      <c r="AL192" s="857" t="str">
        <f>IF(AL191="","",VLOOKUP(AL191,'(参考様式８）シフト記号表'!$C$6:$L$47,10,FALSE))</f>
        <v/>
      </c>
      <c r="AM192" s="857" t="str">
        <f>IF(AM191="","",VLOOKUP(AM191,'(参考様式８）シフト記号表'!$C$6:$L$47,10,FALSE))</f>
        <v/>
      </c>
      <c r="AN192" s="857" t="str">
        <f>IF(AN191="","",VLOOKUP(AN191,'(参考様式８）シフト記号表'!$C$6:$L$47,10,FALSE))</f>
        <v/>
      </c>
      <c r="AO192" s="857" t="str">
        <f>IF(AO191="","",VLOOKUP(AO191,'(参考様式８）シフト記号表'!$C$6:$L$47,10,FALSE))</f>
        <v/>
      </c>
      <c r="AP192" s="857" t="str">
        <f>IF(AP191="","",VLOOKUP(AP191,'(参考様式８）シフト記号表'!$C$6:$L$47,10,FALSE))</f>
        <v/>
      </c>
      <c r="AQ192" s="872" t="str">
        <f>IF(AQ191="","",VLOOKUP(AQ191,'(参考様式８）シフト記号表'!$C$6:$L$47,10,FALSE))</f>
        <v/>
      </c>
      <c r="AR192" s="845" t="str">
        <f>IF(AR191="","",VLOOKUP(AR191,'(参考様式８）シフト記号表'!$C$6:$L$47,10,FALSE))</f>
        <v/>
      </c>
      <c r="AS192" s="857" t="str">
        <f>IF(AS191="","",VLOOKUP(AS191,'(参考様式８）シフト記号表'!$C$6:$L$47,10,FALSE))</f>
        <v/>
      </c>
      <c r="AT192" s="857" t="str">
        <f>IF(AT191="","",VLOOKUP(AT191,'(参考様式８）シフト記号表'!$C$6:$L$47,10,FALSE))</f>
        <v/>
      </c>
      <c r="AU192" s="857" t="str">
        <f>IF(AU191="","",VLOOKUP(AU191,'(参考様式８）シフト記号表'!$C$6:$L$47,10,FALSE))</f>
        <v/>
      </c>
      <c r="AV192" s="857" t="str">
        <f>IF(AV191="","",VLOOKUP(AV191,'(参考様式８）シフト記号表'!$C$6:$L$47,10,FALSE))</f>
        <v/>
      </c>
      <c r="AW192" s="857" t="str">
        <f>IF(AW191="","",VLOOKUP(AW191,'(参考様式８）シフト記号表'!$C$6:$L$47,10,FALSE))</f>
        <v/>
      </c>
      <c r="AX192" s="872" t="str">
        <f>IF(AX191="","",VLOOKUP(AX191,'(参考様式８）シフト記号表'!$C$6:$L$47,10,FALSE))</f>
        <v/>
      </c>
      <c r="AY192" s="845" t="str">
        <f>IF(AY191="","",VLOOKUP(AY191,'(参考様式８）シフト記号表'!$C$6:$L$47,10,FALSE))</f>
        <v/>
      </c>
      <c r="AZ192" s="857" t="str">
        <f>IF(AZ191="","",VLOOKUP(AZ191,'(参考様式８）シフト記号表'!$C$6:$L$47,10,FALSE))</f>
        <v/>
      </c>
      <c r="BA192" s="857" t="str">
        <f>IF(BA191="","",VLOOKUP(BA191,'(参考様式８）シフト記号表'!$C$6:$L$47,10,FALSE))</f>
        <v/>
      </c>
      <c r="BB192" s="904">
        <f>IF($BE$3="４週",SUM(W192:AX192),IF($BE$3="暦月",SUM(W192:BA192),""))</f>
        <v>0</v>
      </c>
      <c r="BC192" s="912"/>
      <c r="BD192" s="921">
        <f>IF($BE$3="４週",BB192/4,IF($BE$3="暦月",(BB192/($BE$8/7)),""))</f>
        <v>0</v>
      </c>
      <c r="BE192" s="912"/>
      <c r="BF192" s="932"/>
      <c r="BG192" s="937"/>
      <c r="BH192" s="937"/>
      <c r="BI192" s="937"/>
      <c r="BJ192" s="948"/>
    </row>
    <row r="193" spans="2:62" ht="20.25" customHeight="1">
      <c r="B193" s="706">
        <f>B191+1</f>
        <v>90</v>
      </c>
      <c r="C193" s="719"/>
      <c r="D193" s="730"/>
      <c r="E193" s="737"/>
      <c r="F193" s="742"/>
      <c r="G193" s="737"/>
      <c r="H193" s="742"/>
      <c r="I193" s="751"/>
      <c r="J193" s="765"/>
      <c r="K193" s="771"/>
      <c r="L193" s="785"/>
      <c r="M193" s="785"/>
      <c r="N193" s="730"/>
      <c r="O193" s="792"/>
      <c r="P193" s="797"/>
      <c r="Q193" s="797"/>
      <c r="R193" s="797"/>
      <c r="S193" s="808"/>
      <c r="T193" s="818" t="s">
        <v>693</v>
      </c>
      <c r="U193" s="825"/>
      <c r="V193" s="836"/>
      <c r="W193" s="846"/>
      <c r="X193" s="858"/>
      <c r="Y193" s="858"/>
      <c r="Z193" s="858"/>
      <c r="AA193" s="858"/>
      <c r="AB193" s="858"/>
      <c r="AC193" s="873"/>
      <c r="AD193" s="846"/>
      <c r="AE193" s="858"/>
      <c r="AF193" s="858"/>
      <c r="AG193" s="858"/>
      <c r="AH193" s="858"/>
      <c r="AI193" s="858"/>
      <c r="AJ193" s="873"/>
      <c r="AK193" s="846"/>
      <c r="AL193" s="858"/>
      <c r="AM193" s="858"/>
      <c r="AN193" s="858"/>
      <c r="AO193" s="858"/>
      <c r="AP193" s="858"/>
      <c r="AQ193" s="873"/>
      <c r="AR193" s="846"/>
      <c r="AS193" s="858"/>
      <c r="AT193" s="858"/>
      <c r="AU193" s="858"/>
      <c r="AV193" s="858"/>
      <c r="AW193" s="858"/>
      <c r="AX193" s="873"/>
      <c r="AY193" s="846"/>
      <c r="AZ193" s="858"/>
      <c r="BA193" s="896"/>
      <c r="BB193" s="903"/>
      <c r="BC193" s="911"/>
      <c r="BD193" s="920"/>
      <c r="BE193" s="926"/>
      <c r="BF193" s="931"/>
      <c r="BG193" s="936"/>
      <c r="BH193" s="936"/>
      <c r="BI193" s="936"/>
      <c r="BJ193" s="947"/>
    </row>
    <row r="194" spans="2:62" ht="20.25" customHeight="1">
      <c r="B194" s="707"/>
      <c r="C194" s="720"/>
      <c r="D194" s="731"/>
      <c r="E194" s="739"/>
      <c r="F194" s="744">
        <f>C193</f>
        <v>0</v>
      </c>
      <c r="G194" s="739"/>
      <c r="H194" s="744">
        <f>I193</f>
        <v>0</v>
      </c>
      <c r="I194" s="752"/>
      <c r="J194" s="766"/>
      <c r="K194" s="772"/>
      <c r="L194" s="786"/>
      <c r="M194" s="786"/>
      <c r="N194" s="731"/>
      <c r="O194" s="792"/>
      <c r="P194" s="797"/>
      <c r="Q194" s="797"/>
      <c r="R194" s="797"/>
      <c r="S194" s="808"/>
      <c r="T194" s="817" t="s">
        <v>623</v>
      </c>
      <c r="U194" s="824"/>
      <c r="V194" s="835"/>
      <c r="W194" s="845" t="str">
        <f>IF(W193="","",VLOOKUP(W193,'(参考様式８）シフト記号表'!$C$6:$L$47,10,FALSE))</f>
        <v/>
      </c>
      <c r="X194" s="857" t="str">
        <f>IF(X193="","",VLOOKUP(X193,'(参考様式８）シフト記号表'!$C$6:$L$47,10,FALSE))</f>
        <v/>
      </c>
      <c r="Y194" s="857" t="str">
        <f>IF(Y193="","",VLOOKUP(Y193,'(参考様式８）シフト記号表'!$C$6:$L$47,10,FALSE))</f>
        <v/>
      </c>
      <c r="Z194" s="857" t="str">
        <f>IF(Z193="","",VLOOKUP(Z193,'(参考様式８）シフト記号表'!$C$6:$L$47,10,FALSE))</f>
        <v/>
      </c>
      <c r="AA194" s="857" t="str">
        <f>IF(AA193="","",VLOOKUP(AA193,'(参考様式８）シフト記号表'!$C$6:$L$47,10,FALSE))</f>
        <v/>
      </c>
      <c r="AB194" s="857" t="str">
        <f>IF(AB193="","",VLOOKUP(AB193,'(参考様式８）シフト記号表'!$C$6:$L$47,10,FALSE))</f>
        <v/>
      </c>
      <c r="AC194" s="872" t="str">
        <f>IF(AC193="","",VLOOKUP(AC193,'(参考様式８）シフト記号表'!$C$6:$L$47,10,FALSE))</f>
        <v/>
      </c>
      <c r="AD194" s="845" t="str">
        <f>IF(AD193="","",VLOOKUP(AD193,'(参考様式８）シフト記号表'!$C$6:$L$47,10,FALSE))</f>
        <v/>
      </c>
      <c r="AE194" s="857" t="str">
        <f>IF(AE193="","",VLOOKUP(AE193,'(参考様式８）シフト記号表'!$C$6:$L$47,10,FALSE))</f>
        <v/>
      </c>
      <c r="AF194" s="857" t="str">
        <f>IF(AF193="","",VLOOKUP(AF193,'(参考様式８）シフト記号表'!$C$6:$L$47,10,FALSE))</f>
        <v/>
      </c>
      <c r="AG194" s="857" t="str">
        <f>IF(AG193="","",VLOOKUP(AG193,'(参考様式８）シフト記号表'!$C$6:$L$47,10,FALSE))</f>
        <v/>
      </c>
      <c r="AH194" s="857" t="str">
        <f>IF(AH193="","",VLOOKUP(AH193,'(参考様式８）シフト記号表'!$C$6:$L$47,10,FALSE))</f>
        <v/>
      </c>
      <c r="AI194" s="857" t="str">
        <f>IF(AI193="","",VLOOKUP(AI193,'(参考様式８）シフト記号表'!$C$6:$L$47,10,FALSE))</f>
        <v/>
      </c>
      <c r="AJ194" s="872" t="str">
        <f>IF(AJ193="","",VLOOKUP(AJ193,'(参考様式８）シフト記号表'!$C$6:$L$47,10,FALSE))</f>
        <v/>
      </c>
      <c r="AK194" s="845" t="str">
        <f>IF(AK193="","",VLOOKUP(AK193,'(参考様式８）シフト記号表'!$C$6:$L$47,10,FALSE))</f>
        <v/>
      </c>
      <c r="AL194" s="857" t="str">
        <f>IF(AL193="","",VLOOKUP(AL193,'(参考様式８）シフト記号表'!$C$6:$L$47,10,FALSE))</f>
        <v/>
      </c>
      <c r="AM194" s="857" t="str">
        <f>IF(AM193="","",VLOOKUP(AM193,'(参考様式８）シフト記号表'!$C$6:$L$47,10,FALSE))</f>
        <v/>
      </c>
      <c r="AN194" s="857" t="str">
        <f>IF(AN193="","",VLOOKUP(AN193,'(参考様式８）シフト記号表'!$C$6:$L$47,10,FALSE))</f>
        <v/>
      </c>
      <c r="AO194" s="857" t="str">
        <f>IF(AO193="","",VLOOKUP(AO193,'(参考様式８）シフト記号表'!$C$6:$L$47,10,FALSE))</f>
        <v/>
      </c>
      <c r="AP194" s="857" t="str">
        <f>IF(AP193="","",VLOOKUP(AP193,'(参考様式８）シフト記号表'!$C$6:$L$47,10,FALSE))</f>
        <v/>
      </c>
      <c r="AQ194" s="872" t="str">
        <f>IF(AQ193="","",VLOOKUP(AQ193,'(参考様式８）シフト記号表'!$C$6:$L$47,10,FALSE))</f>
        <v/>
      </c>
      <c r="AR194" s="845" t="str">
        <f>IF(AR193="","",VLOOKUP(AR193,'(参考様式８）シフト記号表'!$C$6:$L$47,10,FALSE))</f>
        <v/>
      </c>
      <c r="AS194" s="857" t="str">
        <f>IF(AS193="","",VLOOKUP(AS193,'(参考様式８）シフト記号表'!$C$6:$L$47,10,FALSE))</f>
        <v/>
      </c>
      <c r="AT194" s="857" t="str">
        <f>IF(AT193="","",VLOOKUP(AT193,'(参考様式８）シフト記号表'!$C$6:$L$47,10,FALSE))</f>
        <v/>
      </c>
      <c r="AU194" s="857" t="str">
        <f>IF(AU193="","",VLOOKUP(AU193,'(参考様式８）シフト記号表'!$C$6:$L$47,10,FALSE))</f>
        <v/>
      </c>
      <c r="AV194" s="857" t="str">
        <f>IF(AV193="","",VLOOKUP(AV193,'(参考様式８）シフト記号表'!$C$6:$L$47,10,FALSE))</f>
        <v/>
      </c>
      <c r="AW194" s="857" t="str">
        <f>IF(AW193="","",VLOOKUP(AW193,'(参考様式８）シフト記号表'!$C$6:$L$47,10,FALSE))</f>
        <v/>
      </c>
      <c r="AX194" s="872" t="str">
        <f>IF(AX193="","",VLOOKUP(AX193,'(参考様式８）シフト記号表'!$C$6:$L$47,10,FALSE))</f>
        <v/>
      </c>
      <c r="AY194" s="845" t="str">
        <f>IF(AY193="","",VLOOKUP(AY193,'(参考様式８）シフト記号表'!$C$6:$L$47,10,FALSE))</f>
        <v/>
      </c>
      <c r="AZ194" s="857" t="str">
        <f>IF(AZ193="","",VLOOKUP(AZ193,'(参考様式８）シフト記号表'!$C$6:$L$47,10,FALSE))</f>
        <v/>
      </c>
      <c r="BA194" s="857" t="str">
        <f>IF(BA193="","",VLOOKUP(BA193,'(参考様式８）シフト記号表'!$C$6:$L$47,10,FALSE))</f>
        <v/>
      </c>
      <c r="BB194" s="904">
        <f>IF($BE$3="４週",SUM(W194:AX194),IF($BE$3="暦月",SUM(W194:BA194),""))</f>
        <v>0</v>
      </c>
      <c r="BC194" s="912"/>
      <c r="BD194" s="921">
        <f>IF($BE$3="４週",BB194/4,IF($BE$3="暦月",(BB194/($BE$8/7)),""))</f>
        <v>0</v>
      </c>
      <c r="BE194" s="912"/>
      <c r="BF194" s="932"/>
      <c r="BG194" s="937"/>
      <c r="BH194" s="937"/>
      <c r="BI194" s="937"/>
      <c r="BJ194" s="948"/>
    </row>
    <row r="195" spans="2:62" ht="20.25" customHeight="1">
      <c r="B195" s="706">
        <f>B193+1</f>
        <v>91</v>
      </c>
      <c r="C195" s="719"/>
      <c r="D195" s="730"/>
      <c r="E195" s="737"/>
      <c r="F195" s="742"/>
      <c r="G195" s="737"/>
      <c r="H195" s="742"/>
      <c r="I195" s="751"/>
      <c r="J195" s="765"/>
      <c r="K195" s="771"/>
      <c r="L195" s="785"/>
      <c r="M195" s="785"/>
      <c r="N195" s="730"/>
      <c r="O195" s="792"/>
      <c r="P195" s="797"/>
      <c r="Q195" s="797"/>
      <c r="R195" s="797"/>
      <c r="S195" s="808"/>
      <c r="T195" s="818" t="s">
        <v>693</v>
      </c>
      <c r="U195" s="825"/>
      <c r="V195" s="836"/>
      <c r="W195" s="846"/>
      <c r="X195" s="858"/>
      <c r="Y195" s="858"/>
      <c r="Z195" s="858"/>
      <c r="AA195" s="858"/>
      <c r="AB195" s="858"/>
      <c r="AC195" s="873"/>
      <c r="AD195" s="846"/>
      <c r="AE195" s="858"/>
      <c r="AF195" s="858"/>
      <c r="AG195" s="858"/>
      <c r="AH195" s="858"/>
      <c r="AI195" s="858"/>
      <c r="AJ195" s="873"/>
      <c r="AK195" s="846"/>
      <c r="AL195" s="858"/>
      <c r="AM195" s="858"/>
      <c r="AN195" s="858"/>
      <c r="AO195" s="858"/>
      <c r="AP195" s="858"/>
      <c r="AQ195" s="873"/>
      <c r="AR195" s="846"/>
      <c r="AS195" s="858"/>
      <c r="AT195" s="858"/>
      <c r="AU195" s="858"/>
      <c r="AV195" s="858"/>
      <c r="AW195" s="858"/>
      <c r="AX195" s="873"/>
      <c r="AY195" s="846"/>
      <c r="AZ195" s="858"/>
      <c r="BA195" s="896"/>
      <c r="BB195" s="903"/>
      <c r="BC195" s="911"/>
      <c r="BD195" s="920"/>
      <c r="BE195" s="926"/>
      <c r="BF195" s="931"/>
      <c r="BG195" s="936"/>
      <c r="BH195" s="936"/>
      <c r="BI195" s="936"/>
      <c r="BJ195" s="947"/>
    </row>
    <row r="196" spans="2:62" ht="20.25" customHeight="1">
      <c r="B196" s="707"/>
      <c r="C196" s="720"/>
      <c r="D196" s="731"/>
      <c r="E196" s="739"/>
      <c r="F196" s="744">
        <f>C195</f>
        <v>0</v>
      </c>
      <c r="G196" s="739"/>
      <c r="H196" s="744">
        <f>I195</f>
        <v>0</v>
      </c>
      <c r="I196" s="752"/>
      <c r="J196" s="766"/>
      <c r="K196" s="772"/>
      <c r="L196" s="786"/>
      <c r="M196" s="786"/>
      <c r="N196" s="731"/>
      <c r="O196" s="792"/>
      <c r="P196" s="797"/>
      <c r="Q196" s="797"/>
      <c r="R196" s="797"/>
      <c r="S196" s="808"/>
      <c r="T196" s="817" t="s">
        <v>623</v>
      </c>
      <c r="U196" s="824"/>
      <c r="V196" s="835"/>
      <c r="W196" s="845" t="str">
        <f>IF(W195="","",VLOOKUP(W195,'(参考様式８）シフト記号表'!$C$6:$L$47,10,FALSE))</f>
        <v/>
      </c>
      <c r="X196" s="857" t="str">
        <f>IF(X195="","",VLOOKUP(X195,'(参考様式８）シフト記号表'!$C$6:$L$47,10,FALSE))</f>
        <v/>
      </c>
      <c r="Y196" s="857" t="str">
        <f>IF(Y195="","",VLOOKUP(Y195,'(参考様式８）シフト記号表'!$C$6:$L$47,10,FALSE))</f>
        <v/>
      </c>
      <c r="Z196" s="857" t="str">
        <f>IF(Z195="","",VLOOKUP(Z195,'(参考様式８）シフト記号表'!$C$6:$L$47,10,FALSE))</f>
        <v/>
      </c>
      <c r="AA196" s="857" t="str">
        <f>IF(AA195="","",VLOOKUP(AA195,'(参考様式８）シフト記号表'!$C$6:$L$47,10,FALSE))</f>
        <v/>
      </c>
      <c r="AB196" s="857" t="str">
        <f>IF(AB195="","",VLOOKUP(AB195,'(参考様式８）シフト記号表'!$C$6:$L$47,10,FALSE))</f>
        <v/>
      </c>
      <c r="AC196" s="872" t="str">
        <f>IF(AC195="","",VLOOKUP(AC195,'(参考様式８）シフト記号表'!$C$6:$L$47,10,FALSE))</f>
        <v/>
      </c>
      <c r="AD196" s="845" t="str">
        <f>IF(AD195="","",VLOOKUP(AD195,'(参考様式８）シフト記号表'!$C$6:$L$47,10,FALSE))</f>
        <v/>
      </c>
      <c r="AE196" s="857" t="str">
        <f>IF(AE195="","",VLOOKUP(AE195,'(参考様式８）シフト記号表'!$C$6:$L$47,10,FALSE))</f>
        <v/>
      </c>
      <c r="AF196" s="857" t="str">
        <f>IF(AF195="","",VLOOKUP(AF195,'(参考様式８）シフト記号表'!$C$6:$L$47,10,FALSE))</f>
        <v/>
      </c>
      <c r="AG196" s="857" t="str">
        <f>IF(AG195="","",VLOOKUP(AG195,'(参考様式８）シフト記号表'!$C$6:$L$47,10,FALSE))</f>
        <v/>
      </c>
      <c r="AH196" s="857" t="str">
        <f>IF(AH195="","",VLOOKUP(AH195,'(参考様式８）シフト記号表'!$C$6:$L$47,10,FALSE))</f>
        <v/>
      </c>
      <c r="AI196" s="857" t="str">
        <f>IF(AI195="","",VLOOKUP(AI195,'(参考様式８）シフト記号表'!$C$6:$L$47,10,FALSE))</f>
        <v/>
      </c>
      <c r="AJ196" s="872" t="str">
        <f>IF(AJ195="","",VLOOKUP(AJ195,'(参考様式８）シフト記号表'!$C$6:$L$47,10,FALSE))</f>
        <v/>
      </c>
      <c r="AK196" s="845" t="str">
        <f>IF(AK195="","",VLOOKUP(AK195,'(参考様式８）シフト記号表'!$C$6:$L$47,10,FALSE))</f>
        <v/>
      </c>
      <c r="AL196" s="857" t="str">
        <f>IF(AL195="","",VLOOKUP(AL195,'(参考様式８）シフト記号表'!$C$6:$L$47,10,FALSE))</f>
        <v/>
      </c>
      <c r="AM196" s="857" t="str">
        <f>IF(AM195="","",VLOOKUP(AM195,'(参考様式８）シフト記号表'!$C$6:$L$47,10,FALSE))</f>
        <v/>
      </c>
      <c r="AN196" s="857" t="str">
        <f>IF(AN195="","",VLOOKUP(AN195,'(参考様式８）シフト記号表'!$C$6:$L$47,10,FALSE))</f>
        <v/>
      </c>
      <c r="AO196" s="857" t="str">
        <f>IF(AO195="","",VLOOKUP(AO195,'(参考様式８）シフト記号表'!$C$6:$L$47,10,FALSE))</f>
        <v/>
      </c>
      <c r="AP196" s="857" t="str">
        <f>IF(AP195="","",VLOOKUP(AP195,'(参考様式８）シフト記号表'!$C$6:$L$47,10,FALSE))</f>
        <v/>
      </c>
      <c r="AQ196" s="872" t="str">
        <f>IF(AQ195="","",VLOOKUP(AQ195,'(参考様式８）シフト記号表'!$C$6:$L$47,10,FALSE))</f>
        <v/>
      </c>
      <c r="AR196" s="845" t="str">
        <f>IF(AR195="","",VLOOKUP(AR195,'(参考様式８）シフト記号表'!$C$6:$L$47,10,FALSE))</f>
        <v/>
      </c>
      <c r="AS196" s="857" t="str">
        <f>IF(AS195="","",VLOOKUP(AS195,'(参考様式８）シフト記号表'!$C$6:$L$47,10,FALSE))</f>
        <v/>
      </c>
      <c r="AT196" s="857" t="str">
        <f>IF(AT195="","",VLOOKUP(AT195,'(参考様式８）シフト記号表'!$C$6:$L$47,10,FALSE))</f>
        <v/>
      </c>
      <c r="AU196" s="857" t="str">
        <f>IF(AU195="","",VLOOKUP(AU195,'(参考様式８）シフト記号表'!$C$6:$L$47,10,FALSE))</f>
        <v/>
      </c>
      <c r="AV196" s="857" t="str">
        <f>IF(AV195="","",VLOOKUP(AV195,'(参考様式８）シフト記号表'!$C$6:$L$47,10,FALSE))</f>
        <v/>
      </c>
      <c r="AW196" s="857" t="str">
        <f>IF(AW195="","",VLOOKUP(AW195,'(参考様式８）シフト記号表'!$C$6:$L$47,10,FALSE))</f>
        <v/>
      </c>
      <c r="AX196" s="872" t="str">
        <f>IF(AX195="","",VLOOKUP(AX195,'(参考様式８）シフト記号表'!$C$6:$L$47,10,FALSE))</f>
        <v/>
      </c>
      <c r="AY196" s="845" t="str">
        <f>IF(AY195="","",VLOOKUP(AY195,'(参考様式８）シフト記号表'!$C$6:$L$47,10,FALSE))</f>
        <v/>
      </c>
      <c r="AZ196" s="857" t="str">
        <f>IF(AZ195="","",VLOOKUP(AZ195,'(参考様式８）シフト記号表'!$C$6:$L$47,10,FALSE))</f>
        <v/>
      </c>
      <c r="BA196" s="857" t="str">
        <f>IF(BA195="","",VLOOKUP(BA195,'(参考様式８）シフト記号表'!$C$6:$L$47,10,FALSE))</f>
        <v/>
      </c>
      <c r="BB196" s="904">
        <f>IF($BE$3="４週",SUM(W196:AX196),IF($BE$3="暦月",SUM(W196:BA196),""))</f>
        <v>0</v>
      </c>
      <c r="BC196" s="912"/>
      <c r="BD196" s="921">
        <f>IF($BE$3="４週",BB196/4,IF($BE$3="暦月",(BB196/($BE$8/7)),""))</f>
        <v>0</v>
      </c>
      <c r="BE196" s="912"/>
      <c r="BF196" s="932"/>
      <c r="BG196" s="937"/>
      <c r="BH196" s="937"/>
      <c r="BI196" s="937"/>
      <c r="BJ196" s="948"/>
    </row>
    <row r="197" spans="2:62" ht="20.25" customHeight="1">
      <c r="B197" s="706">
        <f>B195+1</f>
        <v>92</v>
      </c>
      <c r="C197" s="719"/>
      <c r="D197" s="730"/>
      <c r="E197" s="737"/>
      <c r="F197" s="742"/>
      <c r="G197" s="737"/>
      <c r="H197" s="742"/>
      <c r="I197" s="751"/>
      <c r="J197" s="765"/>
      <c r="K197" s="771"/>
      <c r="L197" s="785"/>
      <c r="M197" s="785"/>
      <c r="N197" s="730"/>
      <c r="O197" s="792"/>
      <c r="P197" s="797"/>
      <c r="Q197" s="797"/>
      <c r="R197" s="797"/>
      <c r="S197" s="808"/>
      <c r="T197" s="818" t="s">
        <v>693</v>
      </c>
      <c r="U197" s="825"/>
      <c r="V197" s="836"/>
      <c r="W197" s="846"/>
      <c r="X197" s="858"/>
      <c r="Y197" s="858"/>
      <c r="Z197" s="858"/>
      <c r="AA197" s="858"/>
      <c r="AB197" s="858"/>
      <c r="AC197" s="873"/>
      <c r="AD197" s="846"/>
      <c r="AE197" s="858"/>
      <c r="AF197" s="858"/>
      <c r="AG197" s="858"/>
      <c r="AH197" s="858"/>
      <c r="AI197" s="858"/>
      <c r="AJ197" s="873"/>
      <c r="AK197" s="846"/>
      <c r="AL197" s="858"/>
      <c r="AM197" s="858"/>
      <c r="AN197" s="858"/>
      <c r="AO197" s="858"/>
      <c r="AP197" s="858"/>
      <c r="AQ197" s="873"/>
      <c r="AR197" s="846"/>
      <c r="AS197" s="858"/>
      <c r="AT197" s="858"/>
      <c r="AU197" s="858"/>
      <c r="AV197" s="858"/>
      <c r="AW197" s="858"/>
      <c r="AX197" s="873"/>
      <c r="AY197" s="846"/>
      <c r="AZ197" s="858"/>
      <c r="BA197" s="896"/>
      <c r="BB197" s="903"/>
      <c r="BC197" s="911"/>
      <c r="BD197" s="920"/>
      <c r="BE197" s="926"/>
      <c r="BF197" s="931"/>
      <c r="BG197" s="936"/>
      <c r="BH197" s="936"/>
      <c r="BI197" s="936"/>
      <c r="BJ197" s="947"/>
    </row>
    <row r="198" spans="2:62" ht="20.25" customHeight="1">
      <c r="B198" s="707"/>
      <c r="C198" s="720"/>
      <c r="D198" s="731"/>
      <c r="E198" s="739"/>
      <c r="F198" s="744">
        <f>C197</f>
        <v>0</v>
      </c>
      <c r="G198" s="739"/>
      <c r="H198" s="744">
        <f>I197</f>
        <v>0</v>
      </c>
      <c r="I198" s="752"/>
      <c r="J198" s="766"/>
      <c r="K198" s="772"/>
      <c r="L198" s="786"/>
      <c r="M198" s="786"/>
      <c r="N198" s="731"/>
      <c r="O198" s="792"/>
      <c r="P198" s="797"/>
      <c r="Q198" s="797"/>
      <c r="R198" s="797"/>
      <c r="S198" s="808"/>
      <c r="T198" s="817" t="s">
        <v>623</v>
      </c>
      <c r="U198" s="824"/>
      <c r="V198" s="835"/>
      <c r="W198" s="845" t="str">
        <f>IF(W197="","",VLOOKUP(W197,'(参考様式８）シフト記号表'!$C$6:$L$47,10,FALSE))</f>
        <v/>
      </c>
      <c r="X198" s="857" t="str">
        <f>IF(X197="","",VLOOKUP(X197,'(参考様式８）シフト記号表'!$C$6:$L$47,10,FALSE))</f>
        <v/>
      </c>
      <c r="Y198" s="857" t="str">
        <f>IF(Y197="","",VLOOKUP(Y197,'(参考様式８）シフト記号表'!$C$6:$L$47,10,FALSE))</f>
        <v/>
      </c>
      <c r="Z198" s="857" t="str">
        <f>IF(Z197="","",VLOOKUP(Z197,'(参考様式８）シフト記号表'!$C$6:$L$47,10,FALSE))</f>
        <v/>
      </c>
      <c r="AA198" s="857" t="str">
        <f>IF(AA197="","",VLOOKUP(AA197,'(参考様式８）シフト記号表'!$C$6:$L$47,10,FALSE))</f>
        <v/>
      </c>
      <c r="AB198" s="857" t="str">
        <f>IF(AB197="","",VLOOKUP(AB197,'(参考様式８）シフト記号表'!$C$6:$L$47,10,FALSE))</f>
        <v/>
      </c>
      <c r="AC198" s="872" t="str">
        <f>IF(AC197="","",VLOOKUP(AC197,'(参考様式８）シフト記号表'!$C$6:$L$47,10,FALSE))</f>
        <v/>
      </c>
      <c r="AD198" s="845" t="str">
        <f>IF(AD197="","",VLOOKUP(AD197,'(参考様式８）シフト記号表'!$C$6:$L$47,10,FALSE))</f>
        <v/>
      </c>
      <c r="AE198" s="857" t="str">
        <f>IF(AE197="","",VLOOKUP(AE197,'(参考様式８）シフト記号表'!$C$6:$L$47,10,FALSE))</f>
        <v/>
      </c>
      <c r="AF198" s="857" t="str">
        <f>IF(AF197="","",VLOOKUP(AF197,'(参考様式８）シフト記号表'!$C$6:$L$47,10,FALSE))</f>
        <v/>
      </c>
      <c r="AG198" s="857" t="str">
        <f>IF(AG197="","",VLOOKUP(AG197,'(参考様式８）シフト記号表'!$C$6:$L$47,10,FALSE))</f>
        <v/>
      </c>
      <c r="AH198" s="857" t="str">
        <f>IF(AH197="","",VLOOKUP(AH197,'(参考様式８）シフト記号表'!$C$6:$L$47,10,FALSE))</f>
        <v/>
      </c>
      <c r="AI198" s="857" t="str">
        <f>IF(AI197="","",VLOOKUP(AI197,'(参考様式８）シフト記号表'!$C$6:$L$47,10,FALSE))</f>
        <v/>
      </c>
      <c r="AJ198" s="872" t="str">
        <f>IF(AJ197="","",VLOOKUP(AJ197,'(参考様式８）シフト記号表'!$C$6:$L$47,10,FALSE))</f>
        <v/>
      </c>
      <c r="AK198" s="845" t="str">
        <f>IF(AK197="","",VLOOKUP(AK197,'(参考様式８）シフト記号表'!$C$6:$L$47,10,FALSE))</f>
        <v/>
      </c>
      <c r="AL198" s="857" t="str">
        <f>IF(AL197="","",VLOOKUP(AL197,'(参考様式８）シフト記号表'!$C$6:$L$47,10,FALSE))</f>
        <v/>
      </c>
      <c r="AM198" s="857" t="str">
        <f>IF(AM197="","",VLOOKUP(AM197,'(参考様式８）シフト記号表'!$C$6:$L$47,10,FALSE))</f>
        <v/>
      </c>
      <c r="AN198" s="857" t="str">
        <f>IF(AN197="","",VLOOKUP(AN197,'(参考様式８）シフト記号表'!$C$6:$L$47,10,FALSE))</f>
        <v/>
      </c>
      <c r="AO198" s="857" t="str">
        <f>IF(AO197="","",VLOOKUP(AO197,'(参考様式８）シフト記号表'!$C$6:$L$47,10,FALSE))</f>
        <v/>
      </c>
      <c r="AP198" s="857" t="str">
        <f>IF(AP197="","",VLOOKUP(AP197,'(参考様式８）シフト記号表'!$C$6:$L$47,10,FALSE))</f>
        <v/>
      </c>
      <c r="AQ198" s="872" t="str">
        <f>IF(AQ197="","",VLOOKUP(AQ197,'(参考様式８）シフト記号表'!$C$6:$L$47,10,FALSE))</f>
        <v/>
      </c>
      <c r="AR198" s="845" t="str">
        <f>IF(AR197="","",VLOOKUP(AR197,'(参考様式８）シフト記号表'!$C$6:$L$47,10,FALSE))</f>
        <v/>
      </c>
      <c r="AS198" s="857" t="str">
        <f>IF(AS197="","",VLOOKUP(AS197,'(参考様式８）シフト記号表'!$C$6:$L$47,10,FALSE))</f>
        <v/>
      </c>
      <c r="AT198" s="857" t="str">
        <f>IF(AT197="","",VLOOKUP(AT197,'(参考様式８）シフト記号表'!$C$6:$L$47,10,FALSE))</f>
        <v/>
      </c>
      <c r="AU198" s="857" t="str">
        <f>IF(AU197="","",VLOOKUP(AU197,'(参考様式８）シフト記号表'!$C$6:$L$47,10,FALSE))</f>
        <v/>
      </c>
      <c r="AV198" s="857" t="str">
        <f>IF(AV197="","",VLOOKUP(AV197,'(参考様式８）シフト記号表'!$C$6:$L$47,10,FALSE))</f>
        <v/>
      </c>
      <c r="AW198" s="857" t="str">
        <f>IF(AW197="","",VLOOKUP(AW197,'(参考様式８）シフト記号表'!$C$6:$L$47,10,FALSE))</f>
        <v/>
      </c>
      <c r="AX198" s="872" t="str">
        <f>IF(AX197="","",VLOOKUP(AX197,'(参考様式８）シフト記号表'!$C$6:$L$47,10,FALSE))</f>
        <v/>
      </c>
      <c r="AY198" s="845" t="str">
        <f>IF(AY197="","",VLOOKUP(AY197,'(参考様式８）シフト記号表'!$C$6:$L$47,10,FALSE))</f>
        <v/>
      </c>
      <c r="AZ198" s="857" t="str">
        <f>IF(AZ197="","",VLOOKUP(AZ197,'(参考様式８）シフト記号表'!$C$6:$L$47,10,FALSE))</f>
        <v/>
      </c>
      <c r="BA198" s="857" t="str">
        <f>IF(BA197="","",VLOOKUP(BA197,'(参考様式８）シフト記号表'!$C$6:$L$47,10,FALSE))</f>
        <v/>
      </c>
      <c r="BB198" s="904">
        <f>IF($BE$3="４週",SUM(W198:AX198),IF($BE$3="暦月",SUM(W198:BA198),""))</f>
        <v>0</v>
      </c>
      <c r="BC198" s="912"/>
      <c r="BD198" s="921">
        <f>IF($BE$3="４週",BB198/4,IF($BE$3="暦月",(BB198/($BE$8/7)),""))</f>
        <v>0</v>
      </c>
      <c r="BE198" s="912"/>
      <c r="BF198" s="932"/>
      <c r="BG198" s="937"/>
      <c r="BH198" s="937"/>
      <c r="BI198" s="937"/>
      <c r="BJ198" s="948"/>
    </row>
    <row r="199" spans="2:62" ht="20.25" customHeight="1">
      <c r="B199" s="706">
        <f>B197+1</f>
        <v>93</v>
      </c>
      <c r="C199" s="719"/>
      <c r="D199" s="730"/>
      <c r="E199" s="737"/>
      <c r="F199" s="742"/>
      <c r="G199" s="737"/>
      <c r="H199" s="742"/>
      <c r="I199" s="751"/>
      <c r="J199" s="765"/>
      <c r="K199" s="771"/>
      <c r="L199" s="785"/>
      <c r="M199" s="785"/>
      <c r="N199" s="730"/>
      <c r="O199" s="792"/>
      <c r="P199" s="797"/>
      <c r="Q199" s="797"/>
      <c r="R199" s="797"/>
      <c r="S199" s="808"/>
      <c r="T199" s="818" t="s">
        <v>693</v>
      </c>
      <c r="U199" s="825"/>
      <c r="V199" s="836"/>
      <c r="W199" s="846"/>
      <c r="X199" s="858"/>
      <c r="Y199" s="858"/>
      <c r="Z199" s="858"/>
      <c r="AA199" s="858"/>
      <c r="AB199" s="858"/>
      <c r="AC199" s="873"/>
      <c r="AD199" s="846"/>
      <c r="AE199" s="858"/>
      <c r="AF199" s="858"/>
      <c r="AG199" s="858"/>
      <c r="AH199" s="858"/>
      <c r="AI199" s="858"/>
      <c r="AJ199" s="873"/>
      <c r="AK199" s="846"/>
      <c r="AL199" s="858"/>
      <c r="AM199" s="858"/>
      <c r="AN199" s="858"/>
      <c r="AO199" s="858"/>
      <c r="AP199" s="858"/>
      <c r="AQ199" s="873"/>
      <c r="AR199" s="846"/>
      <c r="AS199" s="858"/>
      <c r="AT199" s="858"/>
      <c r="AU199" s="858"/>
      <c r="AV199" s="858"/>
      <c r="AW199" s="858"/>
      <c r="AX199" s="873"/>
      <c r="AY199" s="846"/>
      <c r="AZ199" s="858"/>
      <c r="BA199" s="896"/>
      <c r="BB199" s="903"/>
      <c r="BC199" s="911"/>
      <c r="BD199" s="920"/>
      <c r="BE199" s="926"/>
      <c r="BF199" s="931"/>
      <c r="BG199" s="936"/>
      <c r="BH199" s="936"/>
      <c r="BI199" s="936"/>
      <c r="BJ199" s="947"/>
    </row>
    <row r="200" spans="2:62" ht="20.25" customHeight="1">
      <c r="B200" s="707"/>
      <c r="C200" s="720"/>
      <c r="D200" s="731"/>
      <c r="E200" s="739"/>
      <c r="F200" s="744">
        <f>C199</f>
        <v>0</v>
      </c>
      <c r="G200" s="739"/>
      <c r="H200" s="744">
        <f>I199</f>
        <v>0</v>
      </c>
      <c r="I200" s="752"/>
      <c r="J200" s="766"/>
      <c r="K200" s="772"/>
      <c r="L200" s="786"/>
      <c r="M200" s="786"/>
      <c r="N200" s="731"/>
      <c r="O200" s="792"/>
      <c r="P200" s="797"/>
      <c r="Q200" s="797"/>
      <c r="R200" s="797"/>
      <c r="S200" s="808"/>
      <c r="T200" s="817" t="s">
        <v>623</v>
      </c>
      <c r="U200" s="824"/>
      <c r="V200" s="835"/>
      <c r="W200" s="845" t="str">
        <f>IF(W199="","",VLOOKUP(W199,'(参考様式８）シフト記号表'!$C$6:$L$47,10,FALSE))</f>
        <v/>
      </c>
      <c r="X200" s="857" t="str">
        <f>IF(X199="","",VLOOKUP(X199,'(参考様式８）シフト記号表'!$C$6:$L$47,10,FALSE))</f>
        <v/>
      </c>
      <c r="Y200" s="857" t="str">
        <f>IF(Y199="","",VLOOKUP(Y199,'(参考様式８）シフト記号表'!$C$6:$L$47,10,FALSE))</f>
        <v/>
      </c>
      <c r="Z200" s="857" t="str">
        <f>IF(Z199="","",VLOOKUP(Z199,'(参考様式８）シフト記号表'!$C$6:$L$47,10,FALSE))</f>
        <v/>
      </c>
      <c r="AA200" s="857" t="str">
        <f>IF(AA199="","",VLOOKUP(AA199,'(参考様式８）シフト記号表'!$C$6:$L$47,10,FALSE))</f>
        <v/>
      </c>
      <c r="AB200" s="857" t="str">
        <f>IF(AB199="","",VLOOKUP(AB199,'(参考様式８）シフト記号表'!$C$6:$L$47,10,FALSE))</f>
        <v/>
      </c>
      <c r="AC200" s="872" t="str">
        <f>IF(AC199="","",VLOOKUP(AC199,'(参考様式８）シフト記号表'!$C$6:$L$47,10,FALSE))</f>
        <v/>
      </c>
      <c r="AD200" s="845" t="str">
        <f>IF(AD199="","",VLOOKUP(AD199,'(参考様式８）シフト記号表'!$C$6:$L$47,10,FALSE))</f>
        <v/>
      </c>
      <c r="AE200" s="857" t="str">
        <f>IF(AE199="","",VLOOKUP(AE199,'(参考様式８）シフト記号表'!$C$6:$L$47,10,FALSE))</f>
        <v/>
      </c>
      <c r="AF200" s="857" t="str">
        <f>IF(AF199="","",VLOOKUP(AF199,'(参考様式８）シフト記号表'!$C$6:$L$47,10,FALSE))</f>
        <v/>
      </c>
      <c r="AG200" s="857" t="str">
        <f>IF(AG199="","",VLOOKUP(AG199,'(参考様式８）シフト記号表'!$C$6:$L$47,10,FALSE))</f>
        <v/>
      </c>
      <c r="AH200" s="857" t="str">
        <f>IF(AH199="","",VLOOKUP(AH199,'(参考様式８）シフト記号表'!$C$6:$L$47,10,FALSE))</f>
        <v/>
      </c>
      <c r="AI200" s="857" t="str">
        <f>IF(AI199="","",VLOOKUP(AI199,'(参考様式８）シフト記号表'!$C$6:$L$47,10,FALSE))</f>
        <v/>
      </c>
      <c r="AJ200" s="872" t="str">
        <f>IF(AJ199="","",VLOOKUP(AJ199,'(参考様式８）シフト記号表'!$C$6:$L$47,10,FALSE))</f>
        <v/>
      </c>
      <c r="AK200" s="845" t="str">
        <f>IF(AK199="","",VLOOKUP(AK199,'(参考様式８）シフト記号表'!$C$6:$L$47,10,FALSE))</f>
        <v/>
      </c>
      <c r="AL200" s="857" t="str">
        <f>IF(AL199="","",VLOOKUP(AL199,'(参考様式８）シフト記号表'!$C$6:$L$47,10,FALSE))</f>
        <v/>
      </c>
      <c r="AM200" s="857" t="str">
        <f>IF(AM199="","",VLOOKUP(AM199,'(参考様式８）シフト記号表'!$C$6:$L$47,10,FALSE))</f>
        <v/>
      </c>
      <c r="AN200" s="857" t="str">
        <f>IF(AN199="","",VLOOKUP(AN199,'(参考様式８）シフト記号表'!$C$6:$L$47,10,FALSE))</f>
        <v/>
      </c>
      <c r="AO200" s="857" t="str">
        <f>IF(AO199="","",VLOOKUP(AO199,'(参考様式８）シフト記号表'!$C$6:$L$47,10,FALSE))</f>
        <v/>
      </c>
      <c r="AP200" s="857" t="str">
        <f>IF(AP199="","",VLOOKUP(AP199,'(参考様式８）シフト記号表'!$C$6:$L$47,10,FALSE))</f>
        <v/>
      </c>
      <c r="AQ200" s="872" t="str">
        <f>IF(AQ199="","",VLOOKUP(AQ199,'(参考様式８）シフト記号表'!$C$6:$L$47,10,FALSE))</f>
        <v/>
      </c>
      <c r="AR200" s="845" t="str">
        <f>IF(AR199="","",VLOOKUP(AR199,'(参考様式８）シフト記号表'!$C$6:$L$47,10,FALSE))</f>
        <v/>
      </c>
      <c r="AS200" s="857" t="str">
        <f>IF(AS199="","",VLOOKUP(AS199,'(参考様式８）シフト記号表'!$C$6:$L$47,10,FALSE))</f>
        <v/>
      </c>
      <c r="AT200" s="857" t="str">
        <f>IF(AT199="","",VLOOKUP(AT199,'(参考様式８）シフト記号表'!$C$6:$L$47,10,FALSE))</f>
        <v/>
      </c>
      <c r="AU200" s="857" t="str">
        <f>IF(AU199="","",VLOOKUP(AU199,'(参考様式８）シフト記号表'!$C$6:$L$47,10,FALSE))</f>
        <v/>
      </c>
      <c r="AV200" s="857" t="str">
        <f>IF(AV199="","",VLOOKUP(AV199,'(参考様式８）シフト記号表'!$C$6:$L$47,10,FALSE))</f>
        <v/>
      </c>
      <c r="AW200" s="857" t="str">
        <f>IF(AW199="","",VLOOKUP(AW199,'(参考様式８）シフト記号表'!$C$6:$L$47,10,FALSE))</f>
        <v/>
      </c>
      <c r="AX200" s="872" t="str">
        <f>IF(AX199="","",VLOOKUP(AX199,'(参考様式８）シフト記号表'!$C$6:$L$47,10,FALSE))</f>
        <v/>
      </c>
      <c r="AY200" s="845" t="str">
        <f>IF(AY199="","",VLOOKUP(AY199,'(参考様式８）シフト記号表'!$C$6:$L$47,10,FALSE))</f>
        <v/>
      </c>
      <c r="AZ200" s="857" t="str">
        <f>IF(AZ199="","",VLOOKUP(AZ199,'(参考様式８）シフト記号表'!$C$6:$L$47,10,FALSE))</f>
        <v/>
      </c>
      <c r="BA200" s="857" t="str">
        <f>IF(BA199="","",VLOOKUP(BA199,'(参考様式８）シフト記号表'!$C$6:$L$47,10,FALSE))</f>
        <v/>
      </c>
      <c r="BB200" s="904">
        <f>IF($BE$3="４週",SUM(W200:AX200),IF($BE$3="暦月",SUM(W200:BA200),""))</f>
        <v>0</v>
      </c>
      <c r="BC200" s="912"/>
      <c r="BD200" s="921">
        <f>IF($BE$3="４週",BB200/4,IF($BE$3="暦月",(BB200/($BE$8/7)),""))</f>
        <v>0</v>
      </c>
      <c r="BE200" s="912"/>
      <c r="BF200" s="932"/>
      <c r="BG200" s="937"/>
      <c r="BH200" s="937"/>
      <c r="BI200" s="937"/>
      <c r="BJ200" s="948"/>
    </row>
    <row r="201" spans="2:62" ht="20.25" customHeight="1">
      <c r="B201" s="706">
        <f>B199+1</f>
        <v>94</v>
      </c>
      <c r="C201" s="719"/>
      <c r="D201" s="730"/>
      <c r="E201" s="737"/>
      <c r="F201" s="742"/>
      <c r="G201" s="737"/>
      <c r="H201" s="742"/>
      <c r="I201" s="751"/>
      <c r="J201" s="765"/>
      <c r="K201" s="771"/>
      <c r="L201" s="785"/>
      <c r="M201" s="785"/>
      <c r="N201" s="730"/>
      <c r="O201" s="792"/>
      <c r="P201" s="797"/>
      <c r="Q201" s="797"/>
      <c r="R201" s="797"/>
      <c r="S201" s="808"/>
      <c r="T201" s="818" t="s">
        <v>693</v>
      </c>
      <c r="U201" s="825"/>
      <c r="V201" s="836"/>
      <c r="W201" s="846"/>
      <c r="X201" s="858"/>
      <c r="Y201" s="858"/>
      <c r="Z201" s="858"/>
      <c r="AA201" s="858"/>
      <c r="AB201" s="858"/>
      <c r="AC201" s="873"/>
      <c r="AD201" s="846"/>
      <c r="AE201" s="858"/>
      <c r="AF201" s="858"/>
      <c r="AG201" s="858"/>
      <c r="AH201" s="858"/>
      <c r="AI201" s="858"/>
      <c r="AJ201" s="873"/>
      <c r="AK201" s="846"/>
      <c r="AL201" s="858"/>
      <c r="AM201" s="858"/>
      <c r="AN201" s="858"/>
      <c r="AO201" s="858"/>
      <c r="AP201" s="858"/>
      <c r="AQ201" s="873"/>
      <c r="AR201" s="846"/>
      <c r="AS201" s="858"/>
      <c r="AT201" s="858"/>
      <c r="AU201" s="858"/>
      <c r="AV201" s="858"/>
      <c r="AW201" s="858"/>
      <c r="AX201" s="873"/>
      <c r="AY201" s="846"/>
      <c r="AZ201" s="858"/>
      <c r="BA201" s="896"/>
      <c r="BB201" s="903"/>
      <c r="BC201" s="911"/>
      <c r="BD201" s="920"/>
      <c r="BE201" s="926"/>
      <c r="BF201" s="931"/>
      <c r="BG201" s="936"/>
      <c r="BH201" s="936"/>
      <c r="BI201" s="936"/>
      <c r="BJ201" s="947"/>
    </row>
    <row r="202" spans="2:62" ht="20.25" customHeight="1">
      <c r="B202" s="707"/>
      <c r="C202" s="720"/>
      <c r="D202" s="731"/>
      <c r="E202" s="739"/>
      <c r="F202" s="744">
        <f>C201</f>
        <v>0</v>
      </c>
      <c r="G202" s="739"/>
      <c r="H202" s="744">
        <f>I201</f>
        <v>0</v>
      </c>
      <c r="I202" s="752"/>
      <c r="J202" s="766"/>
      <c r="K202" s="772"/>
      <c r="L202" s="786"/>
      <c r="M202" s="786"/>
      <c r="N202" s="731"/>
      <c r="O202" s="792"/>
      <c r="P202" s="797"/>
      <c r="Q202" s="797"/>
      <c r="R202" s="797"/>
      <c r="S202" s="808"/>
      <c r="T202" s="817" t="s">
        <v>623</v>
      </c>
      <c r="U202" s="824"/>
      <c r="V202" s="835"/>
      <c r="W202" s="845" t="str">
        <f>IF(W201="","",VLOOKUP(W201,'(参考様式８）シフト記号表'!$C$6:$L$47,10,FALSE))</f>
        <v/>
      </c>
      <c r="X202" s="857" t="str">
        <f>IF(X201="","",VLOOKUP(X201,'(参考様式８）シフト記号表'!$C$6:$L$47,10,FALSE))</f>
        <v/>
      </c>
      <c r="Y202" s="857" t="str">
        <f>IF(Y201="","",VLOOKUP(Y201,'(参考様式８）シフト記号表'!$C$6:$L$47,10,FALSE))</f>
        <v/>
      </c>
      <c r="Z202" s="857" t="str">
        <f>IF(Z201="","",VLOOKUP(Z201,'(参考様式８）シフト記号表'!$C$6:$L$47,10,FALSE))</f>
        <v/>
      </c>
      <c r="AA202" s="857" t="str">
        <f>IF(AA201="","",VLOOKUP(AA201,'(参考様式８）シフト記号表'!$C$6:$L$47,10,FALSE))</f>
        <v/>
      </c>
      <c r="AB202" s="857" t="str">
        <f>IF(AB201="","",VLOOKUP(AB201,'(参考様式８）シフト記号表'!$C$6:$L$47,10,FALSE))</f>
        <v/>
      </c>
      <c r="AC202" s="872" t="str">
        <f>IF(AC201="","",VLOOKUP(AC201,'(参考様式８）シフト記号表'!$C$6:$L$47,10,FALSE))</f>
        <v/>
      </c>
      <c r="AD202" s="845" t="str">
        <f>IF(AD201="","",VLOOKUP(AD201,'(参考様式８）シフト記号表'!$C$6:$L$47,10,FALSE))</f>
        <v/>
      </c>
      <c r="AE202" s="857" t="str">
        <f>IF(AE201="","",VLOOKUP(AE201,'(参考様式８）シフト記号表'!$C$6:$L$47,10,FALSE))</f>
        <v/>
      </c>
      <c r="AF202" s="857" t="str">
        <f>IF(AF201="","",VLOOKUP(AF201,'(参考様式８）シフト記号表'!$C$6:$L$47,10,FALSE))</f>
        <v/>
      </c>
      <c r="AG202" s="857" t="str">
        <f>IF(AG201="","",VLOOKUP(AG201,'(参考様式８）シフト記号表'!$C$6:$L$47,10,FALSE))</f>
        <v/>
      </c>
      <c r="AH202" s="857" t="str">
        <f>IF(AH201="","",VLOOKUP(AH201,'(参考様式８）シフト記号表'!$C$6:$L$47,10,FALSE))</f>
        <v/>
      </c>
      <c r="AI202" s="857" t="str">
        <f>IF(AI201="","",VLOOKUP(AI201,'(参考様式８）シフト記号表'!$C$6:$L$47,10,FALSE))</f>
        <v/>
      </c>
      <c r="AJ202" s="872" t="str">
        <f>IF(AJ201="","",VLOOKUP(AJ201,'(参考様式８）シフト記号表'!$C$6:$L$47,10,FALSE))</f>
        <v/>
      </c>
      <c r="AK202" s="845" t="str">
        <f>IF(AK201="","",VLOOKUP(AK201,'(参考様式８）シフト記号表'!$C$6:$L$47,10,FALSE))</f>
        <v/>
      </c>
      <c r="AL202" s="857" t="str">
        <f>IF(AL201="","",VLOOKUP(AL201,'(参考様式８）シフト記号表'!$C$6:$L$47,10,FALSE))</f>
        <v/>
      </c>
      <c r="AM202" s="857" t="str">
        <f>IF(AM201="","",VLOOKUP(AM201,'(参考様式８）シフト記号表'!$C$6:$L$47,10,FALSE))</f>
        <v/>
      </c>
      <c r="AN202" s="857" t="str">
        <f>IF(AN201="","",VLOOKUP(AN201,'(参考様式８）シフト記号表'!$C$6:$L$47,10,FALSE))</f>
        <v/>
      </c>
      <c r="AO202" s="857" t="str">
        <f>IF(AO201="","",VLOOKUP(AO201,'(参考様式８）シフト記号表'!$C$6:$L$47,10,FALSE))</f>
        <v/>
      </c>
      <c r="AP202" s="857" t="str">
        <f>IF(AP201="","",VLOOKUP(AP201,'(参考様式８）シフト記号表'!$C$6:$L$47,10,FALSE))</f>
        <v/>
      </c>
      <c r="AQ202" s="872" t="str">
        <f>IF(AQ201="","",VLOOKUP(AQ201,'(参考様式８）シフト記号表'!$C$6:$L$47,10,FALSE))</f>
        <v/>
      </c>
      <c r="AR202" s="845" t="str">
        <f>IF(AR201="","",VLOOKUP(AR201,'(参考様式８）シフト記号表'!$C$6:$L$47,10,FALSE))</f>
        <v/>
      </c>
      <c r="AS202" s="857" t="str">
        <f>IF(AS201="","",VLOOKUP(AS201,'(参考様式８）シフト記号表'!$C$6:$L$47,10,FALSE))</f>
        <v/>
      </c>
      <c r="AT202" s="857" t="str">
        <f>IF(AT201="","",VLOOKUP(AT201,'(参考様式８）シフト記号表'!$C$6:$L$47,10,FALSE))</f>
        <v/>
      </c>
      <c r="AU202" s="857" t="str">
        <f>IF(AU201="","",VLOOKUP(AU201,'(参考様式８）シフト記号表'!$C$6:$L$47,10,FALSE))</f>
        <v/>
      </c>
      <c r="AV202" s="857" t="str">
        <f>IF(AV201="","",VLOOKUP(AV201,'(参考様式８）シフト記号表'!$C$6:$L$47,10,FALSE))</f>
        <v/>
      </c>
      <c r="AW202" s="857" t="str">
        <f>IF(AW201="","",VLOOKUP(AW201,'(参考様式８）シフト記号表'!$C$6:$L$47,10,FALSE))</f>
        <v/>
      </c>
      <c r="AX202" s="872" t="str">
        <f>IF(AX201="","",VLOOKUP(AX201,'(参考様式８）シフト記号表'!$C$6:$L$47,10,FALSE))</f>
        <v/>
      </c>
      <c r="AY202" s="845" t="str">
        <f>IF(AY201="","",VLOOKUP(AY201,'(参考様式８）シフト記号表'!$C$6:$L$47,10,FALSE))</f>
        <v/>
      </c>
      <c r="AZ202" s="857" t="str">
        <f>IF(AZ201="","",VLOOKUP(AZ201,'(参考様式８）シフト記号表'!$C$6:$L$47,10,FALSE))</f>
        <v/>
      </c>
      <c r="BA202" s="857" t="str">
        <f>IF(BA201="","",VLOOKUP(BA201,'(参考様式８）シフト記号表'!$C$6:$L$47,10,FALSE))</f>
        <v/>
      </c>
      <c r="BB202" s="904">
        <f>IF($BE$3="４週",SUM(W202:AX202),IF($BE$3="暦月",SUM(W202:BA202),""))</f>
        <v>0</v>
      </c>
      <c r="BC202" s="912"/>
      <c r="BD202" s="921">
        <f>IF($BE$3="４週",BB202/4,IF($BE$3="暦月",(BB202/($BE$8/7)),""))</f>
        <v>0</v>
      </c>
      <c r="BE202" s="912"/>
      <c r="BF202" s="932"/>
      <c r="BG202" s="937"/>
      <c r="BH202" s="937"/>
      <c r="BI202" s="937"/>
      <c r="BJ202" s="948"/>
    </row>
    <row r="203" spans="2:62" ht="20.25" customHeight="1">
      <c r="B203" s="706">
        <f>B201+1</f>
        <v>95</v>
      </c>
      <c r="C203" s="719"/>
      <c r="D203" s="730"/>
      <c r="E203" s="737"/>
      <c r="F203" s="742"/>
      <c r="G203" s="737"/>
      <c r="H203" s="742"/>
      <c r="I203" s="751"/>
      <c r="J203" s="765"/>
      <c r="K203" s="771"/>
      <c r="L203" s="785"/>
      <c r="M203" s="785"/>
      <c r="N203" s="730"/>
      <c r="O203" s="792"/>
      <c r="P203" s="797"/>
      <c r="Q203" s="797"/>
      <c r="R203" s="797"/>
      <c r="S203" s="808"/>
      <c r="T203" s="818" t="s">
        <v>693</v>
      </c>
      <c r="U203" s="825"/>
      <c r="V203" s="836"/>
      <c r="W203" s="846"/>
      <c r="X203" s="858"/>
      <c r="Y203" s="858"/>
      <c r="Z203" s="858"/>
      <c r="AA203" s="858"/>
      <c r="AB203" s="858"/>
      <c r="AC203" s="873"/>
      <c r="AD203" s="846"/>
      <c r="AE203" s="858"/>
      <c r="AF203" s="858"/>
      <c r="AG203" s="858"/>
      <c r="AH203" s="858"/>
      <c r="AI203" s="858"/>
      <c r="AJ203" s="873"/>
      <c r="AK203" s="846"/>
      <c r="AL203" s="858"/>
      <c r="AM203" s="858"/>
      <c r="AN203" s="858"/>
      <c r="AO203" s="858"/>
      <c r="AP203" s="858"/>
      <c r="AQ203" s="873"/>
      <c r="AR203" s="846"/>
      <c r="AS203" s="858"/>
      <c r="AT203" s="858"/>
      <c r="AU203" s="858"/>
      <c r="AV203" s="858"/>
      <c r="AW203" s="858"/>
      <c r="AX203" s="873"/>
      <c r="AY203" s="846"/>
      <c r="AZ203" s="858"/>
      <c r="BA203" s="896"/>
      <c r="BB203" s="903"/>
      <c r="BC203" s="911"/>
      <c r="BD203" s="920"/>
      <c r="BE203" s="926"/>
      <c r="BF203" s="931"/>
      <c r="BG203" s="936"/>
      <c r="BH203" s="936"/>
      <c r="BI203" s="936"/>
      <c r="BJ203" s="947"/>
    </row>
    <row r="204" spans="2:62" ht="20.25" customHeight="1">
      <c r="B204" s="707"/>
      <c r="C204" s="720"/>
      <c r="D204" s="731"/>
      <c r="E204" s="739"/>
      <c r="F204" s="744">
        <f>C203</f>
        <v>0</v>
      </c>
      <c r="G204" s="739"/>
      <c r="H204" s="744">
        <f>I203</f>
        <v>0</v>
      </c>
      <c r="I204" s="752"/>
      <c r="J204" s="766"/>
      <c r="K204" s="772"/>
      <c r="L204" s="786"/>
      <c r="M204" s="786"/>
      <c r="N204" s="731"/>
      <c r="O204" s="792"/>
      <c r="P204" s="797"/>
      <c r="Q204" s="797"/>
      <c r="R204" s="797"/>
      <c r="S204" s="808"/>
      <c r="T204" s="817" t="s">
        <v>623</v>
      </c>
      <c r="U204" s="824"/>
      <c r="V204" s="835"/>
      <c r="W204" s="845" t="str">
        <f>IF(W203="","",VLOOKUP(W203,'(参考様式８）シフト記号表'!$C$6:$L$47,10,FALSE))</f>
        <v/>
      </c>
      <c r="X204" s="857" t="str">
        <f>IF(X203="","",VLOOKUP(X203,'(参考様式８）シフト記号表'!$C$6:$L$47,10,FALSE))</f>
        <v/>
      </c>
      <c r="Y204" s="857" t="str">
        <f>IF(Y203="","",VLOOKUP(Y203,'(参考様式８）シフト記号表'!$C$6:$L$47,10,FALSE))</f>
        <v/>
      </c>
      <c r="Z204" s="857" t="str">
        <f>IF(Z203="","",VLOOKUP(Z203,'(参考様式８）シフト記号表'!$C$6:$L$47,10,FALSE))</f>
        <v/>
      </c>
      <c r="AA204" s="857" t="str">
        <f>IF(AA203="","",VLOOKUP(AA203,'(参考様式８）シフト記号表'!$C$6:$L$47,10,FALSE))</f>
        <v/>
      </c>
      <c r="AB204" s="857" t="str">
        <f>IF(AB203="","",VLOOKUP(AB203,'(参考様式８）シフト記号表'!$C$6:$L$47,10,FALSE))</f>
        <v/>
      </c>
      <c r="AC204" s="872" t="str">
        <f>IF(AC203="","",VLOOKUP(AC203,'(参考様式８）シフト記号表'!$C$6:$L$47,10,FALSE))</f>
        <v/>
      </c>
      <c r="AD204" s="845" t="str">
        <f>IF(AD203="","",VLOOKUP(AD203,'(参考様式８）シフト記号表'!$C$6:$L$47,10,FALSE))</f>
        <v/>
      </c>
      <c r="AE204" s="857" t="str">
        <f>IF(AE203="","",VLOOKUP(AE203,'(参考様式８）シフト記号表'!$C$6:$L$47,10,FALSE))</f>
        <v/>
      </c>
      <c r="AF204" s="857" t="str">
        <f>IF(AF203="","",VLOOKUP(AF203,'(参考様式８）シフト記号表'!$C$6:$L$47,10,FALSE))</f>
        <v/>
      </c>
      <c r="AG204" s="857" t="str">
        <f>IF(AG203="","",VLOOKUP(AG203,'(参考様式８）シフト記号表'!$C$6:$L$47,10,FALSE))</f>
        <v/>
      </c>
      <c r="AH204" s="857" t="str">
        <f>IF(AH203="","",VLOOKUP(AH203,'(参考様式８）シフト記号表'!$C$6:$L$47,10,FALSE))</f>
        <v/>
      </c>
      <c r="AI204" s="857" t="str">
        <f>IF(AI203="","",VLOOKUP(AI203,'(参考様式８）シフト記号表'!$C$6:$L$47,10,FALSE))</f>
        <v/>
      </c>
      <c r="AJ204" s="872" t="str">
        <f>IF(AJ203="","",VLOOKUP(AJ203,'(参考様式８）シフト記号表'!$C$6:$L$47,10,FALSE))</f>
        <v/>
      </c>
      <c r="AK204" s="845" t="str">
        <f>IF(AK203="","",VLOOKUP(AK203,'(参考様式８）シフト記号表'!$C$6:$L$47,10,FALSE))</f>
        <v/>
      </c>
      <c r="AL204" s="857" t="str">
        <f>IF(AL203="","",VLOOKUP(AL203,'(参考様式８）シフト記号表'!$C$6:$L$47,10,FALSE))</f>
        <v/>
      </c>
      <c r="AM204" s="857" t="str">
        <f>IF(AM203="","",VLOOKUP(AM203,'(参考様式８）シフト記号表'!$C$6:$L$47,10,FALSE))</f>
        <v/>
      </c>
      <c r="AN204" s="857" t="str">
        <f>IF(AN203="","",VLOOKUP(AN203,'(参考様式８）シフト記号表'!$C$6:$L$47,10,FALSE))</f>
        <v/>
      </c>
      <c r="AO204" s="857" t="str">
        <f>IF(AO203="","",VLOOKUP(AO203,'(参考様式８）シフト記号表'!$C$6:$L$47,10,FALSE))</f>
        <v/>
      </c>
      <c r="AP204" s="857" t="str">
        <f>IF(AP203="","",VLOOKUP(AP203,'(参考様式８）シフト記号表'!$C$6:$L$47,10,FALSE))</f>
        <v/>
      </c>
      <c r="AQ204" s="872" t="str">
        <f>IF(AQ203="","",VLOOKUP(AQ203,'(参考様式８）シフト記号表'!$C$6:$L$47,10,FALSE))</f>
        <v/>
      </c>
      <c r="AR204" s="845" t="str">
        <f>IF(AR203="","",VLOOKUP(AR203,'(参考様式８）シフト記号表'!$C$6:$L$47,10,FALSE))</f>
        <v/>
      </c>
      <c r="AS204" s="857" t="str">
        <f>IF(AS203="","",VLOOKUP(AS203,'(参考様式８）シフト記号表'!$C$6:$L$47,10,FALSE))</f>
        <v/>
      </c>
      <c r="AT204" s="857" t="str">
        <f>IF(AT203="","",VLOOKUP(AT203,'(参考様式８）シフト記号表'!$C$6:$L$47,10,FALSE))</f>
        <v/>
      </c>
      <c r="AU204" s="857" t="str">
        <f>IF(AU203="","",VLOOKUP(AU203,'(参考様式８）シフト記号表'!$C$6:$L$47,10,FALSE))</f>
        <v/>
      </c>
      <c r="AV204" s="857" t="str">
        <f>IF(AV203="","",VLOOKUP(AV203,'(参考様式８）シフト記号表'!$C$6:$L$47,10,FALSE))</f>
        <v/>
      </c>
      <c r="AW204" s="857" t="str">
        <f>IF(AW203="","",VLOOKUP(AW203,'(参考様式８）シフト記号表'!$C$6:$L$47,10,FALSE))</f>
        <v/>
      </c>
      <c r="AX204" s="872" t="str">
        <f>IF(AX203="","",VLOOKUP(AX203,'(参考様式８）シフト記号表'!$C$6:$L$47,10,FALSE))</f>
        <v/>
      </c>
      <c r="AY204" s="845" t="str">
        <f>IF(AY203="","",VLOOKUP(AY203,'(参考様式８）シフト記号表'!$C$6:$L$47,10,FALSE))</f>
        <v/>
      </c>
      <c r="AZ204" s="857" t="str">
        <f>IF(AZ203="","",VLOOKUP(AZ203,'(参考様式８）シフト記号表'!$C$6:$L$47,10,FALSE))</f>
        <v/>
      </c>
      <c r="BA204" s="857" t="str">
        <f>IF(BA203="","",VLOOKUP(BA203,'(参考様式８）シフト記号表'!$C$6:$L$47,10,FALSE))</f>
        <v/>
      </c>
      <c r="BB204" s="904">
        <f>IF($BE$3="４週",SUM(W204:AX204),IF($BE$3="暦月",SUM(W204:BA204),""))</f>
        <v>0</v>
      </c>
      <c r="BC204" s="912"/>
      <c r="BD204" s="921">
        <f>IF($BE$3="４週",BB204/4,IF($BE$3="暦月",(BB204/($BE$8/7)),""))</f>
        <v>0</v>
      </c>
      <c r="BE204" s="912"/>
      <c r="BF204" s="932"/>
      <c r="BG204" s="937"/>
      <c r="BH204" s="937"/>
      <c r="BI204" s="937"/>
      <c r="BJ204" s="948"/>
    </row>
    <row r="205" spans="2:62" ht="20.25" customHeight="1">
      <c r="B205" s="706">
        <f>B203+1</f>
        <v>96</v>
      </c>
      <c r="C205" s="719"/>
      <c r="D205" s="730"/>
      <c r="E205" s="737"/>
      <c r="F205" s="742"/>
      <c r="G205" s="737"/>
      <c r="H205" s="742"/>
      <c r="I205" s="751"/>
      <c r="J205" s="765"/>
      <c r="K205" s="771"/>
      <c r="L205" s="785"/>
      <c r="M205" s="785"/>
      <c r="N205" s="730"/>
      <c r="O205" s="792"/>
      <c r="P205" s="797"/>
      <c r="Q205" s="797"/>
      <c r="R205" s="797"/>
      <c r="S205" s="808"/>
      <c r="T205" s="818" t="s">
        <v>693</v>
      </c>
      <c r="U205" s="825"/>
      <c r="V205" s="836"/>
      <c r="W205" s="846"/>
      <c r="X205" s="858"/>
      <c r="Y205" s="858"/>
      <c r="Z205" s="858"/>
      <c r="AA205" s="858"/>
      <c r="AB205" s="858"/>
      <c r="AC205" s="873"/>
      <c r="AD205" s="846"/>
      <c r="AE205" s="858"/>
      <c r="AF205" s="858"/>
      <c r="AG205" s="858"/>
      <c r="AH205" s="858"/>
      <c r="AI205" s="858"/>
      <c r="AJ205" s="873"/>
      <c r="AK205" s="846"/>
      <c r="AL205" s="858"/>
      <c r="AM205" s="858"/>
      <c r="AN205" s="858"/>
      <c r="AO205" s="858"/>
      <c r="AP205" s="858"/>
      <c r="AQ205" s="873"/>
      <c r="AR205" s="846"/>
      <c r="AS205" s="858"/>
      <c r="AT205" s="858"/>
      <c r="AU205" s="858"/>
      <c r="AV205" s="858"/>
      <c r="AW205" s="858"/>
      <c r="AX205" s="873"/>
      <c r="AY205" s="846"/>
      <c r="AZ205" s="858"/>
      <c r="BA205" s="896"/>
      <c r="BB205" s="903"/>
      <c r="BC205" s="911"/>
      <c r="BD205" s="920"/>
      <c r="BE205" s="926"/>
      <c r="BF205" s="931"/>
      <c r="BG205" s="936"/>
      <c r="BH205" s="936"/>
      <c r="BI205" s="936"/>
      <c r="BJ205" s="947"/>
    </row>
    <row r="206" spans="2:62" ht="20.25" customHeight="1">
      <c r="B206" s="707"/>
      <c r="C206" s="720"/>
      <c r="D206" s="731"/>
      <c r="E206" s="739"/>
      <c r="F206" s="744">
        <f>C205</f>
        <v>0</v>
      </c>
      <c r="G206" s="739"/>
      <c r="H206" s="744">
        <f>I205</f>
        <v>0</v>
      </c>
      <c r="I206" s="752"/>
      <c r="J206" s="766"/>
      <c r="K206" s="772"/>
      <c r="L206" s="786"/>
      <c r="M206" s="786"/>
      <c r="N206" s="731"/>
      <c r="O206" s="792"/>
      <c r="P206" s="797"/>
      <c r="Q206" s="797"/>
      <c r="R206" s="797"/>
      <c r="S206" s="808"/>
      <c r="T206" s="817" t="s">
        <v>623</v>
      </c>
      <c r="U206" s="824"/>
      <c r="V206" s="835"/>
      <c r="W206" s="845" t="str">
        <f>IF(W205="","",VLOOKUP(W205,'(参考様式８）シフト記号表'!$C$6:$L$47,10,FALSE))</f>
        <v/>
      </c>
      <c r="X206" s="857" t="str">
        <f>IF(X205="","",VLOOKUP(X205,'(参考様式８）シフト記号表'!$C$6:$L$47,10,FALSE))</f>
        <v/>
      </c>
      <c r="Y206" s="857" t="str">
        <f>IF(Y205="","",VLOOKUP(Y205,'(参考様式８）シフト記号表'!$C$6:$L$47,10,FALSE))</f>
        <v/>
      </c>
      <c r="Z206" s="857" t="str">
        <f>IF(Z205="","",VLOOKUP(Z205,'(参考様式８）シフト記号表'!$C$6:$L$47,10,FALSE))</f>
        <v/>
      </c>
      <c r="AA206" s="857" t="str">
        <f>IF(AA205="","",VLOOKUP(AA205,'(参考様式８）シフト記号表'!$C$6:$L$47,10,FALSE))</f>
        <v/>
      </c>
      <c r="AB206" s="857" t="str">
        <f>IF(AB205="","",VLOOKUP(AB205,'(参考様式８）シフト記号表'!$C$6:$L$47,10,FALSE))</f>
        <v/>
      </c>
      <c r="AC206" s="872" t="str">
        <f>IF(AC205="","",VLOOKUP(AC205,'(参考様式８）シフト記号表'!$C$6:$L$47,10,FALSE))</f>
        <v/>
      </c>
      <c r="AD206" s="845" t="str">
        <f>IF(AD205="","",VLOOKUP(AD205,'(参考様式８）シフト記号表'!$C$6:$L$47,10,FALSE))</f>
        <v/>
      </c>
      <c r="AE206" s="857" t="str">
        <f>IF(AE205="","",VLOOKUP(AE205,'(参考様式８）シフト記号表'!$C$6:$L$47,10,FALSE))</f>
        <v/>
      </c>
      <c r="AF206" s="857" t="str">
        <f>IF(AF205="","",VLOOKUP(AF205,'(参考様式８）シフト記号表'!$C$6:$L$47,10,FALSE))</f>
        <v/>
      </c>
      <c r="AG206" s="857" t="str">
        <f>IF(AG205="","",VLOOKUP(AG205,'(参考様式８）シフト記号表'!$C$6:$L$47,10,FALSE))</f>
        <v/>
      </c>
      <c r="AH206" s="857" t="str">
        <f>IF(AH205="","",VLOOKUP(AH205,'(参考様式８）シフト記号表'!$C$6:$L$47,10,FALSE))</f>
        <v/>
      </c>
      <c r="AI206" s="857" t="str">
        <f>IF(AI205="","",VLOOKUP(AI205,'(参考様式８）シフト記号表'!$C$6:$L$47,10,FALSE))</f>
        <v/>
      </c>
      <c r="AJ206" s="872" t="str">
        <f>IF(AJ205="","",VLOOKUP(AJ205,'(参考様式８）シフト記号表'!$C$6:$L$47,10,FALSE))</f>
        <v/>
      </c>
      <c r="AK206" s="845" t="str">
        <f>IF(AK205="","",VLOOKUP(AK205,'(参考様式８）シフト記号表'!$C$6:$L$47,10,FALSE))</f>
        <v/>
      </c>
      <c r="AL206" s="857" t="str">
        <f>IF(AL205="","",VLOOKUP(AL205,'(参考様式８）シフト記号表'!$C$6:$L$47,10,FALSE))</f>
        <v/>
      </c>
      <c r="AM206" s="857" t="str">
        <f>IF(AM205="","",VLOOKUP(AM205,'(参考様式８）シフト記号表'!$C$6:$L$47,10,FALSE))</f>
        <v/>
      </c>
      <c r="AN206" s="857" t="str">
        <f>IF(AN205="","",VLOOKUP(AN205,'(参考様式８）シフト記号表'!$C$6:$L$47,10,FALSE))</f>
        <v/>
      </c>
      <c r="AO206" s="857" t="str">
        <f>IF(AO205="","",VLOOKUP(AO205,'(参考様式８）シフト記号表'!$C$6:$L$47,10,FALSE))</f>
        <v/>
      </c>
      <c r="AP206" s="857" t="str">
        <f>IF(AP205="","",VLOOKUP(AP205,'(参考様式８）シフト記号表'!$C$6:$L$47,10,FALSE))</f>
        <v/>
      </c>
      <c r="AQ206" s="872" t="str">
        <f>IF(AQ205="","",VLOOKUP(AQ205,'(参考様式８）シフト記号表'!$C$6:$L$47,10,FALSE))</f>
        <v/>
      </c>
      <c r="AR206" s="845" t="str">
        <f>IF(AR205="","",VLOOKUP(AR205,'(参考様式８）シフト記号表'!$C$6:$L$47,10,FALSE))</f>
        <v/>
      </c>
      <c r="AS206" s="857" t="str">
        <f>IF(AS205="","",VLOOKUP(AS205,'(参考様式８）シフト記号表'!$C$6:$L$47,10,FALSE))</f>
        <v/>
      </c>
      <c r="AT206" s="857" t="str">
        <f>IF(AT205="","",VLOOKUP(AT205,'(参考様式８）シフト記号表'!$C$6:$L$47,10,FALSE))</f>
        <v/>
      </c>
      <c r="AU206" s="857" t="str">
        <f>IF(AU205="","",VLOOKUP(AU205,'(参考様式８）シフト記号表'!$C$6:$L$47,10,FALSE))</f>
        <v/>
      </c>
      <c r="AV206" s="857" t="str">
        <f>IF(AV205="","",VLOOKUP(AV205,'(参考様式８）シフト記号表'!$C$6:$L$47,10,FALSE))</f>
        <v/>
      </c>
      <c r="AW206" s="857" t="str">
        <f>IF(AW205="","",VLOOKUP(AW205,'(参考様式８）シフト記号表'!$C$6:$L$47,10,FALSE))</f>
        <v/>
      </c>
      <c r="AX206" s="872" t="str">
        <f>IF(AX205="","",VLOOKUP(AX205,'(参考様式８）シフト記号表'!$C$6:$L$47,10,FALSE))</f>
        <v/>
      </c>
      <c r="AY206" s="845" t="str">
        <f>IF(AY205="","",VLOOKUP(AY205,'(参考様式８）シフト記号表'!$C$6:$L$47,10,FALSE))</f>
        <v/>
      </c>
      <c r="AZ206" s="857" t="str">
        <f>IF(AZ205="","",VLOOKUP(AZ205,'(参考様式８）シフト記号表'!$C$6:$L$47,10,FALSE))</f>
        <v/>
      </c>
      <c r="BA206" s="857" t="str">
        <f>IF(BA205="","",VLOOKUP(BA205,'(参考様式８）シフト記号表'!$C$6:$L$47,10,FALSE))</f>
        <v/>
      </c>
      <c r="BB206" s="904">
        <f>IF($BE$3="４週",SUM(W206:AX206),IF($BE$3="暦月",SUM(W206:BA206),""))</f>
        <v>0</v>
      </c>
      <c r="BC206" s="912"/>
      <c r="BD206" s="921">
        <f>IF($BE$3="４週",BB206/4,IF($BE$3="暦月",(BB206/($BE$8/7)),""))</f>
        <v>0</v>
      </c>
      <c r="BE206" s="912"/>
      <c r="BF206" s="932"/>
      <c r="BG206" s="937"/>
      <c r="BH206" s="937"/>
      <c r="BI206" s="937"/>
      <c r="BJ206" s="948"/>
    </row>
    <row r="207" spans="2:62" ht="20.25" customHeight="1">
      <c r="B207" s="706">
        <f>B205+1</f>
        <v>97</v>
      </c>
      <c r="C207" s="719"/>
      <c r="D207" s="730"/>
      <c r="E207" s="737"/>
      <c r="F207" s="742"/>
      <c r="G207" s="737"/>
      <c r="H207" s="742"/>
      <c r="I207" s="751"/>
      <c r="J207" s="765"/>
      <c r="K207" s="771"/>
      <c r="L207" s="785"/>
      <c r="M207" s="785"/>
      <c r="N207" s="730"/>
      <c r="O207" s="792"/>
      <c r="P207" s="797"/>
      <c r="Q207" s="797"/>
      <c r="R207" s="797"/>
      <c r="S207" s="808"/>
      <c r="T207" s="818" t="s">
        <v>693</v>
      </c>
      <c r="U207" s="825"/>
      <c r="V207" s="836"/>
      <c r="W207" s="846"/>
      <c r="X207" s="858"/>
      <c r="Y207" s="858"/>
      <c r="Z207" s="858"/>
      <c r="AA207" s="858"/>
      <c r="AB207" s="858"/>
      <c r="AC207" s="873"/>
      <c r="AD207" s="846"/>
      <c r="AE207" s="858"/>
      <c r="AF207" s="858"/>
      <c r="AG207" s="858"/>
      <c r="AH207" s="858"/>
      <c r="AI207" s="858"/>
      <c r="AJ207" s="873"/>
      <c r="AK207" s="846"/>
      <c r="AL207" s="858"/>
      <c r="AM207" s="858"/>
      <c r="AN207" s="858"/>
      <c r="AO207" s="858"/>
      <c r="AP207" s="858"/>
      <c r="AQ207" s="873"/>
      <c r="AR207" s="846"/>
      <c r="AS207" s="858"/>
      <c r="AT207" s="858"/>
      <c r="AU207" s="858"/>
      <c r="AV207" s="858"/>
      <c r="AW207" s="858"/>
      <c r="AX207" s="873"/>
      <c r="AY207" s="846"/>
      <c r="AZ207" s="858"/>
      <c r="BA207" s="896"/>
      <c r="BB207" s="903"/>
      <c r="BC207" s="911"/>
      <c r="BD207" s="920"/>
      <c r="BE207" s="926"/>
      <c r="BF207" s="931"/>
      <c r="BG207" s="936"/>
      <c r="BH207" s="936"/>
      <c r="BI207" s="936"/>
      <c r="BJ207" s="947"/>
    </row>
    <row r="208" spans="2:62" ht="20.25" customHeight="1">
      <c r="B208" s="707"/>
      <c r="C208" s="720"/>
      <c r="D208" s="731"/>
      <c r="E208" s="739"/>
      <c r="F208" s="744">
        <f>C207</f>
        <v>0</v>
      </c>
      <c r="G208" s="739"/>
      <c r="H208" s="744">
        <f>I207</f>
        <v>0</v>
      </c>
      <c r="I208" s="752"/>
      <c r="J208" s="766"/>
      <c r="K208" s="772"/>
      <c r="L208" s="786"/>
      <c r="M208" s="786"/>
      <c r="N208" s="731"/>
      <c r="O208" s="792"/>
      <c r="P208" s="797"/>
      <c r="Q208" s="797"/>
      <c r="R208" s="797"/>
      <c r="S208" s="808"/>
      <c r="T208" s="817" t="s">
        <v>623</v>
      </c>
      <c r="U208" s="824"/>
      <c r="V208" s="835"/>
      <c r="W208" s="845" t="str">
        <f>IF(W207="","",VLOOKUP(W207,'(参考様式８）シフト記号表'!$C$6:$L$47,10,FALSE))</f>
        <v/>
      </c>
      <c r="X208" s="857" t="str">
        <f>IF(X207="","",VLOOKUP(X207,'(参考様式８）シフト記号表'!$C$6:$L$47,10,FALSE))</f>
        <v/>
      </c>
      <c r="Y208" s="857" t="str">
        <f>IF(Y207="","",VLOOKUP(Y207,'(参考様式８）シフト記号表'!$C$6:$L$47,10,FALSE))</f>
        <v/>
      </c>
      <c r="Z208" s="857" t="str">
        <f>IF(Z207="","",VLOOKUP(Z207,'(参考様式８）シフト記号表'!$C$6:$L$47,10,FALSE))</f>
        <v/>
      </c>
      <c r="AA208" s="857" t="str">
        <f>IF(AA207="","",VLOOKUP(AA207,'(参考様式８）シフト記号表'!$C$6:$L$47,10,FALSE))</f>
        <v/>
      </c>
      <c r="AB208" s="857" t="str">
        <f>IF(AB207="","",VLOOKUP(AB207,'(参考様式８）シフト記号表'!$C$6:$L$47,10,FALSE))</f>
        <v/>
      </c>
      <c r="AC208" s="872" t="str">
        <f>IF(AC207="","",VLOOKUP(AC207,'(参考様式８）シフト記号表'!$C$6:$L$47,10,FALSE))</f>
        <v/>
      </c>
      <c r="AD208" s="845" t="str">
        <f>IF(AD207="","",VLOOKUP(AD207,'(参考様式８）シフト記号表'!$C$6:$L$47,10,FALSE))</f>
        <v/>
      </c>
      <c r="AE208" s="857" t="str">
        <f>IF(AE207="","",VLOOKUP(AE207,'(参考様式８）シフト記号表'!$C$6:$L$47,10,FALSE))</f>
        <v/>
      </c>
      <c r="AF208" s="857" t="str">
        <f>IF(AF207="","",VLOOKUP(AF207,'(参考様式８）シフト記号表'!$C$6:$L$47,10,FALSE))</f>
        <v/>
      </c>
      <c r="AG208" s="857" t="str">
        <f>IF(AG207="","",VLOOKUP(AG207,'(参考様式８）シフト記号表'!$C$6:$L$47,10,FALSE))</f>
        <v/>
      </c>
      <c r="AH208" s="857" t="str">
        <f>IF(AH207="","",VLOOKUP(AH207,'(参考様式８）シフト記号表'!$C$6:$L$47,10,FALSE))</f>
        <v/>
      </c>
      <c r="AI208" s="857" t="str">
        <f>IF(AI207="","",VLOOKUP(AI207,'(参考様式８）シフト記号表'!$C$6:$L$47,10,FALSE))</f>
        <v/>
      </c>
      <c r="AJ208" s="872" t="str">
        <f>IF(AJ207="","",VLOOKUP(AJ207,'(参考様式８）シフト記号表'!$C$6:$L$47,10,FALSE))</f>
        <v/>
      </c>
      <c r="AK208" s="845" t="str">
        <f>IF(AK207="","",VLOOKUP(AK207,'(参考様式８）シフト記号表'!$C$6:$L$47,10,FALSE))</f>
        <v/>
      </c>
      <c r="AL208" s="857" t="str">
        <f>IF(AL207="","",VLOOKUP(AL207,'(参考様式８）シフト記号表'!$C$6:$L$47,10,FALSE))</f>
        <v/>
      </c>
      <c r="AM208" s="857" t="str">
        <f>IF(AM207="","",VLOOKUP(AM207,'(参考様式８）シフト記号表'!$C$6:$L$47,10,FALSE))</f>
        <v/>
      </c>
      <c r="AN208" s="857" t="str">
        <f>IF(AN207="","",VLOOKUP(AN207,'(参考様式８）シフト記号表'!$C$6:$L$47,10,FALSE))</f>
        <v/>
      </c>
      <c r="AO208" s="857" t="str">
        <f>IF(AO207="","",VLOOKUP(AO207,'(参考様式８）シフト記号表'!$C$6:$L$47,10,FALSE))</f>
        <v/>
      </c>
      <c r="AP208" s="857" t="str">
        <f>IF(AP207="","",VLOOKUP(AP207,'(参考様式８）シフト記号表'!$C$6:$L$47,10,FALSE))</f>
        <v/>
      </c>
      <c r="AQ208" s="872" t="str">
        <f>IF(AQ207="","",VLOOKUP(AQ207,'(参考様式８）シフト記号表'!$C$6:$L$47,10,FALSE))</f>
        <v/>
      </c>
      <c r="AR208" s="845" t="str">
        <f>IF(AR207="","",VLOOKUP(AR207,'(参考様式８）シフト記号表'!$C$6:$L$47,10,FALSE))</f>
        <v/>
      </c>
      <c r="AS208" s="857" t="str">
        <f>IF(AS207="","",VLOOKUP(AS207,'(参考様式８）シフト記号表'!$C$6:$L$47,10,FALSE))</f>
        <v/>
      </c>
      <c r="AT208" s="857" t="str">
        <f>IF(AT207="","",VLOOKUP(AT207,'(参考様式８）シフト記号表'!$C$6:$L$47,10,FALSE))</f>
        <v/>
      </c>
      <c r="AU208" s="857" t="str">
        <f>IF(AU207="","",VLOOKUP(AU207,'(参考様式８）シフト記号表'!$C$6:$L$47,10,FALSE))</f>
        <v/>
      </c>
      <c r="AV208" s="857" t="str">
        <f>IF(AV207="","",VLOOKUP(AV207,'(参考様式８）シフト記号表'!$C$6:$L$47,10,FALSE))</f>
        <v/>
      </c>
      <c r="AW208" s="857" t="str">
        <f>IF(AW207="","",VLOOKUP(AW207,'(参考様式８）シフト記号表'!$C$6:$L$47,10,FALSE))</f>
        <v/>
      </c>
      <c r="AX208" s="872" t="str">
        <f>IF(AX207="","",VLOOKUP(AX207,'(参考様式８）シフト記号表'!$C$6:$L$47,10,FALSE))</f>
        <v/>
      </c>
      <c r="AY208" s="845" t="str">
        <f>IF(AY207="","",VLOOKUP(AY207,'(参考様式８）シフト記号表'!$C$6:$L$47,10,FALSE))</f>
        <v/>
      </c>
      <c r="AZ208" s="857" t="str">
        <f>IF(AZ207="","",VLOOKUP(AZ207,'(参考様式８）シフト記号表'!$C$6:$L$47,10,FALSE))</f>
        <v/>
      </c>
      <c r="BA208" s="857" t="str">
        <f>IF(BA207="","",VLOOKUP(BA207,'(参考様式８）シフト記号表'!$C$6:$L$47,10,FALSE))</f>
        <v/>
      </c>
      <c r="BB208" s="904">
        <f>IF($BE$3="４週",SUM(W208:AX208),IF($BE$3="暦月",SUM(W208:BA208),""))</f>
        <v>0</v>
      </c>
      <c r="BC208" s="912"/>
      <c r="BD208" s="921">
        <f>IF($BE$3="４週",BB208/4,IF($BE$3="暦月",(BB208/($BE$8/7)),""))</f>
        <v>0</v>
      </c>
      <c r="BE208" s="912"/>
      <c r="BF208" s="932"/>
      <c r="BG208" s="937"/>
      <c r="BH208" s="937"/>
      <c r="BI208" s="937"/>
      <c r="BJ208" s="948"/>
    </row>
    <row r="209" spans="2:62" ht="20.25" customHeight="1">
      <c r="B209" s="706">
        <f>B207+1</f>
        <v>98</v>
      </c>
      <c r="C209" s="719"/>
      <c r="D209" s="730"/>
      <c r="E209" s="737"/>
      <c r="F209" s="742"/>
      <c r="G209" s="737"/>
      <c r="H209" s="742"/>
      <c r="I209" s="751"/>
      <c r="J209" s="765"/>
      <c r="K209" s="771"/>
      <c r="L209" s="785"/>
      <c r="M209" s="785"/>
      <c r="N209" s="730"/>
      <c r="O209" s="792"/>
      <c r="P209" s="797"/>
      <c r="Q209" s="797"/>
      <c r="R209" s="797"/>
      <c r="S209" s="808"/>
      <c r="T209" s="818" t="s">
        <v>693</v>
      </c>
      <c r="U209" s="825"/>
      <c r="V209" s="836"/>
      <c r="W209" s="846"/>
      <c r="X209" s="858"/>
      <c r="Y209" s="858"/>
      <c r="Z209" s="858"/>
      <c r="AA209" s="858"/>
      <c r="AB209" s="858"/>
      <c r="AC209" s="873"/>
      <c r="AD209" s="846"/>
      <c r="AE209" s="858"/>
      <c r="AF209" s="858"/>
      <c r="AG209" s="858"/>
      <c r="AH209" s="858"/>
      <c r="AI209" s="858"/>
      <c r="AJ209" s="873"/>
      <c r="AK209" s="846"/>
      <c r="AL209" s="858"/>
      <c r="AM209" s="858"/>
      <c r="AN209" s="858"/>
      <c r="AO209" s="858"/>
      <c r="AP209" s="858"/>
      <c r="AQ209" s="873"/>
      <c r="AR209" s="846"/>
      <c r="AS209" s="858"/>
      <c r="AT209" s="858"/>
      <c r="AU209" s="858"/>
      <c r="AV209" s="858"/>
      <c r="AW209" s="858"/>
      <c r="AX209" s="873"/>
      <c r="AY209" s="846"/>
      <c r="AZ209" s="858"/>
      <c r="BA209" s="896"/>
      <c r="BB209" s="903"/>
      <c r="BC209" s="911"/>
      <c r="BD209" s="920"/>
      <c r="BE209" s="926"/>
      <c r="BF209" s="931"/>
      <c r="BG209" s="936"/>
      <c r="BH209" s="936"/>
      <c r="BI209" s="936"/>
      <c r="BJ209" s="947"/>
    </row>
    <row r="210" spans="2:62" ht="20.25" customHeight="1">
      <c r="B210" s="707"/>
      <c r="C210" s="720"/>
      <c r="D210" s="731"/>
      <c r="E210" s="739"/>
      <c r="F210" s="744">
        <f>C209</f>
        <v>0</v>
      </c>
      <c r="G210" s="739"/>
      <c r="H210" s="744">
        <f>I209</f>
        <v>0</v>
      </c>
      <c r="I210" s="752"/>
      <c r="J210" s="766"/>
      <c r="K210" s="772"/>
      <c r="L210" s="786"/>
      <c r="M210" s="786"/>
      <c r="N210" s="731"/>
      <c r="O210" s="792"/>
      <c r="P210" s="797"/>
      <c r="Q210" s="797"/>
      <c r="R210" s="797"/>
      <c r="S210" s="808"/>
      <c r="T210" s="817" t="s">
        <v>623</v>
      </c>
      <c r="U210" s="824"/>
      <c r="V210" s="835"/>
      <c r="W210" s="845" t="str">
        <f>IF(W209="","",VLOOKUP(W209,'(参考様式８）シフト記号表'!$C$6:$L$47,10,FALSE))</f>
        <v/>
      </c>
      <c r="X210" s="857" t="str">
        <f>IF(X209="","",VLOOKUP(X209,'(参考様式８）シフト記号表'!$C$6:$L$47,10,FALSE))</f>
        <v/>
      </c>
      <c r="Y210" s="857" t="str">
        <f>IF(Y209="","",VLOOKUP(Y209,'(参考様式８）シフト記号表'!$C$6:$L$47,10,FALSE))</f>
        <v/>
      </c>
      <c r="Z210" s="857" t="str">
        <f>IF(Z209="","",VLOOKUP(Z209,'(参考様式８）シフト記号表'!$C$6:$L$47,10,FALSE))</f>
        <v/>
      </c>
      <c r="AA210" s="857" t="str">
        <f>IF(AA209="","",VLOOKUP(AA209,'(参考様式８）シフト記号表'!$C$6:$L$47,10,FALSE))</f>
        <v/>
      </c>
      <c r="AB210" s="857" t="str">
        <f>IF(AB209="","",VLOOKUP(AB209,'(参考様式８）シフト記号表'!$C$6:$L$47,10,FALSE))</f>
        <v/>
      </c>
      <c r="AC210" s="872" t="str">
        <f>IF(AC209="","",VLOOKUP(AC209,'(参考様式８）シフト記号表'!$C$6:$L$47,10,FALSE))</f>
        <v/>
      </c>
      <c r="AD210" s="845" t="str">
        <f>IF(AD209="","",VLOOKUP(AD209,'(参考様式８）シフト記号表'!$C$6:$L$47,10,FALSE))</f>
        <v/>
      </c>
      <c r="AE210" s="857" t="str">
        <f>IF(AE209="","",VLOOKUP(AE209,'(参考様式８）シフト記号表'!$C$6:$L$47,10,FALSE))</f>
        <v/>
      </c>
      <c r="AF210" s="857" t="str">
        <f>IF(AF209="","",VLOOKUP(AF209,'(参考様式８）シフト記号表'!$C$6:$L$47,10,FALSE))</f>
        <v/>
      </c>
      <c r="AG210" s="857" t="str">
        <f>IF(AG209="","",VLOOKUP(AG209,'(参考様式８）シフト記号表'!$C$6:$L$47,10,FALSE))</f>
        <v/>
      </c>
      <c r="AH210" s="857" t="str">
        <f>IF(AH209="","",VLOOKUP(AH209,'(参考様式８）シフト記号表'!$C$6:$L$47,10,FALSE))</f>
        <v/>
      </c>
      <c r="AI210" s="857" t="str">
        <f>IF(AI209="","",VLOOKUP(AI209,'(参考様式８）シフト記号表'!$C$6:$L$47,10,FALSE))</f>
        <v/>
      </c>
      <c r="AJ210" s="872" t="str">
        <f>IF(AJ209="","",VLOOKUP(AJ209,'(参考様式８）シフト記号表'!$C$6:$L$47,10,FALSE))</f>
        <v/>
      </c>
      <c r="AK210" s="845" t="str">
        <f>IF(AK209="","",VLOOKUP(AK209,'(参考様式８）シフト記号表'!$C$6:$L$47,10,FALSE))</f>
        <v/>
      </c>
      <c r="AL210" s="857" t="str">
        <f>IF(AL209="","",VLOOKUP(AL209,'(参考様式８）シフト記号表'!$C$6:$L$47,10,FALSE))</f>
        <v/>
      </c>
      <c r="AM210" s="857" t="str">
        <f>IF(AM209="","",VLOOKUP(AM209,'(参考様式８）シフト記号表'!$C$6:$L$47,10,FALSE))</f>
        <v/>
      </c>
      <c r="AN210" s="857" t="str">
        <f>IF(AN209="","",VLOOKUP(AN209,'(参考様式８）シフト記号表'!$C$6:$L$47,10,FALSE))</f>
        <v/>
      </c>
      <c r="AO210" s="857" t="str">
        <f>IF(AO209="","",VLOOKUP(AO209,'(参考様式８）シフト記号表'!$C$6:$L$47,10,FALSE))</f>
        <v/>
      </c>
      <c r="AP210" s="857" t="str">
        <f>IF(AP209="","",VLOOKUP(AP209,'(参考様式８）シフト記号表'!$C$6:$L$47,10,FALSE))</f>
        <v/>
      </c>
      <c r="AQ210" s="872" t="str">
        <f>IF(AQ209="","",VLOOKUP(AQ209,'(参考様式８）シフト記号表'!$C$6:$L$47,10,FALSE))</f>
        <v/>
      </c>
      <c r="AR210" s="845" t="str">
        <f>IF(AR209="","",VLOOKUP(AR209,'(参考様式８）シフト記号表'!$C$6:$L$47,10,FALSE))</f>
        <v/>
      </c>
      <c r="AS210" s="857" t="str">
        <f>IF(AS209="","",VLOOKUP(AS209,'(参考様式８）シフト記号表'!$C$6:$L$47,10,FALSE))</f>
        <v/>
      </c>
      <c r="AT210" s="857" t="str">
        <f>IF(AT209="","",VLOOKUP(AT209,'(参考様式８）シフト記号表'!$C$6:$L$47,10,FALSE))</f>
        <v/>
      </c>
      <c r="AU210" s="857" t="str">
        <f>IF(AU209="","",VLOOKUP(AU209,'(参考様式８）シフト記号表'!$C$6:$L$47,10,FALSE))</f>
        <v/>
      </c>
      <c r="AV210" s="857" t="str">
        <f>IF(AV209="","",VLOOKUP(AV209,'(参考様式８）シフト記号表'!$C$6:$L$47,10,FALSE))</f>
        <v/>
      </c>
      <c r="AW210" s="857" t="str">
        <f>IF(AW209="","",VLOOKUP(AW209,'(参考様式８）シフト記号表'!$C$6:$L$47,10,FALSE))</f>
        <v/>
      </c>
      <c r="AX210" s="872" t="str">
        <f>IF(AX209="","",VLOOKUP(AX209,'(参考様式８）シフト記号表'!$C$6:$L$47,10,FALSE))</f>
        <v/>
      </c>
      <c r="AY210" s="845" t="str">
        <f>IF(AY209="","",VLOOKUP(AY209,'(参考様式８）シフト記号表'!$C$6:$L$47,10,FALSE))</f>
        <v/>
      </c>
      <c r="AZ210" s="857" t="str">
        <f>IF(AZ209="","",VLOOKUP(AZ209,'(参考様式８）シフト記号表'!$C$6:$L$47,10,FALSE))</f>
        <v/>
      </c>
      <c r="BA210" s="857" t="str">
        <f>IF(BA209="","",VLOOKUP(BA209,'(参考様式８）シフト記号表'!$C$6:$L$47,10,FALSE))</f>
        <v/>
      </c>
      <c r="BB210" s="904">
        <f>IF($BE$3="４週",SUM(W210:AX210),IF($BE$3="暦月",SUM(W210:BA210),""))</f>
        <v>0</v>
      </c>
      <c r="BC210" s="912"/>
      <c r="BD210" s="921">
        <f>IF($BE$3="４週",BB210/4,IF($BE$3="暦月",(BB210/($BE$8/7)),""))</f>
        <v>0</v>
      </c>
      <c r="BE210" s="912"/>
      <c r="BF210" s="932"/>
      <c r="BG210" s="937"/>
      <c r="BH210" s="937"/>
      <c r="BI210" s="937"/>
      <c r="BJ210" s="948"/>
    </row>
    <row r="211" spans="2:62" ht="20.25" customHeight="1">
      <c r="B211" s="706">
        <f>B209+1</f>
        <v>99</v>
      </c>
      <c r="C211" s="719"/>
      <c r="D211" s="730"/>
      <c r="E211" s="737"/>
      <c r="F211" s="742"/>
      <c r="G211" s="737"/>
      <c r="H211" s="742"/>
      <c r="I211" s="751"/>
      <c r="J211" s="765"/>
      <c r="K211" s="771"/>
      <c r="L211" s="785"/>
      <c r="M211" s="785"/>
      <c r="N211" s="730"/>
      <c r="O211" s="792"/>
      <c r="P211" s="797"/>
      <c r="Q211" s="797"/>
      <c r="R211" s="797"/>
      <c r="S211" s="808"/>
      <c r="T211" s="818" t="s">
        <v>693</v>
      </c>
      <c r="U211" s="825"/>
      <c r="V211" s="836"/>
      <c r="W211" s="846"/>
      <c r="X211" s="858"/>
      <c r="Y211" s="858"/>
      <c r="Z211" s="858"/>
      <c r="AA211" s="858"/>
      <c r="AB211" s="858"/>
      <c r="AC211" s="873"/>
      <c r="AD211" s="846"/>
      <c r="AE211" s="858"/>
      <c r="AF211" s="858"/>
      <c r="AG211" s="858"/>
      <c r="AH211" s="858"/>
      <c r="AI211" s="858"/>
      <c r="AJ211" s="873"/>
      <c r="AK211" s="846"/>
      <c r="AL211" s="858"/>
      <c r="AM211" s="858"/>
      <c r="AN211" s="858"/>
      <c r="AO211" s="858"/>
      <c r="AP211" s="858"/>
      <c r="AQ211" s="873"/>
      <c r="AR211" s="846"/>
      <c r="AS211" s="858"/>
      <c r="AT211" s="858"/>
      <c r="AU211" s="858"/>
      <c r="AV211" s="858"/>
      <c r="AW211" s="858"/>
      <c r="AX211" s="873"/>
      <c r="AY211" s="846"/>
      <c r="AZ211" s="858"/>
      <c r="BA211" s="896"/>
      <c r="BB211" s="903"/>
      <c r="BC211" s="911"/>
      <c r="BD211" s="920"/>
      <c r="BE211" s="926"/>
      <c r="BF211" s="931"/>
      <c r="BG211" s="936"/>
      <c r="BH211" s="936"/>
      <c r="BI211" s="936"/>
      <c r="BJ211" s="947"/>
    </row>
    <row r="212" spans="2:62" ht="20.25" customHeight="1">
      <c r="B212" s="707"/>
      <c r="C212" s="720"/>
      <c r="D212" s="731"/>
      <c r="E212" s="739"/>
      <c r="F212" s="744">
        <f>C211</f>
        <v>0</v>
      </c>
      <c r="G212" s="739"/>
      <c r="H212" s="744">
        <f>I211</f>
        <v>0</v>
      </c>
      <c r="I212" s="752"/>
      <c r="J212" s="766"/>
      <c r="K212" s="772"/>
      <c r="L212" s="786"/>
      <c r="M212" s="786"/>
      <c r="N212" s="731"/>
      <c r="O212" s="792"/>
      <c r="P212" s="797"/>
      <c r="Q212" s="797"/>
      <c r="R212" s="797"/>
      <c r="S212" s="808"/>
      <c r="T212" s="817" t="s">
        <v>623</v>
      </c>
      <c r="U212" s="824"/>
      <c r="V212" s="835"/>
      <c r="W212" s="845" t="str">
        <f>IF(W211="","",VLOOKUP(W211,'(参考様式８）シフト記号表'!$C$6:$L$47,10,FALSE))</f>
        <v/>
      </c>
      <c r="X212" s="857" t="str">
        <f>IF(X211="","",VLOOKUP(X211,'(参考様式８）シフト記号表'!$C$6:$L$47,10,FALSE))</f>
        <v/>
      </c>
      <c r="Y212" s="857" t="str">
        <f>IF(Y211="","",VLOOKUP(Y211,'(参考様式８）シフト記号表'!$C$6:$L$47,10,FALSE))</f>
        <v/>
      </c>
      <c r="Z212" s="857" t="str">
        <f>IF(Z211="","",VLOOKUP(Z211,'(参考様式８）シフト記号表'!$C$6:$L$47,10,FALSE))</f>
        <v/>
      </c>
      <c r="AA212" s="857" t="str">
        <f>IF(AA211="","",VLOOKUP(AA211,'(参考様式８）シフト記号表'!$C$6:$L$47,10,FALSE))</f>
        <v/>
      </c>
      <c r="AB212" s="857" t="str">
        <f>IF(AB211="","",VLOOKUP(AB211,'(参考様式８）シフト記号表'!$C$6:$L$47,10,FALSE))</f>
        <v/>
      </c>
      <c r="AC212" s="872" t="str">
        <f>IF(AC211="","",VLOOKUP(AC211,'(参考様式８）シフト記号表'!$C$6:$L$47,10,FALSE))</f>
        <v/>
      </c>
      <c r="AD212" s="845" t="str">
        <f>IF(AD211="","",VLOOKUP(AD211,'(参考様式８）シフト記号表'!$C$6:$L$47,10,FALSE))</f>
        <v/>
      </c>
      <c r="AE212" s="857" t="str">
        <f>IF(AE211="","",VLOOKUP(AE211,'(参考様式８）シフト記号表'!$C$6:$L$47,10,FALSE))</f>
        <v/>
      </c>
      <c r="AF212" s="857" t="str">
        <f>IF(AF211="","",VLOOKUP(AF211,'(参考様式８）シフト記号表'!$C$6:$L$47,10,FALSE))</f>
        <v/>
      </c>
      <c r="AG212" s="857" t="str">
        <f>IF(AG211="","",VLOOKUP(AG211,'(参考様式８）シフト記号表'!$C$6:$L$47,10,FALSE))</f>
        <v/>
      </c>
      <c r="AH212" s="857" t="str">
        <f>IF(AH211="","",VLOOKUP(AH211,'(参考様式８）シフト記号表'!$C$6:$L$47,10,FALSE))</f>
        <v/>
      </c>
      <c r="AI212" s="857" t="str">
        <f>IF(AI211="","",VLOOKUP(AI211,'(参考様式８）シフト記号表'!$C$6:$L$47,10,FALSE))</f>
        <v/>
      </c>
      <c r="AJ212" s="872" t="str">
        <f>IF(AJ211="","",VLOOKUP(AJ211,'(参考様式８）シフト記号表'!$C$6:$L$47,10,FALSE))</f>
        <v/>
      </c>
      <c r="AK212" s="845" t="str">
        <f>IF(AK211="","",VLOOKUP(AK211,'(参考様式８）シフト記号表'!$C$6:$L$47,10,FALSE))</f>
        <v/>
      </c>
      <c r="AL212" s="857" t="str">
        <f>IF(AL211="","",VLOOKUP(AL211,'(参考様式８）シフト記号表'!$C$6:$L$47,10,FALSE))</f>
        <v/>
      </c>
      <c r="AM212" s="857" t="str">
        <f>IF(AM211="","",VLOOKUP(AM211,'(参考様式８）シフト記号表'!$C$6:$L$47,10,FALSE))</f>
        <v/>
      </c>
      <c r="AN212" s="857" t="str">
        <f>IF(AN211="","",VLOOKUP(AN211,'(参考様式８）シフト記号表'!$C$6:$L$47,10,FALSE))</f>
        <v/>
      </c>
      <c r="AO212" s="857" t="str">
        <f>IF(AO211="","",VLOOKUP(AO211,'(参考様式８）シフト記号表'!$C$6:$L$47,10,FALSE))</f>
        <v/>
      </c>
      <c r="AP212" s="857" t="str">
        <f>IF(AP211="","",VLOOKUP(AP211,'(参考様式８）シフト記号表'!$C$6:$L$47,10,FALSE))</f>
        <v/>
      </c>
      <c r="AQ212" s="872" t="str">
        <f>IF(AQ211="","",VLOOKUP(AQ211,'(参考様式８）シフト記号表'!$C$6:$L$47,10,FALSE))</f>
        <v/>
      </c>
      <c r="AR212" s="845" t="str">
        <f>IF(AR211="","",VLOOKUP(AR211,'(参考様式８）シフト記号表'!$C$6:$L$47,10,FALSE))</f>
        <v/>
      </c>
      <c r="AS212" s="857" t="str">
        <f>IF(AS211="","",VLOOKUP(AS211,'(参考様式８）シフト記号表'!$C$6:$L$47,10,FALSE))</f>
        <v/>
      </c>
      <c r="AT212" s="857" t="str">
        <f>IF(AT211="","",VLOOKUP(AT211,'(参考様式８）シフト記号表'!$C$6:$L$47,10,FALSE))</f>
        <v/>
      </c>
      <c r="AU212" s="857" t="str">
        <f>IF(AU211="","",VLOOKUP(AU211,'(参考様式８）シフト記号表'!$C$6:$L$47,10,FALSE))</f>
        <v/>
      </c>
      <c r="AV212" s="857" t="str">
        <f>IF(AV211="","",VLOOKUP(AV211,'(参考様式８）シフト記号表'!$C$6:$L$47,10,FALSE))</f>
        <v/>
      </c>
      <c r="AW212" s="857" t="str">
        <f>IF(AW211="","",VLOOKUP(AW211,'(参考様式８）シフト記号表'!$C$6:$L$47,10,FALSE))</f>
        <v/>
      </c>
      <c r="AX212" s="872" t="str">
        <f>IF(AX211="","",VLOOKUP(AX211,'(参考様式８）シフト記号表'!$C$6:$L$47,10,FALSE))</f>
        <v/>
      </c>
      <c r="AY212" s="845" t="str">
        <f>IF(AY211="","",VLOOKUP(AY211,'(参考様式８）シフト記号表'!$C$6:$L$47,10,FALSE))</f>
        <v/>
      </c>
      <c r="AZ212" s="857" t="str">
        <f>IF(AZ211="","",VLOOKUP(AZ211,'(参考様式８）シフト記号表'!$C$6:$L$47,10,FALSE))</f>
        <v/>
      </c>
      <c r="BA212" s="857" t="str">
        <f>IF(BA211="","",VLOOKUP(BA211,'(参考様式８）シフト記号表'!$C$6:$L$47,10,FALSE))</f>
        <v/>
      </c>
      <c r="BB212" s="904">
        <f>IF($BE$3="４週",SUM(W212:AX212),IF($BE$3="暦月",SUM(W212:BA212),""))</f>
        <v>0</v>
      </c>
      <c r="BC212" s="912"/>
      <c r="BD212" s="921">
        <f>IF($BE$3="４週",BB212/4,IF($BE$3="暦月",(BB212/($BE$8/7)),""))</f>
        <v>0</v>
      </c>
      <c r="BE212" s="912"/>
      <c r="BF212" s="932"/>
      <c r="BG212" s="937"/>
      <c r="BH212" s="937"/>
      <c r="BI212" s="937"/>
      <c r="BJ212" s="948"/>
    </row>
    <row r="213" spans="2:62" ht="20.25" customHeight="1">
      <c r="B213" s="706">
        <f>B211+1</f>
        <v>100</v>
      </c>
      <c r="C213" s="719"/>
      <c r="D213" s="730"/>
      <c r="E213" s="738"/>
      <c r="F213" s="743"/>
      <c r="G213" s="738"/>
      <c r="H213" s="743"/>
      <c r="I213" s="751"/>
      <c r="J213" s="765"/>
      <c r="K213" s="771"/>
      <c r="L213" s="785"/>
      <c r="M213" s="785"/>
      <c r="N213" s="730"/>
      <c r="O213" s="792"/>
      <c r="P213" s="797"/>
      <c r="Q213" s="797"/>
      <c r="R213" s="797"/>
      <c r="S213" s="808"/>
      <c r="T213" s="816" t="s">
        <v>693</v>
      </c>
      <c r="U213" s="823"/>
      <c r="V213" s="834"/>
      <c r="W213" s="846"/>
      <c r="X213" s="858"/>
      <c r="Y213" s="858"/>
      <c r="Z213" s="858"/>
      <c r="AA213" s="858"/>
      <c r="AB213" s="858"/>
      <c r="AC213" s="873"/>
      <c r="AD213" s="846"/>
      <c r="AE213" s="858"/>
      <c r="AF213" s="858"/>
      <c r="AG213" s="858"/>
      <c r="AH213" s="858"/>
      <c r="AI213" s="858"/>
      <c r="AJ213" s="873"/>
      <c r="AK213" s="846"/>
      <c r="AL213" s="858"/>
      <c r="AM213" s="858"/>
      <c r="AN213" s="858"/>
      <c r="AO213" s="858"/>
      <c r="AP213" s="858"/>
      <c r="AQ213" s="873"/>
      <c r="AR213" s="846"/>
      <c r="AS213" s="858"/>
      <c r="AT213" s="858"/>
      <c r="AU213" s="858"/>
      <c r="AV213" s="858"/>
      <c r="AW213" s="858"/>
      <c r="AX213" s="873"/>
      <c r="AY213" s="846"/>
      <c r="AZ213" s="858"/>
      <c r="BA213" s="896"/>
      <c r="BB213" s="903"/>
      <c r="BC213" s="911"/>
      <c r="BD213" s="920"/>
      <c r="BE213" s="926"/>
      <c r="BF213" s="931"/>
      <c r="BG213" s="936"/>
      <c r="BH213" s="936"/>
      <c r="BI213" s="936"/>
      <c r="BJ213" s="947"/>
    </row>
    <row r="214" spans="2:62" ht="20.25" customHeight="1">
      <c r="B214" s="708"/>
      <c r="C214" s="721"/>
      <c r="D214" s="732"/>
      <c r="E214" s="740"/>
      <c r="F214" s="745">
        <f>C213</f>
        <v>0</v>
      </c>
      <c r="G214" s="740"/>
      <c r="H214" s="745">
        <f>I213</f>
        <v>0</v>
      </c>
      <c r="I214" s="753"/>
      <c r="J214" s="767"/>
      <c r="K214" s="773"/>
      <c r="L214" s="787"/>
      <c r="M214" s="787"/>
      <c r="N214" s="732"/>
      <c r="O214" s="793"/>
      <c r="P214" s="798"/>
      <c r="Q214" s="798"/>
      <c r="R214" s="798"/>
      <c r="S214" s="809"/>
      <c r="T214" s="819" t="s">
        <v>623</v>
      </c>
      <c r="U214" s="826"/>
      <c r="V214" s="837"/>
      <c r="W214" s="847" t="str">
        <f>IF(W213="","",VLOOKUP(W213,'(参考様式８）シフト記号表'!$C$6:$L$47,10,FALSE))</f>
        <v/>
      </c>
      <c r="X214" s="859" t="str">
        <f>IF(X213="","",VLOOKUP(X213,'(参考様式８）シフト記号表'!$C$6:$L$47,10,FALSE))</f>
        <v/>
      </c>
      <c r="Y214" s="859" t="str">
        <f>IF(Y213="","",VLOOKUP(Y213,'(参考様式８）シフト記号表'!$C$6:$L$47,10,FALSE))</f>
        <v/>
      </c>
      <c r="Z214" s="859" t="str">
        <f>IF(Z213="","",VLOOKUP(Z213,'(参考様式８）シフト記号表'!$C$6:$L$47,10,FALSE))</f>
        <v/>
      </c>
      <c r="AA214" s="859" t="str">
        <f>IF(AA213="","",VLOOKUP(AA213,'(参考様式８）シフト記号表'!$C$6:$L$47,10,FALSE))</f>
        <v/>
      </c>
      <c r="AB214" s="859" t="str">
        <f>IF(AB213="","",VLOOKUP(AB213,'(参考様式８）シフト記号表'!$C$6:$L$47,10,FALSE))</f>
        <v/>
      </c>
      <c r="AC214" s="874" t="str">
        <f>IF(AC213="","",VLOOKUP(AC213,'(参考様式８）シフト記号表'!$C$6:$L$47,10,FALSE))</f>
        <v/>
      </c>
      <c r="AD214" s="847" t="str">
        <f>IF(AD213="","",VLOOKUP(AD213,'(参考様式８）シフト記号表'!$C$6:$L$47,10,FALSE))</f>
        <v/>
      </c>
      <c r="AE214" s="859" t="str">
        <f>IF(AE213="","",VLOOKUP(AE213,'(参考様式８）シフト記号表'!$C$6:$L$47,10,FALSE))</f>
        <v/>
      </c>
      <c r="AF214" s="859" t="str">
        <f>IF(AF213="","",VLOOKUP(AF213,'(参考様式８）シフト記号表'!$C$6:$L$47,10,FALSE))</f>
        <v/>
      </c>
      <c r="AG214" s="859" t="str">
        <f>IF(AG213="","",VLOOKUP(AG213,'(参考様式８）シフト記号表'!$C$6:$L$47,10,FALSE))</f>
        <v/>
      </c>
      <c r="AH214" s="859" t="str">
        <f>IF(AH213="","",VLOOKUP(AH213,'(参考様式８）シフト記号表'!$C$6:$L$47,10,FALSE))</f>
        <v/>
      </c>
      <c r="AI214" s="859" t="str">
        <f>IF(AI213="","",VLOOKUP(AI213,'(参考様式８）シフト記号表'!$C$6:$L$47,10,FALSE))</f>
        <v/>
      </c>
      <c r="AJ214" s="874" t="str">
        <f>IF(AJ213="","",VLOOKUP(AJ213,'(参考様式８）シフト記号表'!$C$6:$L$47,10,FALSE))</f>
        <v/>
      </c>
      <c r="AK214" s="847" t="str">
        <f>IF(AK213="","",VLOOKUP(AK213,'(参考様式８）シフト記号表'!$C$6:$L$47,10,FALSE))</f>
        <v/>
      </c>
      <c r="AL214" s="859" t="str">
        <f>IF(AL213="","",VLOOKUP(AL213,'(参考様式８）シフト記号表'!$C$6:$L$47,10,FALSE))</f>
        <v/>
      </c>
      <c r="AM214" s="859" t="str">
        <f>IF(AM213="","",VLOOKUP(AM213,'(参考様式８）シフト記号表'!$C$6:$L$47,10,FALSE))</f>
        <v/>
      </c>
      <c r="AN214" s="859" t="str">
        <f>IF(AN213="","",VLOOKUP(AN213,'(参考様式８）シフト記号表'!$C$6:$L$47,10,FALSE))</f>
        <v/>
      </c>
      <c r="AO214" s="859" t="str">
        <f>IF(AO213="","",VLOOKUP(AO213,'(参考様式８）シフト記号表'!$C$6:$L$47,10,FALSE))</f>
        <v/>
      </c>
      <c r="AP214" s="859" t="str">
        <f>IF(AP213="","",VLOOKUP(AP213,'(参考様式８）シフト記号表'!$C$6:$L$47,10,FALSE))</f>
        <v/>
      </c>
      <c r="AQ214" s="874" t="str">
        <f>IF(AQ213="","",VLOOKUP(AQ213,'(参考様式８）シフト記号表'!$C$6:$L$47,10,FALSE))</f>
        <v/>
      </c>
      <c r="AR214" s="847" t="str">
        <f>IF(AR213="","",VLOOKUP(AR213,'(参考様式８）シフト記号表'!$C$6:$L$47,10,FALSE))</f>
        <v/>
      </c>
      <c r="AS214" s="859" t="str">
        <f>IF(AS213="","",VLOOKUP(AS213,'(参考様式８）シフト記号表'!$C$6:$L$47,10,FALSE))</f>
        <v/>
      </c>
      <c r="AT214" s="859" t="str">
        <f>IF(AT213="","",VLOOKUP(AT213,'(参考様式８）シフト記号表'!$C$6:$L$47,10,FALSE))</f>
        <v/>
      </c>
      <c r="AU214" s="859" t="str">
        <f>IF(AU213="","",VLOOKUP(AU213,'(参考様式８）シフト記号表'!$C$6:$L$47,10,FALSE))</f>
        <v/>
      </c>
      <c r="AV214" s="859" t="str">
        <f>IF(AV213="","",VLOOKUP(AV213,'(参考様式８）シフト記号表'!$C$6:$L$47,10,FALSE))</f>
        <v/>
      </c>
      <c r="AW214" s="859" t="str">
        <f>IF(AW213="","",VLOOKUP(AW213,'(参考様式８）シフト記号表'!$C$6:$L$47,10,FALSE))</f>
        <v/>
      </c>
      <c r="AX214" s="874" t="str">
        <f>IF(AX213="","",VLOOKUP(AX213,'(参考様式８）シフト記号表'!$C$6:$L$47,10,FALSE))</f>
        <v/>
      </c>
      <c r="AY214" s="847" t="str">
        <f>IF(AY213="","",VLOOKUP(AY213,'(参考様式８）シフト記号表'!$C$6:$L$47,10,FALSE))</f>
        <v/>
      </c>
      <c r="AZ214" s="859" t="str">
        <f>IF(AZ213="","",VLOOKUP(AZ213,'(参考様式８）シフト記号表'!$C$6:$L$47,10,FALSE))</f>
        <v/>
      </c>
      <c r="BA214" s="859" t="str">
        <f>IF(BA213="","",VLOOKUP(BA213,'(参考様式８）シフト記号表'!$C$6:$L$47,10,FALSE))</f>
        <v/>
      </c>
      <c r="BB214" s="905">
        <f>IF($BE$3="４週",SUM(W214:AX214),IF($BE$3="暦月",SUM(W214:BA214),""))</f>
        <v>0</v>
      </c>
      <c r="BC214" s="913"/>
      <c r="BD214" s="922">
        <f>IF($BE$3="４週",BB214/4,IF($BE$3="暦月",(BB214/($BE$8/7)),""))</f>
        <v>0</v>
      </c>
      <c r="BE214" s="913"/>
      <c r="BF214" s="933"/>
      <c r="BG214" s="938"/>
      <c r="BH214" s="938"/>
      <c r="BI214" s="938"/>
      <c r="BJ214" s="949"/>
    </row>
    <row r="215" spans="2:62" ht="20.25" customHeight="1">
      <c r="B215" s="686"/>
      <c r="C215" s="722"/>
      <c r="D215" s="722"/>
      <c r="E215" s="722"/>
      <c r="F215" s="722"/>
      <c r="G215" s="722"/>
      <c r="H215" s="722"/>
      <c r="I215" s="754"/>
      <c r="J215" s="754"/>
      <c r="K215" s="722"/>
      <c r="L215" s="722"/>
      <c r="M215" s="722"/>
      <c r="N215" s="722"/>
      <c r="O215" s="794"/>
      <c r="P215" s="794"/>
      <c r="Q215" s="794"/>
      <c r="R215" s="802"/>
      <c r="S215" s="802"/>
      <c r="T215" s="802"/>
      <c r="U215" s="827"/>
      <c r="V215" s="838"/>
      <c r="W215" s="848"/>
      <c r="X215" s="848"/>
      <c r="Y215" s="848"/>
      <c r="Z215" s="848"/>
      <c r="AA215" s="848"/>
      <c r="AB215" s="848"/>
      <c r="AC215" s="848"/>
      <c r="AD215" s="848"/>
      <c r="AE215" s="848"/>
      <c r="AF215" s="848"/>
      <c r="AG215" s="848"/>
      <c r="AH215" s="848"/>
      <c r="AI215" s="848"/>
      <c r="AJ215" s="848"/>
      <c r="AK215" s="848"/>
      <c r="AL215" s="848"/>
      <c r="AM215" s="848"/>
      <c r="AN215" s="848"/>
      <c r="AO215" s="848"/>
      <c r="AP215" s="848"/>
      <c r="AQ215" s="848"/>
      <c r="AR215" s="848"/>
      <c r="AS215" s="848"/>
      <c r="AT215" s="848"/>
      <c r="AU215" s="848"/>
      <c r="AV215" s="848"/>
      <c r="AW215" s="848"/>
      <c r="AX215" s="848"/>
      <c r="AY215" s="848"/>
      <c r="AZ215" s="848"/>
      <c r="BA215" s="848"/>
      <c r="BB215" s="848"/>
      <c r="BC215" s="848"/>
      <c r="BD215" s="888"/>
      <c r="BE215" s="888"/>
      <c r="BF215" s="794"/>
      <c r="BG215" s="794"/>
      <c r="BH215" s="794"/>
      <c r="BI215" s="794"/>
      <c r="BJ215" s="794"/>
    </row>
    <row r="216" spans="2:62" ht="20.25" customHeight="1">
      <c r="B216" s="686"/>
      <c r="C216" s="722"/>
      <c r="D216" s="722"/>
      <c r="E216" s="722"/>
      <c r="F216" s="722"/>
      <c r="G216" s="722"/>
      <c r="H216" s="722"/>
      <c r="I216" s="755"/>
      <c r="J216" s="768" t="s">
        <v>437</v>
      </c>
      <c r="K216" s="768"/>
      <c r="L216" s="768"/>
      <c r="M216" s="768"/>
      <c r="N216" s="768"/>
      <c r="O216" s="768"/>
      <c r="P216" s="768"/>
      <c r="Q216" s="768"/>
      <c r="R216" s="768"/>
      <c r="S216" s="768"/>
      <c r="T216" s="777"/>
      <c r="U216" s="768"/>
      <c r="V216" s="768"/>
      <c r="W216" s="768"/>
      <c r="X216" s="768"/>
      <c r="Y216" s="768"/>
      <c r="Z216" s="853"/>
      <c r="AA216" s="853"/>
      <c r="AB216" s="853"/>
      <c r="AC216" s="853"/>
      <c r="AD216" s="853"/>
      <c r="AE216" s="853"/>
      <c r="AF216" s="853"/>
      <c r="AG216" s="853"/>
      <c r="AH216" s="853"/>
      <c r="AI216" s="853"/>
      <c r="AJ216" s="853"/>
      <c r="AK216" s="853"/>
      <c r="AL216" s="853"/>
      <c r="AM216" s="853"/>
      <c r="AN216" s="853"/>
      <c r="AO216" s="853"/>
      <c r="AP216" s="853"/>
      <c r="AQ216" s="853"/>
      <c r="AR216" s="853"/>
      <c r="AS216" s="853"/>
      <c r="AT216" s="853"/>
      <c r="AU216" s="853"/>
      <c r="AV216" s="853"/>
      <c r="AW216" s="853"/>
      <c r="AX216" s="853"/>
      <c r="AY216" s="853"/>
      <c r="AZ216" s="853"/>
      <c r="BA216" s="853"/>
      <c r="BB216" s="853"/>
      <c r="BC216" s="853"/>
      <c r="BD216" s="886"/>
      <c r="BE216" s="888"/>
      <c r="BF216" s="794"/>
      <c r="BG216" s="794"/>
      <c r="BH216" s="794"/>
      <c r="BI216" s="794"/>
      <c r="BJ216" s="794"/>
    </row>
    <row r="217" spans="2:62" ht="20.25" customHeight="1">
      <c r="B217" s="686"/>
      <c r="C217" s="722"/>
      <c r="D217" s="722"/>
      <c r="E217" s="722"/>
      <c r="F217" s="722"/>
      <c r="G217" s="722"/>
      <c r="H217" s="722"/>
      <c r="I217" s="755"/>
      <c r="J217" s="768"/>
      <c r="K217" s="768"/>
      <c r="L217" s="768"/>
      <c r="M217" s="768"/>
      <c r="N217" s="768"/>
      <c r="O217" s="768"/>
      <c r="P217" s="768"/>
      <c r="Q217" s="768"/>
      <c r="R217" s="768"/>
      <c r="S217" s="768"/>
      <c r="T217" s="777"/>
      <c r="U217" s="768"/>
      <c r="V217" s="768"/>
      <c r="W217" s="768"/>
      <c r="X217" s="768"/>
      <c r="Y217" s="768"/>
      <c r="Z217" s="853"/>
      <c r="AA217" s="768" t="s">
        <v>705</v>
      </c>
      <c r="AB217" s="768"/>
      <c r="AC217" s="768"/>
      <c r="AD217" s="768"/>
      <c r="AE217" s="768"/>
      <c r="AF217" s="768"/>
      <c r="AG217" s="853"/>
      <c r="AH217" s="853"/>
      <c r="AI217" s="853"/>
      <c r="AJ217" s="853"/>
      <c r="AK217" s="853"/>
      <c r="AL217" s="853"/>
      <c r="AM217" s="853"/>
      <c r="AN217" s="886"/>
      <c r="AO217" s="888"/>
      <c r="AP217" s="794"/>
      <c r="AQ217" s="794"/>
      <c r="AR217" s="794"/>
      <c r="AS217" s="794"/>
      <c r="AT217" s="794"/>
    </row>
    <row r="218" spans="2:62" ht="20.25" customHeight="1">
      <c r="B218" s="686"/>
      <c r="C218" s="722"/>
      <c r="D218" s="722"/>
      <c r="E218" s="722"/>
      <c r="F218" s="722"/>
      <c r="G218" s="722"/>
      <c r="H218" s="722"/>
      <c r="I218" s="755"/>
      <c r="J218" s="768"/>
      <c r="K218" s="509" t="s">
        <v>158</v>
      </c>
      <c r="L218" s="509"/>
      <c r="M218" s="509" t="s">
        <v>664</v>
      </c>
      <c r="N218" s="509"/>
      <c r="O218" s="509"/>
      <c r="P218" s="509"/>
      <c r="Q218" s="768"/>
      <c r="R218" s="803" t="s">
        <v>692</v>
      </c>
      <c r="S218" s="803"/>
      <c r="T218" s="803"/>
      <c r="U218" s="803"/>
      <c r="V218" s="484"/>
      <c r="W218" s="849" t="s">
        <v>156</v>
      </c>
      <c r="X218" s="849"/>
      <c r="Y218" s="756"/>
      <c r="Z218" s="853"/>
      <c r="AA218" s="775" t="s">
        <v>563</v>
      </c>
      <c r="AB218" s="775"/>
      <c r="AC218" s="775" t="s">
        <v>662</v>
      </c>
      <c r="AD218" s="775"/>
      <c r="AE218" s="775"/>
      <c r="AF218" s="775"/>
      <c r="AG218" s="853"/>
      <c r="AH218" s="853"/>
      <c r="AI218" s="853"/>
      <c r="AJ218" s="853"/>
      <c r="AK218" s="853"/>
      <c r="AL218" s="853"/>
      <c r="AM218" s="853"/>
      <c r="AN218" s="886"/>
      <c r="AO218" s="888"/>
      <c r="AP218" s="754"/>
      <c r="AQ218" s="754"/>
      <c r="AR218" s="754"/>
      <c r="AS218" s="754"/>
      <c r="AT218" s="794"/>
    </row>
    <row r="219" spans="2:62" ht="20.25" customHeight="1">
      <c r="B219" s="686"/>
      <c r="C219" s="722"/>
      <c r="D219" s="722"/>
      <c r="E219" s="722"/>
      <c r="F219" s="722"/>
      <c r="G219" s="722"/>
      <c r="H219" s="722"/>
      <c r="I219" s="755"/>
      <c r="J219" s="768"/>
      <c r="K219" s="774"/>
      <c r="L219" s="774"/>
      <c r="M219" s="774" t="s">
        <v>665</v>
      </c>
      <c r="N219" s="774"/>
      <c r="O219" s="774" t="s">
        <v>621</v>
      </c>
      <c r="P219" s="774"/>
      <c r="Q219" s="768"/>
      <c r="R219" s="774" t="s">
        <v>665</v>
      </c>
      <c r="S219" s="774"/>
      <c r="T219" s="774" t="s">
        <v>621</v>
      </c>
      <c r="U219" s="774"/>
      <c r="V219" s="484"/>
      <c r="W219" s="849" t="s">
        <v>703</v>
      </c>
      <c r="X219" s="849"/>
      <c r="Y219" s="756"/>
      <c r="Z219" s="853"/>
      <c r="AA219" s="775" t="s">
        <v>646</v>
      </c>
      <c r="AB219" s="775"/>
      <c r="AC219" s="775" t="s">
        <v>569</v>
      </c>
      <c r="AD219" s="775"/>
      <c r="AE219" s="775"/>
      <c r="AF219" s="775"/>
      <c r="AG219" s="853"/>
      <c r="AH219" s="853"/>
      <c r="AI219" s="853"/>
      <c r="AJ219" s="853"/>
      <c r="AK219" s="853"/>
      <c r="AL219" s="853"/>
      <c r="AM219" s="853"/>
      <c r="AN219" s="886"/>
      <c r="AO219" s="888"/>
      <c r="AP219" s="889"/>
      <c r="AQ219" s="889"/>
      <c r="AR219" s="889"/>
      <c r="AS219" s="889"/>
      <c r="AT219" s="794"/>
    </row>
    <row r="220" spans="2:62" ht="20.25" customHeight="1">
      <c r="B220" s="686"/>
      <c r="C220" s="722"/>
      <c r="D220" s="722"/>
      <c r="E220" s="722"/>
      <c r="F220" s="722"/>
      <c r="G220" s="722"/>
      <c r="H220" s="722"/>
      <c r="I220" s="755"/>
      <c r="J220" s="768"/>
      <c r="K220" s="775" t="s">
        <v>646</v>
      </c>
      <c r="L220" s="775"/>
      <c r="M220" s="788">
        <f>SUMIFS($BB$15:$BB$214,$F$15:$F$214,"看護職員",$H$15:$H$214,"A")</f>
        <v>0</v>
      </c>
      <c r="N220" s="788"/>
      <c r="O220" s="788">
        <f>SUMIFS($BD$15:$BD$214,$F$15:$F$214,"看護職員",$H$15:$H$214,"A")</f>
        <v>0</v>
      </c>
      <c r="P220" s="788"/>
      <c r="Q220" s="800"/>
      <c r="R220" s="804">
        <v>0</v>
      </c>
      <c r="S220" s="804"/>
      <c r="T220" s="804">
        <v>0</v>
      </c>
      <c r="U220" s="804"/>
      <c r="V220" s="839"/>
      <c r="W220" s="850">
        <v>0</v>
      </c>
      <c r="X220" s="860"/>
      <c r="Y220" s="756"/>
      <c r="Z220" s="853"/>
      <c r="AA220" s="775" t="s">
        <v>567</v>
      </c>
      <c r="AB220" s="775"/>
      <c r="AC220" s="775" t="s">
        <v>708</v>
      </c>
      <c r="AD220" s="775"/>
      <c r="AE220" s="775"/>
      <c r="AF220" s="775"/>
      <c r="AG220" s="853"/>
      <c r="AH220" s="853"/>
      <c r="AI220" s="853"/>
      <c r="AJ220" s="853"/>
      <c r="AK220" s="853"/>
      <c r="AL220" s="853"/>
      <c r="AM220" s="853"/>
      <c r="AN220" s="886"/>
      <c r="AO220" s="888"/>
      <c r="AP220" s="890"/>
      <c r="AQ220" s="890"/>
      <c r="AR220" s="890"/>
      <c r="AS220" s="890"/>
      <c r="AT220" s="794"/>
    </row>
    <row r="221" spans="2:62" ht="20.25" customHeight="1">
      <c r="B221" s="686"/>
      <c r="C221" s="722"/>
      <c r="D221" s="722"/>
      <c r="E221" s="722"/>
      <c r="F221" s="722"/>
      <c r="G221" s="722"/>
      <c r="H221" s="722"/>
      <c r="I221" s="755"/>
      <c r="J221" s="768"/>
      <c r="K221" s="775" t="s">
        <v>567</v>
      </c>
      <c r="L221" s="775"/>
      <c r="M221" s="788">
        <f>SUMIFS($BB$15:$BB$214,$F$15:$F$214,"看護職員",$H$15:$H$214,"B")</f>
        <v>0</v>
      </c>
      <c r="N221" s="788"/>
      <c r="O221" s="788">
        <f>SUMIFS($BD$15:$BD$214,$F$15:$F$214,"看護職員",$H$15:$H$214,"B")</f>
        <v>0</v>
      </c>
      <c r="P221" s="788"/>
      <c r="Q221" s="800"/>
      <c r="R221" s="804">
        <v>0</v>
      </c>
      <c r="S221" s="804"/>
      <c r="T221" s="804">
        <v>0</v>
      </c>
      <c r="U221" s="804"/>
      <c r="V221" s="839"/>
      <c r="W221" s="850">
        <v>0</v>
      </c>
      <c r="X221" s="860"/>
      <c r="Y221" s="756"/>
      <c r="Z221" s="853"/>
      <c r="AA221" s="775" t="s">
        <v>647</v>
      </c>
      <c r="AB221" s="775"/>
      <c r="AC221" s="775" t="s">
        <v>285</v>
      </c>
      <c r="AD221" s="775"/>
      <c r="AE221" s="775"/>
      <c r="AF221" s="775"/>
      <c r="AG221" s="853"/>
      <c r="AH221" s="853"/>
      <c r="AI221" s="853"/>
      <c r="AJ221" s="853"/>
      <c r="AK221" s="853"/>
      <c r="AL221" s="853"/>
      <c r="AM221" s="853"/>
      <c r="AN221" s="886"/>
      <c r="AO221" s="888"/>
      <c r="AP221" s="794"/>
      <c r="AQ221" s="794"/>
      <c r="AR221" s="794"/>
      <c r="AS221" s="794"/>
      <c r="AT221" s="794"/>
    </row>
    <row r="222" spans="2:62" ht="20.25" customHeight="1">
      <c r="B222" s="686"/>
      <c r="C222" s="722"/>
      <c r="D222" s="722"/>
      <c r="E222" s="722"/>
      <c r="F222" s="722"/>
      <c r="G222" s="722"/>
      <c r="H222" s="722"/>
      <c r="I222" s="755"/>
      <c r="J222" s="768"/>
      <c r="K222" s="775" t="s">
        <v>647</v>
      </c>
      <c r="L222" s="775"/>
      <c r="M222" s="788">
        <f>SUMIFS($BB$15:$BB$214,$F$15:$F$214,"看護職員",$H$15:$H$214,"C")</f>
        <v>0</v>
      </c>
      <c r="N222" s="788"/>
      <c r="O222" s="788">
        <f>SUMIFS($BD$15:$BD$214,$F$15:$F$214,"看護職員",$H$15:$H$214,"C")</f>
        <v>0</v>
      </c>
      <c r="P222" s="788"/>
      <c r="Q222" s="800"/>
      <c r="R222" s="804">
        <v>0</v>
      </c>
      <c r="S222" s="804"/>
      <c r="T222" s="804">
        <v>0</v>
      </c>
      <c r="U222" s="804"/>
      <c r="V222" s="839"/>
      <c r="W222" s="851" t="s">
        <v>704</v>
      </c>
      <c r="X222" s="861"/>
      <c r="Y222" s="756"/>
      <c r="Z222" s="853"/>
      <c r="AA222" s="775" t="s">
        <v>656</v>
      </c>
      <c r="AB222" s="775"/>
      <c r="AC222" s="775" t="s">
        <v>519</v>
      </c>
      <c r="AD222" s="775"/>
      <c r="AE222" s="775"/>
      <c r="AF222" s="775"/>
      <c r="AG222" s="853"/>
      <c r="AH222" s="853"/>
      <c r="AI222" s="853"/>
      <c r="AJ222" s="853"/>
      <c r="AK222" s="853"/>
      <c r="AL222" s="853"/>
      <c r="AM222" s="853"/>
      <c r="AN222" s="886"/>
      <c r="AO222" s="888"/>
      <c r="AP222" s="794"/>
      <c r="AQ222" s="794"/>
      <c r="AR222" s="794"/>
      <c r="AS222" s="794"/>
      <c r="AT222" s="794"/>
    </row>
    <row r="223" spans="2:62" ht="20.25" customHeight="1">
      <c r="B223" s="686"/>
      <c r="C223" s="722"/>
      <c r="D223" s="722"/>
      <c r="E223" s="722"/>
      <c r="F223" s="722"/>
      <c r="G223" s="722"/>
      <c r="H223" s="722"/>
      <c r="I223" s="755"/>
      <c r="J223" s="768"/>
      <c r="K223" s="775" t="s">
        <v>656</v>
      </c>
      <c r="L223" s="775"/>
      <c r="M223" s="788">
        <f>SUMIFS($BB$15:$BB$214,$F$15:$F$214,"看護職員",$H$15:$H$214,"D")</f>
        <v>0</v>
      </c>
      <c r="N223" s="788"/>
      <c r="O223" s="788">
        <f>SUMIFS($BD$15:$BD$214,$F$15:$F$214,"看護職員",$H$15:$H$214,"D")</f>
        <v>0</v>
      </c>
      <c r="P223" s="788"/>
      <c r="Q223" s="800"/>
      <c r="R223" s="804">
        <v>0</v>
      </c>
      <c r="S223" s="804"/>
      <c r="T223" s="804">
        <v>0</v>
      </c>
      <c r="U223" s="804"/>
      <c r="V223" s="839"/>
      <c r="W223" s="851" t="s">
        <v>704</v>
      </c>
      <c r="X223" s="861"/>
      <c r="Y223" s="756"/>
      <c r="Z223" s="853"/>
      <c r="AA223" s="756"/>
      <c r="AB223" s="756"/>
      <c r="AC223" s="756"/>
      <c r="AD223" s="756"/>
      <c r="AE223" s="756"/>
      <c r="AF223" s="756"/>
      <c r="AG223" s="756"/>
      <c r="AH223" s="756"/>
      <c r="AI223" s="756"/>
      <c r="AJ223" s="756"/>
      <c r="AK223" s="756"/>
      <c r="AL223" s="756"/>
      <c r="AM223" s="756"/>
      <c r="AN223" s="756"/>
      <c r="AP223" s="794"/>
      <c r="AQ223" s="794"/>
      <c r="AR223" s="794"/>
      <c r="AS223" s="794"/>
      <c r="AT223" s="794"/>
    </row>
    <row r="224" spans="2:62" ht="20.25" customHeight="1">
      <c r="B224" s="686"/>
      <c r="C224" s="722"/>
      <c r="D224" s="722"/>
      <c r="E224" s="722"/>
      <c r="F224" s="722"/>
      <c r="G224" s="722"/>
      <c r="H224" s="722"/>
      <c r="I224" s="755"/>
      <c r="J224" s="768"/>
      <c r="K224" s="775" t="s">
        <v>657</v>
      </c>
      <c r="L224" s="775"/>
      <c r="M224" s="788">
        <f>SUM(M220:N223)</f>
        <v>0</v>
      </c>
      <c r="N224" s="788"/>
      <c r="O224" s="788">
        <f>SUM(O220:P223)</f>
        <v>0</v>
      </c>
      <c r="P224" s="788"/>
      <c r="Q224" s="800"/>
      <c r="R224" s="788">
        <f>SUM(R220:S223)</f>
        <v>0</v>
      </c>
      <c r="S224" s="788"/>
      <c r="T224" s="788">
        <f>SUM(T220:U223)</f>
        <v>0</v>
      </c>
      <c r="U224" s="788"/>
      <c r="V224" s="839"/>
      <c r="W224" s="852">
        <f>SUM(W220:X221)</f>
        <v>0</v>
      </c>
      <c r="X224" s="862"/>
      <c r="Y224" s="756"/>
      <c r="Z224" s="853"/>
      <c r="AA224" s="756"/>
      <c r="AB224" s="756"/>
      <c r="AC224" s="756"/>
      <c r="AD224" s="756"/>
      <c r="AE224" s="756"/>
      <c r="AF224" s="756"/>
      <c r="AG224" s="756"/>
      <c r="AH224" s="756"/>
      <c r="AI224" s="756"/>
      <c r="AJ224" s="756"/>
      <c r="AK224" s="756"/>
      <c r="AL224" s="756"/>
      <c r="AM224" s="756"/>
      <c r="AN224" s="756"/>
      <c r="AP224" s="794"/>
      <c r="AQ224" s="794"/>
      <c r="AR224" s="794"/>
      <c r="AS224" s="794"/>
      <c r="AT224" s="794"/>
    </row>
    <row r="225" spans="2:46" ht="20.25" customHeight="1">
      <c r="B225" s="686"/>
      <c r="C225" s="722"/>
      <c r="D225" s="722"/>
      <c r="E225" s="722"/>
      <c r="F225" s="722"/>
      <c r="G225" s="722"/>
      <c r="H225" s="722"/>
      <c r="I225" s="755"/>
      <c r="J225" s="755"/>
      <c r="K225" s="776"/>
      <c r="L225" s="776"/>
      <c r="M225" s="776"/>
      <c r="N225" s="776"/>
      <c r="O225" s="795"/>
      <c r="P225" s="795"/>
      <c r="Q225" s="795"/>
      <c r="R225" s="805"/>
      <c r="S225" s="805"/>
      <c r="T225" s="805"/>
      <c r="U225" s="805"/>
      <c r="V225" s="840"/>
      <c r="W225" s="853"/>
      <c r="X225" s="853"/>
      <c r="Y225" s="853"/>
      <c r="Z225" s="853"/>
      <c r="AA225" s="756"/>
      <c r="AB225" s="756"/>
      <c r="AC225" s="756"/>
      <c r="AD225" s="756"/>
      <c r="AE225" s="756"/>
      <c r="AF225" s="756"/>
      <c r="AG225" s="756"/>
      <c r="AH225" s="756"/>
      <c r="AI225" s="756"/>
      <c r="AJ225" s="756"/>
      <c r="AK225" s="756"/>
      <c r="AL225" s="756"/>
      <c r="AM225" s="756"/>
      <c r="AN225" s="756"/>
      <c r="AP225" s="794"/>
      <c r="AQ225" s="794"/>
      <c r="AR225" s="794"/>
      <c r="AS225" s="794"/>
      <c r="AT225" s="794"/>
    </row>
    <row r="226" spans="2:46" ht="20.25" customHeight="1">
      <c r="B226" s="686"/>
      <c r="C226" s="722"/>
      <c r="D226" s="722"/>
      <c r="E226" s="722"/>
      <c r="F226" s="722"/>
      <c r="G226" s="722"/>
      <c r="H226" s="722"/>
      <c r="I226" s="755"/>
      <c r="J226" s="755"/>
      <c r="K226" s="777" t="s">
        <v>87</v>
      </c>
      <c r="L226" s="768"/>
      <c r="M226" s="768"/>
      <c r="N226" s="768"/>
      <c r="O226" s="768"/>
      <c r="P226" s="768"/>
      <c r="Q226" s="801" t="s">
        <v>691</v>
      </c>
      <c r="R226" s="806" t="s">
        <v>581</v>
      </c>
      <c r="S226" s="810"/>
      <c r="T226" s="820"/>
      <c r="U226" s="820"/>
      <c r="V226" s="768"/>
      <c r="W226" s="768"/>
      <c r="X226" s="768"/>
      <c r="Y226" s="853"/>
      <c r="Z226" s="853"/>
      <c r="AA226" s="756"/>
      <c r="AB226" s="756"/>
      <c r="AC226" s="756"/>
      <c r="AD226" s="756"/>
      <c r="AE226" s="756"/>
      <c r="AF226" s="756"/>
      <c r="AG226" s="756"/>
      <c r="AH226" s="756"/>
      <c r="AI226" s="756"/>
      <c r="AJ226" s="756"/>
      <c r="AK226" s="756"/>
      <c r="AL226" s="756"/>
      <c r="AM226" s="756"/>
      <c r="AN226" s="756"/>
      <c r="AP226" s="794"/>
      <c r="AQ226" s="794"/>
      <c r="AR226" s="794"/>
      <c r="AS226" s="794"/>
      <c r="AT226" s="794"/>
    </row>
    <row r="227" spans="2:46" ht="20.25" customHeight="1">
      <c r="B227" s="686"/>
      <c r="C227" s="722"/>
      <c r="D227" s="722"/>
      <c r="E227" s="722"/>
      <c r="F227" s="722"/>
      <c r="G227" s="722"/>
      <c r="H227" s="722"/>
      <c r="I227" s="755"/>
      <c r="J227" s="755"/>
      <c r="K227" s="768" t="s">
        <v>658</v>
      </c>
      <c r="L227" s="768"/>
      <c r="M227" s="768"/>
      <c r="N227" s="768"/>
      <c r="O227" s="768"/>
      <c r="P227" s="768" t="s">
        <v>690</v>
      </c>
      <c r="Q227" s="768"/>
      <c r="R227" s="768"/>
      <c r="S227" s="768"/>
      <c r="T227" s="777"/>
      <c r="U227" s="768"/>
      <c r="V227" s="768"/>
      <c r="W227" s="768"/>
      <c r="X227" s="768"/>
      <c r="Y227" s="853"/>
      <c r="Z227" s="853"/>
      <c r="AA227" s="756"/>
      <c r="AB227" s="756"/>
      <c r="AC227" s="756"/>
      <c r="AD227" s="756"/>
      <c r="AE227" s="756"/>
      <c r="AF227" s="756"/>
      <c r="AG227" s="756"/>
      <c r="AH227" s="756"/>
      <c r="AI227" s="756"/>
      <c r="AJ227" s="756"/>
      <c r="AK227" s="756"/>
      <c r="AL227" s="756"/>
      <c r="AM227" s="756"/>
      <c r="AN227" s="756"/>
      <c r="AP227" s="794"/>
      <c r="AQ227" s="794"/>
      <c r="AR227" s="794"/>
      <c r="AS227" s="794"/>
      <c r="AT227" s="794"/>
    </row>
    <row r="228" spans="2:46" ht="20.25" customHeight="1">
      <c r="B228" s="686"/>
      <c r="C228" s="722"/>
      <c r="D228" s="722"/>
      <c r="E228" s="722"/>
      <c r="F228" s="722"/>
      <c r="G228" s="722"/>
      <c r="H228" s="722"/>
      <c r="I228" s="755"/>
      <c r="J228" s="755"/>
      <c r="K228" s="768" t="str">
        <f>IF($R$226="週","対象時間数（週平均）","対象時間数（当月合計）")</f>
        <v>対象時間数（週平均）</v>
      </c>
      <c r="L228" s="768"/>
      <c r="M228" s="768"/>
      <c r="N228" s="768"/>
      <c r="O228" s="768"/>
      <c r="P228" s="768" t="str">
        <f>IF($R$226="週","週に勤務すべき時間数","当月に勤務すべき時間数")</f>
        <v>週に勤務すべき時間数</v>
      </c>
      <c r="Q228" s="768"/>
      <c r="R228" s="768"/>
      <c r="S228" s="768"/>
      <c r="T228" s="777"/>
      <c r="U228" s="768" t="s">
        <v>695</v>
      </c>
      <c r="V228" s="768"/>
      <c r="W228" s="768"/>
      <c r="X228" s="768"/>
      <c r="Y228" s="853"/>
      <c r="Z228" s="853"/>
      <c r="AA228" s="756"/>
      <c r="AB228" s="756"/>
      <c r="AC228" s="756"/>
      <c r="AD228" s="756"/>
      <c r="AE228" s="756"/>
      <c r="AF228" s="756"/>
      <c r="AG228" s="756"/>
      <c r="AH228" s="756"/>
      <c r="AI228" s="756"/>
      <c r="AJ228" s="756"/>
      <c r="AK228" s="756"/>
      <c r="AL228" s="756"/>
      <c r="AM228" s="756"/>
      <c r="AN228" s="756"/>
      <c r="AP228" s="794"/>
      <c r="AQ228" s="794"/>
      <c r="AR228" s="794"/>
      <c r="AS228" s="794"/>
      <c r="AT228" s="794"/>
    </row>
    <row r="229" spans="2:46" ht="20.25" customHeight="1">
      <c r="I229" s="756"/>
      <c r="J229" s="756"/>
      <c r="K229" s="778">
        <f>IF($R$226="週",T224,R224)</f>
        <v>0</v>
      </c>
      <c r="L229" s="778"/>
      <c r="M229" s="778"/>
      <c r="N229" s="778"/>
      <c r="O229" s="509" t="s">
        <v>326</v>
      </c>
      <c r="P229" s="775">
        <f>IF($R$226="週",$BA$6,$BE$6)</f>
        <v>40</v>
      </c>
      <c r="Q229" s="775"/>
      <c r="R229" s="775"/>
      <c r="S229" s="775"/>
      <c r="T229" s="509" t="s">
        <v>694</v>
      </c>
      <c r="U229" s="799">
        <f>ROUNDDOWN(K229/P229,1)</f>
        <v>0</v>
      </c>
      <c r="V229" s="799"/>
      <c r="W229" s="799"/>
      <c r="X229" s="799"/>
      <c r="Y229" s="756"/>
      <c r="Z229" s="756"/>
    </row>
    <row r="230" spans="2:46" ht="20.25" customHeight="1">
      <c r="I230" s="756"/>
      <c r="J230" s="756"/>
      <c r="K230" s="768"/>
      <c r="L230" s="768"/>
      <c r="M230" s="768"/>
      <c r="N230" s="768"/>
      <c r="O230" s="768"/>
      <c r="P230" s="768"/>
      <c r="Q230" s="768"/>
      <c r="R230" s="768"/>
      <c r="S230" s="768"/>
      <c r="T230" s="777"/>
      <c r="U230" s="768" t="s">
        <v>696</v>
      </c>
      <c r="V230" s="768"/>
      <c r="W230" s="768"/>
      <c r="X230" s="768"/>
      <c r="Y230" s="756"/>
      <c r="Z230" s="756"/>
    </row>
    <row r="231" spans="2:46" ht="20.25" customHeight="1">
      <c r="I231" s="756"/>
      <c r="J231" s="756"/>
      <c r="K231" s="768" t="s">
        <v>659</v>
      </c>
      <c r="L231" s="768"/>
      <c r="M231" s="768"/>
      <c r="N231" s="768"/>
      <c r="O231" s="768"/>
      <c r="P231" s="768"/>
      <c r="Q231" s="768"/>
      <c r="R231" s="768"/>
      <c r="S231" s="768"/>
      <c r="T231" s="777"/>
      <c r="U231" s="768"/>
      <c r="V231" s="768"/>
      <c r="W231" s="768"/>
      <c r="X231" s="768"/>
      <c r="Y231" s="756"/>
      <c r="Z231" s="756"/>
    </row>
    <row r="232" spans="2:46" ht="20.25" customHeight="1">
      <c r="I232" s="756"/>
      <c r="J232" s="756"/>
      <c r="K232" s="768" t="s">
        <v>156</v>
      </c>
      <c r="L232" s="768"/>
      <c r="M232" s="768"/>
      <c r="N232" s="768"/>
      <c r="O232" s="768"/>
      <c r="P232" s="768"/>
      <c r="Q232" s="768"/>
      <c r="R232" s="768"/>
      <c r="S232" s="768"/>
      <c r="T232" s="777"/>
      <c r="U232" s="509"/>
      <c r="V232" s="509"/>
      <c r="W232" s="509"/>
      <c r="X232" s="509"/>
      <c r="Y232" s="756"/>
      <c r="Z232" s="756"/>
    </row>
    <row r="233" spans="2:46" ht="20.25" customHeight="1">
      <c r="I233" s="756"/>
      <c r="J233" s="756"/>
      <c r="K233" s="484" t="s">
        <v>661</v>
      </c>
      <c r="L233" s="484"/>
      <c r="M233" s="484"/>
      <c r="N233" s="484"/>
      <c r="O233" s="484"/>
      <c r="P233" s="768" t="s">
        <v>495</v>
      </c>
      <c r="Q233" s="484"/>
      <c r="R233" s="484"/>
      <c r="S233" s="484"/>
      <c r="T233" s="484"/>
      <c r="U233" s="774" t="s">
        <v>657</v>
      </c>
      <c r="V233" s="774"/>
      <c r="W233" s="774"/>
      <c r="X233" s="774"/>
      <c r="Y233" s="756"/>
      <c r="Z233" s="756"/>
    </row>
    <row r="234" spans="2:46" ht="20.25" customHeight="1">
      <c r="I234" s="756"/>
      <c r="J234" s="756"/>
      <c r="K234" s="775">
        <f>W224</f>
        <v>0</v>
      </c>
      <c r="L234" s="775"/>
      <c r="M234" s="775"/>
      <c r="N234" s="775"/>
      <c r="O234" s="509" t="s">
        <v>429</v>
      </c>
      <c r="P234" s="799">
        <f>U229</f>
        <v>0</v>
      </c>
      <c r="Q234" s="799"/>
      <c r="R234" s="799"/>
      <c r="S234" s="799"/>
      <c r="T234" s="509" t="s">
        <v>694</v>
      </c>
      <c r="U234" s="828">
        <f>ROUNDDOWN(K234+P234,1)</f>
        <v>0</v>
      </c>
      <c r="V234" s="828"/>
      <c r="W234" s="828"/>
      <c r="X234" s="828"/>
      <c r="Y234" s="863"/>
      <c r="Z234" s="863"/>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3:59">
      <c r="AQ275" s="779"/>
      <c r="AR275" s="779"/>
      <c r="AS275" s="779"/>
      <c r="AT275" s="779"/>
      <c r="AU275" s="779"/>
      <c r="AV275" s="779"/>
      <c r="AW275" s="779"/>
      <c r="AX275" s="779"/>
      <c r="AY275" s="779"/>
      <c r="AZ275" s="779"/>
      <c r="BA275" s="779"/>
      <c r="BB275" s="779"/>
      <c r="BC275" s="779"/>
      <c r="BD275" s="779"/>
      <c r="BE275" s="779"/>
    </row>
    <row r="276" spans="3:59">
      <c r="AQ276" s="779"/>
      <c r="AR276" s="779"/>
      <c r="AS276" s="779"/>
      <c r="AT276" s="779"/>
      <c r="AU276" s="779"/>
      <c r="AV276" s="779"/>
      <c r="AW276" s="779"/>
      <c r="AX276" s="779"/>
      <c r="AY276" s="779"/>
      <c r="AZ276" s="779"/>
      <c r="BA276" s="779"/>
      <c r="BB276" s="779"/>
      <c r="BC276" s="779"/>
      <c r="BD276" s="779"/>
      <c r="BE276" s="779"/>
    </row>
    <row r="281" spans="3:59">
      <c r="C281" s="723"/>
      <c r="D281" s="723"/>
      <c r="E281" s="723"/>
      <c r="F281" s="723"/>
      <c r="G281" s="723"/>
      <c r="H281" s="723"/>
      <c r="I281" s="723"/>
      <c r="J281" s="723"/>
      <c r="K281" s="779"/>
      <c r="L281" s="779"/>
      <c r="M281" s="779"/>
      <c r="N281" s="779"/>
      <c r="O281" s="779"/>
      <c r="P281" s="779"/>
      <c r="Q281" s="779"/>
      <c r="R281" s="779"/>
      <c r="S281" s="779"/>
      <c r="T281" s="779"/>
      <c r="U281" s="779"/>
      <c r="V281" s="779"/>
      <c r="W281" s="779"/>
      <c r="X281" s="779"/>
      <c r="Y281" s="779"/>
      <c r="Z281" s="779"/>
      <c r="AA281" s="779"/>
      <c r="AB281" s="779"/>
      <c r="AC281" s="779"/>
      <c r="AD281" s="779"/>
      <c r="AE281" s="779"/>
      <c r="AF281" s="779"/>
      <c r="AG281" s="779"/>
      <c r="AH281" s="779"/>
      <c r="AI281" s="779"/>
      <c r="AJ281" s="779"/>
      <c r="AK281" s="779"/>
      <c r="AL281" s="779"/>
      <c r="AM281" s="779"/>
      <c r="AN281" s="779"/>
      <c r="AO281" s="779"/>
      <c r="AP281" s="779"/>
      <c r="BF281" s="779"/>
      <c r="BG281" s="779"/>
    </row>
    <row r="282" spans="3:59">
      <c r="C282" s="723"/>
      <c r="D282" s="723"/>
      <c r="E282" s="723"/>
      <c r="F282" s="723"/>
      <c r="G282" s="723"/>
      <c r="H282" s="723"/>
      <c r="I282" s="723"/>
      <c r="J282" s="723"/>
      <c r="K282" s="779"/>
      <c r="L282" s="779"/>
      <c r="M282" s="779"/>
      <c r="N282" s="779"/>
      <c r="O282" s="779"/>
      <c r="P282" s="779"/>
      <c r="Q282" s="779"/>
      <c r="R282" s="779"/>
      <c r="S282" s="779"/>
      <c r="T282" s="779"/>
      <c r="U282" s="779"/>
      <c r="V282" s="779"/>
      <c r="W282" s="779"/>
      <c r="X282" s="779"/>
      <c r="Y282" s="779"/>
      <c r="Z282" s="779"/>
      <c r="AA282" s="779"/>
      <c r="AB282" s="779"/>
      <c r="AC282" s="779"/>
      <c r="AD282" s="779"/>
      <c r="AE282" s="779"/>
      <c r="AF282" s="779"/>
      <c r="AG282" s="779"/>
      <c r="AH282" s="779"/>
      <c r="AI282" s="779"/>
      <c r="AJ282" s="779"/>
      <c r="AK282" s="779"/>
      <c r="AL282" s="779"/>
      <c r="AM282" s="779"/>
      <c r="AN282" s="779"/>
      <c r="AO282" s="779"/>
      <c r="AP282" s="779"/>
      <c r="BF282" s="779"/>
      <c r="BG282" s="779"/>
    </row>
    <row r="283" spans="3:59">
      <c r="C283" s="724"/>
      <c r="D283" s="724"/>
      <c r="E283" s="724"/>
      <c r="F283" s="724"/>
      <c r="G283" s="724"/>
      <c r="H283" s="724"/>
      <c r="I283" s="724"/>
      <c r="J283" s="724"/>
      <c r="K283" s="723"/>
      <c r="L283" s="723"/>
    </row>
    <row r="284" spans="3:59">
      <c r="C284" s="724"/>
      <c r="D284" s="724"/>
      <c r="E284" s="724"/>
      <c r="F284" s="724"/>
      <c r="G284" s="724"/>
      <c r="H284" s="724"/>
      <c r="I284" s="724"/>
      <c r="J284" s="724"/>
      <c r="K284" s="723"/>
      <c r="L284" s="723"/>
    </row>
    <row r="285" spans="3:59">
      <c r="C285" s="723"/>
      <c r="D285" s="723"/>
      <c r="E285" s="723"/>
      <c r="F285" s="723"/>
      <c r="G285" s="723"/>
      <c r="H285" s="723"/>
      <c r="I285" s="723"/>
      <c r="J285" s="723"/>
    </row>
    <row r="286" spans="3:59">
      <c r="C286" s="723"/>
      <c r="D286" s="723"/>
      <c r="E286" s="723"/>
      <c r="F286" s="723"/>
      <c r="G286" s="723"/>
      <c r="H286" s="723"/>
      <c r="I286" s="723"/>
      <c r="J286" s="723"/>
    </row>
    <row r="287" spans="3:59">
      <c r="C287" s="723"/>
      <c r="D287" s="723"/>
      <c r="E287" s="723"/>
      <c r="F287" s="723"/>
      <c r="G287" s="723"/>
      <c r="H287" s="723"/>
      <c r="I287" s="723"/>
      <c r="J287" s="723"/>
    </row>
    <row r="288" spans="3:59">
      <c r="C288" s="723"/>
      <c r="D288" s="723"/>
      <c r="E288" s="723"/>
      <c r="F288" s="723"/>
      <c r="G288" s="723"/>
      <c r="H288" s="723"/>
      <c r="I288" s="723"/>
      <c r="J288" s="723"/>
    </row>
  </sheetData>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50"/>
  <conditionalFormatting sqref="W228:Z228">
    <cfRule type="expression" dxfId="272" priority="238">
      <formula>OR(#REF!=$B215,#REF!=$B215)</formula>
    </cfRule>
  </conditionalFormatting>
  <conditionalFormatting sqref="Z218 W218:X218 W227:Z227">
    <cfRule type="expression" dxfId="271" priority="239">
      <formula>OR(#REF!=$B216,#REF!=$B216)</formula>
    </cfRule>
  </conditionalFormatting>
  <conditionalFormatting sqref="BB16:BE16">
    <cfRule type="expression" dxfId="270" priority="235">
      <formula>INDIRECT(ADDRESS(ROW(),COLUMN()))=TRUNC(INDIRECT(ADDRESS(ROW(),COLUMN())))</formula>
    </cfRule>
  </conditionalFormatting>
  <conditionalFormatting sqref="BB18:BE18">
    <cfRule type="expression" dxfId="269" priority="234">
      <formula>INDIRECT(ADDRESS(ROW(),COLUMN()))=TRUNC(INDIRECT(ADDRESS(ROW(),COLUMN())))</formula>
    </cfRule>
  </conditionalFormatting>
  <conditionalFormatting sqref="BB20:BE20">
    <cfRule type="expression" dxfId="268" priority="233">
      <formula>INDIRECT(ADDRESS(ROW(),COLUMN()))=TRUNC(INDIRECT(ADDRESS(ROW(),COLUMN())))</formula>
    </cfRule>
  </conditionalFormatting>
  <conditionalFormatting sqref="BB22:BE22">
    <cfRule type="expression" dxfId="267" priority="232">
      <formula>INDIRECT(ADDRESS(ROW(),COLUMN()))=TRUNC(INDIRECT(ADDRESS(ROW(),COLUMN())))</formula>
    </cfRule>
  </conditionalFormatting>
  <conditionalFormatting sqref="BB24:BE24">
    <cfRule type="expression" dxfId="266" priority="231">
      <formula>INDIRECT(ADDRESS(ROW(),COLUMN()))=TRUNC(INDIRECT(ADDRESS(ROW(),COLUMN())))</formula>
    </cfRule>
  </conditionalFormatting>
  <conditionalFormatting sqref="BB26:BE26">
    <cfRule type="expression" dxfId="265" priority="230">
      <formula>INDIRECT(ADDRESS(ROW(),COLUMN()))=TRUNC(INDIRECT(ADDRESS(ROW(),COLUMN())))</formula>
    </cfRule>
  </conditionalFormatting>
  <conditionalFormatting sqref="BB28:BE28">
    <cfRule type="expression" dxfId="264" priority="229">
      <formula>INDIRECT(ADDRESS(ROW(),COLUMN()))=TRUNC(INDIRECT(ADDRESS(ROW(),COLUMN())))</formula>
    </cfRule>
  </conditionalFormatting>
  <conditionalFormatting sqref="BB30:BE30">
    <cfRule type="expression" dxfId="263" priority="228">
      <formula>INDIRECT(ADDRESS(ROW(),COLUMN()))=TRUNC(INDIRECT(ADDRESS(ROW(),COLUMN())))</formula>
    </cfRule>
  </conditionalFormatting>
  <conditionalFormatting sqref="BB32:BE32">
    <cfRule type="expression" dxfId="262" priority="227">
      <formula>INDIRECT(ADDRESS(ROW(),COLUMN()))=TRUNC(INDIRECT(ADDRESS(ROW(),COLUMN())))</formula>
    </cfRule>
  </conditionalFormatting>
  <conditionalFormatting sqref="BB34:BE34">
    <cfRule type="expression" dxfId="261" priority="226">
      <formula>INDIRECT(ADDRESS(ROW(),COLUMN()))=TRUNC(INDIRECT(ADDRESS(ROW(),COLUMN())))</formula>
    </cfRule>
  </conditionalFormatting>
  <conditionalFormatting sqref="BB36:BE36">
    <cfRule type="expression" dxfId="260" priority="225">
      <formula>INDIRECT(ADDRESS(ROW(),COLUMN()))=TRUNC(INDIRECT(ADDRESS(ROW(),COLUMN())))</formula>
    </cfRule>
  </conditionalFormatting>
  <conditionalFormatting sqref="BB38:BE38">
    <cfRule type="expression" dxfId="259" priority="224">
      <formula>INDIRECT(ADDRESS(ROW(),COLUMN()))=TRUNC(INDIRECT(ADDRESS(ROW(),COLUMN())))</formula>
    </cfRule>
  </conditionalFormatting>
  <conditionalFormatting sqref="BB40:BE40">
    <cfRule type="expression" dxfId="258" priority="223">
      <formula>INDIRECT(ADDRESS(ROW(),COLUMN()))=TRUNC(INDIRECT(ADDRESS(ROW(),COLUMN())))</formula>
    </cfRule>
  </conditionalFormatting>
  <conditionalFormatting sqref="BB42:BE42">
    <cfRule type="expression" dxfId="257" priority="222">
      <formula>INDIRECT(ADDRESS(ROW(),COLUMN()))=TRUNC(INDIRECT(ADDRESS(ROW(),COLUMN())))</formula>
    </cfRule>
  </conditionalFormatting>
  <conditionalFormatting sqref="BB44:BE44">
    <cfRule type="expression" dxfId="256" priority="221">
      <formula>INDIRECT(ADDRESS(ROW(),COLUMN()))=TRUNC(INDIRECT(ADDRESS(ROW(),COLUMN())))</formula>
    </cfRule>
  </conditionalFormatting>
  <conditionalFormatting sqref="BB46:BE46">
    <cfRule type="expression" dxfId="255" priority="220">
      <formula>INDIRECT(ADDRESS(ROW(),COLUMN()))=TRUNC(INDIRECT(ADDRESS(ROW(),COLUMN())))</formula>
    </cfRule>
  </conditionalFormatting>
  <conditionalFormatting sqref="BB48:BE48">
    <cfRule type="expression" dxfId="254" priority="219">
      <formula>INDIRECT(ADDRESS(ROW(),COLUMN()))=TRUNC(INDIRECT(ADDRESS(ROW(),COLUMN())))</formula>
    </cfRule>
  </conditionalFormatting>
  <conditionalFormatting sqref="BB50:BE50">
    <cfRule type="expression" dxfId="253" priority="218">
      <formula>INDIRECT(ADDRESS(ROW(),COLUMN()))=TRUNC(INDIRECT(ADDRESS(ROW(),COLUMN())))</formula>
    </cfRule>
  </conditionalFormatting>
  <conditionalFormatting sqref="BB52:BE52">
    <cfRule type="expression" dxfId="252" priority="217">
      <formula>INDIRECT(ADDRESS(ROW(),COLUMN()))=TRUNC(INDIRECT(ADDRESS(ROW(),COLUMN())))</formula>
    </cfRule>
  </conditionalFormatting>
  <conditionalFormatting sqref="BB54:BE54">
    <cfRule type="expression" dxfId="251" priority="216">
      <formula>INDIRECT(ADDRESS(ROW(),COLUMN()))=TRUNC(INDIRECT(ADDRESS(ROW(),COLUMN())))</formula>
    </cfRule>
  </conditionalFormatting>
  <conditionalFormatting sqref="BB56:BE56">
    <cfRule type="expression" dxfId="250" priority="215">
      <formula>INDIRECT(ADDRESS(ROW(),COLUMN()))=TRUNC(INDIRECT(ADDRESS(ROW(),COLUMN())))</formula>
    </cfRule>
  </conditionalFormatting>
  <conditionalFormatting sqref="BB58:BE58">
    <cfRule type="expression" dxfId="249" priority="214">
      <formula>INDIRECT(ADDRESS(ROW(),COLUMN()))=TRUNC(INDIRECT(ADDRESS(ROW(),COLUMN())))</formula>
    </cfRule>
  </conditionalFormatting>
  <conditionalFormatting sqref="BB60:BE60">
    <cfRule type="expression" dxfId="248" priority="213">
      <formula>INDIRECT(ADDRESS(ROW(),COLUMN()))=TRUNC(INDIRECT(ADDRESS(ROW(),COLUMN())))</formula>
    </cfRule>
  </conditionalFormatting>
  <conditionalFormatting sqref="BB62:BE62">
    <cfRule type="expression" dxfId="247" priority="212">
      <formula>INDIRECT(ADDRESS(ROW(),COLUMN()))=TRUNC(INDIRECT(ADDRESS(ROW(),COLUMN())))</formula>
    </cfRule>
  </conditionalFormatting>
  <conditionalFormatting sqref="BB64:BE64">
    <cfRule type="expression" dxfId="246" priority="211">
      <formula>INDIRECT(ADDRESS(ROW(),COLUMN()))=TRUNC(INDIRECT(ADDRESS(ROW(),COLUMN())))</formula>
    </cfRule>
  </conditionalFormatting>
  <conditionalFormatting sqref="BB66:BE66">
    <cfRule type="expression" dxfId="245" priority="210">
      <formula>INDIRECT(ADDRESS(ROW(),COLUMN()))=TRUNC(INDIRECT(ADDRESS(ROW(),COLUMN())))</formula>
    </cfRule>
  </conditionalFormatting>
  <conditionalFormatting sqref="BB68:BE68">
    <cfRule type="expression" dxfId="244" priority="209">
      <formula>INDIRECT(ADDRESS(ROW(),COLUMN()))=TRUNC(INDIRECT(ADDRESS(ROW(),COLUMN())))</formula>
    </cfRule>
  </conditionalFormatting>
  <conditionalFormatting sqref="BB70:BE70">
    <cfRule type="expression" dxfId="243" priority="208">
      <formula>INDIRECT(ADDRESS(ROW(),COLUMN()))=TRUNC(INDIRECT(ADDRESS(ROW(),COLUMN())))</formula>
    </cfRule>
  </conditionalFormatting>
  <conditionalFormatting sqref="BB72:BE72">
    <cfRule type="expression" dxfId="242" priority="207">
      <formula>INDIRECT(ADDRESS(ROW(),COLUMN()))=TRUNC(INDIRECT(ADDRESS(ROW(),COLUMN())))</formula>
    </cfRule>
  </conditionalFormatting>
  <conditionalFormatting sqref="M220:X224">
    <cfRule type="expression" dxfId="241" priority="205">
      <formula>INDIRECT(ADDRESS(ROW(),COLUMN()))=TRUNC(INDIRECT(ADDRESS(ROW(),COLUMN())))</formula>
    </cfRule>
  </conditionalFormatting>
  <conditionalFormatting sqref="K229:N229">
    <cfRule type="expression" dxfId="240" priority="203">
      <formula>INDIRECT(ADDRESS(ROW(),COLUMN()))=TRUNC(INDIRECT(ADDRESS(ROW(),COLUMN())))</formula>
    </cfRule>
  </conditionalFormatting>
  <conditionalFormatting sqref="W16:BA16">
    <cfRule type="expression" dxfId="239" priority="171">
      <formula>INDIRECT(ADDRESS(ROW(),COLUMN()))=TRUNC(INDIRECT(ADDRESS(ROW(),COLUMN())))</formula>
    </cfRule>
  </conditionalFormatting>
  <conditionalFormatting sqref="W18:BA18">
    <cfRule type="expression" dxfId="238" priority="200">
      <formula>INDIRECT(ADDRESS(ROW(),COLUMN()))=TRUNC(INDIRECT(ADDRESS(ROW(),COLUMN())))</formula>
    </cfRule>
  </conditionalFormatting>
  <conditionalFormatting sqref="W186:BA186">
    <cfRule type="expression" dxfId="237" priority="29">
      <formula>INDIRECT(ADDRESS(ROW(),COLUMN()))=TRUNC(INDIRECT(ADDRESS(ROW(),COLUMN())))</formula>
    </cfRule>
  </conditionalFormatting>
  <conditionalFormatting sqref="W20:BA20">
    <cfRule type="expression" dxfId="236" priority="170">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1">
      <formula>INDIRECT(ADDRESS(ROW(),COLUMN()))=TRUNC(INDIRECT(ADDRESS(ROW(),COLUMN())))</formula>
    </cfRule>
  </conditionalFormatting>
  <conditionalFormatting sqref="BB74:BE74">
    <cfRule type="expression" dxfId="208" priority="142">
      <formula>INDIRECT(ADDRESS(ROW(),COLUMN()))=TRUNC(INDIRECT(ADDRESS(ROW(),COLUMN())))</formula>
    </cfRule>
  </conditionalFormatting>
  <conditionalFormatting sqref="BB76:BE76">
    <cfRule type="expression" dxfId="207" priority="140">
      <formula>INDIRECT(ADDRESS(ROW(),COLUMN()))=TRUNC(INDIRECT(ADDRESS(ROW(),COLUMN())))</formula>
    </cfRule>
  </conditionalFormatting>
  <conditionalFormatting sqref="W76:BA76">
    <cfRule type="expression" dxfId="206" priority="139">
      <formula>INDIRECT(ADDRESS(ROW(),COLUMN()))=TRUNC(INDIRECT(ADDRESS(ROW(),COLUMN())))</formula>
    </cfRule>
  </conditionalFormatting>
  <conditionalFormatting sqref="BB78:BE78">
    <cfRule type="expression" dxfId="205" priority="138">
      <formula>INDIRECT(ADDRESS(ROW(),COLUMN()))=TRUNC(INDIRECT(ADDRESS(ROW(),COLUMN())))</formula>
    </cfRule>
  </conditionalFormatting>
  <conditionalFormatting sqref="W78:BA78">
    <cfRule type="expression" dxfId="204" priority="137">
      <formula>INDIRECT(ADDRESS(ROW(),COLUMN()))=TRUNC(INDIRECT(ADDRESS(ROW(),COLUMN())))</formula>
    </cfRule>
  </conditionalFormatting>
  <conditionalFormatting sqref="BB80:BE80">
    <cfRule type="expression" dxfId="203" priority="136">
      <formula>INDIRECT(ADDRESS(ROW(),COLUMN()))=TRUNC(INDIRECT(ADDRESS(ROW(),COLUMN())))</formula>
    </cfRule>
  </conditionalFormatting>
  <conditionalFormatting sqref="W80:BA80">
    <cfRule type="expression" dxfId="202" priority="135">
      <formula>INDIRECT(ADDRESS(ROW(),COLUMN()))=TRUNC(INDIRECT(ADDRESS(ROW(),COLUMN())))</formula>
    </cfRule>
  </conditionalFormatting>
  <conditionalFormatting sqref="BB82:BE82">
    <cfRule type="expression" dxfId="201" priority="134">
      <formula>INDIRECT(ADDRESS(ROW(),COLUMN()))=TRUNC(INDIRECT(ADDRESS(ROW(),COLUMN())))</formula>
    </cfRule>
  </conditionalFormatting>
  <conditionalFormatting sqref="W82:BA82">
    <cfRule type="expression" dxfId="200" priority="133">
      <formula>INDIRECT(ADDRESS(ROW(),COLUMN()))=TRUNC(INDIRECT(ADDRESS(ROW(),COLUMN())))</formula>
    </cfRule>
  </conditionalFormatting>
  <conditionalFormatting sqref="BB84:BE84">
    <cfRule type="expression" dxfId="199" priority="132">
      <formula>INDIRECT(ADDRESS(ROW(),COLUMN()))=TRUNC(INDIRECT(ADDRESS(ROW(),COLUMN())))</formula>
    </cfRule>
  </conditionalFormatting>
  <conditionalFormatting sqref="W84:BA84">
    <cfRule type="expression" dxfId="198" priority="131">
      <formula>INDIRECT(ADDRESS(ROW(),COLUMN()))=TRUNC(INDIRECT(ADDRESS(ROW(),COLUMN())))</formula>
    </cfRule>
  </conditionalFormatting>
  <conditionalFormatting sqref="BB86:BE86">
    <cfRule type="expression" dxfId="197" priority="130">
      <formula>INDIRECT(ADDRESS(ROW(),COLUMN()))=TRUNC(INDIRECT(ADDRESS(ROW(),COLUMN())))</formula>
    </cfRule>
  </conditionalFormatting>
  <conditionalFormatting sqref="W86:BA86">
    <cfRule type="expression" dxfId="196" priority="129">
      <formula>INDIRECT(ADDRESS(ROW(),COLUMN()))=TRUNC(INDIRECT(ADDRESS(ROW(),COLUMN())))</formula>
    </cfRule>
  </conditionalFormatting>
  <conditionalFormatting sqref="BB88:BE88">
    <cfRule type="expression" dxfId="195" priority="128">
      <formula>INDIRECT(ADDRESS(ROW(),COLUMN()))=TRUNC(INDIRECT(ADDRESS(ROW(),COLUMN())))</formula>
    </cfRule>
  </conditionalFormatting>
  <conditionalFormatting sqref="W88:BA88">
    <cfRule type="expression" dxfId="194" priority="127">
      <formula>INDIRECT(ADDRESS(ROW(),COLUMN()))=TRUNC(INDIRECT(ADDRESS(ROW(),COLUMN())))</formula>
    </cfRule>
  </conditionalFormatting>
  <conditionalFormatting sqref="BB90:BE90">
    <cfRule type="expression" dxfId="193" priority="126">
      <formula>INDIRECT(ADDRESS(ROW(),COLUMN()))=TRUNC(INDIRECT(ADDRESS(ROW(),COLUMN())))</formula>
    </cfRule>
  </conditionalFormatting>
  <conditionalFormatting sqref="W90:BA90">
    <cfRule type="expression" dxfId="192" priority="125">
      <formula>INDIRECT(ADDRESS(ROW(),COLUMN()))=TRUNC(INDIRECT(ADDRESS(ROW(),COLUMN())))</formula>
    </cfRule>
  </conditionalFormatting>
  <conditionalFormatting sqref="BB92:BE92">
    <cfRule type="expression" dxfId="191" priority="124">
      <formula>INDIRECT(ADDRESS(ROW(),COLUMN()))=TRUNC(INDIRECT(ADDRESS(ROW(),COLUMN())))</formula>
    </cfRule>
  </conditionalFormatting>
  <conditionalFormatting sqref="W92:BA92">
    <cfRule type="expression" dxfId="190" priority="123">
      <formula>INDIRECT(ADDRESS(ROW(),COLUMN()))=TRUNC(INDIRECT(ADDRESS(ROW(),COLUMN())))</formula>
    </cfRule>
  </conditionalFormatting>
  <conditionalFormatting sqref="BB94:BE94">
    <cfRule type="expression" dxfId="189" priority="122">
      <formula>INDIRECT(ADDRESS(ROW(),COLUMN()))=TRUNC(INDIRECT(ADDRESS(ROW(),COLUMN())))</formula>
    </cfRule>
  </conditionalFormatting>
  <conditionalFormatting sqref="W94:BA94">
    <cfRule type="expression" dxfId="188" priority="121">
      <formula>INDIRECT(ADDRESS(ROW(),COLUMN()))=TRUNC(INDIRECT(ADDRESS(ROW(),COLUMN())))</formula>
    </cfRule>
  </conditionalFormatting>
  <conditionalFormatting sqref="BB96:BE96">
    <cfRule type="expression" dxfId="187" priority="120">
      <formula>INDIRECT(ADDRESS(ROW(),COLUMN()))=TRUNC(INDIRECT(ADDRESS(ROW(),COLUMN())))</formula>
    </cfRule>
  </conditionalFormatting>
  <conditionalFormatting sqref="W96:BA96">
    <cfRule type="expression" dxfId="186" priority="119">
      <formula>INDIRECT(ADDRESS(ROW(),COLUMN()))=TRUNC(INDIRECT(ADDRESS(ROW(),COLUMN())))</formula>
    </cfRule>
  </conditionalFormatting>
  <conditionalFormatting sqref="BB98:BE98">
    <cfRule type="expression" dxfId="185" priority="118">
      <formula>INDIRECT(ADDRESS(ROW(),COLUMN()))=TRUNC(INDIRECT(ADDRESS(ROW(),COLUMN())))</formula>
    </cfRule>
  </conditionalFormatting>
  <conditionalFormatting sqref="W98:BA98">
    <cfRule type="expression" dxfId="184" priority="117">
      <formula>INDIRECT(ADDRESS(ROW(),COLUMN()))=TRUNC(INDIRECT(ADDRESS(ROW(),COLUMN())))</formula>
    </cfRule>
  </conditionalFormatting>
  <conditionalFormatting sqref="BB100:BE100">
    <cfRule type="expression" dxfId="183" priority="116">
      <formula>INDIRECT(ADDRESS(ROW(),COLUMN()))=TRUNC(INDIRECT(ADDRESS(ROW(),COLUMN())))</formula>
    </cfRule>
  </conditionalFormatting>
  <conditionalFormatting sqref="W100:BA100">
    <cfRule type="expression" dxfId="182" priority="115">
      <formula>INDIRECT(ADDRESS(ROW(),COLUMN()))=TRUNC(INDIRECT(ADDRESS(ROW(),COLUMN())))</formula>
    </cfRule>
  </conditionalFormatting>
  <conditionalFormatting sqref="BB102:BE102">
    <cfRule type="expression" dxfId="181" priority="114">
      <formula>INDIRECT(ADDRESS(ROW(),COLUMN()))=TRUNC(INDIRECT(ADDRESS(ROW(),COLUMN())))</formula>
    </cfRule>
  </conditionalFormatting>
  <conditionalFormatting sqref="W102:BA102">
    <cfRule type="expression" dxfId="180" priority="113">
      <formula>INDIRECT(ADDRESS(ROW(),COLUMN()))=TRUNC(INDIRECT(ADDRESS(ROW(),COLUMN())))</formula>
    </cfRule>
  </conditionalFormatting>
  <conditionalFormatting sqref="BB104:BE104">
    <cfRule type="expression" dxfId="179" priority="112">
      <formula>INDIRECT(ADDRESS(ROW(),COLUMN()))=TRUNC(INDIRECT(ADDRESS(ROW(),COLUMN())))</formula>
    </cfRule>
  </conditionalFormatting>
  <conditionalFormatting sqref="W104:BA104">
    <cfRule type="expression" dxfId="178" priority="111">
      <formula>INDIRECT(ADDRESS(ROW(),COLUMN()))=TRUNC(INDIRECT(ADDRESS(ROW(),COLUMN())))</formula>
    </cfRule>
  </conditionalFormatting>
  <conditionalFormatting sqref="BB106:BE106">
    <cfRule type="expression" dxfId="177" priority="110">
      <formula>INDIRECT(ADDRESS(ROW(),COLUMN()))=TRUNC(INDIRECT(ADDRESS(ROW(),COLUMN())))</formula>
    </cfRule>
  </conditionalFormatting>
  <conditionalFormatting sqref="W106:BA106">
    <cfRule type="expression" dxfId="176" priority="109">
      <formula>INDIRECT(ADDRESS(ROW(),COLUMN()))=TRUNC(INDIRECT(ADDRESS(ROW(),COLUMN())))</formula>
    </cfRule>
  </conditionalFormatting>
  <conditionalFormatting sqref="BB108:BE108">
    <cfRule type="expression" dxfId="175" priority="108">
      <formula>INDIRECT(ADDRESS(ROW(),COLUMN()))=TRUNC(INDIRECT(ADDRESS(ROW(),COLUMN())))</formula>
    </cfRule>
  </conditionalFormatting>
  <conditionalFormatting sqref="W108:BA108">
    <cfRule type="expression" dxfId="174" priority="107">
      <formula>INDIRECT(ADDRESS(ROW(),COLUMN()))=TRUNC(INDIRECT(ADDRESS(ROW(),COLUMN())))</formula>
    </cfRule>
  </conditionalFormatting>
  <conditionalFormatting sqref="BB110:BE110">
    <cfRule type="expression" dxfId="173" priority="106">
      <formula>INDIRECT(ADDRESS(ROW(),COLUMN()))=TRUNC(INDIRECT(ADDRESS(ROW(),COLUMN())))</formula>
    </cfRule>
  </conditionalFormatting>
  <conditionalFormatting sqref="W110:BA110">
    <cfRule type="expression" dxfId="172" priority="105">
      <formula>INDIRECT(ADDRESS(ROW(),COLUMN()))=TRUNC(INDIRECT(ADDRESS(ROW(),COLUMN())))</formula>
    </cfRule>
  </conditionalFormatting>
  <conditionalFormatting sqref="BB112:BE112">
    <cfRule type="expression" dxfId="171" priority="104">
      <formula>INDIRECT(ADDRESS(ROW(),COLUMN()))=TRUNC(INDIRECT(ADDRESS(ROW(),COLUMN())))</formula>
    </cfRule>
  </conditionalFormatting>
  <conditionalFormatting sqref="W112:BA112">
    <cfRule type="expression" dxfId="170" priority="103">
      <formula>INDIRECT(ADDRESS(ROW(),COLUMN()))=TRUNC(INDIRECT(ADDRESS(ROW(),COLUMN())))</formula>
    </cfRule>
  </conditionalFormatting>
  <conditionalFormatting sqref="BB114:BE114">
    <cfRule type="expression" dxfId="169" priority="102">
      <formula>INDIRECT(ADDRESS(ROW(),COLUMN()))=TRUNC(INDIRECT(ADDRESS(ROW(),COLUMN())))</formula>
    </cfRule>
  </conditionalFormatting>
  <conditionalFormatting sqref="W114:BA114">
    <cfRule type="expression" dxfId="168" priority="101">
      <formula>INDIRECT(ADDRESS(ROW(),COLUMN()))=TRUNC(INDIRECT(ADDRESS(ROW(),COLUMN())))</formula>
    </cfRule>
  </conditionalFormatting>
  <conditionalFormatting sqref="BB116:BE116">
    <cfRule type="expression" dxfId="167" priority="100">
      <formula>INDIRECT(ADDRESS(ROW(),COLUMN()))=TRUNC(INDIRECT(ADDRESS(ROW(),COLUMN())))</formula>
    </cfRule>
  </conditionalFormatting>
  <conditionalFormatting sqref="W116:BA116">
    <cfRule type="expression" dxfId="166" priority="99">
      <formula>INDIRECT(ADDRESS(ROW(),COLUMN()))=TRUNC(INDIRECT(ADDRESS(ROW(),COLUMN())))</formula>
    </cfRule>
  </conditionalFormatting>
  <conditionalFormatting sqref="BB118:BE118">
    <cfRule type="expression" dxfId="165" priority="98">
      <formula>INDIRECT(ADDRESS(ROW(),COLUMN()))=TRUNC(INDIRECT(ADDRESS(ROW(),COLUMN())))</formula>
    </cfRule>
  </conditionalFormatting>
  <conditionalFormatting sqref="W118:BA118">
    <cfRule type="expression" dxfId="164" priority="97">
      <formula>INDIRECT(ADDRESS(ROW(),COLUMN()))=TRUNC(INDIRECT(ADDRESS(ROW(),COLUMN())))</formula>
    </cfRule>
  </conditionalFormatting>
  <conditionalFormatting sqref="BB120:BE120">
    <cfRule type="expression" dxfId="163" priority="96">
      <formula>INDIRECT(ADDRESS(ROW(),COLUMN()))=TRUNC(INDIRECT(ADDRESS(ROW(),COLUMN())))</formula>
    </cfRule>
  </conditionalFormatting>
  <conditionalFormatting sqref="W120:BA120">
    <cfRule type="expression" dxfId="162" priority="95">
      <formula>INDIRECT(ADDRESS(ROW(),COLUMN()))=TRUNC(INDIRECT(ADDRESS(ROW(),COLUMN())))</formula>
    </cfRule>
  </conditionalFormatting>
  <conditionalFormatting sqref="BB122:BE122">
    <cfRule type="expression" dxfId="161" priority="94">
      <formula>INDIRECT(ADDRESS(ROW(),COLUMN()))=TRUNC(INDIRECT(ADDRESS(ROW(),COLUMN())))</formula>
    </cfRule>
  </conditionalFormatting>
  <conditionalFormatting sqref="W122:BA122">
    <cfRule type="expression" dxfId="160" priority="93">
      <formula>INDIRECT(ADDRESS(ROW(),COLUMN()))=TRUNC(INDIRECT(ADDRESS(ROW(),COLUMN())))</formula>
    </cfRule>
  </conditionalFormatting>
  <conditionalFormatting sqref="BB124:BE124">
    <cfRule type="expression" dxfId="159" priority="92">
      <formula>INDIRECT(ADDRESS(ROW(),COLUMN()))=TRUNC(INDIRECT(ADDRESS(ROW(),COLUMN())))</formula>
    </cfRule>
  </conditionalFormatting>
  <conditionalFormatting sqref="W124:BA124">
    <cfRule type="expression" dxfId="158" priority="91">
      <formula>INDIRECT(ADDRESS(ROW(),COLUMN()))=TRUNC(INDIRECT(ADDRESS(ROW(),COLUMN())))</formula>
    </cfRule>
  </conditionalFormatting>
  <conditionalFormatting sqref="BB126:BE126">
    <cfRule type="expression" dxfId="157" priority="90">
      <formula>INDIRECT(ADDRESS(ROW(),COLUMN()))=TRUNC(INDIRECT(ADDRESS(ROW(),COLUMN())))</formula>
    </cfRule>
  </conditionalFormatting>
  <conditionalFormatting sqref="W126:BA126">
    <cfRule type="expression" dxfId="156" priority="89">
      <formula>INDIRECT(ADDRESS(ROW(),COLUMN()))=TRUNC(INDIRECT(ADDRESS(ROW(),COLUMN())))</formula>
    </cfRule>
  </conditionalFormatting>
  <conditionalFormatting sqref="BB128:BE128">
    <cfRule type="expression" dxfId="155" priority="88">
      <formula>INDIRECT(ADDRESS(ROW(),COLUMN()))=TRUNC(INDIRECT(ADDRESS(ROW(),COLUMN())))</formula>
    </cfRule>
  </conditionalFormatting>
  <conditionalFormatting sqref="W128:BA128">
    <cfRule type="expression" dxfId="154" priority="87">
      <formula>INDIRECT(ADDRESS(ROW(),COLUMN()))=TRUNC(INDIRECT(ADDRESS(ROW(),COLUMN())))</formula>
    </cfRule>
  </conditionalFormatting>
  <conditionalFormatting sqref="BB130:BE130">
    <cfRule type="expression" dxfId="153" priority="86">
      <formula>INDIRECT(ADDRESS(ROW(),COLUMN()))=TRUNC(INDIRECT(ADDRESS(ROW(),COLUMN())))</formula>
    </cfRule>
  </conditionalFormatting>
  <conditionalFormatting sqref="W130:BA130">
    <cfRule type="expression" dxfId="152" priority="85">
      <formula>INDIRECT(ADDRESS(ROW(),COLUMN()))=TRUNC(INDIRECT(ADDRESS(ROW(),COLUMN())))</formula>
    </cfRule>
  </conditionalFormatting>
  <conditionalFormatting sqref="BB132:BE132">
    <cfRule type="expression" dxfId="151" priority="84">
      <formula>INDIRECT(ADDRESS(ROW(),COLUMN()))=TRUNC(INDIRECT(ADDRESS(ROW(),COLUMN())))</formula>
    </cfRule>
  </conditionalFormatting>
  <conditionalFormatting sqref="W132:BA132">
    <cfRule type="expression" dxfId="150" priority="83">
      <formula>INDIRECT(ADDRESS(ROW(),COLUMN()))=TRUNC(INDIRECT(ADDRESS(ROW(),COLUMN())))</formula>
    </cfRule>
  </conditionalFormatting>
  <conditionalFormatting sqref="BB134:BE134">
    <cfRule type="expression" dxfId="149" priority="82">
      <formula>INDIRECT(ADDRESS(ROW(),COLUMN()))=TRUNC(INDIRECT(ADDRESS(ROW(),COLUMN())))</formula>
    </cfRule>
  </conditionalFormatting>
  <conditionalFormatting sqref="W134:BA134">
    <cfRule type="expression" dxfId="148" priority="81">
      <formula>INDIRECT(ADDRESS(ROW(),COLUMN()))=TRUNC(INDIRECT(ADDRESS(ROW(),COLUMN())))</formula>
    </cfRule>
  </conditionalFormatting>
  <conditionalFormatting sqref="BB136:BE136">
    <cfRule type="expression" dxfId="147" priority="80">
      <formula>INDIRECT(ADDRESS(ROW(),COLUMN()))=TRUNC(INDIRECT(ADDRESS(ROW(),COLUMN())))</formula>
    </cfRule>
  </conditionalFormatting>
  <conditionalFormatting sqref="W136:BA136">
    <cfRule type="expression" dxfId="146" priority="79">
      <formula>INDIRECT(ADDRESS(ROW(),COLUMN()))=TRUNC(INDIRECT(ADDRESS(ROW(),COLUMN())))</formula>
    </cfRule>
  </conditionalFormatting>
  <conditionalFormatting sqref="BB138:BE138">
    <cfRule type="expression" dxfId="145" priority="78">
      <formula>INDIRECT(ADDRESS(ROW(),COLUMN()))=TRUNC(INDIRECT(ADDRESS(ROW(),COLUMN())))</formula>
    </cfRule>
  </conditionalFormatting>
  <conditionalFormatting sqref="W138:BA138">
    <cfRule type="expression" dxfId="144" priority="77">
      <formula>INDIRECT(ADDRESS(ROW(),COLUMN()))=TRUNC(INDIRECT(ADDRESS(ROW(),COLUMN())))</formula>
    </cfRule>
  </conditionalFormatting>
  <conditionalFormatting sqref="BB140:BE140">
    <cfRule type="expression" dxfId="143" priority="76">
      <formula>INDIRECT(ADDRESS(ROW(),COLUMN()))=TRUNC(INDIRECT(ADDRESS(ROW(),COLUMN())))</formula>
    </cfRule>
  </conditionalFormatting>
  <conditionalFormatting sqref="W140:BA140">
    <cfRule type="expression" dxfId="142" priority="75">
      <formula>INDIRECT(ADDRESS(ROW(),COLUMN()))=TRUNC(INDIRECT(ADDRESS(ROW(),COLUMN())))</formula>
    </cfRule>
  </conditionalFormatting>
  <conditionalFormatting sqref="BB142:BE142">
    <cfRule type="expression" dxfId="141" priority="74">
      <formula>INDIRECT(ADDRESS(ROW(),COLUMN()))=TRUNC(INDIRECT(ADDRESS(ROW(),COLUMN())))</formula>
    </cfRule>
  </conditionalFormatting>
  <conditionalFormatting sqref="W142:BA142">
    <cfRule type="expression" dxfId="140" priority="73">
      <formula>INDIRECT(ADDRESS(ROW(),COLUMN()))=TRUNC(INDIRECT(ADDRESS(ROW(),COLUMN())))</formula>
    </cfRule>
  </conditionalFormatting>
  <conditionalFormatting sqref="BB144:BE144">
    <cfRule type="expression" dxfId="139" priority="72">
      <formula>INDIRECT(ADDRESS(ROW(),COLUMN()))=TRUNC(INDIRECT(ADDRESS(ROW(),COLUMN())))</formula>
    </cfRule>
  </conditionalFormatting>
  <conditionalFormatting sqref="W144:BA144">
    <cfRule type="expression" dxfId="138" priority="71">
      <formula>INDIRECT(ADDRESS(ROW(),COLUMN()))=TRUNC(INDIRECT(ADDRESS(ROW(),COLUMN())))</formula>
    </cfRule>
  </conditionalFormatting>
  <conditionalFormatting sqref="BB146:BE146">
    <cfRule type="expression" dxfId="137" priority="70">
      <formula>INDIRECT(ADDRESS(ROW(),COLUMN()))=TRUNC(INDIRECT(ADDRESS(ROW(),COLUMN())))</formula>
    </cfRule>
  </conditionalFormatting>
  <conditionalFormatting sqref="W146:BA146">
    <cfRule type="expression" dxfId="136" priority="69">
      <formula>INDIRECT(ADDRESS(ROW(),COLUMN()))=TRUNC(INDIRECT(ADDRESS(ROW(),COLUMN())))</formula>
    </cfRule>
  </conditionalFormatting>
  <conditionalFormatting sqref="BB148:BE148">
    <cfRule type="expression" dxfId="135" priority="68">
      <formula>INDIRECT(ADDRESS(ROW(),COLUMN()))=TRUNC(INDIRECT(ADDRESS(ROW(),COLUMN())))</formula>
    </cfRule>
  </conditionalFormatting>
  <conditionalFormatting sqref="W148:BA148">
    <cfRule type="expression" dxfId="134" priority="67">
      <formula>INDIRECT(ADDRESS(ROW(),COLUMN()))=TRUNC(INDIRECT(ADDRESS(ROW(),COLUMN())))</formula>
    </cfRule>
  </conditionalFormatting>
  <conditionalFormatting sqref="BB150:BE150">
    <cfRule type="expression" dxfId="133" priority="66">
      <formula>INDIRECT(ADDRESS(ROW(),COLUMN()))=TRUNC(INDIRECT(ADDRESS(ROW(),COLUMN())))</formula>
    </cfRule>
  </conditionalFormatting>
  <conditionalFormatting sqref="W150:BA150">
    <cfRule type="expression" dxfId="132" priority="65">
      <formula>INDIRECT(ADDRESS(ROW(),COLUMN()))=TRUNC(INDIRECT(ADDRESS(ROW(),COLUMN())))</formula>
    </cfRule>
  </conditionalFormatting>
  <conditionalFormatting sqref="BB152:BE152">
    <cfRule type="expression" dxfId="131" priority="64">
      <formula>INDIRECT(ADDRESS(ROW(),COLUMN()))=TRUNC(INDIRECT(ADDRESS(ROW(),COLUMN())))</formula>
    </cfRule>
  </conditionalFormatting>
  <conditionalFormatting sqref="W152:BA152">
    <cfRule type="expression" dxfId="130" priority="63">
      <formula>INDIRECT(ADDRESS(ROW(),COLUMN()))=TRUNC(INDIRECT(ADDRESS(ROW(),COLUMN())))</formula>
    </cfRule>
  </conditionalFormatting>
  <conditionalFormatting sqref="BB154:BE154">
    <cfRule type="expression" dxfId="129" priority="62">
      <formula>INDIRECT(ADDRESS(ROW(),COLUMN()))=TRUNC(INDIRECT(ADDRESS(ROW(),COLUMN())))</formula>
    </cfRule>
  </conditionalFormatting>
  <conditionalFormatting sqref="W154:BA154">
    <cfRule type="expression" dxfId="128" priority="61">
      <formula>INDIRECT(ADDRESS(ROW(),COLUMN()))=TRUNC(INDIRECT(ADDRESS(ROW(),COLUMN())))</formula>
    </cfRule>
  </conditionalFormatting>
  <conditionalFormatting sqref="BB156:BE156">
    <cfRule type="expression" dxfId="127" priority="60">
      <formula>INDIRECT(ADDRESS(ROW(),COLUMN()))=TRUNC(INDIRECT(ADDRESS(ROW(),COLUMN())))</formula>
    </cfRule>
  </conditionalFormatting>
  <conditionalFormatting sqref="W156:BA156">
    <cfRule type="expression" dxfId="126" priority="59">
      <formula>INDIRECT(ADDRESS(ROW(),COLUMN()))=TRUNC(INDIRECT(ADDRESS(ROW(),COLUMN())))</formula>
    </cfRule>
  </conditionalFormatting>
  <conditionalFormatting sqref="BB158:BE158">
    <cfRule type="expression" dxfId="125" priority="58">
      <formula>INDIRECT(ADDRESS(ROW(),COLUMN()))=TRUNC(INDIRECT(ADDRESS(ROW(),COLUMN())))</formula>
    </cfRule>
  </conditionalFormatting>
  <conditionalFormatting sqref="W158:BA158">
    <cfRule type="expression" dxfId="124" priority="57">
      <formula>INDIRECT(ADDRESS(ROW(),COLUMN()))=TRUNC(INDIRECT(ADDRESS(ROW(),COLUMN())))</formula>
    </cfRule>
  </conditionalFormatting>
  <conditionalFormatting sqref="BB160:BE160">
    <cfRule type="expression" dxfId="123" priority="56">
      <formula>INDIRECT(ADDRESS(ROW(),COLUMN()))=TRUNC(INDIRECT(ADDRESS(ROW(),COLUMN())))</formula>
    </cfRule>
  </conditionalFormatting>
  <conditionalFormatting sqref="W160:BA160">
    <cfRule type="expression" dxfId="122" priority="55">
      <formula>INDIRECT(ADDRESS(ROW(),COLUMN()))=TRUNC(INDIRECT(ADDRESS(ROW(),COLUMN())))</formula>
    </cfRule>
  </conditionalFormatting>
  <conditionalFormatting sqref="BB162:BE162">
    <cfRule type="expression" dxfId="121" priority="54">
      <formula>INDIRECT(ADDRESS(ROW(),COLUMN()))=TRUNC(INDIRECT(ADDRESS(ROW(),COLUMN())))</formula>
    </cfRule>
  </conditionalFormatting>
  <conditionalFormatting sqref="W162:BA162">
    <cfRule type="expression" dxfId="120" priority="53">
      <formula>INDIRECT(ADDRESS(ROW(),COLUMN()))=TRUNC(INDIRECT(ADDRESS(ROW(),COLUMN())))</formula>
    </cfRule>
  </conditionalFormatting>
  <conditionalFormatting sqref="BB164:BE164">
    <cfRule type="expression" dxfId="119" priority="52">
      <formula>INDIRECT(ADDRESS(ROW(),COLUMN()))=TRUNC(INDIRECT(ADDRESS(ROW(),COLUMN())))</formula>
    </cfRule>
  </conditionalFormatting>
  <conditionalFormatting sqref="W164:BA164">
    <cfRule type="expression" dxfId="118" priority="51">
      <formula>INDIRECT(ADDRESS(ROW(),COLUMN()))=TRUNC(INDIRECT(ADDRESS(ROW(),COLUMN())))</formula>
    </cfRule>
  </conditionalFormatting>
  <conditionalFormatting sqref="BB166:BE166">
    <cfRule type="expression" dxfId="117" priority="50">
      <formula>INDIRECT(ADDRESS(ROW(),COLUMN()))=TRUNC(INDIRECT(ADDRESS(ROW(),COLUMN())))</formula>
    </cfRule>
  </conditionalFormatting>
  <conditionalFormatting sqref="W166:BA166">
    <cfRule type="expression" dxfId="116" priority="49">
      <formula>INDIRECT(ADDRESS(ROW(),COLUMN()))=TRUNC(INDIRECT(ADDRESS(ROW(),COLUMN())))</formula>
    </cfRule>
  </conditionalFormatting>
  <conditionalFormatting sqref="BB168:BE168">
    <cfRule type="expression" dxfId="115" priority="48">
      <formula>INDIRECT(ADDRESS(ROW(),COLUMN()))=TRUNC(INDIRECT(ADDRESS(ROW(),COLUMN())))</formula>
    </cfRule>
  </conditionalFormatting>
  <conditionalFormatting sqref="W168:BA168">
    <cfRule type="expression" dxfId="114" priority="47">
      <formula>INDIRECT(ADDRESS(ROW(),COLUMN()))=TRUNC(INDIRECT(ADDRESS(ROW(),COLUMN())))</formula>
    </cfRule>
  </conditionalFormatting>
  <conditionalFormatting sqref="BB170:BE170">
    <cfRule type="expression" dxfId="113" priority="46">
      <formula>INDIRECT(ADDRESS(ROW(),COLUMN()))=TRUNC(INDIRECT(ADDRESS(ROW(),COLUMN())))</formula>
    </cfRule>
  </conditionalFormatting>
  <conditionalFormatting sqref="W170:BA170">
    <cfRule type="expression" dxfId="112" priority="45">
      <formula>INDIRECT(ADDRESS(ROW(),COLUMN()))=TRUNC(INDIRECT(ADDRESS(ROW(),COLUMN())))</formula>
    </cfRule>
  </conditionalFormatting>
  <conditionalFormatting sqref="BB172:BE172">
    <cfRule type="expression" dxfId="111" priority="44">
      <formula>INDIRECT(ADDRESS(ROW(),COLUMN()))=TRUNC(INDIRECT(ADDRESS(ROW(),COLUMN())))</formula>
    </cfRule>
  </conditionalFormatting>
  <conditionalFormatting sqref="W172:BA172">
    <cfRule type="expression" dxfId="110" priority="43">
      <formula>INDIRECT(ADDRESS(ROW(),COLUMN()))=TRUNC(INDIRECT(ADDRESS(ROW(),COLUMN())))</formula>
    </cfRule>
  </conditionalFormatting>
  <conditionalFormatting sqref="BB174:BE174">
    <cfRule type="expression" dxfId="109" priority="42">
      <formula>INDIRECT(ADDRESS(ROW(),COLUMN()))=TRUNC(INDIRECT(ADDRESS(ROW(),COLUMN())))</formula>
    </cfRule>
  </conditionalFormatting>
  <conditionalFormatting sqref="W174:BA174">
    <cfRule type="expression" dxfId="108" priority="41">
      <formula>INDIRECT(ADDRESS(ROW(),COLUMN()))=TRUNC(INDIRECT(ADDRESS(ROW(),COLUMN())))</formula>
    </cfRule>
  </conditionalFormatting>
  <conditionalFormatting sqref="BB176:BE176">
    <cfRule type="expression" dxfId="107" priority="40">
      <formula>INDIRECT(ADDRESS(ROW(),COLUMN()))=TRUNC(INDIRECT(ADDRESS(ROW(),COLUMN())))</formula>
    </cfRule>
  </conditionalFormatting>
  <conditionalFormatting sqref="W176:BA176">
    <cfRule type="expression" dxfId="106" priority="39">
      <formula>INDIRECT(ADDRESS(ROW(),COLUMN()))=TRUNC(INDIRECT(ADDRESS(ROW(),COLUMN())))</formula>
    </cfRule>
  </conditionalFormatting>
  <conditionalFormatting sqref="BB178:BE178">
    <cfRule type="expression" dxfId="105" priority="38">
      <formula>INDIRECT(ADDRESS(ROW(),COLUMN()))=TRUNC(INDIRECT(ADDRESS(ROW(),COLUMN())))</formula>
    </cfRule>
  </conditionalFormatting>
  <conditionalFormatting sqref="W178:BA178">
    <cfRule type="expression" dxfId="104" priority="37">
      <formula>INDIRECT(ADDRESS(ROW(),COLUMN()))=TRUNC(INDIRECT(ADDRESS(ROW(),COLUMN())))</formula>
    </cfRule>
  </conditionalFormatting>
  <conditionalFormatting sqref="BB180:BE180">
    <cfRule type="expression" dxfId="103" priority="36">
      <formula>INDIRECT(ADDRESS(ROW(),COLUMN()))=TRUNC(INDIRECT(ADDRESS(ROW(),COLUMN())))</formula>
    </cfRule>
  </conditionalFormatting>
  <conditionalFormatting sqref="W180:BA180">
    <cfRule type="expression" dxfId="102" priority="35">
      <formula>INDIRECT(ADDRESS(ROW(),COLUMN()))=TRUNC(INDIRECT(ADDRESS(ROW(),COLUMN())))</formula>
    </cfRule>
  </conditionalFormatting>
  <conditionalFormatting sqref="BB182:BE182">
    <cfRule type="expression" dxfId="101" priority="34">
      <formula>INDIRECT(ADDRESS(ROW(),COLUMN()))=TRUNC(INDIRECT(ADDRESS(ROW(),COLUMN())))</formula>
    </cfRule>
  </conditionalFormatting>
  <conditionalFormatting sqref="W182:BA182">
    <cfRule type="expression" dxfId="100" priority="33">
      <formula>INDIRECT(ADDRESS(ROW(),COLUMN()))=TRUNC(INDIRECT(ADDRESS(ROW(),COLUMN())))</formula>
    </cfRule>
  </conditionalFormatting>
  <conditionalFormatting sqref="BB184:BE184">
    <cfRule type="expression" dxfId="99" priority="32">
      <formula>INDIRECT(ADDRESS(ROW(),COLUMN()))=TRUNC(INDIRECT(ADDRESS(ROW(),COLUMN())))</formula>
    </cfRule>
  </conditionalFormatting>
  <conditionalFormatting sqref="W184:BA184">
    <cfRule type="expression" dxfId="98" priority="31">
      <formula>INDIRECT(ADDRESS(ROW(),COLUMN()))=TRUNC(INDIRECT(ADDRESS(ROW(),COLUMN())))</formula>
    </cfRule>
  </conditionalFormatting>
  <conditionalFormatting sqref="BB186:BE186">
    <cfRule type="expression" dxfId="97" priority="30">
      <formula>INDIRECT(ADDRESS(ROW(),COLUMN()))=TRUNC(INDIRECT(ADDRESS(ROW(),COLUMN())))</formula>
    </cfRule>
  </conditionalFormatting>
  <conditionalFormatting sqref="BB188:BE188">
    <cfRule type="expression" dxfId="96" priority="28">
      <formula>INDIRECT(ADDRESS(ROW(),COLUMN()))=TRUNC(INDIRECT(ADDRESS(ROW(),COLUMN())))</formula>
    </cfRule>
  </conditionalFormatting>
  <conditionalFormatting sqref="W188:BA188">
    <cfRule type="expression" dxfId="95" priority="27">
      <formula>INDIRECT(ADDRESS(ROW(),COLUMN()))=TRUNC(INDIRECT(ADDRESS(ROW(),COLUMN())))</formula>
    </cfRule>
  </conditionalFormatting>
  <conditionalFormatting sqref="BB190:BE190">
    <cfRule type="expression" dxfId="94" priority="26">
      <formula>INDIRECT(ADDRESS(ROW(),COLUMN()))=TRUNC(INDIRECT(ADDRESS(ROW(),COLUMN())))</formula>
    </cfRule>
  </conditionalFormatting>
  <conditionalFormatting sqref="W190:BA190">
    <cfRule type="expression" dxfId="93" priority="25">
      <formula>INDIRECT(ADDRESS(ROW(),COLUMN()))=TRUNC(INDIRECT(ADDRESS(ROW(),COLUMN())))</formula>
    </cfRule>
  </conditionalFormatting>
  <conditionalFormatting sqref="BB192:BE192">
    <cfRule type="expression" dxfId="92" priority="24">
      <formula>INDIRECT(ADDRESS(ROW(),COLUMN()))=TRUNC(INDIRECT(ADDRESS(ROW(),COLUMN())))</formula>
    </cfRule>
  </conditionalFormatting>
  <conditionalFormatting sqref="W192:BA192">
    <cfRule type="expression" dxfId="91" priority="23">
      <formula>INDIRECT(ADDRESS(ROW(),COLUMN()))=TRUNC(INDIRECT(ADDRESS(ROW(),COLUMN())))</formula>
    </cfRule>
  </conditionalFormatting>
  <conditionalFormatting sqref="BB194:BE194">
    <cfRule type="expression" dxfId="90" priority="22">
      <formula>INDIRECT(ADDRESS(ROW(),COLUMN()))=TRUNC(INDIRECT(ADDRESS(ROW(),COLUMN())))</formula>
    </cfRule>
  </conditionalFormatting>
  <conditionalFormatting sqref="W194:BA194">
    <cfRule type="expression" dxfId="89" priority="21">
      <formula>INDIRECT(ADDRESS(ROW(),COLUMN()))=TRUNC(INDIRECT(ADDRESS(ROW(),COLUMN())))</formula>
    </cfRule>
  </conditionalFormatting>
  <conditionalFormatting sqref="BB196:BE196">
    <cfRule type="expression" dxfId="88" priority="20">
      <formula>INDIRECT(ADDRESS(ROW(),COLUMN()))=TRUNC(INDIRECT(ADDRESS(ROW(),COLUMN())))</formula>
    </cfRule>
  </conditionalFormatting>
  <conditionalFormatting sqref="W196:BA196">
    <cfRule type="expression" dxfId="87" priority="19">
      <formula>INDIRECT(ADDRESS(ROW(),COLUMN()))=TRUNC(INDIRECT(ADDRESS(ROW(),COLUMN())))</formula>
    </cfRule>
  </conditionalFormatting>
  <conditionalFormatting sqref="BB198:BE198">
    <cfRule type="expression" dxfId="86" priority="18">
      <formula>INDIRECT(ADDRESS(ROW(),COLUMN()))=TRUNC(INDIRECT(ADDRESS(ROW(),COLUMN())))</formula>
    </cfRule>
  </conditionalFormatting>
  <conditionalFormatting sqref="W198:BA198">
    <cfRule type="expression" dxfId="85" priority="17">
      <formula>INDIRECT(ADDRESS(ROW(),COLUMN()))=TRUNC(INDIRECT(ADDRESS(ROW(),COLUMN())))</formula>
    </cfRule>
  </conditionalFormatting>
  <conditionalFormatting sqref="BB200:BE200">
    <cfRule type="expression" dxfId="84" priority="16">
      <formula>INDIRECT(ADDRESS(ROW(),COLUMN()))=TRUNC(INDIRECT(ADDRESS(ROW(),COLUMN())))</formula>
    </cfRule>
  </conditionalFormatting>
  <conditionalFormatting sqref="W200:BA200">
    <cfRule type="expression" dxfId="83" priority="15">
      <formula>INDIRECT(ADDRESS(ROW(),COLUMN()))=TRUNC(INDIRECT(ADDRESS(ROW(),COLUMN())))</formula>
    </cfRule>
  </conditionalFormatting>
  <conditionalFormatting sqref="BB202:BE202">
    <cfRule type="expression" dxfId="82" priority="14">
      <formula>INDIRECT(ADDRESS(ROW(),COLUMN()))=TRUNC(INDIRECT(ADDRESS(ROW(),COLUMN())))</formula>
    </cfRule>
  </conditionalFormatting>
  <conditionalFormatting sqref="W202:BA202">
    <cfRule type="expression" dxfId="81" priority="13">
      <formula>INDIRECT(ADDRESS(ROW(),COLUMN()))=TRUNC(INDIRECT(ADDRESS(ROW(),COLUMN())))</formula>
    </cfRule>
  </conditionalFormatting>
  <conditionalFormatting sqref="BB204:BE204">
    <cfRule type="expression" dxfId="80" priority="12">
      <formula>INDIRECT(ADDRESS(ROW(),COLUMN()))=TRUNC(INDIRECT(ADDRESS(ROW(),COLUMN())))</formula>
    </cfRule>
  </conditionalFormatting>
  <conditionalFormatting sqref="W204:BA204">
    <cfRule type="expression" dxfId="79" priority="11">
      <formula>INDIRECT(ADDRESS(ROW(),COLUMN()))=TRUNC(INDIRECT(ADDRESS(ROW(),COLUMN())))</formula>
    </cfRule>
  </conditionalFormatting>
  <conditionalFormatting sqref="BB206:BE206">
    <cfRule type="expression" dxfId="78" priority="10">
      <formula>INDIRECT(ADDRESS(ROW(),COLUMN()))=TRUNC(INDIRECT(ADDRESS(ROW(),COLUMN())))</formula>
    </cfRule>
  </conditionalFormatting>
  <conditionalFormatting sqref="W206:BA206">
    <cfRule type="expression" dxfId="77" priority="9">
      <formula>INDIRECT(ADDRESS(ROW(),COLUMN()))=TRUNC(INDIRECT(ADDRESS(ROW(),COLUMN())))</formula>
    </cfRule>
  </conditionalFormatting>
  <conditionalFormatting sqref="BB208:BE208">
    <cfRule type="expression" dxfId="76" priority="8">
      <formula>INDIRECT(ADDRESS(ROW(),COLUMN()))=TRUNC(INDIRECT(ADDRESS(ROW(),COLUMN())))</formula>
    </cfRule>
  </conditionalFormatting>
  <conditionalFormatting sqref="W208:BA208">
    <cfRule type="expression" dxfId="75" priority="7">
      <formula>INDIRECT(ADDRESS(ROW(),COLUMN()))=TRUNC(INDIRECT(ADDRESS(ROW(),COLUMN())))</formula>
    </cfRule>
  </conditionalFormatting>
  <conditionalFormatting sqref="BB210:BE210">
    <cfRule type="expression" dxfId="74" priority="6">
      <formula>INDIRECT(ADDRESS(ROW(),COLUMN()))=TRUNC(INDIRECT(ADDRESS(ROW(),COLUMN())))</formula>
    </cfRule>
  </conditionalFormatting>
  <conditionalFormatting sqref="W210:BA210">
    <cfRule type="expression" dxfId="73" priority="5">
      <formula>INDIRECT(ADDRESS(ROW(),COLUMN()))=TRUNC(INDIRECT(ADDRESS(ROW(),COLUMN())))</formula>
    </cfRule>
  </conditionalFormatting>
  <conditionalFormatting sqref="BB212:BE212">
    <cfRule type="expression" dxfId="72" priority="4">
      <formula>INDIRECT(ADDRESS(ROW(),COLUMN()))=TRUNC(INDIRECT(ADDRESS(ROW(),COLUMN())))</formula>
    </cfRule>
  </conditionalFormatting>
  <conditionalFormatting sqref="W212:BA212">
    <cfRule type="expression" dxfId="71" priority="3">
      <formula>INDIRECT(ADDRESS(ROW(),COLUMN()))=TRUNC(INDIRECT(ADDRESS(ROW(),COLUMN())))</formula>
    </cfRule>
  </conditionalFormatting>
  <conditionalFormatting sqref="BB214:BE214">
    <cfRule type="expression" dxfId="70" priority="2">
      <formula>INDIRECT(ADDRESS(ROW(),COLUMN()))=TRUNC(INDIRECT(ADDRESS(ROW(),COLUMN())))</formula>
    </cfRule>
  </conditionalFormatting>
  <conditionalFormatting sqref="W214:BA214">
    <cfRule type="expression" dxfId="69" priority="1">
      <formula>INDIRECT(ADDRESS(ROW(),COLUMN()))=TRUNC(INDIRECT(ADDRESS(ROW(),COLUMN())))</formula>
    </cfRule>
  </conditionalFormatting>
  <conditionalFormatting sqref="AA222:AK222">
    <cfRule type="expression" dxfId="68" priority="249">
      <formula>OR(#REF!=$B215,#REF!=$B215)</formula>
    </cfRule>
  </conditionalFormatting>
  <conditionalFormatting sqref="AA221:AK221">
    <cfRule type="expression" dxfId="67"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5" fitToWidth="1" fitToHeight="1" orientation="portrait"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zoomScale="75" zoomScaleNormal="75" workbookViewId="0">
      <selection activeCell="F11" sqref="F11"/>
    </sheetView>
  </sheetViews>
  <sheetFormatPr defaultRowHeight="25.5"/>
  <cols>
    <col min="1" max="1" width="1.625" style="951" customWidth="1"/>
    <col min="2" max="2" width="5.625" style="952" customWidth="1"/>
    <col min="3" max="3" width="10.625" style="952" customWidth="1"/>
    <col min="4" max="4" width="10.625" style="952" hidden="1" customWidth="1"/>
    <col min="5" max="5" width="3.375" style="952" bestFit="1" customWidth="1"/>
    <col min="6" max="6" width="15.625" style="951" customWidth="1"/>
    <col min="7" max="7" width="3.375" style="951" bestFit="1" customWidth="1"/>
    <col min="8" max="8" width="15.625" style="951" customWidth="1"/>
    <col min="9" max="9" width="3.375" style="951" bestFit="1" customWidth="1"/>
    <col min="10" max="10" width="15.625" style="952" customWidth="1"/>
    <col min="11" max="11" width="3.375" style="951" bestFit="1" customWidth="1"/>
    <col min="12" max="12" width="15.625" style="951" customWidth="1"/>
    <col min="13" max="13" width="3.375" style="951" customWidth="1"/>
    <col min="14" max="14" width="50.625" style="951" customWidth="1"/>
    <col min="15" max="16384" width="9" style="951" customWidth="1"/>
  </cols>
  <sheetData>
    <row r="1" spans="2:14">
      <c r="B1" s="953" t="s">
        <v>118</v>
      </c>
    </row>
    <row r="2" spans="2:14">
      <c r="B2" s="954" t="s">
        <v>731</v>
      </c>
      <c r="F2" s="955"/>
      <c r="G2" s="966"/>
      <c r="H2" s="966"/>
      <c r="I2" s="966"/>
      <c r="J2" s="962"/>
      <c r="K2" s="966"/>
      <c r="L2" s="966"/>
    </row>
    <row r="3" spans="2:14">
      <c r="B3" s="955" t="s">
        <v>491</v>
      </c>
      <c r="F3" s="962" t="s">
        <v>287</v>
      </c>
      <c r="G3" s="966"/>
      <c r="H3" s="966"/>
      <c r="I3" s="966"/>
      <c r="J3" s="962"/>
      <c r="K3" s="966"/>
      <c r="L3" s="966"/>
    </row>
    <row r="4" spans="2:14">
      <c r="B4" s="954"/>
      <c r="F4" s="963" t="s">
        <v>753</v>
      </c>
      <c r="G4" s="963"/>
      <c r="H4" s="963"/>
      <c r="I4" s="963"/>
      <c r="J4" s="963"/>
      <c r="K4" s="963"/>
      <c r="L4" s="963"/>
      <c r="N4" s="963" t="s">
        <v>593</v>
      </c>
    </row>
    <row r="5" spans="2:14">
      <c r="B5" s="952" t="s">
        <v>448</v>
      </c>
      <c r="C5" s="952" t="s">
        <v>563</v>
      </c>
      <c r="F5" s="952" t="s">
        <v>755</v>
      </c>
      <c r="G5" s="952"/>
      <c r="H5" s="952" t="s">
        <v>136</v>
      </c>
      <c r="J5" s="952" t="s">
        <v>756</v>
      </c>
      <c r="L5" s="952" t="s">
        <v>753</v>
      </c>
      <c r="N5" s="963"/>
    </row>
    <row r="6" spans="2:14">
      <c r="B6" s="956">
        <v>1</v>
      </c>
      <c r="C6" s="957" t="s">
        <v>699</v>
      </c>
      <c r="D6" s="961" t="str">
        <f t="shared" ref="D6:D38" si="0">C6</f>
        <v>a</v>
      </c>
      <c r="E6" s="956" t="s">
        <v>637</v>
      </c>
      <c r="F6" s="964"/>
      <c r="G6" s="956" t="s">
        <v>347</v>
      </c>
      <c r="H6" s="964"/>
      <c r="I6" s="967" t="s">
        <v>420</v>
      </c>
      <c r="J6" s="964">
        <v>0</v>
      </c>
      <c r="K6" s="968" t="s">
        <v>382</v>
      </c>
      <c r="L6" s="963" t="str">
        <f t="shared" ref="L6:L22" si="1">IF(OR(F6="",H6=""),"",(H6+IF(F6&gt;H6,1,0)-F6-J6)*24)</f>
        <v/>
      </c>
      <c r="N6" s="969"/>
    </row>
    <row r="7" spans="2:14">
      <c r="B7" s="956">
        <v>2</v>
      </c>
      <c r="C7" s="957" t="s">
        <v>700</v>
      </c>
      <c r="D7" s="961" t="str">
        <f t="shared" si="0"/>
        <v>b</v>
      </c>
      <c r="E7" s="956" t="s">
        <v>637</v>
      </c>
      <c r="F7" s="964"/>
      <c r="G7" s="956" t="s">
        <v>347</v>
      </c>
      <c r="H7" s="964"/>
      <c r="I7" s="967" t="s">
        <v>420</v>
      </c>
      <c r="J7" s="964">
        <v>0</v>
      </c>
      <c r="K7" s="968" t="s">
        <v>382</v>
      </c>
      <c r="L7" s="963" t="str">
        <f t="shared" si="1"/>
        <v/>
      </c>
      <c r="N7" s="969"/>
    </row>
    <row r="8" spans="2:14">
      <c r="B8" s="956">
        <v>3</v>
      </c>
      <c r="C8" s="957" t="s">
        <v>379</v>
      </c>
      <c r="D8" s="961" t="str">
        <f t="shared" si="0"/>
        <v>c</v>
      </c>
      <c r="E8" s="956" t="s">
        <v>637</v>
      </c>
      <c r="F8" s="964"/>
      <c r="G8" s="956" t="s">
        <v>347</v>
      </c>
      <c r="H8" s="964"/>
      <c r="I8" s="967" t="s">
        <v>420</v>
      </c>
      <c r="J8" s="964">
        <v>0</v>
      </c>
      <c r="K8" s="968" t="s">
        <v>382</v>
      </c>
      <c r="L8" s="963" t="str">
        <f t="shared" si="1"/>
        <v/>
      </c>
      <c r="N8" s="969"/>
    </row>
    <row r="9" spans="2:14">
      <c r="B9" s="956">
        <v>4</v>
      </c>
      <c r="C9" s="957" t="s">
        <v>701</v>
      </c>
      <c r="D9" s="961" t="str">
        <f t="shared" si="0"/>
        <v>d</v>
      </c>
      <c r="E9" s="956" t="s">
        <v>637</v>
      </c>
      <c r="F9" s="964"/>
      <c r="G9" s="956" t="s">
        <v>347</v>
      </c>
      <c r="H9" s="964"/>
      <c r="I9" s="967" t="s">
        <v>420</v>
      </c>
      <c r="J9" s="964">
        <v>0</v>
      </c>
      <c r="K9" s="968" t="s">
        <v>382</v>
      </c>
      <c r="L9" s="963" t="str">
        <f t="shared" si="1"/>
        <v/>
      </c>
      <c r="N9" s="969"/>
    </row>
    <row r="10" spans="2:14">
      <c r="B10" s="956">
        <v>5</v>
      </c>
      <c r="C10" s="957" t="s">
        <v>439</v>
      </c>
      <c r="D10" s="961" t="str">
        <f t="shared" si="0"/>
        <v>e</v>
      </c>
      <c r="E10" s="956" t="s">
        <v>637</v>
      </c>
      <c r="F10" s="964"/>
      <c r="G10" s="956" t="s">
        <v>347</v>
      </c>
      <c r="H10" s="964"/>
      <c r="I10" s="967" t="s">
        <v>420</v>
      </c>
      <c r="J10" s="964">
        <v>0</v>
      </c>
      <c r="K10" s="968" t="s">
        <v>382</v>
      </c>
      <c r="L10" s="963" t="str">
        <f t="shared" si="1"/>
        <v/>
      </c>
      <c r="N10" s="969"/>
    </row>
    <row r="11" spans="2:14">
      <c r="B11" s="956">
        <v>6</v>
      </c>
      <c r="C11" s="957" t="s">
        <v>733</v>
      </c>
      <c r="D11" s="961" t="str">
        <f t="shared" si="0"/>
        <v>f</v>
      </c>
      <c r="E11" s="956" t="s">
        <v>637</v>
      </c>
      <c r="F11" s="964"/>
      <c r="G11" s="956" t="s">
        <v>347</v>
      </c>
      <c r="H11" s="964"/>
      <c r="I11" s="967" t="s">
        <v>420</v>
      </c>
      <c r="J11" s="964">
        <v>0</v>
      </c>
      <c r="K11" s="968" t="s">
        <v>382</v>
      </c>
      <c r="L11" s="963" t="str">
        <f t="shared" si="1"/>
        <v/>
      </c>
      <c r="N11" s="969"/>
    </row>
    <row r="12" spans="2:14">
      <c r="B12" s="956">
        <v>7</v>
      </c>
      <c r="C12" s="957" t="s">
        <v>20</v>
      </c>
      <c r="D12" s="961" t="str">
        <f t="shared" si="0"/>
        <v>g</v>
      </c>
      <c r="E12" s="956" t="s">
        <v>637</v>
      </c>
      <c r="F12" s="964"/>
      <c r="G12" s="956" t="s">
        <v>347</v>
      </c>
      <c r="H12" s="964"/>
      <c r="I12" s="967" t="s">
        <v>420</v>
      </c>
      <c r="J12" s="964">
        <v>0</v>
      </c>
      <c r="K12" s="968" t="s">
        <v>382</v>
      </c>
      <c r="L12" s="963" t="str">
        <f t="shared" si="1"/>
        <v/>
      </c>
      <c r="N12" s="969"/>
    </row>
    <row r="13" spans="2:14">
      <c r="B13" s="956">
        <v>8</v>
      </c>
      <c r="C13" s="957" t="s">
        <v>734</v>
      </c>
      <c r="D13" s="961" t="str">
        <f t="shared" si="0"/>
        <v>h</v>
      </c>
      <c r="E13" s="956" t="s">
        <v>637</v>
      </c>
      <c r="F13" s="964"/>
      <c r="G13" s="956" t="s">
        <v>347</v>
      </c>
      <c r="H13" s="964"/>
      <c r="I13" s="967" t="s">
        <v>420</v>
      </c>
      <c r="J13" s="964">
        <v>0</v>
      </c>
      <c r="K13" s="968" t="s">
        <v>382</v>
      </c>
      <c r="L13" s="963" t="str">
        <f t="shared" si="1"/>
        <v/>
      </c>
      <c r="N13" s="969"/>
    </row>
    <row r="14" spans="2:14">
      <c r="B14" s="956">
        <v>9</v>
      </c>
      <c r="C14" s="957" t="s">
        <v>735</v>
      </c>
      <c r="D14" s="961" t="str">
        <f t="shared" si="0"/>
        <v>i</v>
      </c>
      <c r="E14" s="956" t="s">
        <v>637</v>
      </c>
      <c r="F14" s="964"/>
      <c r="G14" s="956" t="s">
        <v>347</v>
      </c>
      <c r="H14" s="964"/>
      <c r="I14" s="967" t="s">
        <v>420</v>
      </c>
      <c r="J14" s="964">
        <v>0</v>
      </c>
      <c r="K14" s="968" t="s">
        <v>382</v>
      </c>
      <c r="L14" s="963" t="str">
        <f t="shared" si="1"/>
        <v/>
      </c>
      <c r="N14" s="969"/>
    </row>
    <row r="15" spans="2:14">
      <c r="B15" s="956">
        <v>10</v>
      </c>
      <c r="C15" s="957" t="s">
        <v>504</v>
      </c>
      <c r="D15" s="961" t="str">
        <f t="shared" si="0"/>
        <v>j</v>
      </c>
      <c r="E15" s="956" t="s">
        <v>637</v>
      </c>
      <c r="F15" s="964"/>
      <c r="G15" s="956" t="s">
        <v>347</v>
      </c>
      <c r="H15" s="964"/>
      <c r="I15" s="967" t="s">
        <v>420</v>
      </c>
      <c r="J15" s="964">
        <v>0</v>
      </c>
      <c r="K15" s="968" t="s">
        <v>382</v>
      </c>
      <c r="L15" s="963" t="str">
        <f t="shared" si="1"/>
        <v/>
      </c>
      <c r="N15" s="969"/>
    </row>
    <row r="16" spans="2:14">
      <c r="B16" s="956">
        <v>11</v>
      </c>
      <c r="C16" s="957" t="s">
        <v>737</v>
      </c>
      <c r="D16" s="961" t="str">
        <f t="shared" si="0"/>
        <v>k</v>
      </c>
      <c r="E16" s="956" t="s">
        <v>637</v>
      </c>
      <c r="F16" s="964"/>
      <c r="G16" s="956" t="s">
        <v>347</v>
      </c>
      <c r="H16" s="964"/>
      <c r="I16" s="967" t="s">
        <v>420</v>
      </c>
      <c r="J16" s="964">
        <v>0</v>
      </c>
      <c r="K16" s="968" t="s">
        <v>382</v>
      </c>
      <c r="L16" s="963" t="str">
        <f t="shared" si="1"/>
        <v/>
      </c>
      <c r="N16" s="969"/>
    </row>
    <row r="17" spans="2:14">
      <c r="B17" s="956">
        <v>12</v>
      </c>
      <c r="C17" s="957" t="s">
        <v>142</v>
      </c>
      <c r="D17" s="961" t="str">
        <f t="shared" si="0"/>
        <v>l</v>
      </c>
      <c r="E17" s="956" t="s">
        <v>637</v>
      </c>
      <c r="F17" s="964"/>
      <c r="G17" s="956" t="s">
        <v>347</v>
      </c>
      <c r="H17" s="964"/>
      <c r="I17" s="967" t="s">
        <v>420</v>
      </c>
      <c r="J17" s="964">
        <v>0</v>
      </c>
      <c r="K17" s="968" t="s">
        <v>382</v>
      </c>
      <c r="L17" s="963" t="str">
        <f t="shared" si="1"/>
        <v/>
      </c>
      <c r="N17" s="969"/>
    </row>
    <row r="18" spans="2:14">
      <c r="B18" s="956">
        <v>13</v>
      </c>
      <c r="C18" s="957" t="s">
        <v>738</v>
      </c>
      <c r="D18" s="961" t="str">
        <f t="shared" si="0"/>
        <v>m</v>
      </c>
      <c r="E18" s="956" t="s">
        <v>637</v>
      </c>
      <c r="F18" s="964"/>
      <c r="G18" s="956" t="s">
        <v>347</v>
      </c>
      <c r="H18" s="964"/>
      <c r="I18" s="967" t="s">
        <v>420</v>
      </c>
      <c r="J18" s="964">
        <v>0</v>
      </c>
      <c r="K18" s="968" t="s">
        <v>382</v>
      </c>
      <c r="L18" s="963" t="str">
        <f t="shared" si="1"/>
        <v/>
      </c>
      <c r="N18" s="969"/>
    </row>
    <row r="19" spans="2:14">
      <c r="B19" s="956">
        <v>14</v>
      </c>
      <c r="C19" s="957" t="s">
        <v>515</v>
      </c>
      <c r="D19" s="961" t="str">
        <f t="shared" si="0"/>
        <v>n</v>
      </c>
      <c r="E19" s="956" t="s">
        <v>637</v>
      </c>
      <c r="F19" s="964"/>
      <c r="G19" s="956" t="s">
        <v>347</v>
      </c>
      <c r="H19" s="964"/>
      <c r="I19" s="967" t="s">
        <v>420</v>
      </c>
      <c r="J19" s="964">
        <v>0</v>
      </c>
      <c r="K19" s="968" t="s">
        <v>382</v>
      </c>
      <c r="L19" s="963" t="str">
        <f t="shared" si="1"/>
        <v/>
      </c>
      <c r="N19" s="969"/>
    </row>
    <row r="20" spans="2:14">
      <c r="B20" s="956">
        <v>15</v>
      </c>
      <c r="C20" s="957" t="s">
        <v>638</v>
      </c>
      <c r="D20" s="961" t="str">
        <f t="shared" si="0"/>
        <v>o</v>
      </c>
      <c r="E20" s="956" t="s">
        <v>637</v>
      </c>
      <c r="F20" s="964"/>
      <c r="G20" s="956" t="s">
        <v>347</v>
      </c>
      <c r="H20" s="964"/>
      <c r="I20" s="967" t="s">
        <v>420</v>
      </c>
      <c r="J20" s="964">
        <v>0</v>
      </c>
      <c r="K20" s="968" t="s">
        <v>382</v>
      </c>
      <c r="L20" s="963" t="str">
        <f t="shared" si="1"/>
        <v/>
      </c>
      <c r="N20" s="969"/>
    </row>
    <row r="21" spans="2:14">
      <c r="B21" s="956">
        <v>16</v>
      </c>
      <c r="C21" s="957" t="s">
        <v>367</v>
      </c>
      <c r="D21" s="961" t="str">
        <f t="shared" si="0"/>
        <v>p</v>
      </c>
      <c r="E21" s="956" t="s">
        <v>637</v>
      </c>
      <c r="F21" s="964"/>
      <c r="G21" s="956" t="s">
        <v>347</v>
      </c>
      <c r="H21" s="964"/>
      <c r="I21" s="967" t="s">
        <v>420</v>
      </c>
      <c r="J21" s="964">
        <v>0</v>
      </c>
      <c r="K21" s="968" t="s">
        <v>382</v>
      </c>
      <c r="L21" s="963" t="str">
        <f t="shared" si="1"/>
        <v/>
      </c>
      <c r="N21" s="969"/>
    </row>
    <row r="22" spans="2:14">
      <c r="B22" s="956">
        <v>17</v>
      </c>
      <c r="C22" s="957" t="s">
        <v>739</v>
      </c>
      <c r="D22" s="961" t="str">
        <f t="shared" si="0"/>
        <v>q</v>
      </c>
      <c r="E22" s="956" t="s">
        <v>637</v>
      </c>
      <c r="F22" s="964"/>
      <c r="G22" s="956" t="s">
        <v>347</v>
      </c>
      <c r="H22" s="964"/>
      <c r="I22" s="967" t="s">
        <v>420</v>
      </c>
      <c r="J22" s="964">
        <v>0</v>
      </c>
      <c r="K22" s="968" t="s">
        <v>382</v>
      </c>
      <c r="L22" s="963" t="str">
        <f t="shared" si="1"/>
        <v/>
      </c>
      <c r="N22" s="969"/>
    </row>
    <row r="23" spans="2:14">
      <c r="B23" s="956">
        <v>18</v>
      </c>
      <c r="C23" s="957" t="s">
        <v>149</v>
      </c>
      <c r="D23" s="961" t="str">
        <f t="shared" si="0"/>
        <v>r</v>
      </c>
      <c r="E23" s="956" t="s">
        <v>637</v>
      </c>
      <c r="F23" s="965"/>
      <c r="G23" s="956" t="s">
        <v>347</v>
      </c>
      <c r="H23" s="965"/>
      <c r="I23" s="967" t="s">
        <v>420</v>
      </c>
      <c r="J23" s="965"/>
      <c r="K23" s="968" t="s">
        <v>382</v>
      </c>
      <c r="L23" s="957">
        <v>1</v>
      </c>
      <c r="N23" s="969"/>
    </row>
    <row r="24" spans="2:14">
      <c r="B24" s="956">
        <v>19</v>
      </c>
      <c r="C24" s="957" t="s">
        <v>740</v>
      </c>
      <c r="D24" s="961" t="str">
        <f t="shared" si="0"/>
        <v>s</v>
      </c>
      <c r="E24" s="956" t="s">
        <v>637</v>
      </c>
      <c r="F24" s="965"/>
      <c r="G24" s="956" t="s">
        <v>347</v>
      </c>
      <c r="H24" s="965"/>
      <c r="I24" s="967" t="s">
        <v>420</v>
      </c>
      <c r="J24" s="965"/>
      <c r="K24" s="968" t="s">
        <v>382</v>
      </c>
      <c r="L24" s="957">
        <v>2</v>
      </c>
      <c r="N24" s="969"/>
    </row>
    <row r="25" spans="2:14">
      <c r="B25" s="956">
        <v>20</v>
      </c>
      <c r="C25" s="957" t="s">
        <v>180</v>
      </c>
      <c r="D25" s="961" t="str">
        <f t="shared" si="0"/>
        <v>t</v>
      </c>
      <c r="E25" s="956" t="s">
        <v>637</v>
      </c>
      <c r="F25" s="965"/>
      <c r="G25" s="956" t="s">
        <v>347</v>
      </c>
      <c r="H25" s="965"/>
      <c r="I25" s="967" t="s">
        <v>420</v>
      </c>
      <c r="J25" s="965"/>
      <c r="K25" s="968" t="s">
        <v>382</v>
      </c>
      <c r="L25" s="957">
        <v>3</v>
      </c>
      <c r="N25" s="969"/>
    </row>
    <row r="26" spans="2:14">
      <c r="B26" s="956">
        <v>21</v>
      </c>
      <c r="C26" s="957" t="s">
        <v>741</v>
      </c>
      <c r="D26" s="961" t="str">
        <f t="shared" si="0"/>
        <v>u</v>
      </c>
      <c r="E26" s="956" t="s">
        <v>637</v>
      </c>
      <c r="F26" s="965"/>
      <c r="G26" s="956" t="s">
        <v>347</v>
      </c>
      <c r="H26" s="965"/>
      <c r="I26" s="967" t="s">
        <v>420</v>
      </c>
      <c r="J26" s="965"/>
      <c r="K26" s="968" t="s">
        <v>382</v>
      </c>
      <c r="L26" s="957">
        <v>4</v>
      </c>
      <c r="N26" s="969"/>
    </row>
    <row r="27" spans="2:14">
      <c r="B27" s="956">
        <v>22</v>
      </c>
      <c r="C27" s="957" t="s">
        <v>742</v>
      </c>
      <c r="D27" s="961" t="str">
        <f t="shared" si="0"/>
        <v>v</v>
      </c>
      <c r="E27" s="956" t="s">
        <v>637</v>
      </c>
      <c r="F27" s="965"/>
      <c r="G27" s="956" t="s">
        <v>347</v>
      </c>
      <c r="H27" s="965"/>
      <c r="I27" s="967" t="s">
        <v>420</v>
      </c>
      <c r="J27" s="965"/>
      <c r="K27" s="968" t="s">
        <v>382</v>
      </c>
      <c r="L27" s="957">
        <v>5</v>
      </c>
      <c r="N27" s="969"/>
    </row>
    <row r="28" spans="2:14">
      <c r="B28" s="956">
        <v>23</v>
      </c>
      <c r="C28" s="957" t="s">
        <v>620</v>
      </c>
      <c r="D28" s="961" t="str">
        <f t="shared" si="0"/>
        <v>w</v>
      </c>
      <c r="E28" s="956" t="s">
        <v>637</v>
      </c>
      <c r="F28" s="965"/>
      <c r="G28" s="956" t="s">
        <v>347</v>
      </c>
      <c r="H28" s="965"/>
      <c r="I28" s="967" t="s">
        <v>420</v>
      </c>
      <c r="J28" s="965"/>
      <c r="K28" s="968" t="s">
        <v>382</v>
      </c>
      <c r="L28" s="957">
        <v>6</v>
      </c>
      <c r="N28" s="969"/>
    </row>
    <row r="29" spans="2:14">
      <c r="B29" s="956">
        <v>24</v>
      </c>
      <c r="C29" s="957" t="s">
        <v>744</v>
      </c>
      <c r="D29" s="961" t="str">
        <f t="shared" si="0"/>
        <v>x</v>
      </c>
      <c r="E29" s="956" t="s">
        <v>637</v>
      </c>
      <c r="F29" s="965"/>
      <c r="G29" s="956" t="s">
        <v>347</v>
      </c>
      <c r="H29" s="965"/>
      <c r="I29" s="967" t="s">
        <v>420</v>
      </c>
      <c r="J29" s="965"/>
      <c r="K29" s="968" t="s">
        <v>382</v>
      </c>
      <c r="L29" s="957">
        <v>7</v>
      </c>
      <c r="N29" s="969"/>
    </row>
    <row r="30" spans="2:14">
      <c r="B30" s="956">
        <v>25</v>
      </c>
      <c r="C30" s="957" t="s">
        <v>677</v>
      </c>
      <c r="D30" s="961" t="str">
        <f t="shared" si="0"/>
        <v>y</v>
      </c>
      <c r="E30" s="956" t="s">
        <v>637</v>
      </c>
      <c r="F30" s="965"/>
      <c r="G30" s="956" t="s">
        <v>347</v>
      </c>
      <c r="H30" s="965"/>
      <c r="I30" s="967" t="s">
        <v>420</v>
      </c>
      <c r="J30" s="965"/>
      <c r="K30" s="968" t="s">
        <v>382</v>
      </c>
      <c r="L30" s="957">
        <v>8</v>
      </c>
      <c r="N30" s="969"/>
    </row>
    <row r="31" spans="2:14">
      <c r="B31" s="956">
        <v>26</v>
      </c>
      <c r="C31" s="957" t="s">
        <v>232</v>
      </c>
      <c r="D31" s="961" t="str">
        <f t="shared" si="0"/>
        <v>z</v>
      </c>
      <c r="E31" s="956" t="s">
        <v>637</v>
      </c>
      <c r="F31" s="965"/>
      <c r="G31" s="956" t="s">
        <v>347</v>
      </c>
      <c r="H31" s="965"/>
      <c r="I31" s="967" t="s">
        <v>420</v>
      </c>
      <c r="J31" s="965"/>
      <c r="K31" s="968" t="s">
        <v>382</v>
      </c>
      <c r="L31" s="957">
        <v>1</v>
      </c>
      <c r="N31" s="969"/>
    </row>
    <row r="32" spans="2:14">
      <c r="B32" s="956">
        <v>27</v>
      </c>
      <c r="C32" s="957" t="s">
        <v>744</v>
      </c>
      <c r="D32" s="961" t="str">
        <f t="shared" si="0"/>
        <v>x</v>
      </c>
      <c r="E32" s="956" t="s">
        <v>637</v>
      </c>
      <c r="F32" s="965"/>
      <c r="G32" s="956" t="s">
        <v>347</v>
      </c>
      <c r="H32" s="965"/>
      <c r="I32" s="967" t="s">
        <v>420</v>
      </c>
      <c r="J32" s="965"/>
      <c r="K32" s="968" t="s">
        <v>382</v>
      </c>
      <c r="L32" s="957">
        <v>2</v>
      </c>
      <c r="N32" s="969"/>
    </row>
    <row r="33" spans="2:14">
      <c r="B33" s="956">
        <v>28</v>
      </c>
      <c r="C33" s="957" t="s">
        <v>745</v>
      </c>
      <c r="D33" s="961" t="str">
        <f t="shared" si="0"/>
        <v>aa</v>
      </c>
      <c r="E33" s="956" t="s">
        <v>637</v>
      </c>
      <c r="F33" s="965"/>
      <c r="G33" s="956" t="s">
        <v>347</v>
      </c>
      <c r="H33" s="965"/>
      <c r="I33" s="967" t="s">
        <v>420</v>
      </c>
      <c r="J33" s="965"/>
      <c r="K33" s="968" t="s">
        <v>382</v>
      </c>
      <c r="L33" s="957">
        <v>3</v>
      </c>
      <c r="N33" s="969"/>
    </row>
    <row r="34" spans="2:14">
      <c r="B34" s="956">
        <v>29</v>
      </c>
      <c r="C34" s="957" t="s">
        <v>138</v>
      </c>
      <c r="D34" s="961" t="str">
        <f t="shared" si="0"/>
        <v>ab</v>
      </c>
      <c r="E34" s="956" t="s">
        <v>637</v>
      </c>
      <c r="F34" s="965"/>
      <c r="G34" s="956" t="s">
        <v>347</v>
      </c>
      <c r="H34" s="965"/>
      <c r="I34" s="967" t="s">
        <v>420</v>
      </c>
      <c r="J34" s="965"/>
      <c r="K34" s="968" t="s">
        <v>382</v>
      </c>
      <c r="L34" s="957">
        <v>4</v>
      </c>
      <c r="N34" s="969"/>
    </row>
    <row r="35" spans="2:14">
      <c r="B35" s="956">
        <v>30</v>
      </c>
      <c r="C35" s="957" t="s">
        <v>90</v>
      </c>
      <c r="D35" s="961" t="str">
        <f t="shared" si="0"/>
        <v>ac</v>
      </c>
      <c r="E35" s="956" t="s">
        <v>637</v>
      </c>
      <c r="F35" s="965"/>
      <c r="G35" s="956" t="s">
        <v>347</v>
      </c>
      <c r="H35" s="965"/>
      <c r="I35" s="967" t="s">
        <v>420</v>
      </c>
      <c r="J35" s="965"/>
      <c r="K35" s="968" t="s">
        <v>382</v>
      </c>
      <c r="L35" s="957">
        <v>5</v>
      </c>
      <c r="N35" s="969"/>
    </row>
    <row r="36" spans="2:14">
      <c r="B36" s="956">
        <v>31</v>
      </c>
      <c r="C36" s="957" t="s">
        <v>746</v>
      </c>
      <c r="D36" s="961" t="str">
        <f t="shared" si="0"/>
        <v>ad</v>
      </c>
      <c r="E36" s="956" t="s">
        <v>637</v>
      </c>
      <c r="F36" s="965"/>
      <c r="G36" s="956" t="s">
        <v>347</v>
      </c>
      <c r="H36" s="965"/>
      <c r="I36" s="967" t="s">
        <v>420</v>
      </c>
      <c r="J36" s="965"/>
      <c r="K36" s="968" t="s">
        <v>382</v>
      </c>
      <c r="L36" s="957">
        <v>6</v>
      </c>
      <c r="N36" s="969"/>
    </row>
    <row r="37" spans="2:14">
      <c r="B37" s="956">
        <v>32</v>
      </c>
      <c r="C37" s="957" t="s">
        <v>669</v>
      </c>
      <c r="D37" s="961" t="str">
        <f t="shared" si="0"/>
        <v>ae</v>
      </c>
      <c r="E37" s="956" t="s">
        <v>637</v>
      </c>
      <c r="F37" s="965"/>
      <c r="G37" s="956" t="s">
        <v>347</v>
      </c>
      <c r="H37" s="965"/>
      <c r="I37" s="967" t="s">
        <v>420</v>
      </c>
      <c r="J37" s="965"/>
      <c r="K37" s="968" t="s">
        <v>382</v>
      </c>
      <c r="L37" s="957">
        <v>7</v>
      </c>
      <c r="N37" s="969"/>
    </row>
    <row r="38" spans="2:14">
      <c r="B38" s="956">
        <v>33</v>
      </c>
      <c r="C38" s="957" t="s">
        <v>227</v>
      </c>
      <c r="D38" s="961" t="str">
        <f t="shared" si="0"/>
        <v>af</v>
      </c>
      <c r="E38" s="956" t="s">
        <v>637</v>
      </c>
      <c r="F38" s="965"/>
      <c r="G38" s="956" t="s">
        <v>347</v>
      </c>
      <c r="H38" s="965"/>
      <c r="I38" s="967" t="s">
        <v>420</v>
      </c>
      <c r="J38" s="965"/>
      <c r="K38" s="968" t="s">
        <v>382</v>
      </c>
      <c r="L38" s="957">
        <v>8</v>
      </c>
      <c r="N38" s="969"/>
    </row>
    <row r="39" spans="2:14">
      <c r="B39" s="956">
        <v>34</v>
      </c>
      <c r="C39" s="958" t="s">
        <v>747</v>
      </c>
      <c r="D39" s="961"/>
      <c r="E39" s="956" t="s">
        <v>637</v>
      </c>
      <c r="F39" s="964">
        <v>0.29166666666666669</v>
      </c>
      <c r="G39" s="956" t="s">
        <v>347</v>
      </c>
      <c r="H39" s="964">
        <v>0.39583333333333331</v>
      </c>
      <c r="I39" s="967" t="s">
        <v>420</v>
      </c>
      <c r="J39" s="964">
        <v>0</v>
      </c>
      <c r="K39" s="968" t="s">
        <v>382</v>
      </c>
      <c r="L39" s="963">
        <f>IF(OR(F39="",H39=""),"",(H39+IF(F39&gt;H39,1,0)-F39-J39)*24)</f>
        <v>2.4999999999999991</v>
      </c>
      <c r="N39" s="969"/>
    </row>
    <row r="40" spans="2:14">
      <c r="B40" s="956"/>
      <c r="C40" s="959" t="s">
        <v>704</v>
      </c>
      <c r="D40" s="961"/>
      <c r="E40" s="956" t="s">
        <v>637</v>
      </c>
      <c r="F40" s="964">
        <v>0.6875</v>
      </c>
      <c r="G40" s="956" t="s">
        <v>347</v>
      </c>
      <c r="H40" s="964">
        <v>0.83333333333333337</v>
      </c>
      <c r="I40" s="967" t="s">
        <v>420</v>
      </c>
      <c r="J40" s="964">
        <v>0</v>
      </c>
      <c r="K40" s="968" t="s">
        <v>382</v>
      </c>
      <c r="L40" s="963">
        <f>IF(OR(F40="",H40=""),"",(H40+IF(F40&gt;H40,1,0)-F40-J40)*24)</f>
        <v>3.5000000000000009</v>
      </c>
      <c r="N40" s="969"/>
    </row>
    <row r="41" spans="2:14">
      <c r="B41" s="956"/>
      <c r="C41" s="960" t="s">
        <v>704</v>
      </c>
      <c r="D41" s="961" t="str">
        <f>C39</f>
        <v>ag</v>
      </c>
      <c r="E41" s="956" t="s">
        <v>637</v>
      </c>
      <c r="F41" s="964" t="s">
        <v>704</v>
      </c>
      <c r="G41" s="956" t="s">
        <v>347</v>
      </c>
      <c r="H41" s="964" t="s">
        <v>704</v>
      </c>
      <c r="I41" s="967" t="s">
        <v>420</v>
      </c>
      <c r="J41" s="964" t="s">
        <v>704</v>
      </c>
      <c r="K41" s="968" t="s">
        <v>382</v>
      </c>
      <c r="L41" s="963">
        <f>IF(OR(L39="",L40=""),"",L39+L40)</f>
        <v>6</v>
      </c>
      <c r="N41" s="969" t="s">
        <v>562</v>
      </c>
    </row>
    <row r="42" spans="2:14">
      <c r="B42" s="956"/>
      <c r="C42" s="958" t="s">
        <v>736</v>
      </c>
      <c r="D42" s="961"/>
      <c r="E42" s="956" t="s">
        <v>637</v>
      </c>
      <c r="F42" s="964"/>
      <c r="G42" s="956" t="s">
        <v>347</v>
      </c>
      <c r="H42" s="964"/>
      <c r="I42" s="967" t="s">
        <v>420</v>
      </c>
      <c r="J42" s="964">
        <v>0</v>
      </c>
      <c r="K42" s="968" t="s">
        <v>382</v>
      </c>
      <c r="L42" s="963" t="str">
        <f>IF(OR(F42="",H42=""),"",(H42+IF(F42&gt;H42,1,0)-F42-J42)*24)</f>
        <v/>
      </c>
      <c r="N42" s="969"/>
    </row>
    <row r="43" spans="2:14">
      <c r="B43" s="956">
        <v>35</v>
      </c>
      <c r="C43" s="959" t="s">
        <v>704</v>
      </c>
      <c r="D43" s="961"/>
      <c r="E43" s="956" t="s">
        <v>637</v>
      </c>
      <c r="F43" s="964"/>
      <c r="G43" s="956" t="s">
        <v>347</v>
      </c>
      <c r="H43" s="964"/>
      <c r="I43" s="967" t="s">
        <v>420</v>
      </c>
      <c r="J43" s="964">
        <v>0</v>
      </c>
      <c r="K43" s="968" t="s">
        <v>382</v>
      </c>
      <c r="L43" s="963" t="str">
        <f>IF(OR(F43="",H43=""),"",(H43+IF(F43&gt;H43,1,0)-F43-J43)*24)</f>
        <v/>
      </c>
      <c r="N43" s="969"/>
    </row>
    <row r="44" spans="2:14">
      <c r="B44" s="956"/>
      <c r="C44" s="960" t="s">
        <v>704</v>
      </c>
      <c r="D44" s="961" t="str">
        <f>C42</f>
        <v>ah</v>
      </c>
      <c r="E44" s="956" t="s">
        <v>637</v>
      </c>
      <c r="F44" s="964" t="s">
        <v>704</v>
      </c>
      <c r="G44" s="956" t="s">
        <v>347</v>
      </c>
      <c r="H44" s="964" t="s">
        <v>704</v>
      </c>
      <c r="I44" s="967" t="s">
        <v>420</v>
      </c>
      <c r="J44" s="964" t="s">
        <v>704</v>
      </c>
      <c r="K44" s="968" t="s">
        <v>382</v>
      </c>
      <c r="L44" s="963" t="str">
        <f>IF(OR(L42="",L43=""),"",L42+L43)</f>
        <v/>
      </c>
      <c r="N44" s="969" t="s">
        <v>162</v>
      </c>
    </row>
    <row r="45" spans="2:14">
      <c r="B45" s="956"/>
      <c r="C45" s="958" t="s">
        <v>683</v>
      </c>
      <c r="D45" s="961"/>
      <c r="E45" s="956" t="s">
        <v>637</v>
      </c>
      <c r="F45" s="964"/>
      <c r="G45" s="956" t="s">
        <v>347</v>
      </c>
      <c r="H45" s="964"/>
      <c r="I45" s="967" t="s">
        <v>420</v>
      </c>
      <c r="J45" s="964">
        <v>0</v>
      </c>
      <c r="K45" s="968" t="s">
        <v>382</v>
      </c>
      <c r="L45" s="963" t="str">
        <f>IF(OR(F45="",H45=""),"",(H45+IF(F45&gt;H45,1,0)-F45-J45)*24)</f>
        <v/>
      </c>
      <c r="N45" s="969"/>
    </row>
    <row r="46" spans="2:14">
      <c r="B46" s="956">
        <v>36</v>
      </c>
      <c r="C46" s="959" t="s">
        <v>704</v>
      </c>
      <c r="D46" s="961"/>
      <c r="E46" s="956" t="s">
        <v>637</v>
      </c>
      <c r="F46" s="964"/>
      <c r="G46" s="956" t="s">
        <v>347</v>
      </c>
      <c r="H46" s="964"/>
      <c r="I46" s="967" t="s">
        <v>420</v>
      </c>
      <c r="J46" s="964">
        <v>0</v>
      </c>
      <c r="K46" s="968" t="s">
        <v>382</v>
      </c>
      <c r="L46" s="963" t="str">
        <f>IF(OR(F46="",H46=""),"",(H46+IF(F46&gt;H46,1,0)-F46-J46)*24)</f>
        <v/>
      </c>
      <c r="N46" s="969"/>
    </row>
    <row r="47" spans="2:14">
      <c r="B47" s="956"/>
      <c r="C47" s="960" t="s">
        <v>704</v>
      </c>
      <c r="D47" s="961" t="str">
        <f>C45</f>
        <v>ai</v>
      </c>
      <c r="E47" s="956" t="s">
        <v>637</v>
      </c>
      <c r="F47" s="964" t="s">
        <v>704</v>
      </c>
      <c r="G47" s="956" t="s">
        <v>347</v>
      </c>
      <c r="H47" s="964" t="s">
        <v>704</v>
      </c>
      <c r="I47" s="967" t="s">
        <v>420</v>
      </c>
      <c r="J47" s="964" t="s">
        <v>704</v>
      </c>
      <c r="K47" s="968" t="s">
        <v>382</v>
      </c>
      <c r="L47" s="963" t="str">
        <f>IF(OR(L45="",L46=""),"",L45+L46)</f>
        <v/>
      </c>
      <c r="N47" s="969" t="s">
        <v>162</v>
      </c>
    </row>
    <row r="49" spans="3:4">
      <c r="C49" s="954" t="s">
        <v>757</v>
      </c>
      <c r="D49" s="954"/>
    </row>
    <row r="50" spans="3:4">
      <c r="C50" s="954" t="s">
        <v>758</v>
      </c>
      <c r="D50" s="954"/>
    </row>
    <row r="51" spans="3:4">
      <c r="C51" s="954" t="s">
        <v>345</v>
      </c>
      <c r="D51" s="954"/>
    </row>
    <row r="52" spans="3:4">
      <c r="C52" s="954" t="s">
        <v>759</v>
      </c>
      <c r="D52" s="954"/>
    </row>
    <row r="53" spans="3:4">
      <c r="C53" s="954" t="s">
        <v>752</v>
      </c>
      <c r="D53" s="954"/>
    </row>
    <row r="54" spans="3:4">
      <c r="C54" s="954" t="s">
        <v>428</v>
      </c>
      <c r="D54" s="954"/>
    </row>
  </sheetData>
  <sheetProtection sheet="1" insertRows="0" deleteRows="0"/>
  <mergeCells count="2">
    <mergeCell ref="F4:L4"/>
    <mergeCell ref="N4:N5"/>
  </mergeCells>
  <phoneticPr fontId="50"/>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tabColor theme="8" tint="0.8"/>
    <pageSetUpPr fitToPage="1"/>
  </sheetPr>
  <dimension ref="B1:BO148"/>
  <sheetViews>
    <sheetView showGridLines="0" view="pageBreakPreview" zoomScale="75" zoomScaleNormal="55" zoomScaleSheetLayoutView="75" workbookViewId="0">
      <selection activeCell="F11" sqref="F11"/>
    </sheetView>
  </sheetViews>
  <sheetFormatPr defaultColWidth="4.5" defaultRowHeight="14.25"/>
  <cols>
    <col min="1" max="1" width="0.875" style="696" customWidth="1"/>
    <col min="2" max="2" width="5.75" style="696" customWidth="1"/>
    <col min="3" max="4" width="8.125" style="696" customWidth="1"/>
    <col min="5" max="8" width="3.25" style="696" hidden="1" customWidth="1"/>
    <col min="9" max="10" width="3.25" style="696" customWidth="1"/>
    <col min="11" max="62" width="5.75" style="696" customWidth="1"/>
    <col min="63" max="63" width="1.125" style="696" customWidth="1"/>
    <col min="64" max="16384" width="4.5" style="696"/>
  </cols>
  <sheetData>
    <row r="1" spans="2:67" s="697" customFormat="1" ht="20.25" customHeight="1">
      <c r="C1" s="709" t="s">
        <v>89</v>
      </c>
      <c r="D1" s="709"/>
      <c r="E1" s="709"/>
      <c r="F1" s="709"/>
      <c r="G1" s="709"/>
      <c r="H1" s="709"/>
      <c r="I1" s="709"/>
      <c r="J1" s="709"/>
      <c r="M1" s="757" t="s">
        <v>663</v>
      </c>
      <c r="P1" s="709"/>
      <c r="Q1" s="709"/>
      <c r="R1" s="709"/>
      <c r="S1" s="709"/>
      <c r="T1" s="709"/>
      <c r="U1" s="709"/>
      <c r="V1" s="709"/>
      <c r="W1" s="709"/>
      <c r="AS1" s="789" t="s">
        <v>397</v>
      </c>
      <c r="AT1" s="892" t="s">
        <v>718</v>
      </c>
      <c r="AU1" s="893"/>
      <c r="AV1" s="893"/>
      <c r="AW1" s="893"/>
      <c r="AX1" s="893"/>
      <c r="AY1" s="893"/>
      <c r="AZ1" s="893"/>
      <c r="BA1" s="893"/>
      <c r="BB1" s="893"/>
      <c r="BC1" s="893"/>
      <c r="BD1" s="893"/>
      <c r="BE1" s="893"/>
      <c r="BF1" s="893"/>
      <c r="BG1" s="893"/>
      <c r="BH1" s="893"/>
      <c r="BI1" s="893"/>
      <c r="BJ1" s="789" t="s">
        <v>382</v>
      </c>
    </row>
    <row r="2" spans="2:67" s="698" customFormat="1" ht="20.25" customHeight="1">
      <c r="J2" s="757"/>
      <c r="M2" s="757"/>
      <c r="N2" s="757"/>
      <c r="P2" s="789"/>
      <c r="Q2" s="789"/>
      <c r="R2" s="789"/>
      <c r="S2" s="789"/>
      <c r="T2" s="789"/>
      <c r="U2" s="789"/>
      <c r="V2" s="789"/>
      <c r="W2" s="789"/>
      <c r="AB2" s="789" t="s">
        <v>706</v>
      </c>
      <c r="AC2" s="864">
        <v>3</v>
      </c>
      <c r="AD2" s="864"/>
      <c r="AE2" s="789" t="s">
        <v>293</v>
      </c>
      <c r="AF2" s="544">
        <f>IF(AC2=0,"",YEAR(DATE(2018+AC2,1,1)))</f>
        <v>2021</v>
      </c>
      <c r="AG2" s="544"/>
      <c r="AH2" s="882" t="s">
        <v>711</v>
      </c>
      <c r="AI2" s="882" t="s">
        <v>712</v>
      </c>
      <c r="AJ2" s="864">
        <v>4</v>
      </c>
      <c r="AK2" s="864"/>
      <c r="AL2" s="882" t="s">
        <v>713</v>
      </c>
      <c r="AS2" s="789" t="s">
        <v>717</v>
      </c>
      <c r="AT2" s="864" t="s">
        <v>719</v>
      </c>
      <c r="AU2" s="864"/>
      <c r="AV2" s="864"/>
      <c r="AW2" s="864"/>
      <c r="AX2" s="864"/>
      <c r="AY2" s="864"/>
      <c r="AZ2" s="864"/>
      <c r="BA2" s="864"/>
      <c r="BB2" s="864"/>
      <c r="BC2" s="864"/>
      <c r="BD2" s="864"/>
      <c r="BE2" s="864"/>
      <c r="BF2" s="864"/>
      <c r="BG2" s="864"/>
      <c r="BH2" s="864"/>
      <c r="BI2" s="864"/>
      <c r="BJ2" s="789" t="s">
        <v>382</v>
      </c>
      <c r="BK2" s="789"/>
      <c r="BL2" s="789"/>
      <c r="BM2" s="789"/>
    </row>
    <row r="3" spans="2:67" s="698" customFormat="1" ht="20.25" customHeight="1">
      <c r="J3" s="757"/>
      <c r="M3" s="757"/>
      <c r="O3" s="789"/>
      <c r="P3" s="789"/>
      <c r="Q3" s="789"/>
      <c r="R3" s="789"/>
      <c r="S3" s="789"/>
      <c r="T3" s="789"/>
      <c r="U3" s="789"/>
      <c r="AC3" s="865"/>
      <c r="AD3" s="865"/>
      <c r="AE3" s="878"/>
      <c r="AF3" s="880"/>
      <c r="AG3" s="878"/>
      <c r="BD3" s="914" t="s">
        <v>475</v>
      </c>
      <c r="BE3" s="923" t="s">
        <v>723</v>
      </c>
      <c r="BF3" s="927"/>
      <c r="BG3" s="927"/>
      <c r="BH3" s="939"/>
      <c r="BI3" s="789"/>
    </row>
    <row r="4" spans="2:67" s="698" customFormat="1" ht="20.25" customHeight="1">
      <c r="B4" s="699"/>
      <c r="C4" s="699"/>
      <c r="D4" s="699"/>
      <c r="E4" s="699"/>
      <c r="F4" s="699"/>
      <c r="G4" s="699"/>
      <c r="H4" s="699"/>
      <c r="I4" s="699"/>
      <c r="J4" s="758"/>
      <c r="K4" s="699"/>
      <c r="L4" s="699"/>
      <c r="M4" s="758"/>
      <c r="N4" s="699"/>
      <c r="O4" s="790"/>
      <c r="P4" s="790"/>
      <c r="Q4" s="790"/>
      <c r="R4" s="790"/>
      <c r="S4" s="790"/>
      <c r="T4" s="790"/>
      <c r="U4" s="790"/>
      <c r="V4" s="699"/>
      <c r="W4" s="699"/>
      <c r="X4" s="699"/>
      <c r="Y4" s="699"/>
      <c r="Z4" s="699"/>
      <c r="AA4" s="699"/>
      <c r="AB4" s="699"/>
      <c r="AC4" s="866"/>
      <c r="AD4" s="866"/>
      <c r="AE4" s="879"/>
      <c r="AF4" s="881"/>
      <c r="AG4" s="879"/>
      <c r="AH4" s="699"/>
      <c r="AI4" s="699"/>
      <c r="AJ4" s="699"/>
      <c r="AK4" s="699"/>
      <c r="AL4" s="699"/>
      <c r="AM4" s="699"/>
      <c r="AN4" s="699"/>
      <c r="AO4" s="699"/>
      <c r="AP4" s="699"/>
      <c r="AQ4" s="699"/>
      <c r="AR4" s="699"/>
      <c r="BD4" s="914" t="s">
        <v>476</v>
      </c>
      <c r="BE4" s="923" t="s">
        <v>724</v>
      </c>
      <c r="BF4" s="927"/>
      <c r="BG4" s="927"/>
      <c r="BH4" s="939"/>
      <c r="BI4" s="789"/>
    </row>
    <row r="5" spans="2:67" s="698" customFormat="1" ht="9" customHeight="1">
      <c r="B5" s="699"/>
      <c r="C5" s="699"/>
      <c r="D5" s="699"/>
      <c r="E5" s="699"/>
      <c r="F5" s="699"/>
      <c r="G5" s="699"/>
      <c r="H5" s="699"/>
      <c r="I5" s="699"/>
      <c r="J5" s="758"/>
      <c r="K5" s="699"/>
      <c r="L5" s="699"/>
      <c r="M5" s="758"/>
      <c r="N5" s="699"/>
      <c r="O5" s="790"/>
      <c r="P5" s="790"/>
      <c r="Q5" s="790"/>
      <c r="R5" s="790"/>
      <c r="S5" s="790"/>
      <c r="T5" s="790"/>
      <c r="U5" s="790"/>
      <c r="V5" s="699"/>
      <c r="W5" s="699"/>
      <c r="X5" s="699"/>
      <c r="Y5" s="699"/>
      <c r="Z5" s="699"/>
      <c r="AA5" s="699"/>
      <c r="AB5" s="699"/>
      <c r="AC5" s="867"/>
      <c r="AD5" s="867"/>
      <c r="AE5" s="699"/>
      <c r="AF5" s="699"/>
      <c r="AG5" s="699"/>
      <c r="AH5" s="699"/>
      <c r="AI5" s="699"/>
      <c r="AJ5" s="883"/>
      <c r="AK5" s="883"/>
      <c r="AL5" s="883"/>
      <c r="AM5" s="883"/>
      <c r="AN5" s="883"/>
      <c r="AO5" s="883"/>
      <c r="AP5" s="883"/>
      <c r="AQ5" s="883"/>
      <c r="AR5" s="883"/>
      <c r="AS5" s="697"/>
      <c r="AT5" s="697"/>
      <c r="AU5" s="697"/>
      <c r="AV5" s="697"/>
      <c r="AW5" s="697"/>
      <c r="AX5" s="697"/>
      <c r="AY5" s="697"/>
      <c r="AZ5" s="697"/>
      <c r="BA5" s="697"/>
      <c r="BB5" s="697"/>
      <c r="BC5" s="697"/>
      <c r="BD5" s="697"/>
      <c r="BE5" s="697"/>
      <c r="BF5" s="697"/>
      <c r="BG5" s="697"/>
      <c r="BH5" s="940"/>
      <c r="BI5" s="940"/>
    </row>
    <row r="6" spans="2:67" s="698" customFormat="1" ht="21" customHeight="1">
      <c r="B6" s="700"/>
      <c r="C6" s="710"/>
      <c r="D6" s="710"/>
      <c r="E6" s="710"/>
      <c r="F6" s="710"/>
      <c r="G6" s="710"/>
      <c r="H6" s="710"/>
      <c r="I6" s="710"/>
      <c r="J6" s="710"/>
      <c r="K6" s="759"/>
      <c r="L6" s="759"/>
      <c r="M6" s="759"/>
      <c r="N6" s="712"/>
      <c r="O6" s="759"/>
      <c r="P6" s="759"/>
      <c r="Q6" s="759"/>
      <c r="R6" s="699"/>
      <c r="S6" s="699"/>
      <c r="T6" s="699"/>
      <c r="U6" s="699"/>
      <c r="V6" s="699"/>
      <c r="W6" s="699"/>
      <c r="X6" s="699"/>
      <c r="Y6" s="699"/>
      <c r="Z6" s="699"/>
      <c r="AA6" s="699"/>
      <c r="AB6" s="699"/>
      <c r="AC6" s="699"/>
      <c r="AD6" s="699"/>
      <c r="AE6" s="699"/>
      <c r="AF6" s="699"/>
      <c r="AG6" s="699"/>
      <c r="AH6" s="699"/>
      <c r="AI6" s="699"/>
      <c r="AJ6" s="883"/>
      <c r="AK6" s="883"/>
      <c r="AL6" s="883"/>
      <c r="AM6" s="883"/>
      <c r="AN6" s="883"/>
      <c r="AO6" s="883" t="s">
        <v>714</v>
      </c>
      <c r="AP6" s="883"/>
      <c r="AQ6" s="883"/>
      <c r="AR6" s="883"/>
      <c r="AS6" s="697"/>
      <c r="AT6" s="697"/>
      <c r="AU6" s="697"/>
      <c r="AW6" s="891"/>
      <c r="AX6" s="891"/>
      <c r="AY6" s="756"/>
      <c r="AZ6" s="697"/>
      <c r="BA6" s="895">
        <v>40</v>
      </c>
      <c r="BB6" s="897"/>
      <c r="BC6" s="756" t="s">
        <v>721</v>
      </c>
      <c r="BD6" s="697"/>
      <c r="BE6" s="895">
        <v>160</v>
      </c>
      <c r="BF6" s="897"/>
      <c r="BG6" s="756" t="s">
        <v>730</v>
      </c>
      <c r="BH6" s="697"/>
      <c r="BI6" s="940"/>
    </row>
    <row r="7" spans="2:67" s="698" customFormat="1" ht="5.25" customHeight="1">
      <c r="B7" s="700"/>
      <c r="C7" s="711"/>
      <c r="D7" s="711"/>
      <c r="E7" s="711"/>
      <c r="F7" s="711"/>
      <c r="G7" s="711"/>
      <c r="H7" s="711"/>
      <c r="I7" s="711"/>
      <c r="J7" s="759"/>
      <c r="K7" s="759"/>
      <c r="L7" s="759"/>
      <c r="M7" s="712"/>
      <c r="N7" s="759"/>
      <c r="O7" s="759"/>
      <c r="P7" s="759"/>
      <c r="Q7" s="759"/>
      <c r="R7" s="699"/>
      <c r="S7" s="699"/>
      <c r="T7" s="699"/>
      <c r="U7" s="699"/>
      <c r="V7" s="699"/>
      <c r="W7" s="699"/>
      <c r="X7" s="699"/>
      <c r="Y7" s="699"/>
      <c r="Z7" s="699"/>
      <c r="AA7" s="699"/>
      <c r="AB7" s="699"/>
      <c r="AC7" s="699"/>
      <c r="AD7" s="699"/>
      <c r="AE7" s="699"/>
      <c r="AF7" s="699"/>
      <c r="AG7" s="699"/>
      <c r="AH7" s="699"/>
      <c r="AI7" s="699"/>
      <c r="AJ7" s="883"/>
      <c r="AK7" s="883"/>
      <c r="AL7" s="883"/>
      <c r="AM7" s="883"/>
      <c r="AN7" s="883"/>
      <c r="AO7" s="883"/>
      <c r="AP7" s="883"/>
      <c r="AQ7" s="883"/>
      <c r="AR7" s="883"/>
      <c r="AS7" s="883"/>
      <c r="AT7" s="883"/>
      <c r="AU7" s="883"/>
      <c r="AV7" s="883"/>
      <c r="AW7" s="883"/>
      <c r="AX7" s="883"/>
      <c r="AY7" s="883"/>
      <c r="AZ7" s="883"/>
      <c r="BA7" s="883"/>
      <c r="BB7" s="883"/>
      <c r="BC7" s="883"/>
      <c r="BD7" s="883"/>
      <c r="BE7" s="883"/>
      <c r="BF7" s="883"/>
      <c r="BG7" s="883"/>
      <c r="BH7" s="941"/>
      <c r="BI7" s="941"/>
      <c r="BJ7" s="699"/>
    </row>
    <row r="8" spans="2:67" s="698" customFormat="1" ht="21" customHeight="1">
      <c r="B8" s="701"/>
      <c r="C8" s="712"/>
      <c r="D8" s="712"/>
      <c r="E8" s="712"/>
      <c r="F8" s="712"/>
      <c r="G8" s="712"/>
      <c r="H8" s="712"/>
      <c r="I8" s="712"/>
      <c r="J8" s="759"/>
      <c r="K8" s="759"/>
      <c r="L8" s="759"/>
      <c r="M8" s="712"/>
      <c r="N8" s="759"/>
      <c r="O8" s="759"/>
      <c r="P8" s="759"/>
      <c r="Q8" s="759"/>
      <c r="R8" s="699"/>
      <c r="S8" s="699"/>
      <c r="T8" s="699"/>
      <c r="U8" s="699"/>
      <c r="V8" s="699"/>
      <c r="W8" s="699"/>
      <c r="X8" s="699"/>
      <c r="Y8" s="699"/>
      <c r="Z8" s="699"/>
      <c r="AA8" s="699"/>
      <c r="AB8" s="699"/>
      <c r="AC8" s="699"/>
      <c r="AD8" s="699"/>
      <c r="AE8" s="699"/>
      <c r="AF8" s="699"/>
      <c r="AG8" s="699"/>
      <c r="AH8" s="699"/>
      <c r="AI8" s="699"/>
      <c r="AJ8" s="884"/>
      <c r="AK8" s="884"/>
      <c r="AL8" s="884"/>
      <c r="AM8" s="710"/>
      <c r="AN8" s="885"/>
      <c r="AO8" s="887"/>
      <c r="AP8" s="887"/>
      <c r="AQ8" s="700"/>
      <c r="AR8" s="891"/>
      <c r="AS8" s="891"/>
      <c r="AT8" s="891"/>
      <c r="AU8" s="894"/>
      <c r="AV8" s="894"/>
      <c r="AW8" s="883"/>
      <c r="AX8" s="891"/>
      <c r="AY8" s="891"/>
      <c r="AZ8" s="712"/>
      <c r="BA8" s="883"/>
      <c r="BB8" s="883" t="s">
        <v>720</v>
      </c>
      <c r="BC8" s="883"/>
      <c r="BD8" s="883"/>
      <c r="BE8" s="924">
        <f>DAY(EOMONTH(DATE(AF2,AJ2,1),0))</f>
        <v>30</v>
      </c>
      <c r="BF8" s="928"/>
      <c r="BG8" s="883" t="s">
        <v>236</v>
      </c>
      <c r="BH8" s="883"/>
      <c r="BI8" s="883"/>
      <c r="BJ8" s="699"/>
      <c r="BM8" s="789"/>
      <c r="BN8" s="789"/>
      <c r="BO8" s="789"/>
    </row>
    <row r="9" spans="2:67" ht="5.25" customHeight="1">
      <c r="B9" s="702"/>
      <c r="C9" s="713"/>
      <c r="D9" s="713"/>
      <c r="E9" s="713"/>
      <c r="F9" s="713"/>
      <c r="G9" s="713"/>
      <c r="H9" s="713"/>
      <c r="I9" s="713"/>
      <c r="J9" s="713"/>
      <c r="K9" s="702"/>
      <c r="L9" s="702"/>
      <c r="M9" s="702"/>
      <c r="N9" s="702"/>
      <c r="O9" s="702"/>
      <c r="P9" s="702"/>
      <c r="Q9" s="702"/>
      <c r="R9" s="702"/>
      <c r="S9" s="702"/>
      <c r="T9" s="702"/>
      <c r="U9" s="702"/>
      <c r="V9" s="702"/>
      <c r="W9" s="702"/>
      <c r="X9" s="702"/>
      <c r="Y9" s="702"/>
      <c r="Z9" s="702"/>
      <c r="AA9" s="702"/>
      <c r="AB9" s="702"/>
      <c r="AC9" s="713"/>
      <c r="AD9" s="702"/>
      <c r="AE9" s="702"/>
      <c r="AF9" s="702"/>
      <c r="AG9" s="702"/>
      <c r="AH9" s="702"/>
      <c r="AI9" s="702"/>
      <c r="AJ9" s="702"/>
      <c r="AK9" s="702"/>
      <c r="AL9" s="702"/>
      <c r="AM9" s="702"/>
      <c r="AN9" s="702"/>
      <c r="AO9" s="702"/>
      <c r="AP9" s="702"/>
      <c r="AQ9" s="702"/>
      <c r="AR9" s="702"/>
      <c r="AT9" s="723"/>
      <c r="BK9" s="950"/>
      <c r="BL9" s="950"/>
      <c r="BM9" s="950"/>
    </row>
    <row r="10" spans="2:67" ht="21.6" customHeight="1">
      <c r="B10" s="703" t="s">
        <v>448</v>
      </c>
      <c r="C10" s="714" t="s">
        <v>639</v>
      </c>
      <c r="D10" s="725"/>
      <c r="E10" s="733"/>
      <c r="F10" s="725"/>
      <c r="G10" s="733"/>
      <c r="H10" s="725"/>
      <c r="I10" s="746" t="s">
        <v>384</v>
      </c>
      <c r="J10" s="760"/>
      <c r="K10" s="733" t="s">
        <v>648</v>
      </c>
      <c r="L10" s="780"/>
      <c r="M10" s="780"/>
      <c r="N10" s="725"/>
      <c r="O10" s="733" t="s">
        <v>666</v>
      </c>
      <c r="P10" s="780"/>
      <c r="Q10" s="780"/>
      <c r="R10" s="780"/>
      <c r="S10" s="725"/>
      <c r="T10" s="811"/>
      <c r="U10" s="811"/>
      <c r="V10" s="829"/>
      <c r="W10" s="841" t="s">
        <v>697</v>
      </c>
      <c r="X10" s="854"/>
      <c r="Y10" s="854"/>
      <c r="Z10" s="854"/>
      <c r="AA10" s="854"/>
      <c r="AB10" s="854"/>
      <c r="AC10" s="854"/>
      <c r="AD10" s="854"/>
      <c r="AE10" s="854"/>
      <c r="AF10" s="854"/>
      <c r="AG10" s="854"/>
      <c r="AH10" s="854"/>
      <c r="AI10" s="854"/>
      <c r="AJ10" s="854"/>
      <c r="AK10" s="854"/>
      <c r="AL10" s="854"/>
      <c r="AM10" s="854"/>
      <c r="AN10" s="854"/>
      <c r="AO10" s="854"/>
      <c r="AP10" s="854"/>
      <c r="AQ10" s="854"/>
      <c r="AR10" s="854"/>
      <c r="AS10" s="854"/>
      <c r="AT10" s="854"/>
      <c r="AU10" s="854"/>
      <c r="AV10" s="854"/>
      <c r="AW10" s="854"/>
      <c r="AX10" s="854"/>
      <c r="AY10" s="854"/>
      <c r="AZ10" s="854"/>
      <c r="BA10" s="854"/>
      <c r="BB10" s="898" t="str">
        <f>IF(BE3="４週","(9)1～4週目の勤務時間数合計","(9)1か月の勤務時間数　合計")</f>
        <v>(9)1～4週目の勤務時間数合計</v>
      </c>
      <c r="BC10" s="906"/>
      <c r="BD10" s="915" t="s">
        <v>722</v>
      </c>
      <c r="BE10" s="906"/>
      <c r="BF10" s="714" t="s">
        <v>727</v>
      </c>
      <c r="BG10" s="780"/>
      <c r="BH10" s="780"/>
      <c r="BI10" s="780"/>
      <c r="BJ10" s="942"/>
    </row>
    <row r="11" spans="2:67" ht="20.25" customHeight="1">
      <c r="B11" s="704"/>
      <c r="C11" s="715"/>
      <c r="D11" s="726"/>
      <c r="E11" s="734"/>
      <c r="F11" s="726"/>
      <c r="G11" s="734"/>
      <c r="H11" s="726"/>
      <c r="I11" s="747"/>
      <c r="J11" s="761"/>
      <c r="K11" s="734"/>
      <c r="L11" s="781"/>
      <c r="M11" s="781"/>
      <c r="N11" s="726"/>
      <c r="O11" s="734"/>
      <c r="P11" s="781"/>
      <c r="Q11" s="781"/>
      <c r="R11" s="781"/>
      <c r="S11" s="726"/>
      <c r="T11" s="812"/>
      <c r="U11" s="812"/>
      <c r="V11" s="830"/>
      <c r="W11" s="842" t="s">
        <v>698</v>
      </c>
      <c r="X11" s="842"/>
      <c r="Y11" s="842"/>
      <c r="Z11" s="842"/>
      <c r="AA11" s="842"/>
      <c r="AB11" s="842"/>
      <c r="AC11" s="868"/>
      <c r="AD11" s="875" t="s">
        <v>710</v>
      </c>
      <c r="AE11" s="842"/>
      <c r="AF11" s="842"/>
      <c r="AG11" s="842"/>
      <c r="AH11" s="842"/>
      <c r="AI11" s="842"/>
      <c r="AJ11" s="868"/>
      <c r="AK11" s="875" t="s">
        <v>541</v>
      </c>
      <c r="AL11" s="842"/>
      <c r="AM11" s="842"/>
      <c r="AN11" s="842"/>
      <c r="AO11" s="842"/>
      <c r="AP11" s="842"/>
      <c r="AQ11" s="868"/>
      <c r="AR11" s="875" t="s">
        <v>715</v>
      </c>
      <c r="AS11" s="842"/>
      <c r="AT11" s="842"/>
      <c r="AU11" s="842"/>
      <c r="AV11" s="842"/>
      <c r="AW11" s="842"/>
      <c r="AX11" s="868"/>
      <c r="AY11" s="875" t="s">
        <v>518</v>
      </c>
      <c r="AZ11" s="842"/>
      <c r="BA11" s="842"/>
      <c r="BB11" s="899"/>
      <c r="BC11" s="907"/>
      <c r="BD11" s="916"/>
      <c r="BE11" s="907"/>
      <c r="BF11" s="715"/>
      <c r="BG11" s="781"/>
      <c r="BH11" s="781"/>
      <c r="BI11" s="781"/>
      <c r="BJ11" s="943"/>
    </row>
    <row r="12" spans="2:67" ht="20.25" customHeight="1">
      <c r="B12" s="704"/>
      <c r="C12" s="715"/>
      <c r="D12" s="726"/>
      <c r="E12" s="734"/>
      <c r="F12" s="726"/>
      <c r="G12" s="734"/>
      <c r="H12" s="726"/>
      <c r="I12" s="747"/>
      <c r="J12" s="761"/>
      <c r="K12" s="734"/>
      <c r="L12" s="781"/>
      <c r="M12" s="781"/>
      <c r="N12" s="726"/>
      <c r="O12" s="734"/>
      <c r="P12" s="781"/>
      <c r="Q12" s="781"/>
      <c r="R12" s="781"/>
      <c r="S12" s="726"/>
      <c r="T12" s="812"/>
      <c r="U12" s="812"/>
      <c r="V12" s="830"/>
      <c r="W12" s="501">
        <v>1</v>
      </c>
      <c r="X12" s="775">
        <v>2</v>
      </c>
      <c r="Y12" s="775">
        <v>3</v>
      </c>
      <c r="Z12" s="775">
        <v>4</v>
      </c>
      <c r="AA12" s="775">
        <v>5</v>
      </c>
      <c r="AB12" s="775">
        <v>6</v>
      </c>
      <c r="AC12" s="869">
        <v>7</v>
      </c>
      <c r="AD12" s="876">
        <v>8</v>
      </c>
      <c r="AE12" s="775">
        <v>9</v>
      </c>
      <c r="AF12" s="775">
        <v>10</v>
      </c>
      <c r="AG12" s="775">
        <v>11</v>
      </c>
      <c r="AH12" s="775">
        <v>12</v>
      </c>
      <c r="AI12" s="775">
        <v>13</v>
      </c>
      <c r="AJ12" s="869">
        <v>14</v>
      </c>
      <c r="AK12" s="501">
        <v>15</v>
      </c>
      <c r="AL12" s="775">
        <v>16</v>
      </c>
      <c r="AM12" s="775">
        <v>17</v>
      </c>
      <c r="AN12" s="775">
        <v>18</v>
      </c>
      <c r="AO12" s="775">
        <v>19</v>
      </c>
      <c r="AP12" s="775">
        <v>20</v>
      </c>
      <c r="AQ12" s="869">
        <v>21</v>
      </c>
      <c r="AR12" s="876">
        <v>22</v>
      </c>
      <c r="AS12" s="775">
        <v>23</v>
      </c>
      <c r="AT12" s="775">
        <v>24</v>
      </c>
      <c r="AU12" s="775">
        <v>25</v>
      </c>
      <c r="AV12" s="775">
        <v>26</v>
      </c>
      <c r="AW12" s="775">
        <v>27</v>
      </c>
      <c r="AX12" s="869">
        <v>28</v>
      </c>
      <c r="AY12" s="876" t="str">
        <f>IF($BE$3="実績",IF(DAY(DATE($AF$2,$AJ$2,29))=29,29,""),"")</f>
        <v/>
      </c>
      <c r="AZ12" s="775" t="str">
        <f>IF($BE$3="実績",IF(DAY(DATE($AF$2,$AJ$2,30))=30,30,""),"")</f>
        <v/>
      </c>
      <c r="BA12" s="869" t="str">
        <f>IF($BE$3="実績",IF(DAY(DATE($AF$2,$AJ$2,31))=31,31,""),"")</f>
        <v/>
      </c>
      <c r="BB12" s="899"/>
      <c r="BC12" s="907"/>
      <c r="BD12" s="916"/>
      <c r="BE12" s="907"/>
      <c r="BF12" s="715"/>
      <c r="BG12" s="781"/>
      <c r="BH12" s="781"/>
      <c r="BI12" s="781"/>
      <c r="BJ12" s="943"/>
    </row>
    <row r="13" spans="2:67" ht="20.25" hidden="1" customHeight="1">
      <c r="B13" s="704"/>
      <c r="C13" s="715"/>
      <c r="D13" s="726"/>
      <c r="E13" s="734"/>
      <c r="F13" s="726"/>
      <c r="G13" s="734"/>
      <c r="H13" s="726"/>
      <c r="I13" s="747"/>
      <c r="J13" s="761"/>
      <c r="K13" s="734"/>
      <c r="L13" s="781"/>
      <c r="M13" s="781"/>
      <c r="N13" s="726"/>
      <c r="O13" s="734"/>
      <c r="P13" s="781"/>
      <c r="Q13" s="781"/>
      <c r="R13" s="781"/>
      <c r="S13" s="726"/>
      <c r="T13" s="812"/>
      <c r="U13" s="812"/>
      <c r="V13" s="830"/>
      <c r="W13" s="501">
        <f>WEEKDAY(DATE($AF$2,$AJ$2,1))</f>
        <v>5</v>
      </c>
      <c r="X13" s="775">
        <f>WEEKDAY(DATE($AF$2,$AJ$2,2))</f>
        <v>6</v>
      </c>
      <c r="Y13" s="775">
        <f>WEEKDAY(DATE($AF$2,$AJ$2,3))</f>
        <v>7</v>
      </c>
      <c r="Z13" s="775">
        <f>WEEKDAY(DATE($AF$2,$AJ$2,4))</f>
        <v>1</v>
      </c>
      <c r="AA13" s="775">
        <f>WEEKDAY(DATE($AF$2,$AJ$2,5))</f>
        <v>2</v>
      </c>
      <c r="AB13" s="775">
        <f>WEEKDAY(DATE($AF$2,$AJ$2,6))</f>
        <v>3</v>
      </c>
      <c r="AC13" s="869">
        <f>WEEKDAY(DATE($AF$2,$AJ$2,7))</f>
        <v>4</v>
      </c>
      <c r="AD13" s="876">
        <f>WEEKDAY(DATE($AF$2,$AJ$2,8))</f>
        <v>5</v>
      </c>
      <c r="AE13" s="775">
        <f>WEEKDAY(DATE($AF$2,$AJ$2,9))</f>
        <v>6</v>
      </c>
      <c r="AF13" s="775">
        <f>WEEKDAY(DATE($AF$2,$AJ$2,10))</f>
        <v>7</v>
      </c>
      <c r="AG13" s="775">
        <f>WEEKDAY(DATE($AF$2,$AJ$2,11))</f>
        <v>1</v>
      </c>
      <c r="AH13" s="775">
        <f>WEEKDAY(DATE($AF$2,$AJ$2,12))</f>
        <v>2</v>
      </c>
      <c r="AI13" s="775">
        <f>WEEKDAY(DATE($AF$2,$AJ$2,13))</f>
        <v>3</v>
      </c>
      <c r="AJ13" s="869">
        <f>WEEKDAY(DATE($AF$2,$AJ$2,14))</f>
        <v>4</v>
      </c>
      <c r="AK13" s="876">
        <f>WEEKDAY(DATE($AF$2,$AJ$2,15))</f>
        <v>5</v>
      </c>
      <c r="AL13" s="775">
        <f>WEEKDAY(DATE($AF$2,$AJ$2,16))</f>
        <v>6</v>
      </c>
      <c r="AM13" s="775">
        <f>WEEKDAY(DATE($AF$2,$AJ$2,17))</f>
        <v>7</v>
      </c>
      <c r="AN13" s="775">
        <f>WEEKDAY(DATE($AF$2,$AJ$2,18))</f>
        <v>1</v>
      </c>
      <c r="AO13" s="775">
        <f>WEEKDAY(DATE($AF$2,$AJ$2,19))</f>
        <v>2</v>
      </c>
      <c r="AP13" s="775">
        <f>WEEKDAY(DATE($AF$2,$AJ$2,20))</f>
        <v>3</v>
      </c>
      <c r="AQ13" s="869">
        <f>WEEKDAY(DATE($AF$2,$AJ$2,21))</f>
        <v>4</v>
      </c>
      <c r="AR13" s="876">
        <f>WEEKDAY(DATE($AF$2,$AJ$2,22))</f>
        <v>5</v>
      </c>
      <c r="AS13" s="775">
        <f>WEEKDAY(DATE($AF$2,$AJ$2,23))</f>
        <v>6</v>
      </c>
      <c r="AT13" s="775">
        <f>WEEKDAY(DATE($AF$2,$AJ$2,24))</f>
        <v>7</v>
      </c>
      <c r="AU13" s="775">
        <f>WEEKDAY(DATE($AF$2,$AJ$2,25))</f>
        <v>1</v>
      </c>
      <c r="AV13" s="775">
        <f>WEEKDAY(DATE($AF$2,$AJ$2,26))</f>
        <v>2</v>
      </c>
      <c r="AW13" s="775">
        <f>WEEKDAY(DATE($AF$2,$AJ$2,27))</f>
        <v>3</v>
      </c>
      <c r="AX13" s="869">
        <f>WEEKDAY(DATE($AF$2,$AJ$2,28))</f>
        <v>4</v>
      </c>
      <c r="AY13" s="876">
        <f>IF(AY12=29,WEEKDAY(DATE($AF$2,$AJ$2,29)),0)</f>
        <v>0</v>
      </c>
      <c r="AZ13" s="775">
        <f>IF(AZ12=30,WEEKDAY(DATE($AF$2,$AJ$2,30)),0)</f>
        <v>0</v>
      </c>
      <c r="BA13" s="869">
        <f>IF(BA12=31,WEEKDAY(DATE($AF$2,$AJ$2,31)),0)</f>
        <v>0</v>
      </c>
      <c r="BB13" s="899"/>
      <c r="BC13" s="907"/>
      <c r="BD13" s="916"/>
      <c r="BE13" s="907"/>
      <c r="BF13" s="715"/>
      <c r="BG13" s="781"/>
      <c r="BH13" s="781"/>
      <c r="BI13" s="781"/>
      <c r="BJ13" s="943"/>
    </row>
    <row r="14" spans="2:67" ht="20.25" customHeight="1">
      <c r="B14" s="705"/>
      <c r="C14" s="716"/>
      <c r="D14" s="727"/>
      <c r="E14" s="735"/>
      <c r="F14" s="727"/>
      <c r="G14" s="735"/>
      <c r="H14" s="727"/>
      <c r="I14" s="748"/>
      <c r="J14" s="762"/>
      <c r="K14" s="735"/>
      <c r="L14" s="782"/>
      <c r="M14" s="782"/>
      <c r="N14" s="727"/>
      <c r="O14" s="735"/>
      <c r="P14" s="782"/>
      <c r="Q14" s="782"/>
      <c r="R14" s="782"/>
      <c r="S14" s="727"/>
      <c r="T14" s="813"/>
      <c r="U14" s="813"/>
      <c r="V14" s="831"/>
      <c r="W14" s="843" t="str">
        <f t="shared" ref="W14:AX14" si="0">IF(W13=1,"日",IF(W13=2,"月",IF(W13=3,"火",IF(W13=4,"水",IF(W13=5,"木",IF(W13=6,"金","土"))))))</f>
        <v>木</v>
      </c>
      <c r="X14" s="855" t="str">
        <f t="shared" si="0"/>
        <v>金</v>
      </c>
      <c r="Y14" s="855" t="str">
        <f t="shared" si="0"/>
        <v>土</v>
      </c>
      <c r="Z14" s="855" t="str">
        <f t="shared" si="0"/>
        <v>日</v>
      </c>
      <c r="AA14" s="855" t="str">
        <f t="shared" si="0"/>
        <v>月</v>
      </c>
      <c r="AB14" s="855" t="str">
        <f t="shared" si="0"/>
        <v>火</v>
      </c>
      <c r="AC14" s="870" t="str">
        <f t="shared" si="0"/>
        <v>水</v>
      </c>
      <c r="AD14" s="877" t="str">
        <f t="shared" si="0"/>
        <v>木</v>
      </c>
      <c r="AE14" s="855" t="str">
        <f t="shared" si="0"/>
        <v>金</v>
      </c>
      <c r="AF14" s="855" t="str">
        <f t="shared" si="0"/>
        <v>土</v>
      </c>
      <c r="AG14" s="855" t="str">
        <f t="shared" si="0"/>
        <v>日</v>
      </c>
      <c r="AH14" s="855" t="str">
        <f t="shared" si="0"/>
        <v>月</v>
      </c>
      <c r="AI14" s="855" t="str">
        <f t="shared" si="0"/>
        <v>火</v>
      </c>
      <c r="AJ14" s="870" t="str">
        <f t="shared" si="0"/>
        <v>水</v>
      </c>
      <c r="AK14" s="877" t="str">
        <f t="shared" si="0"/>
        <v>木</v>
      </c>
      <c r="AL14" s="855" t="str">
        <f t="shared" si="0"/>
        <v>金</v>
      </c>
      <c r="AM14" s="855" t="str">
        <f t="shared" si="0"/>
        <v>土</v>
      </c>
      <c r="AN14" s="855" t="str">
        <f t="shared" si="0"/>
        <v>日</v>
      </c>
      <c r="AO14" s="855" t="str">
        <f t="shared" si="0"/>
        <v>月</v>
      </c>
      <c r="AP14" s="855" t="str">
        <f t="shared" si="0"/>
        <v>火</v>
      </c>
      <c r="AQ14" s="870" t="str">
        <f t="shared" si="0"/>
        <v>水</v>
      </c>
      <c r="AR14" s="877" t="str">
        <f t="shared" si="0"/>
        <v>木</v>
      </c>
      <c r="AS14" s="855" t="str">
        <f t="shared" si="0"/>
        <v>金</v>
      </c>
      <c r="AT14" s="855" t="str">
        <f t="shared" si="0"/>
        <v>土</v>
      </c>
      <c r="AU14" s="855" t="str">
        <f t="shared" si="0"/>
        <v>日</v>
      </c>
      <c r="AV14" s="855" t="str">
        <f t="shared" si="0"/>
        <v>月</v>
      </c>
      <c r="AW14" s="855" t="str">
        <f t="shared" si="0"/>
        <v>火</v>
      </c>
      <c r="AX14" s="870" t="str">
        <f t="shared" si="0"/>
        <v>水</v>
      </c>
      <c r="AY14" s="855" t="str">
        <f>IF(AY13=1,"日",IF(AY13=2,"月",IF(AY13=3,"火",IF(AY13=4,"水",IF(AY13=5,"木",IF(AY13=6,"金",IF(AY13=0,"","土")))))))</f>
        <v/>
      </c>
      <c r="AZ14" s="855" t="str">
        <f>IF(AZ13=1,"日",IF(AZ13=2,"月",IF(AZ13=3,"火",IF(AZ13=4,"水",IF(AZ13=5,"木",IF(AZ13=6,"金",IF(AZ13=0,"","土")))))))</f>
        <v/>
      </c>
      <c r="BA14" s="855" t="str">
        <f>IF(BA13=1,"日",IF(BA13=2,"月",IF(BA13=3,"火",IF(BA13=4,"水",IF(BA13=5,"木",IF(BA13=6,"金",IF(BA13=0,"","土")))))))</f>
        <v/>
      </c>
      <c r="BB14" s="900"/>
      <c r="BC14" s="908"/>
      <c r="BD14" s="917"/>
      <c r="BE14" s="908"/>
      <c r="BF14" s="716"/>
      <c r="BG14" s="782"/>
      <c r="BH14" s="782"/>
      <c r="BI14" s="782"/>
      <c r="BJ14" s="944"/>
    </row>
    <row r="15" spans="2:67" ht="20.25" customHeight="1">
      <c r="B15" s="706">
        <f>B13+1</f>
        <v>1</v>
      </c>
      <c r="C15" s="717" t="s">
        <v>24</v>
      </c>
      <c r="D15" s="728"/>
      <c r="E15" s="736"/>
      <c r="F15" s="741"/>
      <c r="G15" s="736"/>
      <c r="H15" s="741"/>
      <c r="I15" s="749" t="s">
        <v>646</v>
      </c>
      <c r="J15" s="763"/>
      <c r="K15" s="769" t="s">
        <v>376</v>
      </c>
      <c r="L15" s="783"/>
      <c r="M15" s="783"/>
      <c r="N15" s="728"/>
      <c r="O15" s="791" t="s">
        <v>210</v>
      </c>
      <c r="P15" s="796"/>
      <c r="Q15" s="796"/>
      <c r="R15" s="796"/>
      <c r="S15" s="807"/>
      <c r="T15" s="814" t="s">
        <v>693</v>
      </c>
      <c r="U15" s="821"/>
      <c r="V15" s="832"/>
      <c r="W15" s="844" t="s">
        <v>699</v>
      </c>
      <c r="X15" s="856" t="s">
        <v>699</v>
      </c>
      <c r="Y15" s="856" t="s">
        <v>699</v>
      </c>
      <c r="Z15" s="856"/>
      <c r="AA15" s="856"/>
      <c r="AB15" s="856" t="s">
        <v>699</v>
      </c>
      <c r="AC15" s="871" t="s">
        <v>699</v>
      </c>
      <c r="AD15" s="844" t="s">
        <v>699</v>
      </c>
      <c r="AE15" s="856" t="s">
        <v>699</v>
      </c>
      <c r="AF15" s="856" t="s">
        <v>699</v>
      </c>
      <c r="AG15" s="856"/>
      <c r="AH15" s="856"/>
      <c r="AI15" s="856" t="s">
        <v>699</v>
      </c>
      <c r="AJ15" s="871" t="s">
        <v>699</v>
      </c>
      <c r="AK15" s="844" t="s">
        <v>699</v>
      </c>
      <c r="AL15" s="856" t="s">
        <v>699</v>
      </c>
      <c r="AM15" s="856" t="s">
        <v>699</v>
      </c>
      <c r="AN15" s="856"/>
      <c r="AO15" s="856"/>
      <c r="AP15" s="856" t="s">
        <v>699</v>
      </c>
      <c r="AQ15" s="871" t="s">
        <v>699</v>
      </c>
      <c r="AR15" s="844" t="s">
        <v>699</v>
      </c>
      <c r="AS15" s="856" t="s">
        <v>699</v>
      </c>
      <c r="AT15" s="856" t="s">
        <v>699</v>
      </c>
      <c r="AU15" s="856"/>
      <c r="AV15" s="856"/>
      <c r="AW15" s="856" t="s">
        <v>699</v>
      </c>
      <c r="AX15" s="871" t="s">
        <v>699</v>
      </c>
      <c r="AY15" s="844"/>
      <c r="AZ15" s="856"/>
      <c r="BA15" s="856"/>
      <c r="BB15" s="901"/>
      <c r="BC15" s="909"/>
      <c r="BD15" s="918"/>
      <c r="BE15" s="925"/>
      <c r="BF15" s="929"/>
      <c r="BG15" s="934"/>
      <c r="BH15" s="934"/>
      <c r="BI15" s="934"/>
      <c r="BJ15" s="945"/>
    </row>
    <row r="16" spans="2:67" ht="20.25" customHeight="1">
      <c r="B16" s="707"/>
      <c r="C16" s="718"/>
      <c r="D16" s="729"/>
      <c r="E16" s="737"/>
      <c r="F16" s="742" t="str">
        <f>C15</f>
        <v>管理者</v>
      </c>
      <c r="G16" s="737"/>
      <c r="H16" s="742" t="str">
        <f>I15</f>
        <v>A</v>
      </c>
      <c r="I16" s="750"/>
      <c r="J16" s="764"/>
      <c r="K16" s="770"/>
      <c r="L16" s="784"/>
      <c r="M16" s="784"/>
      <c r="N16" s="729"/>
      <c r="O16" s="792"/>
      <c r="P16" s="797"/>
      <c r="Q16" s="797"/>
      <c r="R16" s="797"/>
      <c r="S16" s="808"/>
      <c r="T16" s="815" t="s">
        <v>623</v>
      </c>
      <c r="U16" s="822"/>
      <c r="V16" s="833"/>
      <c r="W16" s="845">
        <f>IF(W15="","",VLOOKUP(W15,'【記載例】シフト記号表（勤務時間帯）'!$C$6:$L$47,10,FALSE))</f>
        <v>8</v>
      </c>
      <c r="X16" s="857">
        <f>IF(X15="","",VLOOKUP(X15,'【記載例】シフト記号表（勤務時間帯）'!$C$6:$L$47,10,FALSE))</f>
        <v>8</v>
      </c>
      <c r="Y16" s="857">
        <f>IF(Y15="","",VLOOKUP(Y15,'【記載例】シフト記号表（勤務時間帯）'!$C$6:$L$47,10,FALSE))</f>
        <v>8</v>
      </c>
      <c r="Z16" s="857" t="str">
        <f>IF(Z15="","",VLOOKUP(Z15,'【記載例】シフト記号表（勤務時間帯）'!$C$6:$L$47,10,FALSE))</f>
        <v/>
      </c>
      <c r="AA16" s="857" t="str">
        <f>IF(AA15="","",VLOOKUP(AA15,'【記載例】シフト記号表（勤務時間帯）'!$C$6:$L$47,10,FALSE))</f>
        <v/>
      </c>
      <c r="AB16" s="857">
        <f>IF(AB15="","",VLOOKUP(AB15,'【記載例】シフト記号表（勤務時間帯）'!$C$6:$L$47,10,FALSE))</f>
        <v>8</v>
      </c>
      <c r="AC16" s="872">
        <f>IF(AC15="","",VLOOKUP(AC15,'【記載例】シフト記号表（勤務時間帯）'!$C$6:$L$47,10,FALSE))</f>
        <v>8</v>
      </c>
      <c r="AD16" s="845">
        <f>IF(AD15="","",VLOOKUP(AD15,'【記載例】シフト記号表（勤務時間帯）'!$C$6:$L$47,10,FALSE))</f>
        <v>8</v>
      </c>
      <c r="AE16" s="857">
        <f>IF(AE15="","",VLOOKUP(AE15,'【記載例】シフト記号表（勤務時間帯）'!$C$6:$L$47,10,FALSE))</f>
        <v>8</v>
      </c>
      <c r="AF16" s="857">
        <f>IF(AF15="","",VLOOKUP(AF15,'【記載例】シフト記号表（勤務時間帯）'!$C$6:$L$47,10,FALSE))</f>
        <v>8</v>
      </c>
      <c r="AG16" s="857" t="str">
        <f>IF(AG15="","",VLOOKUP(AG15,'【記載例】シフト記号表（勤務時間帯）'!$C$6:$L$47,10,FALSE))</f>
        <v/>
      </c>
      <c r="AH16" s="857" t="str">
        <f>IF(AH15="","",VLOOKUP(AH15,'【記載例】シフト記号表（勤務時間帯）'!$C$6:$L$47,10,FALSE))</f>
        <v/>
      </c>
      <c r="AI16" s="857">
        <f>IF(AI15="","",VLOOKUP(AI15,'【記載例】シフト記号表（勤務時間帯）'!$C$6:$L$47,10,FALSE))</f>
        <v>8</v>
      </c>
      <c r="AJ16" s="872">
        <f>IF(AJ15="","",VLOOKUP(AJ15,'【記載例】シフト記号表（勤務時間帯）'!$C$6:$L$47,10,FALSE))</f>
        <v>8</v>
      </c>
      <c r="AK16" s="845">
        <f>IF(AK15="","",VLOOKUP(AK15,'【記載例】シフト記号表（勤務時間帯）'!$C$6:$L$47,10,FALSE))</f>
        <v>8</v>
      </c>
      <c r="AL16" s="857">
        <f>IF(AL15="","",VLOOKUP(AL15,'【記載例】シフト記号表（勤務時間帯）'!$C$6:$L$47,10,FALSE))</f>
        <v>8</v>
      </c>
      <c r="AM16" s="857">
        <f>IF(AM15="","",VLOOKUP(AM15,'【記載例】シフト記号表（勤務時間帯）'!$C$6:$L$47,10,FALSE))</f>
        <v>8</v>
      </c>
      <c r="AN16" s="857" t="str">
        <f>IF(AN15="","",VLOOKUP(AN15,'【記載例】シフト記号表（勤務時間帯）'!$C$6:$L$47,10,FALSE))</f>
        <v/>
      </c>
      <c r="AO16" s="857" t="str">
        <f>IF(AO15="","",VLOOKUP(AO15,'【記載例】シフト記号表（勤務時間帯）'!$C$6:$L$47,10,FALSE))</f>
        <v/>
      </c>
      <c r="AP16" s="857">
        <f>IF(AP15="","",VLOOKUP(AP15,'【記載例】シフト記号表（勤務時間帯）'!$C$6:$L$47,10,FALSE))</f>
        <v>8</v>
      </c>
      <c r="AQ16" s="872">
        <f>IF(AQ15="","",VLOOKUP(AQ15,'【記載例】シフト記号表（勤務時間帯）'!$C$6:$L$47,10,FALSE))</f>
        <v>8</v>
      </c>
      <c r="AR16" s="845">
        <f>IF(AR15="","",VLOOKUP(AR15,'【記載例】シフト記号表（勤務時間帯）'!$C$6:$L$47,10,FALSE))</f>
        <v>8</v>
      </c>
      <c r="AS16" s="857">
        <f>IF(AS15="","",VLOOKUP(AS15,'【記載例】シフト記号表（勤務時間帯）'!$C$6:$L$47,10,FALSE))</f>
        <v>8</v>
      </c>
      <c r="AT16" s="857">
        <f>IF(AT15="","",VLOOKUP(AT15,'【記載例】シフト記号表（勤務時間帯）'!$C$6:$L$47,10,FALSE))</f>
        <v>8</v>
      </c>
      <c r="AU16" s="857" t="str">
        <f>IF(AU15="","",VLOOKUP(AU15,'【記載例】シフト記号表（勤務時間帯）'!$C$6:$L$47,10,FALSE))</f>
        <v/>
      </c>
      <c r="AV16" s="857" t="str">
        <f>IF(AV15="","",VLOOKUP(AV15,'【記載例】シフト記号表（勤務時間帯）'!$C$6:$L$47,10,FALSE))</f>
        <v/>
      </c>
      <c r="AW16" s="857">
        <f>IF(AW15="","",VLOOKUP(AW15,'【記載例】シフト記号表（勤務時間帯）'!$C$6:$L$47,10,FALSE))</f>
        <v>8</v>
      </c>
      <c r="AX16" s="872">
        <f>IF(AX15="","",VLOOKUP(AX15,'【記載例】シフト記号表（勤務時間帯）'!$C$6:$L$47,10,FALSE))</f>
        <v>8</v>
      </c>
      <c r="AY16" s="845" t="str">
        <f>IF(AY15="","",VLOOKUP(AY15,'【記載例】シフト記号表（勤務時間帯）'!$C$6:$L$47,10,FALSE))</f>
        <v/>
      </c>
      <c r="AZ16" s="857" t="str">
        <f>IF(AZ15="","",VLOOKUP(AZ15,'【記載例】シフト記号表（勤務時間帯）'!$C$6:$L$47,10,FALSE))</f>
        <v/>
      </c>
      <c r="BA16" s="857" t="str">
        <f>IF(BA15="","",VLOOKUP(BA15,'【記載例】シフト記号表（勤務時間帯）'!$C$6:$L$47,10,FALSE))</f>
        <v/>
      </c>
      <c r="BB16" s="902">
        <f>IF($BE$3="４週",SUM(W16:AX16),IF($BE$3="暦月",SUM(W16:BA16),""))</f>
        <v>160</v>
      </c>
      <c r="BC16" s="910"/>
      <c r="BD16" s="919">
        <f>IF($BE$3="４週",BB16/4,IF($BE$3="暦月",(BB16/($BE$8/7)),""))</f>
        <v>40</v>
      </c>
      <c r="BE16" s="910"/>
      <c r="BF16" s="930"/>
      <c r="BG16" s="935"/>
      <c r="BH16" s="935"/>
      <c r="BI16" s="935"/>
      <c r="BJ16" s="946"/>
    </row>
    <row r="17" spans="2:62" ht="20.25" customHeight="1">
      <c r="B17" s="706">
        <f>B15+1</f>
        <v>2</v>
      </c>
      <c r="C17" s="719" t="s">
        <v>642</v>
      </c>
      <c r="D17" s="730"/>
      <c r="E17" s="738"/>
      <c r="F17" s="743"/>
      <c r="G17" s="738"/>
      <c r="H17" s="743"/>
      <c r="I17" s="751" t="s">
        <v>646</v>
      </c>
      <c r="J17" s="765"/>
      <c r="K17" s="771" t="s">
        <v>650</v>
      </c>
      <c r="L17" s="785"/>
      <c r="M17" s="785"/>
      <c r="N17" s="730"/>
      <c r="O17" s="792" t="s">
        <v>52</v>
      </c>
      <c r="P17" s="797"/>
      <c r="Q17" s="797"/>
      <c r="R17" s="797"/>
      <c r="S17" s="808"/>
      <c r="T17" s="816" t="s">
        <v>693</v>
      </c>
      <c r="U17" s="823"/>
      <c r="V17" s="834"/>
      <c r="W17" s="846" t="s">
        <v>700</v>
      </c>
      <c r="X17" s="858" t="s">
        <v>700</v>
      </c>
      <c r="Y17" s="858"/>
      <c r="Z17" s="858"/>
      <c r="AA17" s="858" t="s">
        <v>700</v>
      </c>
      <c r="AB17" s="858" t="s">
        <v>700</v>
      </c>
      <c r="AC17" s="873" t="s">
        <v>700</v>
      </c>
      <c r="AD17" s="846" t="s">
        <v>700</v>
      </c>
      <c r="AE17" s="858" t="s">
        <v>700</v>
      </c>
      <c r="AF17" s="858"/>
      <c r="AG17" s="858"/>
      <c r="AH17" s="858" t="s">
        <v>700</v>
      </c>
      <c r="AI17" s="858" t="s">
        <v>700</v>
      </c>
      <c r="AJ17" s="873" t="s">
        <v>700</v>
      </c>
      <c r="AK17" s="846" t="s">
        <v>700</v>
      </c>
      <c r="AL17" s="858" t="s">
        <v>700</v>
      </c>
      <c r="AM17" s="858"/>
      <c r="AN17" s="858"/>
      <c r="AO17" s="858" t="s">
        <v>700</v>
      </c>
      <c r="AP17" s="858" t="s">
        <v>700</v>
      </c>
      <c r="AQ17" s="873" t="s">
        <v>700</v>
      </c>
      <c r="AR17" s="846" t="s">
        <v>700</v>
      </c>
      <c r="AS17" s="858" t="s">
        <v>700</v>
      </c>
      <c r="AT17" s="858"/>
      <c r="AU17" s="858"/>
      <c r="AV17" s="858" t="s">
        <v>700</v>
      </c>
      <c r="AW17" s="858" t="s">
        <v>700</v>
      </c>
      <c r="AX17" s="873" t="s">
        <v>700</v>
      </c>
      <c r="AY17" s="846"/>
      <c r="AZ17" s="858"/>
      <c r="BA17" s="896"/>
      <c r="BB17" s="903"/>
      <c r="BC17" s="911"/>
      <c r="BD17" s="920"/>
      <c r="BE17" s="926"/>
      <c r="BF17" s="931" t="s">
        <v>92</v>
      </c>
      <c r="BG17" s="936"/>
      <c r="BH17" s="936"/>
      <c r="BI17" s="936"/>
      <c r="BJ17" s="947"/>
    </row>
    <row r="18" spans="2:62" ht="20.25" customHeight="1">
      <c r="B18" s="707"/>
      <c r="C18" s="718"/>
      <c r="D18" s="729"/>
      <c r="E18" s="737"/>
      <c r="F18" s="742" t="str">
        <f>C17</f>
        <v>計画作成責任者</v>
      </c>
      <c r="G18" s="737"/>
      <c r="H18" s="742" t="str">
        <f>I17</f>
        <v>A</v>
      </c>
      <c r="I18" s="750"/>
      <c r="J18" s="764"/>
      <c r="K18" s="770"/>
      <c r="L18" s="784"/>
      <c r="M18" s="784"/>
      <c r="N18" s="729"/>
      <c r="O18" s="792"/>
      <c r="P18" s="797"/>
      <c r="Q18" s="797"/>
      <c r="R18" s="797"/>
      <c r="S18" s="808"/>
      <c r="T18" s="815" t="s">
        <v>623</v>
      </c>
      <c r="U18" s="822"/>
      <c r="V18" s="833"/>
      <c r="W18" s="845">
        <f>IF(W17="","",VLOOKUP(W17,'【記載例】シフト記号表（勤務時間帯）'!$C$6:$L$47,10,FALSE))</f>
        <v>8</v>
      </c>
      <c r="X18" s="857">
        <f>IF(X17="","",VLOOKUP(X17,'【記載例】シフト記号表（勤務時間帯）'!$C$6:$L$47,10,FALSE))</f>
        <v>8</v>
      </c>
      <c r="Y18" s="857" t="str">
        <f>IF(Y17="","",VLOOKUP(Y17,'【記載例】シフト記号表（勤務時間帯）'!$C$6:$L$47,10,FALSE))</f>
        <v/>
      </c>
      <c r="Z18" s="857" t="str">
        <f>IF(Z17="","",VLOOKUP(Z17,'【記載例】シフト記号表（勤務時間帯）'!$C$6:$L$47,10,FALSE))</f>
        <v/>
      </c>
      <c r="AA18" s="857">
        <f>IF(AA17="","",VLOOKUP(AA17,'【記載例】シフト記号表（勤務時間帯）'!$C$6:$L$47,10,FALSE))</f>
        <v>8</v>
      </c>
      <c r="AB18" s="857">
        <f>IF(AB17="","",VLOOKUP(AB17,'【記載例】シフト記号表（勤務時間帯）'!$C$6:$L$47,10,FALSE))</f>
        <v>8</v>
      </c>
      <c r="AC18" s="872">
        <f>IF(AC17="","",VLOOKUP(AC17,'【記載例】シフト記号表（勤務時間帯）'!$C$6:$L$47,10,FALSE))</f>
        <v>8</v>
      </c>
      <c r="AD18" s="845">
        <f>IF(AD17="","",VLOOKUP(AD17,'【記載例】シフト記号表（勤務時間帯）'!$C$6:$L$47,10,FALSE))</f>
        <v>8</v>
      </c>
      <c r="AE18" s="857">
        <f>IF(AE17="","",VLOOKUP(AE17,'【記載例】シフト記号表（勤務時間帯）'!$C$6:$L$47,10,FALSE))</f>
        <v>8</v>
      </c>
      <c r="AF18" s="857" t="str">
        <f>IF(AF17="","",VLOOKUP(AF17,'【記載例】シフト記号表（勤務時間帯）'!$C$6:$L$47,10,FALSE))</f>
        <v/>
      </c>
      <c r="AG18" s="857" t="str">
        <f>IF(AG17="","",VLOOKUP(AG17,'【記載例】シフト記号表（勤務時間帯）'!$C$6:$L$47,10,FALSE))</f>
        <v/>
      </c>
      <c r="AH18" s="857">
        <f>IF(AH17="","",VLOOKUP(AH17,'【記載例】シフト記号表（勤務時間帯）'!$C$6:$L$47,10,FALSE))</f>
        <v>8</v>
      </c>
      <c r="AI18" s="857">
        <f>IF(AI17="","",VLOOKUP(AI17,'【記載例】シフト記号表（勤務時間帯）'!$C$6:$L$47,10,FALSE))</f>
        <v>8</v>
      </c>
      <c r="AJ18" s="872">
        <f>IF(AJ17="","",VLOOKUP(AJ17,'【記載例】シフト記号表（勤務時間帯）'!$C$6:$L$47,10,FALSE))</f>
        <v>8</v>
      </c>
      <c r="AK18" s="845">
        <f>IF(AK17="","",VLOOKUP(AK17,'【記載例】シフト記号表（勤務時間帯）'!$C$6:$L$47,10,FALSE))</f>
        <v>8</v>
      </c>
      <c r="AL18" s="857">
        <f>IF(AL17="","",VLOOKUP(AL17,'【記載例】シフト記号表（勤務時間帯）'!$C$6:$L$47,10,FALSE))</f>
        <v>8</v>
      </c>
      <c r="AM18" s="857" t="str">
        <f>IF(AM17="","",VLOOKUP(AM17,'【記載例】シフト記号表（勤務時間帯）'!$C$6:$L$47,10,FALSE))</f>
        <v/>
      </c>
      <c r="AN18" s="857" t="str">
        <f>IF(AN17="","",VLOOKUP(AN17,'【記載例】シフト記号表（勤務時間帯）'!$C$6:$L$47,10,FALSE))</f>
        <v/>
      </c>
      <c r="AO18" s="857">
        <f>IF(AO17="","",VLOOKUP(AO17,'【記載例】シフト記号表（勤務時間帯）'!$C$6:$L$47,10,FALSE))</f>
        <v>8</v>
      </c>
      <c r="AP18" s="857">
        <f>IF(AP17="","",VLOOKUP(AP17,'【記載例】シフト記号表（勤務時間帯）'!$C$6:$L$47,10,FALSE))</f>
        <v>8</v>
      </c>
      <c r="AQ18" s="872">
        <f>IF(AQ17="","",VLOOKUP(AQ17,'【記載例】シフト記号表（勤務時間帯）'!$C$6:$L$47,10,FALSE))</f>
        <v>8</v>
      </c>
      <c r="AR18" s="845">
        <f>IF(AR17="","",VLOOKUP(AR17,'【記載例】シフト記号表（勤務時間帯）'!$C$6:$L$47,10,FALSE))</f>
        <v>8</v>
      </c>
      <c r="AS18" s="857">
        <f>IF(AS17="","",VLOOKUP(AS17,'【記載例】シフト記号表（勤務時間帯）'!$C$6:$L$47,10,FALSE))</f>
        <v>8</v>
      </c>
      <c r="AT18" s="857" t="str">
        <f>IF(AT17="","",VLOOKUP(AT17,'【記載例】シフト記号表（勤務時間帯）'!$C$6:$L$47,10,FALSE))</f>
        <v/>
      </c>
      <c r="AU18" s="857" t="str">
        <f>IF(AU17="","",VLOOKUP(AU17,'【記載例】シフト記号表（勤務時間帯）'!$C$6:$L$47,10,FALSE))</f>
        <v/>
      </c>
      <c r="AV18" s="857">
        <f>IF(AV17="","",VLOOKUP(AV17,'【記載例】シフト記号表（勤務時間帯）'!$C$6:$L$47,10,FALSE))</f>
        <v>8</v>
      </c>
      <c r="AW18" s="857">
        <f>IF(AW17="","",VLOOKUP(AW17,'【記載例】シフト記号表（勤務時間帯）'!$C$6:$L$47,10,FALSE))</f>
        <v>8</v>
      </c>
      <c r="AX18" s="872">
        <f>IF(AX17="","",VLOOKUP(AX17,'【記載例】シフト記号表（勤務時間帯）'!$C$6:$L$47,10,FALSE))</f>
        <v>8</v>
      </c>
      <c r="AY18" s="845" t="str">
        <f>IF(AY17="","",VLOOKUP(AY17,'【記載例】シフト記号表（勤務時間帯）'!$C$6:$L$47,10,FALSE))</f>
        <v/>
      </c>
      <c r="AZ18" s="857" t="str">
        <f>IF(AZ17="","",VLOOKUP(AZ17,'【記載例】シフト記号表（勤務時間帯）'!$C$6:$L$47,10,FALSE))</f>
        <v/>
      </c>
      <c r="BA18" s="857" t="str">
        <f>IF(BA17="","",VLOOKUP(BA17,'【記載例】シフト記号表（勤務時間帯）'!$C$6:$L$47,10,FALSE))</f>
        <v/>
      </c>
      <c r="BB18" s="902">
        <f>IF($BE$3="４週",SUM(W18:AX18),IF($BE$3="暦月",SUM(W18:BA18),""))</f>
        <v>160</v>
      </c>
      <c r="BC18" s="910"/>
      <c r="BD18" s="919">
        <f>IF($BE$3="４週",BB18/4,IF($BE$3="暦月",(BB18/($BE$8/7)),""))</f>
        <v>40</v>
      </c>
      <c r="BE18" s="910"/>
      <c r="BF18" s="930"/>
      <c r="BG18" s="935"/>
      <c r="BH18" s="935"/>
      <c r="BI18" s="935"/>
      <c r="BJ18" s="946"/>
    </row>
    <row r="19" spans="2:62" ht="20.25" customHeight="1">
      <c r="B19" s="706">
        <f>B17+1</f>
        <v>3</v>
      </c>
      <c r="C19" s="719" t="s">
        <v>642</v>
      </c>
      <c r="D19" s="730"/>
      <c r="E19" s="737"/>
      <c r="F19" s="742"/>
      <c r="G19" s="737"/>
      <c r="H19" s="742"/>
      <c r="I19" s="751" t="s">
        <v>646</v>
      </c>
      <c r="J19" s="765"/>
      <c r="K19" s="771" t="s">
        <v>651</v>
      </c>
      <c r="L19" s="785"/>
      <c r="M19" s="785"/>
      <c r="N19" s="730"/>
      <c r="O19" s="792" t="s">
        <v>668</v>
      </c>
      <c r="P19" s="797"/>
      <c r="Q19" s="797"/>
      <c r="R19" s="797"/>
      <c r="S19" s="808"/>
      <c r="T19" s="816" t="s">
        <v>693</v>
      </c>
      <c r="U19" s="823"/>
      <c r="V19" s="834"/>
      <c r="W19" s="846" t="s">
        <v>700</v>
      </c>
      <c r="X19" s="858" t="s">
        <v>700</v>
      </c>
      <c r="Y19" s="858" t="s">
        <v>700</v>
      </c>
      <c r="Z19" s="858" t="s">
        <v>700</v>
      </c>
      <c r="AA19" s="858"/>
      <c r="AB19" s="858"/>
      <c r="AC19" s="873" t="s">
        <v>700</v>
      </c>
      <c r="AD19" s="846" t="s">
        <v>700</v>
      </c>
      <c r="AE19" s="858" t="s">
        <v>700</v>
      </c>
      <c r="AF19" s="858" t="s">
        <v>700</v>
      </c>
      <c r="AG19" s="858" t="s">
        <v>700</v>
      </c>
      <c r="AH19" s="858"/>
      <c r="AI19" s="858"/>
      <c r="AJ19" s="873" t="s">
        <v>700</v>
      </c>
      <c r="AK19" s="846" t="s">
        <v>700</v>
      </c>
      <c r="AL19" s="858" t="s">
        <v>700</v>
      </c>
      <c r="AM19" s="858" t="s">
        <v>700</v>
      </c>
      <c r="AN19" s="858" t="s">
        <v>700</v>
      </c>
      <c r="AO19" s="858"/>
      <c r="AP19" s="858"/>
      <c r="AQ19" s="873" t="s">
        <v>700</v>
      </c>
      <c r="AR19" s="846" t="s">
        <v>700</v>
      </c>
      <c r="AS19" s="858" t="s">
        <v>700</v>
      </c>
      <c r="AT19" s="858" t="s">
        <v>700</v>
      </c>
      <c r="AU19" s="858" t="s">
        <v>700</v>
      </c>
      <c r="AV19" s="858"/>
      <c r="AW19" s="858"/>
      <c r="AX19" s="873" t="s">
        <v>700</v>
      </c>
      <c r="AY19" s="846"/>
      <c r="AZ19" s="858"/>
      <c r="BA19" s="896"/>
      <c r="BB19" s="903"/>
      <c r="BC19" s="911"/>
      <c r="BD19" s="920"/>
      <c r="BE19" s="926"/>
      <c r="BF19" s="931" t="s">
        <v>92</v>
      </c>
      <c r="BG19" s="936"/>
      <c r="BH19" s="936"/>
      <c r="BI19" s="936"/>
      <c r="BJ19" s="947"/>
    </row>
    <row r="20" spans="2:62" ht="20.25" customHeight="1">
      <c r="B20" s="707"/>
      <c r="C20" s="718"/>
      <c r="D20" s="729"/>
      <c r="E20" s="737"/>
      <c r="F20" s="742" t="str">
        <f>C19</f>
        <v>計画作成責任者</v>
      </c>
      <c r="G20" s="737"/>
      <c r="H20" s="742" t="str">
        <f>I19</f>
        <v>A</v>
      </c>
      <c r="I20" s="750"/>
      <c r="J20" s="764"/>
      <c r="K20" s="770"/>
      <c r="L20" s="784"/>
      <c r="M20" s="784"/>
      <c r="N20" s="729"/>
      <c r="O20" s="792"/>
      <c r="P20" s="797"/>
      <c r="Q20" s="797"/>
      <c r="R20" s="797"/>
      <c r="S20" s="808"/>
      <c r="T20" s="815" t="s">
        <v>623</v>
      </c>
      <c r="U20" s="822"/>
      <c r="V20" s="833"/>
      <c r="W20" s="845">
        <f>IF(W19="","",VLOOKUP(W19,'【記載例】シフト記号表（勤務時間帯）'!$C$6:$L$47,10,FALSE))</f>
        <v>8</v>
      </c>
      <c r="X20" s="857">
        <f>IF(X19="","",VLOOKUP(X19,'【記載例】シフト記号表（勤務時間帯）'!$C$6:$L$47,10,FALSE))</f>
        <v>8</v>
      </c>
      <c r="Y20" s="857">
        <f>IF(Y19="","",VLOOKUP(Y19,'【記載例】シフト記号表（勤務時間帯）'!$C$6:$L$47,10,FALSE))</f>
        <v>8</v>
      </c>
      <c r="Z20" s="857">
        <f>IF(Z19="","",VLOOKUP(Z19,'【記載例】シフト記号表（勤務時間帯）'!$C$6:$L$47,10,FALSE))</f>
        <v>8</v>
      </c>
      <c r="AA20" s="857" t="str">
        <f>IF(AA19="","",VLOOKUP(AA19,'【記載例】シフト記号表（勤務時間帯）'!$C$6:$L$47,10,FALSE))</f>
        <v/>
      </c>
      <c r="AB20" s="857" t="str">
        <f>IF(AB19="","",VLOOKUP(AB19,'【記載例】シフト記号表（勤務時間帯）'!$C$6:$L$47,10,FALSE))</f>
        <v/>
      </c>
      <c r="AC20" s="872">
        <f>IF(AC19="","",VLOOKUP(AC19,'【記載例】シフト記号表（勤務時間帯）'!$C$6:$L$47,10,FALSE))</f>
        <v>8</v>
      </c>
      <c r="AD20" s="845">
        <f>IF(AD19="","",VLOOKUP(AD19,'【記載例】シフト記号表（勤務時間帯）'!$C$6:$L$47,10,FALSE))</f>
        <v>8</v>
      </c>
      <c r="AE20" s="857">
        <f>IF(AE19="","",VLOOKUP(AE19,'【記載例】シフト記号表（勤務時間帯）'!$C$6:$L$47,10,FALSE))</f>
        <v>8</v>
      </c>
      <c r="AF20" s="857">
        <f>IF(AF19="","",VLOOKUP(AF19,'【記載例】シフト記号表（勤務時間帯）'!$C$6:$L$47,10,FALSE))</f>
        <v>8</v>
      </c>
      <c r="AG20" s="857">
        <f>IF(AG19="","",VLOOKUP(AG19,'【記載例】シフト記号表（勤務時間帯）'!$C$6:$L$47,10,FALSE))</f>
        <v>8</v>
      </c>
      <c r="AH20" s="857" t="str">
        <f>IF(AH19="","",VLOOKUP(AH19,'【記載例】シフト記号表（勤務時間帯）'!$C$6:$L$47,10,FALSE))</f>
        <v/>
      </c>
      <c r="AI20" s="857" t="str">
        <f>IF(AI19="","",VLOOKUP(AI19,'【記載例】シフト記号表（勤務時間帯）'!$C$6:$L$47,10,FALSE))</f>
        <v/>
      </c>
      <c r="AJ20" s="872">
        <f>IF(AJ19="","",VLOOKUP(AJ19,'【記載例】シフト記号表（勤務時間帯）'!$C$6:$L$47,10,FALSE))</f>
        <v>8</v>
      </c>
      <c r="AK20" s="845">
        <f>IF(AK19="","",VLOOKUP(AK19,'【記載例】シフト記号表（勤務時間帯）'!$C$6:$L$47,10,FALSE))</f>
        <v>8</v>
      </c>
      <c r="AL20" s="857">
        <f>IF(AL19="","",VLOOKUP(AL19,'【記載例】シフト記号表（勤務時間帯）'!$C$6:$L$47,10,FALSE))</f>
        <v>8</v>
      </c>
      <c r="AM20" s="857">
        <f>IF(AM19="","",VLOOKUP(AM19,'【記載例】シフト記号表（勤務時間帯）'!$C$6:$L$47,10,FALSE))</f>
        <v>8</v>
      </c>
      <c r="AN20" s="857">
        <f>IF(AN19="","",VLOOKUP(AN19,'【記載例】シフト記号表（勤務時間帯）'!$C$6:$L$47,10,FALSE))</f>
        <v>8</v>
      </c>
      <c r="AO20" s="857" t="str">
        <f>IF(AO19="","",VLOOKUP(AO19,'【記載例】シフト記号表（勤務時間帯）'!$C$6:$L$47,10,FALSE))</f>
        <v/>
      </c>
      <c r="AP20" s="857" t="str">
        <f>IF(AP19="","",VLOOKUP(AP19,'【記載例】シフト記号表（勤務時間帯）'!$C$6:$L$47,10,FALSE))</f>
        <v/>
      </c>
      <c r="AQ20" s="872">
        <f>IF(AQ19="","",VLOOKUP(AQ19,'【記載例】シフト記号表（勤務時間帯）'!$C$6:$L$47,10,FALSE))</f>
        <v>8</v>
      </c>
      <c r="AR20" s="845">
        <f>IF(AR19="","",VLOOKUP(AR19,'【記載例】シフト記号表（勤務時間帯）'!$C$6:$L$47,10,FALSE))</f>
        <v>8</v>
      </c>
      <c r="AS20" s="857">
        <f>IF(AS19="","",VLOOKUP(AS19,'【記載例】シフト記号表（勤務時間帯）'!$C$6:$L$47,10,FALSE))</f>
        <v>8</v>
      </c>
      <c r="AT20" s="857">
        <f>IF(AT19="","",VLOOKUP(AT19,'【記載例】シフト記号表（勤務時間帯）'!$C$6:$L$47,10,FALSE))</f>
        <v>8</v>
      </c>
      <c r="AU20" s="857">
        <f>IF(AU19="","",VLOOKUP(AU19,'【記載例】シフト記号表（勤務時間帯）'!$C$6:$L$47,10,FALSE))</f>
        <v>8</v>
      </c>
      <c r="AV20" s="857" t="str">
        <f>IF(AV19="","",VLOOKUP(AV19,'【記載例】シフト記号表（勤務時間帯）'!$C$6:$L$47,10,FALSE))</f>
        <v/>
      </c>
      <c r="AW20" s="857" t="str">
        <f>IF(AW19="","",VLOOKUP(AW19,'【記載例】シフト記号表（勤務時間帯）'!$C$6:$L$47,10,FALSE))</f>
        <v/>
      </c>
      <c r="AX20" s="872">
        <f>IF(AX19="","",VLOOKUP(AX19,'【記載例】シフト記号表（勤務時間帯）'!$C$6:$L$47,10,FALSE))</f>
        <v>8</v>
      </c>
      <c r="AY20" s="845" t="str">
        <f>IF(AY19="","",VLOOKUP(AY19,'【記載例】シフト記号表（勤務時間帯）'!$C$6:$L$47,10,FALSE))</f>
        <v/>
      </c>
      <c r="AZ20" s="857" t="str">
        <f>IF(AZ19="","",VLOOKUP(AZ19,'【記載例】シフト記号表（勤務時間帯）'!$C$6:$L$47,10,FALSE))</f>
        <v/>
      </c>
      <c r="BA20" s="857" t="str">
        <f>IF(BA19="","",VLOOKUP(BA19,'【記載例】シフト記号表（勤務時間帯）'!$C$6:$L$47,10,FALSE))</f>
        <v/>
      </c>
      <c r="BB20" s="902">
        <f>IF($BE$3="４週",SUM(W20:AX20),IF($BE$3="暦月",SUM(W20:BA20),""))</f>
        <v>160</v>
      </c>
      <c r="BC20" s="910"/>
      <c r="BD20" s="919">
        <f>IF($BE$3="４週",BB20/4,IF($BE$3="暦月",(BB20/($BE$8/7)),""))</f>
        <v>40</v>
      </c>
      <c r="BE20" s="910"/>
      <c r="BF20" s="930"/>
      <c r="BG20" s="935"/>
      <c r="BH20" s="935"/>
      <c r="BI20" s="935"/>
      <c r="BJ20" s="946"/>
    </row>
    <row r="21" spans="2:62" ht="20.25" customHeight="1">
      <c r="B21" s="706">
        <f>B19+1</f>
        <v>4</v>
      </c>
      <c r="C21" s="719" t="s">
        <v>358</v>
      </c>
      <c r="D21" s="730"/>
      <c r="E21" s="737"/>
      <c r="F21" s="742"/>
      <c r="G21" s="737"/>
      <c r="H21" s="742"/>
      <c r="I21" s="751" t="s">
        <v>646</v>
      </c>
      <c r="J21" s="765"/>
      <c r="K21" s="771" t="s">
        <v>376</v>
      </c>
      <c r="L21" s="785"/>
      <c r="M21" s="785"/>
      <c r="N21" s="730"/>
      <c r="O21" s="792" t="s">
        <v>76</v>
      </c>
      <c r="P21" s="797"/>
      <c r="Q21" s="797"/>
      <c r="R21" s="797"/>
      <c r="S21" s="808"/>
      <c r="T21" s="816" t="s">
        <v>693</v>
      </c>
      <c r="U21" s="823"/>
      <c r="V21" s="834"/>
      <c r="W21" s="846" t="s">
        <v>701</v>
      </c>
      <c r="X21" s="858" t="s">
        <v>701</v>
      </c>
      <c r="Y21" s="858"/>
      <c r="Z21" s="858"/>
      <c r="AA21" s="858" t="s">
        <v>701</v>
      </c>
      <c r="AB21" s="858" t="s">
        <v>701</v>
      </c>
      <c r="AC21" s="873" t="s">
        <v>701</v>
      </c>
      <c r="AD21" s="846" t="s">
        <v>701</v>
      </c>
      <c r="AE21" s="858" t="s">
        <v>701</v>
      </c>
      <c r="AF21" s="858"/>
      <c r="AG21" s="858"/>
      <c r="AH21" s="858" t="s">
        <v>701</v>
      </c>
      <c r="AI21" s="858" t="s">
        <v>701</v>
      </c>
      <c r="AJ21" s="873" t="s">
        <v>701</v>
      </c>
      <c r="AK21" s="846" t="s">
        <v>701</v>
      </c>
      <c r="AL21" s="858" t="s">
        <v>701</v>
      </c>
      <c r="AM21" s="858"/>
      <c r="AN21" s="858"/>
      <c r="AO21" s="858" t="s">
        <v>701</v>
      </c>
      <c r="AP21" s="858" t="s">
        <v>701</v>
      </c>
      <c r="AQ21" s="873" t="s">
        <v>701</v>
      </c>
      <c r="AR21" s="846" t="s">
        <v>701</v>
      </c>
      <c r="AS21" s="858" t="s">
        <v>701</v>
      </c>
      <c r="AT21" s="858"/>
      <c r="AU21" s="858"/>
      <c r="AV21" s="858" t="s">
        <v>701</v>
      </c>
      <c r="AW21" s="858" t="s">
        <v>701</v>
      </c>
      <c r="AX21" s="873" t="s">
        <v>701</v>
      </c>
      <c r="AY21" s="846"/>
      <c r="AZ21" s="858"/>
      <c r="BA21" s="896"/>
      <c r="BB21" s="903"/>
      <c r="BC21" s="911"/>
      <c r="BD21" s="920"/>
      <c r="BE21" s="926"/>
      <c r="BF21" s="931"/>
      <c r="BG21" s="936"/>
      <c r="BH21" s="936"/>
      <c r="BI21" s="936"/>
      <c r="BJ21" s="947"/>
    </row>
    <row r="22" spans="2:62" ht="20.25" customHeight="1">
      <c r="B22" s="707"/>
      <c r="C22" s="718"/>
      <c r="D22" s="729"/>
      <c r="E22" s="737"/>
      <c r="F22" s="742" t="str">
        <f>C21</f>
        <v>オペレーター</v>
      </c>
      <c r="G22" s="737"/>
      <c r="H22" s="742" t="str">
        <f>I21</f>
        <v>A</v>
      </c>
      <c r="I22" s="750"/>
      <c r="J22" s="764"/>
      <c r="K22" s="770"/>
      <c r="L22" s="784"/>
      <c r="M22" s="784"/>
      <c r="N22" s="729"/>
      <c r="O22" s="792"/>
      <c r="P22" s="797"/>
      <c r="Q22" s="797"/>
      <c r="R22" s="797"/>
      <c r="S22" s="808"/>
      <c r="T22" s="815" t="s">
        <v>623</v>
      </c>
      <c r="U22" s="822"/>
      <c r="V22" s="833"/>
      <c r="W22" s="845">
        <f>IF(W21="","",VLOOKUP(W21,'【記載例】シフト記号表（勤務時間帯）'!$C$6:$L$47,10,FALSE))</f>
        <v>8</v>
      </c>
      <c r="X22" s="857">
        <f>IF(X21="","",VLOOKUP(X21,'【記載例】シフト記号表（勤務時間帯）'!$C$6:$L$47,10,FALSE))</f>
        <v>8</v>
      </c>
      <c r="Y22" s="857" t="str">
        <f>IF(Y21="","",VLOOKUP(Y21,'【記載例】シフト記号表（勤務時間帯）'!$C$6:$L$47,10,FALSE))</f>
        <v/>
      </c>
      <c r="Z22" s="857" t="str">
        <f>IF(Z21="","",VLOOKUP(Z21,'【記載例】シフト記号表（勤務時間帯）'!$C$6:$L$47,10,FALSE))</f>
        <v/>
      </c>
      <c r="AA22" s="857">
        <f>IF(AA21="","",VLOOKUP(AA21,'【記載例】シフト記号表（勤務時間帯）'!$C$6:$L$47,10,FALSE))</f>
        <v>8</v>
      </c>
      <c r="AB22" s="857">
        <f>IF(AB21="","",VLOOKUP(AB21,'【記載例】シフト記号表（勤務時間帯）'!$C$6:$L$47,10,FALSE))</f>
        <v>8</v>
      </c>
      <c r="AC22" s="872">
        <f>IF(AC21="","",VLOOKUP(AC21,'【記載例】シフト記号表（勤務時間帯）'!$C$6:$L$47,10,FALSE))</f>
        <v>8</v>
      </c>
      <c r="AD22" s="845">
        <f>IF(AD21="","",VLOOKUP(AD21,'【記載例】シフト記号表（勤務時間帯）'!$C$6:$L$47,10,FALSE))</f>
        <v>8</v>
      </c>
      <c r="AE22" s="857">
        <f>IF(AE21="","",VLOOKUP(AE21,'【記載例】シフト記号表（勤務時間帯）'!$C$6:$L$47,10,FALSE))</f>
        <v>8</v>
      </c>
      <c r="AF22" s="857" t="str">
        <f>IF(AF21="","",VLOOKUP(AF21,'【記載例】シフト記号表（勤務時間帯）'!$C$6:$L$47,10,FALSE))</f>
        <v/>
      </c>
      <c r="AG22" s="857" t="str">
        <f>IF(AG21="","",VLOOKUP(AG21,'【記載例】シフト記号表（勤務時間帯）'!$C$6:$L$47,10,FALSE))</f>
        <v/>
      </c>
      <c r="AH22" s="857">
        <f>IF(AH21="","",VLOOKUP(AH21,'【記載例】シフト記号表（勤務時間帯）'!$C$6:$L$47,10,FALSE))</f>
        <v>8</v>
      </c>
      <c r="AI22" s="857">
        <f>IF(AI21="","",VLOOKUP(AI21,'【記載例】シフト記号表（勤務時間帯）'!$C$6:$L$47,10,FALSE))</f>
        <v>8</v>
      </c>
      <c r="AJ22" s="872">
        <f>IF(AJ21="","",VLOOKUP(AJ21,'【記載例】シフト記号表（勤務時間帯）'!$C$6:$L$47,10,FALSE))</f>
        <v>8</v>
      </c>
      <c r="AK22" s="845">
        <f>IF(AK21="","",VLOOKUP(AK21,'【記載例】シフト記号表（勤務時間帯）'!$C$6:$L$47,10,FALSE))</f>
        <v>8</v>
      </c>
      <c r="AL22" s="857">
        <f>IF(AL21="","",VLOOKUP(AL21,'【記載例】シフト記号表（勤務時間帯）'!$C$6:$L$47,10,FALSE))</f>
        <v>8</v>
      </c>
      <c r="AM22" s="857" t="str">
        <f>IF(AM21="","",VLOOKUP(AM21,'【記載例】シフト記号表（勤務時間帯）'!$C$6:$L$47,10,FALSE))</f>
        <v/>
      </c>
      <c r="AN22" s="857" t="str">
        <f>IF(AN21="","",VLOOKUP(AN21,'【記載例】シフト記号表（勤務時間帯）'!$C$6:$L$47,10,FALSE))</f>
        <v/>
      </c>
      <c r="AO22" s="857">
        <f>IF(AO21="","",VLOOKUP(AO21,'【記載例】シフト記号表（勤務時間帯）'!$C$6:$L$47,10,FALSE))</f>
        <v>8</v>
      </c>
      <c r="AP22" s="857">
        <f>IF(AP21="","",VLOOKUP(AP21,'【記載例】シフト記号表（勤務時間帯）'!$C$6:$L$47,10,FALSE))</f>
        <v>8</v>
      </c>
      <c r="AQ22" s="872">
        <f>IF(AQ21="","",VLOOKUP(AQ21,'【記載例】シフト記号表（勤務時間帯）'!$C$6:$L$47,10,FALSE))</f>
        <v>8</v>
      </c>
      <c r="AR22" s="845">
        <f>IF(AR21="","",VLOOKUP(AR21,'【記載例】シフト記号表（勤務時間帯）'!$C$6:$L$47,10,FALSE))</f>
        <v>8</v>
      </c>
      <c r="AS22" s="857">
        <f>IF(AS21="","",VLOOKUP(AS21,'【記載例】シフト記号表（勤務時間帯）'!$C$6:$L$47,10,FALSE))</f>
        <v>8</v>
      </c>
      <c r="AT22" s="857" t="str">
        <f>IF(AT21="","",VLOOKUP(AT21,'【記載例】シフト記号表（勤務時間帯）'!$C$6:$L$47,10,FALSE))</f>
        <v/>
      </c>
      <c r="AU22" s="857" t="str">
        <f>IF(AU21="","",VLOOKUP(AU21,'【記載例】シフト記号表（勤務時間帯）'!$C$6:$L$47,10,FALSE))</f>
        <v/>
      </c>
      <c r="AV22" s="857">
        <f>IF(AV21="","",VLOOKUP(AV21,'【記載例】シフト記号表（勤務時間帯）'!$C$6:$L$47,10,FALSE))</f>
        <v>8</v>
      </c>
      <c r="AW22" s="857">
        <f>IF(AW21="","",VLOOKUP(AW21,'【記載例】シフト記号表（勤務時間帯）'!$C$6:$L$47,10,FALSE))</f>
        <v>8</v>
      </c>
      <c r="AX22" s="872">
        <f>IF(AX21="","",VLOOKUP(AX21,'【記載例】シフト記号表（勤務時間帯）'!$C$6:$L$47,10,FALSE))</f>
        <v>8</v>
      </c>
      <c r="AY22" s="845" t="str">
        <f>IF(AY21="","",VLOOKUP(AY21,'【記載例】シフト記号表（勤務時間帯）'!$C$6:$L$47,10,FALSE))</f>
        <v/>
      </c>
      <c r="AZ22" s="857" t="str">
        <f>IF(AZ21="","",VLOOKUP(AZ21,'【記載例】シフト記号表（勤務時間帯）'!$C$6:$L$47,10,FALSE))</f>
        <v/>
      </c>
      <c r="BA22" s="857" t="str">
        <f>IF(BA21="","",VLOOKUP(BA21,'【記載例】シフト記号表（勤務時間帯）'!$C$6:$L$47,10,FALSE))</f>
        <v/>
      </c>
      <c r="BB22" s="902">
        <f>IF($BE$3="４週",SUM(W22:AX22),IF($BE$3="暦月",SUM(W22:BA22),""))</f>
        <v>160</v>
      </c>
      <c r="BC22" s="910"/>
      <c r="BD22" s="919">
        <f>IF($BE$3="４週",BB22/4,IF($BE$3="暦月",(BB22/($BE$8/7)),""))</f>
        <v>40</v>
      </c>
      <c r="BE22" s="910"/>
      <c r="BF22" s="930"/>
      <c r="BG22" s="935"/>
      <c r="BH22" s="935"/>
      <c r="BI22" s="935"/>
      <c r="BJ22" s="946"/>
    </row>
    <row r="23" spans="2:62" ht="20.25" customHeight="1">
      <c r="B23" s="706">
        <f>B21+1</f>
        <v>5</v>
      </c>
      <c r="C23" s="719" t="s">
        <v>358</v>
      </c>
      <c r="D23" s="730"/>
      <c r="E23" s="737"/>
      <c r="F23" s="742"/>
      <c r="G23" s="737"/>
      <c r="H23" s="742"/>
      <c r="I23" s="751" t="s">
        <v>646</v>
      </c>
      <c r="J23" s="765"/>
      <c r="K23" s="771" t="s">
        <v>376</v>
      </c>
      <c r="L23" s="785"/>
      <c r="M23" s="785"/>
      <c r="N23" s="730"/>
      <c r="O23" s="792" t="s">
        <v>444</v>
      </c>
      <c r="P23" s="797"/>
      <c r="Q23" s="797"/>
      <c r="R23" s="797"/>
      <c r="S23" s="808"/>
      <c r="T23" s="816" t="s">
        <v>693</v>
      </c>
      <c r="U23" s="823"/>
      <c r="V23" s="834"/>
      <c r="W23" s="846" t="s">
        <v>379</v>
      </c>
      <c r="X23" s="858" t="s">
        <v>379</v>
      </c>
      <c r="Y23" s="858"/>
      <c r="Z23" s="858"/>
      <c r="AA23" s="858" t="s">
        <v>379</v>
      </c>
      <c r="AB23" s="858" t="s">
        <v>379</v>
      </c>
      <c r="AC23" s="873" t="s">
        <v>379</v>
      </c>
      <c r="AD23" s="846" t="s">
        <v>379</v>
      </c>
      <c r="AE23" s="858" t="s">
        <v>379</v>
      </c>
      <c r="AF23" s="858"/>
      <c r="AG23" s="858"/>
      <c r="AH23" s="858" t="s">
        <v>379</v>
      </c>
      <c r="AI23" s="858" t="s">
        <v>379</v>
      </c>
      <c r="AJ23" s="873" t="s">
        <v>379</v>
      </c>
      <c r="AK23" s="846" t="s">
        <v>379</v>
      </c>
      <c r="AL23" s="858" t="s">
        <v>379</v>
      </c>
      <c r="AM23" s="858"/>
      <c r="AN23" s="858"/>
      <c r="AO23" s="858" t="s">
        <v>379</v>
      </c>
      <c r="AP23" s="858" t="s">
        <v>379</v>
      </c>
      <c r="AQ23" s="873" t="s">
        <v>379</v>
      </c>
      <c r="AR23" s="846" t="s">
        <v>379</v>
      </c>
      <c r="AS23" s="858" t="s">
        <v>379</v>
      </c>
      <c r="AT23" s="858"/>
      <c r="AU23" s="858"/>
      <c r="AV23" s="858" t="s">
        <v>379</v>
      </c>
      <c r="AW23" s="858" t="s">
        <v>379</v>
      </c>
      <c r="AX23" s="873" t="s">
        <v>379</v>
      </c>
      <c r="AY23" s="846"/>
      <c r="AZ23" s="858"/>
      <c r="BA23" s="896"/>
      <c r="BB23" s="903"/>
      <c r="BC23" s="911"/>
      <c r="BD23" s="920"/>
      <c r="BE23" s="926"/>
      <c r="BF23" s="931"/>
      <c r="BG23" s="936"/>
      <c r="BH23" s="936"/>
      <c r="BI23" s="936"/>
      <c r="BJ23" s="947"/>
    </row>
    <row r="24" spans="2:62" ht="20.25" customHeight="1">
      <c r="B24" s="707"/>
      <c r="C24" s="718"/>
      <c r="D24" s="729"/>
      <c r="E24" s="737"/>
      <c r="F24" s="742" t="str">
        <f>C23</f>
        <v>オペレーター</v>
      </c>
      <c r="G24" s="737"/>
      <c r="H24" s="742" t="str">
        <f>I23</f>
        <v>A</v>
      </c>
      <c r="I24" s="750"/>
      <c r="J24" s="764"/>
      <c r="K24" s="770"/>
      <c r="L24" s="784"/>
      <c r="M24" s="784"/>
      <c r="N24" s="729"/>
      <c r="O24" s="792"/>
      <c r="P24" s="797"/>
      <c r="Q24" s="797"/>
      <c r="R24" s="797"/>
      <c r="S24" s="808"/>
      <c r="T24" s="817" t="s">
        <v>623</v>
      </c>
      <c r="U24" s="824"/>
      <c r="V24" s="835"/>
      <c r="W24" s="845">
        <f>IF(W23="","",VLOOKUP(W23,'【記載例】シフト記号表（勤務時間帯）'!$C$6:$L$47,10,FALSE))</f>
        <v>8.0000000000000018</v>
      </c>
      <c r="X24" s="857">
        <f>IF(X23="","",VLOOKUP(X23,'【記載例】シフト記号表（勤務時間帯）'!$C$6:$L$47,10,FALSE))</f>
        <v>8.0000000000000018</v>
      </c>
      <c r="Y24" s="857" t="str">
        <f>IF(Y23="","",VLOOKUP(Y23,'【記載例】シフト記号表（勤務時間帯）'!$C$6:$L$47,10,FALSE))</f>
        <v/>
      </c>
      <c r="Z24" s="857" t="str">
        <f>IF(Z23="","",VLOOKUP(Z23,'【記載例】シフト記号表（勤務時間帯）'!$C$6:$L$47,10,FALSE))</f>
        <v/>
      </c>
      <c r="AA24" s="857">
        <f>IF(AA23="","",VLOOKUP(AA23,'【記載例】シフト記号表（勤務時間帯）'!$C$6:$L$47,10,FALSE))</f>
        <v>8.0000000000000018</v>
      </c>
      <c r="AB24" s="857">
        <f>IF(AB23="","",VLOOKUP(AB23,'【記載例】シフト記号表（勤務時間帯）'!$C$6:$L$47,10,FALSE))</f>
        <v>8.0000000000000018</v>
      </c>
      <c r="AC24" s="872">
        <f>IF(AC23="","",VLOOKUP(AC23,'【記載例】シフト記号表（勤務時間帯）'!$C$6:$L$47,10,FALSE))</f>
        <v>8.0000000000000018</v>
      </c>
      <c r="AD24" s="845">
        <f>IF(AD23="","",VLOOKUP(AD23,'【記載例】シフト記号表（勤務時間帯）'!$C$6:$L$47,10,FALSE))</f>
        <v>8.0000000000000018</v>
      </c>
      <c r="AE24" s="857">
        <f>IF(AE23="","",VLOOKUP(AE23,'【記載例】シフト記号表（勤務時間帯）'!$C$6:$L$47,10,FALSE))</f>
        <v>8.0000000000000018</v>
      </c>
      <c r="AF24" s="857" t="str">
        <f>IF(AF23="","",VLOOKUP(AF23,'【記載例】シフト記号表（勤務時間帯）'!$C$6:$L$47,10,FALSE))</f>
        <v/>
      </c>
      <c r="AG24" s="857" t="str">
        <f>IF(AG23="","",VLOOKUP(AG23,'【記載例】シフト記号表（勤務時間帯）'!$C$6:$L$47,10,FALSE))</f>
        <v/>
      </c>
      <c r="AH24" s="857">
        <f>IF(AH23="","",VLOOKUP(AH23,'【記載例】シフト記号表（勤務時間帯）'!$C$6:$L$47,10,FALSE))</f>
        <v>8.0000000000000018</v>
      </c>
      <c r="AI24" s="857">
        <f>IF(AI23="","",VLOOKUP(AI23,'【記載例】シフト記号表（勤務時間帯）'!$C$6:$L$47,10,FALSE))</f>
        <v>8.0000000000000018</v>
      </c>
      <c r="AJ24" s="872">
        <f>IF(AJ23="","",VLOOKUP(AJ23,'【記載例】シフト記号表（勤務時間帯）'!$C$6:$L$47,10,FALSE))</f>
        <v>8.0000000000000018</v>
      </c>
      <c r="AK24" s="845">
        <f>IF(AK23="","",VLOOKUP(AK23,'【記載例】シフト記号表（勤務時間帯）'!$C$6:$L$47,10,FALSE))</f>
        <v>8.0000000000000018</v>
      </c>
      <c r="AL24" s="857">
        <f>IF(AL23="","",VLOOKUP(AL23,'【記載例】シフト記号表（勤務時間帯）'!$C$6:$L$47,10,FALSE))</f>
        <v>8.0000000000000018</v>
      </c>
      <c r="AM24" s="857" t="str">
        <f>IF(AM23="","",VLOOKUP(AM23,'【記載例】シフト記号表（勤務時間帯）'!$C$6:$L$47,10,FALSE))</f>
        <v/>
      </c>
      <c r="AN24" s="857" t="str">
        <f>IF(AN23="","",VLOOKUP(AN23,'【記載例】シフト記号表（勤務時間帯）'!$C$6:$L$47,10,FALSE))</f>
        <v/>
      </c>
      <c r="AO24" s="857">
        <f>IF(AO23="","",VLOOKUP(AO23,'【記載例】シフト記号表（勤務時間帯）'!$C$6:$L$47,10,FALSE))</f>
        <v>8.0000000000000018</v>
      </c>
      <c r="AP24" s="857">
        <f>IF(AP23="","",VLOOKUP(AP23,'【記載例】シフト記号表（勤務時間帯）'!$C$6:$L$47,10,FALSE))</f>
        <v>8.0000000000000018</v>
      </c>
      <c r="AQ24" s="872">
        <f>IF(AQ23="","",VLOOKUP(AQ23,'【記載例】シフト記号表（勤務時間帯）'!$C$6:$L$47,10,FALSE))</f>
        <v>8.0000000000000018</v>
      </c>
      <c r="AR24" s="845">
        <f>IF(AR23="","",VLOOKUP(AR23,'【記載例】シフト記号表（勤務時間帯）'!$C$6:$L$47,10,FALSE))</f>
        <v>8.0000000000000018</v>
      </c>
      <c r="AS24" s="857">
        <f>IF(AS23="","",VLOOKUP(AS23,'【記載例】シフト記号表（勤務時間帯）'!$C$6:$L$47,10,FALSE))</f>
        <v>8.0000000000000018</v>
      </c>
      <c r="AT24" s="857" t="str">
        <f>IF(AT23="","",VLOOKUP(AT23,'【記載例】シフト記号表（勤務時間帯）'!$C$6:$L$47,10,FALSE))</f>
        <v/>
      </c>
      <c r="AU24" s="857" t="str">
        <f>IF(AU23="","",VLOOKUP(AU23,'【記載例】シフト記号表（勤務時間帯）'!$C$6:$L$47,10,FALSE))</f>
        <v/>
      </c>
      <c r="AV24" s="857">
        <f>IF(AV23="","",VLOOKUP(AV23,'【記載例】シフト記号表（勤務時間帯）'!$C$6:$L$47,10,FALSE))</f>
        <v>8.0000000000000018</v>
      </c>
      <c r="AW24" s="857">
        <f>IF(AW23="","",VLOOKUP(AW23,'【記載例】シフト記号表（勤務時間帯）'!$C$6:$L$47,10,FALSE))</f>
        <v>8.0000000000000018</v>
      </c>
      <c r="AX24" s="872">
        <f>IF(AX23="","",VLOOKUP(AX23,'【記載例】シフト記号表（勤務時間帯）'!$C$6:$L$47,10,FALSE))</f>
        <v>8.0000000000000018</v>
      </c>
      <c r="AY24" s="845" t="str">
        <f>IF(AY23="","",VLOOKUP(AY23,'【記載例】シフト記号表（勤務時間帯）'!$C$6:$L$47,10,FALSE))</f>
        <v/>
      </c>
      <c r="AZ24" s="857" t="str">
        <f>IF(AZ23="","",VLOOKUP(AZ23,'【記載例】シフト記号表（勤務時間帯）'!$C$6:$L$47,10,FALSE))</f>
        <v/>
      </c>
      <c r="BA24" s="857" t="str">
        <f>IF(BA23="","",VLOOKUP(BA23,'【記載例】シフト記号表（勤務時間帯）'!$C$6:$L$47,10,FALSE))</f>
        <v/>
      </c>
      <c r="BB24" s="902">
        <f>IF($BE$3="４週",SUM(W24:AX24),IF($BE$3="暦月",SUM(W24:BA24),""))</f>
        <v>160.00000000000003</v>
      </c>
      <c r="BC24" s="910"/>
      <c r="BD24" s="919">
        <f>IF($BE$3="４週",BB24/4,IF($BE$3="暦月",(BB24/($BE$8/7)),""))</f>
        <v>40.000000000000007</v>
      </c>
      <c r="BE24" s="910"/>
      <c r="BF24" s="930"/>
      <c r="BG24" s="935"/>
      <c r="BH24" s="935"/>
      <c r="BI24" s="935"/>
      <c r="BJ24" s="946"/>
    </row>
    <row r="25" spans="2:62" ht="20.25" customHeight="1">
      <c r="B25" s="706">
        <f>B23+1</f>
        <v>6</v>
      </c>
      <c r="C25" s="719" t="s">
        <v>358</v>
      </c>
      <c r="D25" s="730"/>
      <c r="E25" s="737"/>
      <c r="F25" s="742"/>
      <c r="G25" s="737"/>
      <c r="H25" s="742"/>
      <c r="I25" s="751" t="s">
        <v>646</v>
      </c>
      <c r="J25" s="765"/>
      <c r="K25" s="771" t="s">
        <v>376</v>
      </c>
      <c r="L25" s="785"/>
      <c r="M25" s="785"/>
      <c r="N25" s="730"/>
      <c r="O25" s="792" t="s">
        <v>606</v>
      </c>
      <c r="P25" s="797"/>
      <c r="Q25" s="797"/>
      <c r="R25" s="797"/>
      <c r="S25" s="808"/>
      <c r="T25" s="818" t="s">
        <v>693</v>
      </c>
      <c r="U25" s="825"/>
      <c r="V25" s="836"/>
      <c r="W25" s="846" t="s">
        <v>379</v>
      </c>
      <c r="X25" s="858" t="s">
        <v>379</v>
      </c>
      <c r="Y25" s="858" t="s">
        <v>379</v>
      </c>
      <c r="Z25" s="858" t="s">
        <v>379</v>
      </c>
      <c r="AA25" s="858"/>
      <c r="AB25" s="858"/>
      <c r="AC25" s="873" t="s">
        <v>379</v>
      </c>
      <c r="AD25" s="846" t="s">
        <v>379</v>
      </c>
      <c r="AE25" s="858" t="s">
        <v>379</v>
      </c>
      <c r="AF25" s="858" t="s">
        <v>379</v>
      </c>
      <c r="AG25" s="858" t="s">
        <v>379</v>
      </c>
      <c r="AH25" s="858"/>
      <c r="AI25" s="858"/>
      <c r="AJ25" s="873" t="s">
        <v>379</v>
      </c>
      <c r="AK25" s="846" t="s">
        <v>379</v>
      </c>
      <c r="AL25" s="858" t="s">
        <v>379</v>
      </c>
      <c r="AM25" s="858" t="s">
        <v>379</v>
      </c>
      <c r="AN25" s="858" t="s">
        <v>379</v>
      </c>
      <c r="AO25" s="858"/>
      <c r="AP25" s="858"/>
      <c r="AQ25" s="873" t="s">
        <v>379</v>
      </c>
      <c r="AR25" s="846" t="s">
        <v>379</v>
      </c>
      <c r="AS25" s="858" t="s">
        <v>379</v>
      </c>
      <c r="AT25" s="858" t="s">
        <v>379</v>
      </c>
      <c r="AU25" s="858" t="s">
        <v>379</v>
      </c>
      <c r="AV25" s="858"/>
      <c r="AW25" s="858"/>
      <c r="AX25" s="873" t="s">
        <v>379</v>
      </c>
      <c r="AY25" s="846"/>
      <c r="AZ25" s="858"/>
      <c r="BA25" s="896"/>
      <c r="BB25" s="903"/>
      <c r="BC25" s="911"/>
      <c r="BD25" s="920"/>
      <c r="BE25" s="926"/>
      <c r="BF25" s="931"/>
      <c r="BG25" s="936"/>
      <c r="BH25" s="936"/>
      <c r="BI25" s="936"/>
      <c r="BJ25" s="947"/>
    </row>
    <row r="26" spans="2:62" ht="20.25" customHeight="1">
      <c r="B26" s="707"/>
      <c r="C26" s="718"/>
      <c r="D26" s="729"/>
      <c r="E26" s="737"/>
      <c r="F26" s="742" t="str">
        <f>C25</f>
        <v>オペレーター</v>
      </c>
      <c r="G26" s="737"/>
      <c r="H26" s="742" t="str">
        <f>I25</f>
        <v>A</v>
      </c>
      <c r="I26" s="750"/>
      <c r="J26" s="764"/>
      <c r="K26" s="770"/>
      <c r="L26" s="784"/>
      <c r="M26" s="784"/>
      <c r="N26" s="729"/>
      <c r="O26" s="792"/>
      <c r="P26" s="797"/>
      <c r="Q26" s="797"/>
      <c r="R26" s="797"/>
      <c r="S26" s="808"/>
      <c r="T26" s="815" t="s">
        <v>623</v>
      </c>
      <c r="U26" s="822"/>
      <c r="V26" s="833"/>
      <c r="W26" s="845">
        <f>IF(W25="","",VLOOKUP(W25,'【記載例】シフト記号表（勤務時間帯）'!$C$6:$L$47,10,FALSE))</f>
        <v>8.0000000000000018</v>
      </c>
      <c r="X26" s="857">
        <f>IF(X25="","",VLOOKUP(X25,'【記載例】シフト記号表（勤務時間帯）'!$C$6:$L$47,10,FALSE))</f>
        <v>8.0000000000000018</v>
      </c>
      <c r="Y26" s="857">
        <f>IF(Y25="","",VLOOKUP(Y25,'【記載例】シフト記号表（勤務時間帯）'!$C$6:$L$47,10,FALSE))</f>
        <v>8.0000000000000018</v>
      </c>
      <c r="Z26" s="857">
        <f>IF(Z25="","",VLOOKUP(Z25,'【記載例】シフト記号表（勤務時間帯）'!$C$6:$L$47,10,FALSE))</f>
        <v>8.0000000000000018</v>
      </c>
      <c r="AA26" s="857" t="str">
        <f>IF(AA25="","",VLOOKUP(AA25,'【記載例】シフト記号表（勤務時間帯）'!$C$6:$L$47,10,FALSE))</f>
        <v/>
      </c>
      <c r="AB26" s="857" t="str">
        <f>IF(AB25="","",VLOOKUP(AB25,'【記載例】シフト記号表（勤務時間帯）'!$C$6:$L$47,10,FALSE))</f>
        <v/>
      </c>
      <c r="AC26" s="872">
        <f>IF(AC25="","",VLOOKUP(AC25,'【記載例】シフト記号表（勤務時間帯）'!$C$6:$L$47,10,FALSE))</f>
        <v>8.0000000000000018</v>
      </c>
      <c r="AD26" s="845">
        <f>IF(AD25="","",VLOOKUP(AD25,'【記載例】シフト記号表（勤務時間帯）'!$C$6:$L$47,10,FALSE))</f>
        <v>8.0000000000000018</v>
      </c>
      <c r="AE26" s="857">
        <f>IF(AE25="","",VLOOKUP(AE25,'【記載例】シフト記号表（勤務時間帯）'!$C$6:$L$47,10,FALSE))</f>
        <v>8.0000000000000018</v>
      </c>
      <c r="AF26" s="857">
        <f>IF(AF25="","",VLOOKUP(AF25,'【記載例】シフト記号表（勤務時間帯）'!$C$6:$L$47,10,FALSE))</f>
        <v>8.0000000000000018</v>
      </c>
      <c r="AG26" s="857">
        <f>IF(AG25="","",VLOOKUP(AG25,'【記載例】シフト記号表（勤務時間帯）'!$C$6:$L$47,10,FALSE))</f>
        <v>8.0000000000000018</v>
      </c>
      <c r="AH26" s="857" t="str">
        <f>IF(AH25="","",VLOOKUP(AH25,'【記載例】シフト記号表（勤務時間帯）'!$C$6:$L$47,10,FALSE))</f>
        <v/>
      </c>
      <c r="AI26" s="857" t="str">
        <f>IF(AI25="","",VLOOKUP(AI25,'【記載例】シフト記号表（勤務時間帯）'!$C$6:$L$47,10,FALSE))</f>
        <v/>
      </c>
      <c r="AJ26" s="872">
        <f>IF(AJ25="","",VLOOKUP(AJ25,'【記載例】シフト記号表（勤務時間帯）'!$C$6:$L$47,10,FALSE))</f>
        <v>8.0000000000000018</v>
      </c>
      <c r="AK26" s="845">
        <f>IF(AK25="","",VLOOKUP(AK25,'【記載例】シフト記号表（勤務時間帯）'!$C$6:$L$47,10,FALSE))</f>
        <v>8.0000000000000018</v>
      </c>
      <c r="AL26" s="857">
        <f>IF(AL25="","",VLOOKUP(AL25,'【記載例】シフト記号表（勤務時間帯）'!$C$6:$L$47,10,FALSE))</f>
        <v>8.0000000000000018</v>
      </c>
      <c r="AM26" s="857">
        <f>IF(AM25="","",VLOOKUP(AM25,'【記載例】シフト記号表（勤務時間帯）'!$C$6:$L$47,10,FALSE))</f>
        <v>8.0000000000000018</v>
      </c>
      <c r="AN26" s="857">
        <f>IF(AN25="","",VLOOKUP(AN25,'【記載例】シフト記号表（勤務時間帯）'!$C$6:$L$47,10,FALSE))</f>
        <v>8.0000000000000018</v>
      </c>
      <c r="AO26" s="857" t="str">
        <f>IF(AO25="","",VLOOKUP(AO25,'【記載例】シフト記号表（勤務時間帯）'!$C$6:$L$47,10,FALSE))</f>
        <v/>
      </c>
      <c r="AP26" s="857" t="str">
        <f>IF(AP25="","",VLOOKUP(AP25,'【記載例】シフト記号表（勤務時間帯）'!$C$6:$L$47,10,FALSE))</f>
        <v/>
      </c>
      <c r="AQ26" s="872">
        <f>IF(AQ25="","",VLOOKUP(AQ25,'【記載例】シフト記号表（勤務時間帯）'!$C$6:$L$47,10,FALSE))</f>
        <v>8.0000000000000018</v>
      </c>
      <c r="AR26" s="845">
        <f>IF(AR25="","",VLOOKUP(AR25,'【記載例】シフト記号表（勤務時間帯）'!$C$6:$L$47,10,FALSE))</f>
        <v>8.0000000000000018</v>
      </c>
      <c r="AS26" s="857">
        <f>IF(AS25="","",VLOOKUP(AS25,'【記載例】シフト記号表（勤務時間帯）'!$C$6:$L$47,10,FALSE))</f>
        <v>8.0000000000000018</v>
      </c>
      <c r="AT26" s="857">
        <f>IF(AT25="","",VLOOKUP(AT25,'【記載例】シフト記号表（勤務時間帯）'!$C$6:$L$47,10,FALSE))</f>
        <v>8.0000000000000018</v>
      </c>
      <c r="AU26" s="857">
        <f>IF(AU25="","",VLOOKUP(AU25,'【記載例】シフト記号表（勤務時間帯）'!$C$6:$L$47,10,FALSE))</f>
        <v>8.0000000000000018</v>
      </c>
      <c r="AV26" s="857" t="str">
        <f>IF(AV25="","",VLOOKUP(AV25,'【記載例】シフト記号表（勤務時間帯）'!$C$6:$L$47,10,FALSE))</f>
        <v/>
      </c>
      <c r="AW26" s="857" t="str">
        <f>IF(AW25="","",VLOOKUP(AW25,'【記載例】シフト記号表（勤務時間帯）'!$C$6:$L$47,10,FALSE))</f>
        <v/>
      </c>
      <c r="AX26" s="872">
        <f>IF(AX25="","",VLOOKUP(AX25,'【記載例】シフト記号表（勤務時間帯）'!$C$6:$L$47,10,FALSE))</f>
        <v>8.0000000000000018</v>
      </c>
      <c r="AY26" s="845" t="str">
        <f>IF(AY25="","",VLOOKUP(AY25,'【記載例】シフト記号表（勤務時間帯）'!$C$6:$L$47,10,FALSE))</f>
        <v/>
      </c>
      <c r="AZ26" s="857" t="str">
        <f>IF(AZ25="","",VLOOKUP(AZ25,'【記載例】シフト記号表（勤務時間帯）'!$C$6:$L$47,10,FALSE))</f>
        <v/>
      </c>
      <c r="BA26" s="857" t="str">
        <f>IF(BA25="","",VLOOKUP(BA25,'【記載例】シフト記号表（勤務時間帯）'!$C$6:$L$47,10,FALSE))</f>
        <v/>
      </c>
      <c r="BB26" s="902">
        <f>IF($BE$3="４週",SUM(W26:AX26),IF($BE$3="暦月",SUM(W26:BA26),""))</f>
        <v>160.00000000000003</v>
      </c>
      <c r="BC26" s="910"/>
      <c r="BD26" s="919">
        <f>IF($BE$3="４週",BB26/4,IF($BE$3="暦月",(BB26/($BE$8/7)),""))</f>
        <v>40.000000000000007</v>
      </c>
      <c r="BE26" s="910"/>
      <c r="BF26" s="930"/>
      <c r="BG26" s="935"/>
      <c r="BH26" s="935"/>
      <c r="BI26" s="935"/>
      <c r="BJ26" s="946"/>
    </row>
    <row r="27" spans="2:62" ht="20.25" customHeight="1">
      <c r="B27" s="706">
        <f>B25+1</f>
        <v>7</v>
      </c>
      <c r="C27" s="719" t="s">
        <v>358</v>
      </c>
      <c r="D27" s="730"/>
      <c r="E27" s="737"/>
      <c r="F27" s="742"/>
      <c r="G27" s="737"/>
      <c r="H27" s="742"/>
      <c r="I27" s="751" t="s">
        <v>646</v>
      </c>
      <c r="J27" s="765"/>
      <c r="K27" s="771" t="s">
        <v>376</v>
      </c>
      <c r="L27" s="785"/>
      <c r="M27" s="785"/>
      <c r="N27" s="730"/>
      <c r="O27" s="792" t="s">
        <v>76</v>
      </c>
      <c r="P27" s="797"/>
      <c r="Q27" s="797"/>
      <c r="R27" s="797"/>
      <c r="S27" s="808"/>
      <c r="T27" s="816" t="s">
        <v>693</v>
      </c>
      <c r="U27" s="823"/>
      <c r="V27" s="834"/>
      <c r="W27" s="846" t="s">
        <v>701</v>
      </c>
      <c r="X27" s="858" t="s">
        <v>701</v>
      </c>
      <c r="Y27" s="858" t="s">
        <v>701</v>
      </c>
      <c r="Z27" s="858" t="s">
        <v>701</v>
      </c>
      <c r="AA27" s="858"/>
      <c r="AB27" s="858"/>
      <c r="AC27" s="873" t="s">
        <v>701</v>
      </c>
      <c r="AD27" s="846" t="s">
        <v>701</v>
      </c>
      <c r="AE27" s="858" t="s">
        <v>701</v>
      </c>
      <c r="AF27" s="858" t="s">
        <v>701</v>
      </c>
      <c r="AG27" s="858" t="s">
        <v>701</v>
      </c>
      <c r="AH27" s="858"/>
      <c r="AI27" s="858"/>
      <c r="AJ27" s="873" t="s">
        <v>701</v>
      </c>
      <c r="AK27" s="846" t="s">
        <v>701</v>
      </c>
      <c r="AL27" s="858" t="s">
        <v>701</v>
      </c>
      <c r="AM27" s="858" t="s">
        <v>701</v>
      </c>
      <c r="AN27" s="858" t="s">
        <v>701</v>
      </c>
      <c r="AO27" s="858"/>
      <c r="AP27" s="858"/>
      <c r="AQ27" s="873" t="s">
        <v>701</v>
      </c>
      <c r="AR27" s="846" t="s">
        <v>701</v>
      </c>
      <c r="AS27" s="858" t="s">
        <v>701</v>
      </c>
      <c r="AT27" s="858" t="s">
        <v>701</v>
      </c>
      <c r="AU27" s="858" t="s">
        <v>701</v>
      </c>
      <c r="AV27" s="858"/>
      <c r="AW27" s="858"/>
      <c r="AX27" s="873" t="s">
        <v>701</v>
      </c>
      <c r="AY27" s="846"/>
      <c r="AZ27" s="858"/>
      <c r="BA27" s="896"/>
      <c r="BB27" s="903"/>
      <c r="BC27" s="911"/>
      <c r="BD27" s="920"/>
      <c r="BE27" s="926"/>
      <c r="BF27" s="931"/>
      <c r="BG27" s="936"/>
      <c r="BH27" s="936"/>
      <c r="BI27" s="936"/>
      <c r="BJ27" s="947"/>
    </row>
    <row r="28" spans="2:62" ht="20.25" customHeight="1">
      <c r="B28" s="707"/>
      <c r="C28" s="718"/>
      <c r="D28" s="729"/>
      <c r="E28" s="737"/>
      <c r="F28" s="742" t="str">
        <f>C27</f>
        <v>オペレーター</v>
      </c>
      <c r="G28" s="737"/>
      <c r="H28" s="742" t="str">
        <f>I27</f>
        <v>A</v>
      </c>
      <c r="I28" s="750"/>
      <c r="J28" s="764"/>
      <c r="K28" s="770"/>
      <c r="L28" s="784"/>
      <c r="M28" s="784"/>
      <c r="N28" s="729"/>
      <c r="O28" s="792"/>
      <c r="P28" s="797"/>
      <c r="Q28" s="797"/>
      <c r="R28" s="797"/>
      <c r="S28" s="808"/>
      <c r="T28" s="815" t="s">
        <v>623</v>
      </c>
      <c r="U28" s="822"/>
      <c r="V28" s="833"/>
      <c r="W28" s="845">
        <f>IF(W27="","",VLOOKUP(W27,'【記載例】シフト記号表（勤務時間帯）'!$C$6:$L$47,10,FALSE))</f>
        <v>8</v>
      </c>
      <c r="X28" s="857">
        <f>IF(X27="","",VLOOKUP(X27,'【記載例】シフト記号表（勤務時間帯）'!$C$6:$L$47,10,FALSE))</f>
        <v>8</v>
      </c>
      <c r="Y28" s="857">
        <f>IF(Y27="","",VLOOKUP(Y27,'【記載例】シフト記号表（勤務時間帯）'!$C$6:$L$47,10,FALSE))</f>
        <v>8</v>
      </c>
      <c r="Z28" s="857">
        <f>IF(Z27="","",VLOOKUP(Z27,'【記載例】シフト記号表（勤務時間帯）'!$C$6:$L$47,10,FALSE))</f>
        <v>8</v>
      </c>
      <c r="AA28" s="857" t="str">
        <f>IF(AA27="","",VLOOKUP(AA27,'【記載例】シフト記号表（勤務時間帯）'!$C$6:$L$47,10,FALSE))</f>
        <v/>
      </c>
      <c r="AB28" s="857" t="str">
        <f>IF(AB27="","",VLOOKUP(AB27,'【記載例】シフト記号表（勤務時間帯）'!$C$6:$L$47,10,FALSE))</f>
        <v/>
      </c>
      <c r="AC28" s="872">
        <f>IF(AC27="","",VLOOKUP(AC27,'【記載例】シフト記号表（勤務時間帯）'!$C$6:$L$47,10,FALSE))</f>
        <v>8</v>
      </c>
      <c r="AD28" s="845">
        <f>IF(AD27="","",VLOOKUP(AD27,'【記載例】シフト記号表（勤務時間帯）'!$C$6:$L$47,10,FALSE))</f>
        <v>8</v>
      </c>
      <c r="AE28" s="857">
        <f>IF(AE27="","",VLOOKUP(AE27,'【記載例】シフト記号表（勤務時間帯）'!$C$6:$L$47,10,FALSE))</f>
        <v>8</v>
      </c>
      <c r="AF28" s="857">
        <f>IF(AF27="","",VLOOKUP(AF27,'【記載例】シフト記号表（勤務時間帯）'!$C$6:$L$47,10,FALSE))</f>
        <v>8</v>
      </c>
      <c r="AG28" s="857">
        <f>IF(AG27="","",VLOOKUP(AG27,'【記載例】シフト記号表（勤務時間帯）'!$C$6:$L$47,10,FALSE))</f>
        <v>8</v>
      </c>
      <c r="AH28" s="857" t="str">
        <f>IF(AH27="","",VLOOKUP(AH27,'【記載例】シフト記号表（勤務時間帯）'!$C$6:$L$47,10,FALSE))</f>
        <v/>
      </c>
      <c r="AI28" s="857" t="str">
        <f>IF(AI27="","",VLOOKUP(AI27,'【記載例】シフト記号表（勤務時間帯）'!$C$6:$L$47,10,FALSE))</f>
        <v/>
      </c>
      <c r="AJ28" s="872">
        <f>IF(AJ27="","",VLOOKUP(AJ27,'【記載例】シフト記号表（勤務時間帯）'!$C$6:$L$47,10,FALSE))</f>
        <v>8</v>
      </c>
      <c r="AK28" s="845">
        <f>IF(AK27="","",VLOOKUP(AK27,'【記載例】シフト記号表（勤務時間帯）'!$C$6:$L$47,10,FALSE))</f>
        <v>8</v>
      </c>
      <c r="AL28" s="857">
        <f>IF(AL27="","",VLOOKUP(AL27,'【記載例】シフト記号表（勤務時間帯）'!$C$6:$L$47,10,FALSE))</f>
        <v>8</v>
      </c>
      <c r="AM28" s="857">
        <f>IF(AM27="","",VLOOKUP(AM27,'【記載例】シフト記号表（勤務時間帯）'!$C$6:$L$47,10,FALSE))</f>
        <v>8</v>
      </c>
      <c r="AN28" s="857">
        <f>IF(AN27="","",VLOOKUP(AN27,'【記載例】シフト記号表（勤務時間帯）'!$C$6:$L$47,10,FALSE))</f>
        <v>8</v>
      </c>
      <c r="AO28" s="857" t="str">
        <f>IF(AO27="","",VLOOKUP(AO27,'【記載例】シフト記号表（勤務時間帯）'!$C$6:$L$47,10,FALSE))</f>
        <v/>
      </c>
      <c r="AP28" s="857" t="str">
        <f>IF(AP27="","",VLOOKUP(AP27,'【記載例】シフト記号表（勤務時間帯）'!$C$6:$L$47,10,FALSE))</f>
        <v/>
      </c>
      <c r="AQ28" s="872">
        <f>IF(AQ27="","",VLOOKUP(AQ27,'【記載例】シフト記号表（勤務時間帯）'!$C$6:$L$47,10,FALSE))</f>
        <v>8</v>
      </c>
      <c r="AR28" s="845">
        <f>IF(AR27="","",VLOOKUP(AR27,'【記載例】シフト記号表（勤務時間帯）'!$C$6:$L$47,10,FALSE))</f>
        <v>8</v>
      </c>
      <c r="AS28" s="857">
        <f>IF(AS27="","",VLOOKUP(AS27,'【記載例】シフト記号表（勤務時間帯）'!$C$6:$L$47,10,FALSE))</f>
        <v>8</v>
      </c>
      <c r="AT28" s="857">
        <f>IF(AT27="","",VLOOKUP(AT27,'【記載例】シフト記号表（勤務時間帯）'!$C$6:$L$47,10,FALSE))</f>
        <v>8</v>
      </c>
      <c r="AU28" s="857">
        <f>IF(AU27="","",VLOOKUP(AU27,'【記載例】シフト記号表（勤務時間帯）'!$C$6:$L$47,10,FALSE))</f>
        <v>8</v>
      </c>
      <c r="AV28" s="857" t="str">
        <f>IF(AV27="","",VLOOKUP(AV27,'【記載例】シフト記号表（勤務時間帯）'!$C$6:$L$47,10,FALSE))</f>
        <v/>
      </c>
      <c r="AW28" s="857" t="str">
        <f>IF(AW27="","",VLOOKUP(AW27,'【記載例】シフト記号表（勤務時間帯）'!$C$6:$L$47,10,FALSE))</f>
        <v/>
      </c>
      <c r="AX28" s="872">
        <f>IF(AX27="","",VLOOKUP(AX27,'【記載例】シフト記号表（勤務時間帯）'!$C$6:$L$47,10,FALSE))</f>
        <v>8</v>
      </c>
      <c r="AY28" s="845" t="str">
        <f>IF(AY27="","",VLOOKUP(AY27,'【記載例】シフト記号表（勤務時間帯）'!$C$6:$L$47,10,FALSE))</f>
        <v/>
      </c>
      <c r="AZ28" s="857" t="str">
        <f>IF(AZ27="","",VLOOKUP(AZ27,'【記載例】シフト記号表（勤務時間帯）'!$C$6:$L$47,10,FALSE))</f>
        <v/>
      </c>
      <c r="BA28" s="857" t="str">
        <f>IF(BA27="","",VLOOKUP(BA27,'【記載例】シフト記号表（勤務時間帯）'!$C$6:$L$47,10,FALSE))</f>
        <v/>
      </c>
      <c r="BB28" s="902">
        <f>IF($BE$3="４週",SUM(W28:AX28),IF($BE$3="暦月",SUM(W28:BA28),""))</f>
        <v>160</v>
      </c>
      <c r="BC28" s="910"/>
      <c r="BD28" s="919">
        <f>IF($BE$3="４週",BB28/4,IF($BE$3="暦月",(BB28/($BE$8/7)),""))</f>
        <v>40</v>
      </c>
      <c r="BE28" s="910"/>
      <c r="BF28" s="930"/>
      <c r="BG28" s="935"/>
      <c r="BH28" s="935"/>
      <c r="BI28" s="935"/>
      <c r="BJ28" s="946"/>
    </row>
    <row r="29" spans="2:62" ht="20.25" customHeight="1">
      <c r="B29" s="706">
        <f>B27+1</f>
        <v>8</v>
      </c>
      <c r="C29" s="719" t="s">
        <v>643</v>
      </c>
      <c r="D29" s="730"/>
      <c r="E29" s="737"/>
      <c r="F29" s="742"/>
      <c r="G29" s="737"/>
      <c r="H29" s="742"/>
      <c r="I29" s="751" t="s">
        <v>646</v>
      </c>
      <c r="J29" s="765"/>
      <c r="K29" s="771" t="s">
        <v>652</v>
      </c>
      <c r="L29" s="785"/>
      <c r="M29" s="785"/>
      <c r="N29" s="730"/>
      <c r="O29" s="792" t="s">
        <v>522</v>
      </c>
      <c r="P29" s="797"/>
      <c r="Q29" s="797"/>
      <c r="R29" s="797"/>
      <c r="S29" s="808"/>
      <c r="T29" s="816" t="s">
        <v>693</v>
      </c>
      <c r="U29" s="823"/>
      <c r="V29" s="834"/>
      <c r="W29" s="846" t="s">
        <v>700</v>
      </c>
      <c r="X29" s="858" t="s">
        <v>700</v>
      </c>
      <c r="Y29" s="858"/>
      <c r="Z29" s="858"/>
      <c r="AA29" s="858" t="s">
        <v>700</v>
      </c>
      <c r="AB29" s="858" t="s">
        <v>700</v>
      </c>
      <c r="AC29" s="873" t="s">
        <v>700</v>
      </c>
      <c r="AD29" s="846" t="s">
        <v>700</v>
      </c>
      <c r="AE29" s="858" t="s">
        <v>700</v>
      </c>
      <c r="AF29" s="858"/>
      <c r="AG29" s="858"/>
      <c r="AH29" s="858" t="s">
        <v>700</v>
      </c>
      <c r="AI29" s="858" t="s">
        <v>700</v>
      </c>
      <c r="AJ29" s="873" t="s">
        <v>700</v>
      </c>
      <c r="AK29" s="846" t="s">
        <v>700</v>
      </c>
      <c r="AL29" s="858" t="s">
        <v>700</v>
      </c>
      <c r="AM29" s="858"/>
      <c r="AN29" s="858"/>
      <c r="AO29" s="858" t="s">
        <v>700</v>
      </c>
      <c r="AP29" s="858" t="s">
        <v>700</v>
      </c>
      <c r="AQ29" s="873" t="s">
        <v>700</v>
      </c>
      <c r="AR29" s="846" t="s">
        <v>700</v>
      </c>
      <c r="AS29" s="858" t="s">
        <v>700</v>
      </c>
      <c r="AT29" s="858"/>
      <c r="AU29" s="858"/>
      <c r="AV29" s="858" t="s">
        <v>700</v>
      </c>
      <c r="AW29" s="858" t="s">
        <v>700</v>
      </c>
      <c r="AX29" s="873" t="s">
        <v>700</v>
      </c>
      <c r="AY29" s="846"/>
      <c r="AZ29" s="858"/>
      <c r="BA29" s="896"/>
      <c r="BB29" s="903"/>
      <c r="BC29" s="911"/>
      <c r="BD29" s="920"/>
      <c r="BE29" s="926"/>
      <c r="BF29" s="931"/>
      <c r="BG29" s="936"/>
      <c r="BH29" s="936"/>
      <c r="BI29" s="936"/>
      <c r="BJ29" s="947"/>
    </row>
    <row r="30" spans="2:62" ht="20.25" customHeight="1">
      <c r="B30" s="707"/>
      <c r="C30" s="718"/>
      <c r="D30" s="729"/>
      <c r="E30" s="737"/>
      <c r="F30" s="742" t="str">
        <f>C29</f>
        <v>訪問介護員</v>
      </c>
      <c r="G30" s="737"/>
      <c r="H30" s="742" t="str">
        <f>I29</f>
        <v>A</v>
      </c>
      <c r="I30" s="750"/>
      <c r="J30" s="764"/>
      <c r="K30" s="770"/>
      <c r="L30" s="784"/>
      <c r="M30" s="784"/>
      <c r="N30" s="729"/>
      <c r="O30" s="792"/>
      <c r="P30" s="797"/>
      <c r="Q30" s="797"/>
      <c r="R30" s="797"/>
      <c r="S30" s="808"/>
      <c r="T30" s="815" t="s">
        <v>623</v>
      </c>
      <c r="U30" s="822"/>
      <c r="V30" s="833"/>
      <c r="W30" s="845">
        <f>IF(W29="","",VLOOKUP(W29,'【記載例】シフト記号表（勤務時間帯）'!$C$6:$L$47,10,FALSE))</f>
        <v>8</v>
      </c>
      <c r="X30" s="857">
        <f>IF(X29="","",VLOOKUP(X29,'【記載例】シフト記号表（勤務時間帯）'!$C$6:$L$47,10,FALSE))</f>
        <v>8</v>
      </c>
      <c r="Y30" s="857" t="str">
        <f>IF(Y29="","",VLOOKUP(Y29,'【記載例】シフト記号表（勤務時間帯）'!$C$6:$L$47,10,FALSE))</f>
        <v/>
      </c>
      <c r="Z30" s="857" t="str">
        <f>IF(Z29="","",VLOOKUP(Z29,'【記載例】シフト記号表（勤務時間帯）'!$C$6:$L$47,10,FALSE))</f>
        <v/>
      </c>
      <c r="AA30" s="857">
        <f>IF(AA29="","",VLOOKUP(AA29,'【記載例】シフト記号表（勤務時間帯）'!$C$6:$L$47,10,FALSE))</f>
        <v>8</v>
      </c>
      <c r="AB30" s="857">
        <f>IF(AB29="","",VLOOKUP(AB29,'【記載例】シフト記号表（勤務時間帯）'!$C$6:$L$47,10,FALSE))</f>
        <v>8</v>
      </c>
      <c r="AC30" s="872">
        <f>IF(AC29="","",VLOOKUP(AC29,'【記載例】シフト記号表（勤務時間帯）'!$C$6:$L$47,10,FALSE))</f>
        <v>8</v>
      </c>
      <c r="AD30" s="845">
        <f>IF(AD29="","",VLOOKUP(AD29,'【記載例】シフト記号表（勤務時間帯）'!$C$6:$L$47,10,FALSE))</f>
        <v>8</v>
      </c>
      <c r="AE30" s="857">
        <f>IF(AE29="","",VLOOKUP(AE29,'【記載例】シフト記号表（勤務時間帯）'!$C$6:$L$47,10,FALSE))</f>
        <v>8</v>
      </c>
      <c r="AF30" s="857" t="str">
        <f>IF(AF29="","",VLOOKUP(AF29,'【記載例】シフト記号表（勤務時間帯）'!$C$6:$L$47,10,FALSE))</f>
        <v/>
      </c>
      <c r="AG30" s="857" t="str">
        <f>IF(AG29="","",VLOOKUP(AG29,'【記載例】シフト記号表（勤務時間帯）'!$C$6:$L$47,10,FALSE))</f>
        <v/>
      </c>
      <c r="AH30" s="857">
        <f>IF(AH29="","",VLOOKUP(AH29,'【記載例】シフト記号表（勤務時間帯）'!$C$6:$L$47,10,FALSE))</f>
        <v>8</v>
      </c>
      <c r="AI30" s="857">
        <f>IF(AI29="","",VLOOKUP(AI29,'【記載例】シフト記号表（勤務時間帯）'!$C$6:$L$47,10,FALSE))</f>
        <v>8</v>
      </c>
      <c r="AJ30" s="872">
        <f>IF(AJ29="","",VLOOKUP(AJ29,'【記載例】シフト記号表（勤務時間帯）'!$C$6:$L$47,10,FALSE))</f>
        <v>8</v>
      </c>
      <c r="AK30" s="845">
        <f>IF(AK29="","",VLOOKUP(AK29,'【記載例】シフト記号表（勤務時間帯）'!$C$6:$L$47,10,FALSE))</f>
        <v>8</v>
      </c>
      <c r="AL30" s="857">
        <f>IF(AL29="","",VLOOKUP(AL29,'【記載例】シフト記号表（勤務時間帯）'!$C$6:$L$47,10,FALSE))</f>
        <v>8</v>
      </c>
      <c r="AM30" s="857" t="str">
        <f>IF(AM29="","",VLOOKUP(AM29,'【記載例】シフト記号表（勤務時間帯）'!$C$6:$L$47,10,FALSE))</f>
        <v/>
      </c>
      <c r="AN30" s="857" t="str">
        <f>IF(AN29="","",VLOOKUP(AN29,'【記載例】シフト記号表（勤務時間帯）'!$C$6:$L$47,10,FALSE))</f>
        <v/>
      </c>
      <c r="AO30" s="857">
        <f>IF(AO29="","",VLOOKUP(AO29,'【記載例】シフト記号表（勤務時間帯）'!$C$6:$L$47,10,FALSE))</f>
        <v>8</v>
      </c>
      <c r="AP30" s="857">
        <f>IF(AP29="","",VLOOKUP(AP29,'【記載例】シフト記号表（勤務時間帯）'!$C$6:$L$47,10,FALSE))</f>
        <v>8</v>
      </c>
      <c r="AQ30" s="872">
        <f>IF(AQ29="","",VLOOKUP(AQ29,'【記載例】シフト記号表（勤務時間帯）'!$C$6:$L$47,10,FALSE))</f>
        <v>8</v>
      </c>
      <c r="AR30" s="845">
        <f>IF(AR29="","",VLOOKUP(AR29,'【記載例】シフト記号表（勤務時間帯）'!$C$6:$L$47,10,FALSE))</f>
        <v>8</v>
      </c>
      <c r="AS30" s="857">
        <f>IF(AS29="","",VLOOKUP(AS29,'【記載例】シフト記号表（勤務時間帯）'!$C$6:$L$47,10,FALSE))</f>
        <v>8</v>
      </c>
      <c r="AT30" s="857" t="str">
        <f>IF(AT29="","",VLOOKUP(AT29,'【記載例】シフト記号表（勤務時間帯）'!$C$6:$L$47,10,FALSE))</f>
        <v/>
      </c>
      <c r="AU30" s="857" t="str">
        <f>IF(AU29="","",VLOOKUP(AU29,'【記載例】シフト記号表（勤務時間帯）'!$C$6:$L$47,10,FALSE))</f>
        <v/>
      </c>
      <c r="AV30" s="857">
        <f>IF(AV29="","",VLOOKUP(AV29,'【記載例】シフト記号表（勤務時間帯）'!$C$6:$L$47,10,FALSE))</f>
        <v>8</v>
      </c>
      <c r="AW30" s="857">
        <f>IF(AW29="","",VLOOKUP(AW29,'【記載例】シフト記号表（勤務時間帯）'!$C$6:$L$47,10,FALSE))</f>
        <v>8</v>
      </c>
      <c r="AX30" s="872">
        <f>IF(AX29="","",VLOOKUP(AX29,'【記載例】シフト記号表（勤務時間帯）'!$C$6:$L$47,10,FALSE))</f>
        <v>8</v>
      </c>
      <c r="AY30" s="845" t="str">
        <f>IF(AY29="","",VLOOKUP(AY29,'【記載例】シフト記号表（勤務時間帯）'!$C$6:$L$47,10,FALSE))</f>
        <v/>
      </c>
      <c r="AZ30" s="857" t="str">
        <f>IF(AZ29="","",VLOOKUP(AZ29,'【記載例】シフト記号表（勤務時間帯）'!$C$6:$L$47,10,FALSE))</f>
        <v/>
      </c>
      <c r="BA30" s="857" t="str">
        <f>IF(BA29="","",VLOOKUP(BA29,'【記載例】シフト記号表（勤務時間帯）'!$C$6:$L$47,10,FALSE))</f>
        <v/>
      </c>
      <c r="BB30" s="902">
        <f>IF($BE$3="４週",SUM(W30:AX30),IF($BE$3="暦月",SUM(W30:BA30),""))</f>
        <v>160</v>
      </c>
      <c r="BC30" s="910"/>
      <c r="BD30" s="919">
        <f>IF($BE$3="４週",BB30/4,IF($BE$3="暦月",(BB30/($BE$8/7)),""))</f>
        <v>40</v>
      </c>
      <c r="BE30" s="910"/>
      <c r="BF30" s="930"/>
      <c r="BG30" s="935"/>
      <c r="BH30" s="935"/>
      <c r="BI30" s="935"/>
      <c r="BJ30" s="946"/>
    </row>
    <row r="31" spans="2:62" ht="20.25" customHeight="1">
      <c r="B31" s="706">
        <f>B29+1</f>
        <v>9</v>
      </c>
      <c r="C31" s="719" t="s">
        <v>643</v>
      </c>
      <c r="D31" s="730"/>
      <c r="E31" s="737"/>
      <c r="F31" s="742"/>
      <c r="G31" s="737"/>
      <c r="H31" s="742"/>
      <c r="I31" s="751" t="s">
        <v>646</v>
      </c>
      <c r="J31" s="765"/>
      <c r="K31" s="771" t="s">
        <v>652</v>
      </c>
      <c r="L31" s="785"/>
      <c r="M31" s="785"/>
      <c r="N31" s="730"/>
      <c r="O31" s="792" t="s">
        <v>229</v>
      </c>
      <c r="P31" s="797"/>
      <c r="Q31" s="797"/>
      <c r="R31" s="797"/>
      <c r="S31" s="808"/>
      <c r="T31" s="816" t="s">
        <v>693</v>
      </c>
      <c r="U31" s="823"/>
      <c r="V31" s="834"/>
      <c r="W31" s="846" t="s">
        <v>379</v>
      </c>
      <c r="X31" s="858" t="s">
        <v>379</v>
      </c>
      <c r="Y31" s="858"/>
      <c r="Z31" s="858"/>
      <c r="AA31" s="858" t="s">
        <v>379</v>
      </c>
      <c r="AB31" s="858" t="s">
        <v>379</v>
      </c>
      <c r="AC31" s="873" t="s">
        <v>379</v>
      </c>
      <c r="AD31" s="846" t="s">
        <v>379</v>
      </c>
      <c r="AE31" s="858" t="s">
        <v>379</v>
      </c>
      <c r="AF31" s="858"/>
      <c r="AG31" s="858"/>
      <c r="AH31" s="858" t="s">
        <v>379</v>
      </c>
      <c r="AI31" s="858" t="s">
        <v>379</v>
      </c>
      <c r="AJ31" s="873" t="s">
        <v>379</v>
      </c>
      <c r="AK31" s="846" t="s">
        <v>379</v>
      </c>
      <c r="AL31" s="858" t="s">
        <v>379</v>
      </c>
      <c r="AM31" s="858"/>
      <c r="AN31" s="858"/>
      <c r="AO31" s="858" t="s">
        <v>379</v>
      </c>
      <c r="AP31" s="858" t="s">
        <v>379</v>
      </c>
      <c r="AQ31" s="873" t="s">
        <v>379</v>
      </c>
      <c r="AR31" s="846" t="s">
        <v>379</v>
      </c>
      <c r="AS31" s="858" t="s">
        <v>379</v>
      </c>
      <c r="AT31" s="858"/>
      <c r="AU31" s="858"/>
      <c r="AV31" s="858" t="s">
        <v>379</v>
      </c>
      <c r="AW31" s="858" t="s">
        <v>379</v>
      </c>
      <c r="AX31" s="873" t="s">
        <v>379</v>
      </c>
      <c r="AY31" s="846"/>
      <c r="AZ31" s="858"/>
      <c r="BA31" s="896"/>
      <c r="BB31" s="903"/>
      <c r="BC31" s="911"/>
      <c r="BD31" s="920"/>
      <c r="BE31" s="926"/>
      <c r="BF31" s="931"/>
      <c r="BG31" s="936"/>
      <c r="BH31" s="936"/>
      <c r="BI31" s="936"/>
      <c r="BJ31" s="947"/>
    </row>
    <row r="32" spans="2:62" ht="20.25" customHeight="1">
      <c r="B32" s="707"/>
      <c r="C32" s="718"/>
      <c r="D32" s="729"/>
      <c r="E32" s="737"/>
      <c r="F32" s="742" t="str">
        <f>C31</f>
        <v>訪問介護員</v>
      </c>
      <c r="G32" s="737"/>
      <c r="H32" s="742" t="str">
        <f>I31</f>
        <v>A</v>
      </c>
      <c r="I32" s="750"/>
      <c r="J32" s="764"/>
      <c r="K32" s="770"/>
      <c r="L32" s="784"/>
      <c r="M32" s="784"/>
      <c r="N32" s="729"/>
      <c r="O32" s="792"/>
      <c r="P32" s="797"/>
      <c r="Q32" s="797"/>
      <c r="R32" s="797"/>
      <c r="S32" s="808"/>
      <c r="T32" s="817" t="s">
        <v>623</v>
      </c>
      <c r="U32" s="824"/>
      <c r="V32" s="835"/>
      <c r="W32" s="845">
        <f>IF(W31="","",VLOOKUP(W31,'【記載例】シフト記号表（勤務時間帯）'!$C$6:$L$47,10,FALSE))</f>
        <v>8.0000000000000018</v>
      </c>
      <c r="X32" s="857">
        <f>IF(X31="","",VLOOKUP(X31,'【記載例】シフト記号表（勤務時間帯）'!$C$6:$L$47,10,FALSE))</f>
        <v>8.0000000000000018</v>
      </c>
      <c r="Y32" s="857" t="str">
        <f>IF(Y31="","",VLOOKUP(Y31,'【記載例】シフト記号表（勤務時間帯）'!$C$6:$L$47,10,FALSE))</f>
        <v/>
      </c>
      <c r="Z32" s="857" t="str">
        <f>IF(Z31="","",VLOOKUP(Z31,'【記載例】シフト記号表（勤務時間帯）'!$C$6:$L$47,10,FALSE))</f>
        <v/>
      </c>
      <c r="AA32" s="857">
        <f>IF(AA31="","",VLOOKUP(AA31,'【記載例】シフト記号表（勤務時間帯）'!$C$6:$L$47,10,FALSE))</f>
        <v>8.0000000000000018</v>
      </c>
      <c r="AB32" s="857">
        <f>IF(AB31="","",VLOOKUP(AB31,'【記載例】シフト記号表（勤務時間帯）'!$C$6:$L$47,10,FALSE))</f>
        <v>8.0000000000000018</v>
      </c>
      <c r="AC32" s="872">
        <f>IF(AC31="","",VLOOKUP(AC31,'【記載例】シフト記号表（勤務時間帯）'!$C$6:$L$47,10,FALSE))</f>
        <v>8.0000000000000018</v>
      </c>
      <c r="AD32" s="845">
        <f>IF(AD31="","",VLOOKUP(AD31,'【記載例】シフト記号表（勤務時間帯）'!$C$6:$L$47,10,FALSE))</f>
        <v>8.0000000000000018</v>
      </c>
      <c r="AE32" s="857">
        <f>IF(AE31="","",VLOOKUP(AE31,'【記載例】シフト記号表（勤務時間帯）'!$C$6:$L$47,10,FALSE))</f>
        <v>8.0000000000000018</v>
      </c>
      <c r="AF32" s="857" t="str">
        <f>IF(AF31="","",VLOOKUP(AF31,'【記載例】シフト記号表（勤務時間帯）'!$C$6:$L$47,10,FALSE))</f>
        <v/>
      </c>
      <c r="AG32" s="857" t="str">
        <f>IF(AG31="","",VLOOKUP(AG31,'【記載例】シフト記号表（勤務時間帯）'!$C$6:$L$47,10,FALSE))</f>
        <v/>
      </c>
      <c r="AH32" s="857">
        <f>IF(AH31="","",VLOOKUP(AH31,'【記載例】シフト記号表（勤務時間帯）'!$C$6:$L$47,10,FALSE))</f>
        <v>8.0000000000000018</v>
      </c>
      <c r="AI32" s="857">
        <f>IF(AI31="","",VLOOKUP(AI31,'【記載例】シフト記号表（勤務時間帯）'!$C$6:$L$47,10,FALSE))</f>
        <v>8.0000000000000018</v>
      </c>
      <c r="AJ32" s="872">
        <f>IF(AJ31="","",VLOOKUP(AJ31,'【記載例】シフト記号表（勤務時間帯）'!$C$6:$L$47,10,FALSE))</f>
        <v>8.0000000000000018</v>
      </c>
      <c r="AK32" s="845">
        <f>IF(AK31="","",VLOOKUP(AK31,'【記載例】シフト記号表（勤務時間帯）'!$C$6:$L$47,10,FALSE))</f>
        <v>8.0000000000000018</v>
      </c>
      <c r="AL32" s="857">
        <f>IF(AL31="","",VLOOKUP(AL31,'【記載例】シフト記号表（勤務時間帯）'!$C$6:$L$47,10,FALSE))</f>
        <v>8.0000000000000018</v>
      </c>
      <c r="AM32" s="857" t="str">
        <f>IF(AM31="","",VLOOKUP(AM31,'【記載例】シフト記号表（勤務時間帯）'!$C$6:$L$47,10,FALSE))</f>
        <v/>
      </c>
      <c r="AN32" s="857" t="str">
        <f>IF(AN31="","",VLOOKUP(AN31,'【記載例】シフト記号表（勤務時間帯）'!$C$6:$L$47,10,FALSE))</f>
        <v/>
      </c>
      <c r="AO32" s="857">
        <f>IF(AO31="","",VLOOKUP(AO31,'【記載例】シフト記号表（勤務時間帯）'!$C$6:$L$47,10,FALSE))</f>
        <v>8.0000000000000018</v>
      </c>
      <c r="AP32" s="857">
        <f>IF(AP31="","",VLOOKUP(AP31,'【記載例】シフト記号表（勤務時間帯）'!$C$6:$L$47,10,FALSE))</f>
        <v>8.0000000000000018</v>
      </c>
      <c r="AQ32" s="872">
        <f>IF(AQ31="","",VLOOKUP(AQ31,'【記載例】シフト記号表（勤務時間帯）'!$C$6:$L$47,10,FALSE))</f>
        <v>8.0000000000000018</v>
      </c>
      <c r="AR32" s="845">
        <f>IF(AR31="","",VLOOKUP(AR31,'【記載例】シフト記号表（勤務時間帯）'!$C$6:$L$47,10,FALSE))</f>
        <v>8.0000000000000018</v>
      </c>
      <c r="AS32" s="857">
        <f>IF(AS31="","",VLOOKUP(AS31,'【記載例】シフト記号表（勤務時間帯）'!$C$6:$L$47,10,FALSE))</f>
        <v>8.0000000000000018</v>
      </c>
      <c r="AT32" s="857" t="str">
        <f>IF(AT31="","",VLOOKUP(AT31,'【記載例】シフト記号表（勤務時間帯）'!$C$6:$L$47,10,FALSE))</f>
        <v/>
      </c>
      <c r="AU32" s="857" t="str">
        <f>IF(AU31="","",VLOOKUP(AU31,'【記載例】シフト記号表（勤務時間帯）'!$C$6:$L$47,10,FALSE))</f>
        <v/>
      </c>
      <c r="AV32" s="857">
        <f>IF(AV31="","",VLOOKUP(AV31,'【記載例】シフト記号表（勤務時間帯）'!$C$6:$L$47,10,FALSE))</f>
        <v>8.0000000000000018</v>
      </c>
      <c r="AW32" s="857">
        <f>IF(AW31="","",VLOOKUP(AW31,'【記載例】シフト記号表（勤務時間帯）'!$C$6:$L$47,10,FALSE))</f>
        <v>8.0000000000000018</v>
      </c>
      <c r="AX32" s="872">
        <f>IF(AX31="","",VLOOKUP(AX31,'【記載例】シフト記号表（勤務時間帯）'!$C$6:$L$47,10,FALSE))</f>
        <v>8.0000000000000018</v>
      </c>
      <c r="AY32" s="845" t="str">
        <f>IF(AY31="","",VLOOKUP(AY31,'【記載例】シフト記号表（勤務時間帯）'!$C$6:$L$47,10,FALSE))</f>
        <v/>
      </c>
      <c r="AZ32" s="857" t="str">
        <f>IF(AZ31="","",VLOOKUP(AZ31,'【記載例】シフト記号表（勤務時間帯）'!$C$6:$L$47,10,FALSE))</f>
        <v/>
      </c>
      <c r="BA32" s="857" t="str">
        <f>IF(BA31="","",VLOOKUP(BA31,'【記載例】シフト記号表（勤務時間帯）'!$C$6:$L$47,10,FALSE))</f>
        <v/>
      </c>
      <c r="BB32" s="902">
        <f>IF($BE$3="４週",SUM(W32:AX32),IF($BE$3="暦月",SUM(W32:BA32),""))</f>
        <v>160.00000000000003</v>
      </c>
      <c r="BC32" s="910"/>
      <c r="BD32" s="919">
        <f>IF($BE$3="４週",BB32/4,IF($BE$3="暦月",(BB32/($BE$8/7)),""))</f>
        <v>40.000000000000007</v>
      </c>
      <c r="BE32" s="910"/>
      <c r="BF32" s="930"/>
      <c r="BG32" s="935"/>
      <c r="BH32" s="935"/>
      <c r="BI32" s="935"/>
      <c r="BJ32" s="946"/>
    </row>
    <row r="33" spans="2:62" ht="20.25" customHeight="1">
      <c r="B33" s="706">
        <f>B31+1</f>
        <v>10</v>
      </c>
      <c r="C33" s="719" t="s">
        <v>643</v>
      </c>
      <c r="D33" s="730"/>
      <c r="E33" s="737"/>
      <c r="F33" s="742"/>
      <c r="G33" s="737"/>
      <c r="H33" s="742"/>
      <c r="I33" s="751" t="s">
        <v>646</v>
      </c>
      <c r="J33" s="765"/>
      <c r="K33" s="771" t="s">
        <v>653</v>
      </c>
      <c r="L33" s="785"/>
      <c r="M33" s="785"/>
      <c r="N33" s="730"/>
      <c r="O33" s="792" t="s">
        <v>671</v>
      </c>
      <c r="P33" s="797"/>
      <c r="Q33" s="797"/>
      <c r="R33" s="797"/>
      <c r="S33" s="808"/>
      <c r="T33" s="818" t="s">
        <v>693</v>
      </c>
      <c r="U33" s="825"/>
      <c r="V33" s="836"/>
      <c r="W33" s="846" t="s">
        <v>701</v>
      </c>
      <c r="X33" s="858" t="s">
        <v>701</v>
      </c>
      <c r="Y33" s="858"/>
      <c r="Z33" s="858"/>
      <c r="AA33" s="858" t="s">
        <v>701</v>
      </c>
      <c r="AB33" s="858" t="s">
        <v>701</v>
      </c>
      <c r="AC33" s="873" t="s">
        <v>701</v>
      </c>
      <c r="AD33" s="846" t="s">
        <v>701</v>
      </c>
      <c r="AE33" s="858" t="s">
        <v>701</v>
      </c>
      <c r="AF33" s="858"/>
      <c r="AG33" s="858"/>
      <c r="AH33" s="858" t="s">
        <v>701</v>
      </c>
      <c r="AI33" s="858" t="s">
        <v>701</v>
      </c>
      <c r="AJ33" s="873" t="s">
        <v>701</v>
      </c>
      <c r="AK33" s="846" t="s">
        <v>701</v>
      </c>
      <c r="AL33" s="858" t="s">
        <v>701</v>
      </c>
      <c r="AM33" s="858"/>
      <c r="AN33" s="858"/>
      <c r="AO33" s="858" t="s">
        <v>701</v>
      </c>
      <c r="AP33" s="858" t="s">
        <v>701</v>
      </c>
      <c r="AQ33" s="873" t="s">
        <v>701</v>
      </c>
      <c r="AR33" s="846" t="s">
        <v>701</v>
      </c>
      <c r="AS33" s="858" t="s">
        <v>701</v>
      </c>
      <c r="AT33" s="858"/>
      <c r="AU33" s="858"/>
      <c r="AV33" s="858" t="s">
        <v>701</v>
      </c>
      <c r="AW33" s="858" t="s">
        <v>701</v>
      </c>
      <c r="AX33" s="873" t="s">
        <v>701</v>
      </c>
      <c r="AY33" s="846"/>
      <c r="AZ33" s="858"/>
      <c r="BA33" s="896"/>
      <c r="BB33" s="903"/>
      <c r="BC33" s="911"/>
      <c r="BD33" s="920"/>
      <c r="BE33" s="926"/>
      <c r="BF33" s="931"/>
      <c r="BG33" s="936"/>
      <c r="BH33" s="936"/>
      <c r="BI33" s="936"/>
      <c r="BJ33" s="947"/>
    </row>
    <row r="34" spans="2:62" ht="20.25" customHeight="1">
      <c r="B34" s="707"/>
      <c r="C34" s="718"/>
      <c r="D34" s="729"/>
      <c r="E34" s="737"/>
      <c r="F34" s="742" t="str">
        <f>C33</f>
        <v>訪問介護員</v>
      </c>
      <c r="G34" s="737"/>
      <c r="H34" s="742" t="str">
        <f>I33</f>
        <v>A</v>
      </c>
      <c r="I34" s="750"/>
      <c r="J34" s="764"/>
      <c r="K34" s="770"/>
      <c r="L34" s="784"/>
      <c r="M34" s="784"/>
      <c r="N34" s="729"/>
      <c r="O34" s="792"/>
      <c r="P34" s="797"/>
      <c r="Q34" s="797"/>
      <c r="R34" s="797"/>
      <c r="S34" s="808"/>
      <c r="T34" s="817" t="s">
        <v>623</v>
      </c>
      <c r="U34" s="824"/>
      <c r="V34" s="835"/>
      <c r="W34" s="845">
        <f>IF(W33="","",VLOOKUP(W33,'【記載例】シフト記号表（勤務時間帯）'!$C$6:$L$47,10,FALSE))</f>
        <v>8</v>
      </c>
      <c r="X34" s="857">
        <f>IF(X33="","",VLOOKUP(X33,'【記載例】シフト記号表（勤務時間帯）'!$C$6:$L$47,10,FALSE))</f>
        <v>8</v>
      </c>
      <c r="Y34" s="857" t="str">
        <f>IF(Y33="","",VLOOKUP(Y33,'【記載例】シフト記号表（勤務時間帯）'!$C$6:$L$47,10,FALSE))</f>
        <v/>
      </c>
      <c r="Z34" s="857" t="str">
        <f>IF(Z33="","",VLOOKUP(Z33,'【記載例】シフト記号表（勤務時間帯）'!$C$6:$L$47,10,FALSE))</f>
        <v/>
      </c>
      <c r="AA34" s="857">
        <f>IF(AA33="","",VLOOKUP(AA33,'【記載例】シフト記号表（勤務時間帯）'!$C$6:$L$47,10,FALSE))</f>
        <v>8</v>
      </c>
      <c r="AB34" s="857">
        <f>IF(AB33="","",VLOOKUP(AB33,'【記載例】シフト記号表（勤務時間帯）'!$C$6:$L$47,10,FALSE))</f>
        <v>8</v>
      </c>
      <c r="AC34" s="872">
        <f>IF(AC33="","",VLOOKUP(AC33,'【記載例】シフト記号表（勤務時間帯）'!$C$6:$L$47,10,FALSE))</f>
        <v>8</v>
      </c>
      <c r="AD34" s="845">
        <f>IF(AD33="","",VLOOKUP(AD33,'【記載例】シフト記号表（勤務時間帯）'!$C$6:$L$47,10,FALSE))</f>
        <v>8</v>
      </c>
      <c r="AE34" s="857">
        <f>IF(AE33="","",VLOOKUP(AE33,'【記載例】シフト記号表（勤務時間帯）'!$C$6:$L$47,10,FALSE))</f>
        <v>8</v>
      </c>
      <c r="AF34" s="857" t="str">
        <f>IF(AF33="","",VLOOKUP(AF33,'【記載例】シフト記号表（勤務時間帯）'!$C$6:$L$47,10,FALSE))</f>
        <v/>
      </c>
      <c r="AG34" s="857" t="str">
        <f>IF(AG33="","",VLOOKUP(AG33,'【記載例】シフト記号表（勤務時間帯）'!$C$6:$L$47,10,FALSE))</f>
        <v/>
      </c>
      <c r="AH34" s="857">
        <f>IF(AH33="","",VLOOKUP(AH33,'【記載例】シフト記号表（勤務時間帯）'!$C$6:$L$47,10,FALSE))</f>
        <v>8</v>
      </c>
      <c r="AI34" s="857">
        <f>IF(AI33="","",VLOOKUP(AI33,'【記載例】シフト記号表（勤務時間帯）'!$C$6:$L$47,10,FALSE))</f>
        <v>8</v>
      </c>
      <c r="AJ34" s="872">
        <f>IF(AJ33="","",VLOOKUP(AJ33,'【記載例】シフト記号表（勤務時間帯）'!$C$6:$L$47,10,FALSE))</f>
        <v>8</v>
      </c>
      <c r="AK34" s="845">
        <f>IF(AK33="","",VLOOKUP(AK33,'【記載例】シフト記号表（勤務時間帯）'!$C$6:$L$47,10,FALSE))</f>
        <v>8</v>
      </c>
      <c r="AL34" s="857">
        <f>IF(AL33="","",VLOOKUP(AL33,'【記載例】シフト記号表（勤務時間帯）'!$C$6:$L$47,10,FALSE))</f>
        <v>8</v>
      </c>
      <c r="AM34" s="857" t="str">
        <f>IF(AM33="","",VLOOKUP(AM33,'【記載例】シフト記号表（勤務時間帯）'!$C$6:$L$47,10,FALSE))</f>
        <v/>
      </c>
      <c r="AN34" s="857" t="str">
        <f>IF(AN33="","",VLOOKUP(AN33,'【記載例】シフト記号表（勤務時間帯）'!$C$6:$L$47,10,FALSE))</f>
        <v/>
      </c>
      <c r="AO34" s="857">
        <f>IF(AO33="","",VLOOKUP(AO33,'【記載例】シフト記号表（勤務時間帯）'!$C$6:$L$47,10,FALSE))</f>
        <v>8</v>
      </c>
      <c r="AP34" s="857">
        <f>IF(AP33="","",VLOOKUP(AP33,'【記載例】シフト記号表（勤務時間帯）'!$C$6:$L$47,10,FALSE))</f>
        <v>8</v>
      </c>
      <c r="AQ34" s="872">
        <f>IF(AQ33="","",VLOOKUP(AQ33,'【記載例】シフト記号表（勤務時間帯）'!$C$6:$L$47,10,FALSE))</f>
        <v>8</v>
      </c>
      <c r="AR34" s="845">
        <f>IF(AR33="","",VLOOKUP(AR33,'【記載例】シフト記号表（勤務時間帯）'!$C$6:$L$47,10,FALSE))</f>
        <v>8</v>
      </c>
      <c r="AS34" s="857">
        <f>IF(AS33="","",VLOOKUP(AS33,'【記載例】シフト記号表（勤務時間帯）'!$C$6:$L$47,10,FALSE))</f>
        <v>8</v>
      </c>
      <c r="AT34" s="857" t="str">
        <f>IF(AT33="","",VLOOKUP(AT33,'【記載例】シフト記号表（勤務時間帯）'!$C$6:$L$47,10,FALSE))</f>
        <v/>
      </c>
      <c r="AU34" s="857" t="str">
        <f>IF(AU33="","",VLOOKUP(AU33,'【記載例】シフト記号表（勤務時間帯）'!$C$6:$L$47,10,FALSE))</f>
        <v/>
      </c>
      <c r="AV34" s="857">
        <f>IF(AV33="","",VLOOKUP(AV33,'【記載例】シフト記号表（勤務時間帯）'!$C$6:$L$47,10,FALSE))</f>
        <v>8</v>
      </c>
      <c r="AW34" s="857">
        <f>IF(AW33="","",VLOOKUP(AW33,'【記載例】シフト記号表（勤務時間帯）'!$C$6:$L$47,10,FALSE))</f>
        <v>8</v>
      </c>
      <c r="AX34" s="872">
        <f>IF(AX33="","",VLOOKUP(AX33,'【記載例】シフト記号表（勤務時間帯）'!$C$6:$L$47,10,FALSE))</f>
        <v>8</v>
      </c>
      <c r="AY34" s="845" t="str">
        <f>IF(AY33="","",VLOOKUP(AY33,'【記載例】シフト記号表（勤務時間帯）'!$C$6:$L$47,10,FALSE))</f>
        <v/>
      </c>
      <c r="AZ34" s="857" t="str">
        <f>IF(AZ33="","",VLOOKUP(AZ33,'【記載例】シフト記号表（勤務時間帯）'!$C$6:$L$47,10,FALSE))</f>
        <v/>
      </c>
      <c r="BA34" s="857" t="str">
        <f>IF(BA33="","",VLOOKUP(BA33,'【記載例】シフト記号表（勤務時間帯）'!$C$6:$L$47,10,FALSE))</f>
        <v/>
      </c>
      <c r="BB34" s="902">
        <f>IF($BE$3="４週",SUM(W34:AX34),IF($BE$3="暦月",SUM(W34:BA34),""))</f>
        <v>160</v>
      </c>
      <c r="BC34" s="910"/>
      <c r="BD34" s="919">
        <f>IF($BE$3="４週",BB34/4,IF($BE$3="暦月",(BB34/($BE$8/7)),""))</f>
        <v>40</v>
      </c>
      <c r="BE34" s="910"/>
      <c r="BF34" s="930"/>
      <c r="BG34" s="935"/>
      <c r="BH34" s="935"/>
      <c r="BI34" s="935"/>
      <c r="BJ34" s="946"/>
    </row>
    <row r="35" spans="2:62" ht="20.25" customHeight="1">
      <c r="B35" s="706">
        <f>B33+1</f>
        <v>11</v>
      </c>
      <c r="C35" s="719" t="s">
        <v>643</v>
      </c>
      <c r="D35" s="730"/>
      <c r="E35" s="737"/>
      <c r="F35" s="742"/>
      <c r="G35" s="737"/>
      <c r="H35" s="742"/>
      <c r="I35" s="751" t="s">
        <v>646</v>
      </c>
      <c r="J35" s="765"/>
      <c r="K35" s="771" t="s">
        <v>376</v>
      </c>
      <c r="L35" s="785"/>
      <c r="M35" s="785"/>
      <c r="N35" s="730"/>
      <c r="O35" s="792" t="s">
        <v>673</v>
      </c>
      <c r="P35" s="797"/>
      <c r="Q35" s="797"/>
      <c r="R35" s="797"/>
      <c r="S35" s="808"/>
      <c r="T35" s="818" t="s">
        <v>693</v>
      </c>
      <c r="U35" s="825"/>
      <c r="V35" s="836"/>
      <c r="W35" s="846" t="s">
        <v>700</v>
      </c>
      <c r="X35" s="858" t="s">
        <v>700</v>
      </c>
      <c r="Y35" s="858" t="s">
        <v>700</v>
      </c>
      <c r="Z35" s="858" t="s">
        <v>700</v>
      </c>
      <c r="AA35" s="858"/>
      <c r="AB35" s="858"/>
      <c r="AC35" s="873" t="s">
        <v>700</v>
      </c>
      <c r="AD35" s="846" t="s">
        <v>700</v>
      </c>
      <c r="AE35" s="858" t="s">
        <v>700</v>
      </c>
      <c r="AF35" s="858" t="s">
        <v>700</v>
      </c>
      <c r="AG35" s="858" t="s">
        <v>700</v>
      </c>
      <c r="AH35" s="858"/>
      <c r="AI35" s="858"/>
      <c r="AJ35" s="873" t="s">
        <v>700</v>
      </c>
      <c r="AK35" s="846" t="s">
        <v>700</v>
      </c>
      <c r="AL35" s="858" t="s">
        <v>700</v>
      </c>
      <c r="AM35" s="858" t="s">
        <v>700</v>
      </c>
      <c r="AN35" s="858" t="s">
        <v>700</v>
      </c>
      <c r="AO35" s="858"/>
      <c r="AP35" s="858"/>
      <c r="AQ35" s="873" t="s">
        <v>700</v>
      </c>
      <c r="AR35" s="846" t="s">
        <v>700</v>
      </c>
      <c r="AS35" s="858" t="s">
        <v>700</v>
      </c>
      <c r="AT35" s="858" t="s">
        <v>700</v>
      </c>
      <c r="AU35" s="858" t="s">
        <v>700</v>
      </c>
      <c r="AV35" s="858"/>
      <c r="AW35" s="858"/>
      <c r="AX35" s="873" t="s">
        <v>700</v>
      </c>
      <c r="AY35" s="846"/>
      <c r="AZ35" s="858"/>
      <c r="BA35" s="896"/>
      <c r="BB35" s="903"/>
      <c r="BC35" s="911"/>
      <c r="BD35" s="920"/>
      <c r="BE35" s="926"/>
      <c r="BF35" s="931"/>
      <c r="BG35" s="936"/>
      <c r="BH35" s="936"/>
      <c r="BI35" s="936"/>
      <c r="BJ35" s="947"/>
    </row>
    <row r="36" spans="2:62" ht="20.25" customHeight="1">
      <c r="B36" s="707"/>
      <c r="C36" s="718"/>
      <c r="D36" s="729"/>
      <c r="E36" s="737"/>
      <c r="F36" s="742" t="str">
        <f>C35</f>
        <v>訪問介護員</v>
      </c>
      <c r="G36" s="737"/>
      <c r="H36" s="742" t="str">
        <f>I35</f>
        <v>A</v>
      </c>
      <c r="I36" s="750"/>
      <c r="J36" s="764"/>
      <c r="K36" s="770"/>
      <c r="L36" s="784"/>
      <c r="M36" s="784"/>
      <c r="N36" s="729"/>
      <c r="O36" s="792"/>
      <c r="P36" s="797"/>
      <c r="Q36" s="797"/>
      <c r="R36" s="797"/>
      <c r="S36" s="808"/>
      <c r="T36" s="817" t="s">
        <v>623</v>
      </c>
      <c r="U36" s="824"/>
      <c r="V36" s="835"/>
      <c r="W36" s="845">
        <f>IF(W35="","",VLOOKUP(W35,'【記載例】シフト記号表（勤務時間帯）'!$C$6:$L$47,10,FALSE))</f>
        <v>8</v>
      </c>
      <c r="X36" s="857">
        <f>IF(X35="","",VLOOKUP(X35,'【記載例】シフト記号表（勤務時間帯）'!$C$6:$L$47,10,FALSE))</f>
        <v>8</v>
      </c>
      <c r="Y36" s="857">
        <f>IF(Y35="","",VLOOKUP(Y35,'【記載例】シフト記号表（勤務時間帯）'!$C$6:$L$47,10,FALSE))</f>
        <v>8</v>
      </c>
      <c r="Z36" s="857">
        <f>IF(Z35="","",VLOOKUP(Z35,'【記載例】シフト記号表（勤務時間帯）'!$C$6:$L$47,10,FALSE))</f>
        <v>8</v>
      </c>
      <c r="AA36" s="857" t="str">
        <f>IF(AA35="","",VLOOKUP(AA35,'【記載例】シフト記号表（勤務時間帯）'!$C$6:$L$47,10,FALSE))</f>
        <v/>
      </c>
      <c r="AB36" s="857" t="str">
        <f>IF(AB35="","",VLOOKUP(AB35,'【記載例】シフト記号表（勤務時間帯）'!$C$6:$L$47,10,FALSE))</f>
        <v/>
      </c>
      <c r="AC36" s="872">
        <f>IF(AC35="","",VLOOKUP(AC35,'【記載例】シフト記号表（勤務時間帯）'!$C$6:$L$47,10,FALSE))</f>
        <v>8</v>
      </c>
      <c r="AD36" s="845">
        <f>IF(AD35="","",VLOOKUP(AD35,'【記載例】シフト記号表（勤務時間帯）'!$C$6:$L$47,10,FALSE))</f>
        <v>8</v>
      </c>
      <c r="AE36" s="857">
        <f>IF(AE35="","",VLOOKUP(AE35,'【記載例】シフト記号表（勤務時間帯）'!$C$6:$L$47,10,FALSE))</f>
        <v>8</v>
      </c>
      <c r="AF36" s="857">
        <f>IF(AF35="","",VLOOKUP(AF35,'【記載例】シフト記号表（勤務時間帯）'!$C$6:$L$47,10,FALSE))</f>
        <v>8</v>
      </c>
      <c r="AG36" s="857">
        <f>IF(AG35="","",VLOOKUP(AG35,'【記載例】シフト記号表（勤務時間帯）'!$C$6:$L$47,10,FALSE))</f>
        <v>8</v>
      </c>
      <c r="AH36" s="857" t="str">
        <f>IF(AH35="","",VLOOKUP(AH35,'【記載例】シフト記号表（勤務時間帯）'!$C$6:$L$47,10,FALSE))</f>
        <v/>
      </c>
      <c r="AI36" s="857" t="str">
        <f>IF(AI35="","",VLOOKUP(AI35,'【記載例】シフト記号表（勤務時間帯）'!$C$6:$L$47,10,FALSE))</f>
        <v/>
      </c>
      <c r="AJ36" s="872">
        <f>IF(AJ35="","",VLOOKUP(AJ35,'【記載例】シフト記号表（勤務時間帯）'!$C$6:$L$47,10,FALSE))</f>
        <v>8</v>
      </c>
      <c r="AK36" s="845">
        <f>IF(AK35="","",VLOOKUP(AK35,'【記載例】シフト記号表（勤務時間帯）'!$C$6:$L$47,10,FALSE))</f>
        <v>8</v>
      </c>
      <c r="AL36" s="857">
        <f>IF(AL35="","",VLOOKUP(AL35,'【記載例】シフト記号表（勤務時間帯）'!$C$6:$L$47,10,FALSE))</f>
        <v>8</v>
      </c>
      <c r="AM36" s="857">
        <f>IF(AM35="","",VLOOKUP(AM35,'【記載例】シフト記号表（勤務時間帯）'!$C$6:$L$47,10,FALSE))</f>
        <v>8</v>
      </c>
      <c r="AN36" s="857">
        <f>IF(AN35="","",VLOOKUP(AN35,'【記載例】シフト記号表（勤務時間帯）'!$C$6:$L$47,10,FALSE))</f>
        <v>8</v>
      </c>
      <c r="AO36" s="857" t="str">
        <f>IF(AO35="","",VLOOKUP(AO35,'【記載例】シフト記号表（勤務時間帯）'!$C$6:$L$47,10,FALSE))</f>
        <v/>
      </c>
      <c r="AP36" s="857" t="str">
        <f>IF(AP35="","",VLOOKUP(AP35,'【記載例】シフト記号表（勤務時間帯）'!$C$6:$L$47,10,FALSE))</f>
        <v/>
      </c>
      <c r="AQ36" s="872">
        <f>IF(AQ35="","",VLOOKUP(AQ35,'【記載例】シフト記号表（勤務時間帯）'!$C$6:$L$47,10,FALSE))</f>
        <v>8</v>
      </c>
      <c r="AR36" s="845">
        <f>IF(AR35="","",VLOOKUP(AR35,'【記載例】シフト記号表（勤務時間帯）'!$C$6:$L$47,10,FALSE))</f>
        <v>8</v>
      </c>
      <c r="AS36" s="857">
        <f>IF(AS35="","",VLOOKUP(AS35,'【記載例】シフト記号表（勤務時間帯）'!$C$6:$L$47,10,FALSE))</f>
        <v>8</v>
      </c>
      <c r="AT36" s="857">
        <f>IF(AT35="","",VLOOKUP(AT35,'【記載例】シフト記号表（勤務時間帯）'!$C$6:$L$47,10,FALSE))</f>
        <v>8</v>
      </c>
      <c r="AU36" s="857">
        <f>IF(AU35="","",VLOOKUP(AU35,'【記載例】シフト記号表（勤務時間帯）'!$C$6:$L$47,10,FALSE))</f>
        <v>8</v>
      </c>
      <c r="AV36" s="857" t="str">
        <f>IF(AV35="","",VLOOKUP(AV35,'【記載例】シフト記号表（勤務時間帯）'!$C$6:$L$47,10,FALSE))</f>
        <v/>
      </c>
      <c r="AW36" s="857" t="str">
        <f>IF(AW35="","",VLOOKUP(AW35,'【記載例】シフト記号表（勤務時間帯）'!$C$6:$L$47,10,FALSE))</f>
        <v/>
      </c>
      <c r="AX36" s="872">
        <f>IF(AX35="","",VLOOKUP(AX35,'【記載例】シフト記号表（勤務時間帯）'!$C$6:$L$47,10,FALSE))</f>
        <v>8</v>
      </c>
      <c r="AY36" s="845" t="str">
        <f>IF(AY35="","",VLOOKUP(AY35,'【記載例】シフト記号表（勤務時間帯）'!$C$6:$L$47,10,FALSE))</f>
        <v/>
      </c>
      <c r="AZ36" s="857" t="str">
        <f>IF(AZ35="","",VLOOKUP(AZ35,'【記載例】シフト記号表（勤務時間帯）'!$C$6:$L$47,10,FALSE))</f>
        <v/>
      </c>
      <c r="BA36" s="857" t="str">
        <f>IF(BA35="","",VLOOKUP(BA35,'【記載例】シフト記号表（勤務時間帯）'!$C$6:$L$47,10,FALSE))</f>
        <v/>
      </c>
      <c r="BB36" s="902">
        <f>IF($BE$3="４週",SUM(W36:AX36),IF($BE$3="暦月",SUM(W36:BA36),""))</f>
        <v>160</v>
      </c>
      <c r="BC36" s="910"/>
      <c r="BD36" s="919">
        <f>IF($BE$3="４週",BB36/4,IF($BE$3="暦月",(BB36/($BE$8/7)),""))</f>
        <v>40</v>
      </c>
      <c r="BE36" s="910"/>
      <c r="BF36" s="930"/>
      <c r="BG36" s="935"/>
      <c r="BH36" s="935"/>
      <c r="BI36" s="935"/>
      <c r="BJ36" s="946"/>
    </row>
    <row r="37" spans="2:62" ht="20.25" customHeight="1">
      <c r="B37" s="706">
        <f>B35+1</f>
        <v>12</v>
      </c>
      <c r="C37" s="719" t="s">
        <v>643</v>
      </c>
      <c r="D37" s="730"/>
      <c r="E37" s="737"/>
      <c r="F37" s="742"/>
      <c r="G37" s="737"/>
      <c r="H37" s="742"/>
      <c r="I37" s="751" t="s">
        <v>646</v>
      </c>
      <c r="J37" s="765"/>
      <c r="K37" s="771" t="s">
        <v>376</v>
      </c>
      <c r="L37" s="785"/>
      <c r="M37" s="785"/>
      <c r="N37" s="730"/>
      <c r="O37" s="792" t="s">
        <v>675</v>
      </c>
      <c r="P37" s="797"/>
      <c r="Q37" s="797"/>
      <c r="R37" s="797"/>
      <c r="S37" s="808"/>
      <c r="T37" s="818" t="s">
        <v>693</v>
      </c>
      <c r="U37" s="825"/>
      <c r="V37" s="836"/>
      <c r="W37" s="846" t="s">
        <v>379</v>
      </c>
      <c r="X37" s="858" t="s">
        <v>379</v>
      </c>
      <c r="Y37" s="858" t="s">
        <v>379</v>
      </c>
      <c r="Z37" s="858" t="s">
        <v>379</v>
      </c>
      <c r="AA37" s="858"/>
      <c r="AB37" s="858"/>
      <c r="AC37" s="873" t="s">
        <v>379</v>
      </c>
      <c r="AD37" s="846" t="s">
        <v>379</v>
      </c>
      <c r="AE37" s="858" t="s">
        <v>379</v>
      </c>
      <c r="AF37" s="858" t="s">
        <v>379</v>
      </c>
      <c r="AG37" s="858" t="s">
        <v>379</v>
      </c>
      <c r="AH37" s="858"/>
      <c r="AI37" s="858"/>
      <c r="AJ37" s="873" t="s">
        <v>379</v>
      </c>
      <c r="AK37" s="846" t="s">
        <v>379</v>
      </c>
      <c r="AL37" s="858" t="s">
        <v>379</v>
      </c>
      <c r="AM37" s="858" t="s">
        <v>379</v>
      </c>
      <c r="AN37" s="858" t="s">
        <v>379</v>
      </c>
      <c r="AO37" s="858"/>
      <c r="AP37" s="858"/>
      <c r="AQ37" s="873" t="s">
        <v>379</v>
      </c>
      <c r="AR37" s="846" t="s">
        <v>379</v>
      </c>
      <c r="AS37" s="858" t="s">
        <v>379</v>
      </c>
      <c r="AT37" s="858" t="s">
        <v>379</v>
      </c>
      <c r="AU37" s="858" t="s">
        <v>379</v>
      </c>
      <c r="AV37" s="858"/>
      <c r="AW37" s="858"/>
      <c r="AX37" s="873" t="s">
        <v>379</v>
      </c>
      <c r="AY37" s="846"/>
      <c r="AZ37" s="858"/>
      <c r="BA37" s="896"/>
      <c r="BB37" s="903"/>
      <c r="BC37" s="911"/>
      <c r="BD37" s="920"/>
      <c r="BE37" s="926"/>
      <c r="BF37" s="931"/>
      <c r="BG37" s="936"/>
      <c r="BH37" s="936"/>
      <c r="BI37" s="936"/>
      <c r="BJ37" s="947"/>
    </row>
    <row r="38" spans="2:62" ht="20.25" customHeight="1">
      <c r="B38" s="707"/>
      <c r="C38" s="718"/>
      <c r="D38" s="729"/>
      <c r="E38" s="737"/>
      <c r="F38" s="742" t="str">
        <f>C37</f>
        <v>訪問介護員</v>
      </c>
      <c r="G38" s="737"/>
      <c r="H38" s="742" t="str">
        <f>I37</f>
        <v>A</v>
      </c>
      <c r="I38" s="750"/>
      <c r="J38" s="764"/>
      <c r="K38" s="770"/>
      <c r="L38" s="784"/>
      <c r="M38" s="784"/>
      <c r="N38" s="729"/>
      <c r="O38" s="792"/>
      <c r="P38" s="797"/>
      <c r="Q38" s="797"/>
      <c r="R38" s="797"/>
      <c r="S38" s="808"/>
      <c r="T38" s="817" t="s">
        <v>623</v>
      </c>
      <c r="U38" s="824"/>
      <c r="V38" s="835"/>
      <c r="W38" s="845">
        <f>IF(W37="","",VLOOKUP(W37,'【記載例】シフト記号表（勤務時間帯）'!$C$6:$L$47,10,FALSE))</f>
        <v>8.0000000000000018</v>
      </c>
      <c r="X38" s="857">
        <f>IF(X37="","",VLOOKUP(X37,'【記載例】シフト記号表（勤務時間帯）'!$C$6:$L$47,10,FALSE))</f>
        <v>8.0000000000000018</v>
      </c>
      <c r="Y38" s="857">
        <f>IF(Y37="","",VLOOKUP(Y37,'【記載例】シフト記号表（勤務時間帯）'!$C$6:$L$47,10,FALSE))</f>
        <v>8.0000000000000018</v>
      </c>
      <c r="Z38" s="857">
        <f>IF(Z37="","",VLOOKUP(Z37,'【記載例】シフト記号表（勤務時間帯）'!$C$6:$L$47,10,FALSE))</f>
        <v>8.0000000000000018</v>
      </c>
      <c r="AA38" s="857" t="str">
        <f>IF(AA37="","",VLOOKUP(AA37,'【記載例】シフト記号表（勤務時間帯）'!$C$6:$L$47,10,FALSE))</f>
        <v/>
      </c>
      <c r="AB38" s="857" t="str">
        <f>IF(AB37="","",VLOOKUP(AB37,'【記載例】シフト記号表（勤務時間帯）'!$C$6:$L$47,10,FALSE))</f>
        <v/>
      </c>
      <c r="AC38" s="872">
        <f>IF(AC37="","",VLOOKUP(AC37,'【記載例】シフト記号表（勤務時間帯）'!$C$6:$L$47,10,FALSE))</f>
        <v>8.0000000000000018</v>
      </c>
      <c r="AD38" s="845">
        <f>IF(AD37="","",VLOOKUP(AD37,'【記載例】シフト記号表（勤務時間帯）'!$C$6:$L$47,10,FALSE))</f>
        <v>8.0000000000000018</v>
      </c>
      <c r="AE38" s="857">
        <f>IF(AE37="","",VLOOKUP(AE37,'【記載例】シフト記号表（勤務時間帯）'!$C$6:$L$47,10,FALSE))</f>
        <v>8.0000000000000018</v>
      </c>
      <c r="AF38" s="857">
        <f>IF(AF37="","",VLOOKUP(AF37,'【記載例】シフト記号表（勤務時間帯）'!$C$6:$L$47,10,FALSE))</f>
        <v>8.0000000000000018</v>
      </c>
      <c r="AG38" s="857">
        <f>IF(AG37="","",VLOOKUP(AG37,'【記載例】シフト記号表（勤務時間帯）'!$C$6:$L$47,10,FALSE))</f>
        <v>8.0000000000000018</v>
      </c>
      <c r="AH38" s="857" t="str">
        <f>IF(AH37="","",VLOOKUP(AH37,'【記載例】シフト記号表（勤務時間帯）'!$C$6:$L$47,10,FALSE))</f>
        <v/>
      </c>
      <c r="AI38" s="857" t="str">
        <f>IF(AI37="","",VLOOKUP(AI37,'【記載例】シフト記号表（勤務時間帯）'!$C$6:$L$47,10,FALSE))</f>
        <v/>
      </c>
      <c r="AJ38" s="872">
        <f>IF(AJ37="","",VLOOKUP(AJ37,'【記載例】シフト記号表（勤務時間帯）'!$C$6:$L$47,10,FALSE))</f>
        <v>8.0000000000000018</v>
      </c>
      <c r="AK38" s="845">
        <f>IF(AK37="","",VLOOKUP(AK37,'【記載例】シフト記号表（勤務時間帯）'!$C$6:$L$47,10,FALSE))</f>
        <v>8.0000000000000018</v>
      </c>
      <c r="AL38" s="857">
        <f>IF(AL37="","",VLOOKUP(AL37,'【記載例】シフト記号表（勤務時間帯）'!$C$6:$L$47,10,FALSE))</f>
        <v>8.0000000000000018</v>
      </c>
      <c r="AM38" s="857">
        <f>IF(AM37="","",VLOOKUP(AM37,'【記載例】シフト記号表（勤務時間帯）'!$C$6:$L$47,10,FALSE))</f>
        <v>8.0000000000000018</v>
      </c>
      <c r="AN38" s="857">
        <f>IF(AN37="","",VLOOKUP(AN37,'【記載例】シフト記号表（勤務時間帯）'!$C$6:$L$47,10,FALSE))</f>
        <v>8.0000000000000018</v>
      </c>
      <c r="AO38" s="857" t="str">
        <f>IF(AO37="","",VLOOKUP(AO37,'【記載例】シフト記号表（勤務時間帯）'!$C$6:$L$47,10,FALSE))</f>
        <v/>
      </c>
      <c r="AP38" s="857" t="str">
        <f>IF(AP37="","",VLOOKUP(AP37,'【記載例】シフト記号表（勤務時間帯）'!$C$6:$L$47,10,FALSE))</f>
        <v/>
      </c>
      <c r="AQ38" s="872">
        <f>IF(AQ37="","",VLOOKUP(AQ37,'【記載例】シフト記号表（勤務時間帯）'!$C$6:$L$47,10,FALSE))</f>
        <v>8.0000000000000018</v>
      </c>
      <c r="AR38" s="845">
        <f>IF(AR37="","",VLOOKUP(AR37,'【記載例】シフト記号表（勤務時間帯）'!$C$6:$L$47,10,FALSE))</f>
        <v>8.0000000000000018</v>
      </c>
      <c r="AS38" s="857">
        <f>IF(AS37="","",VLOOKUP(AS37,'【記載例】シフト記号表（勤務時間帯）'!$C$6:$L$47,10,FALSE))</f>
        <v>8.0000000000000018</v>
      </c>
      <c r="AT38" s="857">
        <f>IF(AT37="","",VLOOKUP(AT37,'【記載例】シフト記号表（勤務時間帯）'!$C$6:$L$47,10,FALSE))</f>
        <v>8.0000000000000018</v>
      </c>
      <c r="AU38" s="857">
        <f>IF(AU37="","",VLOOKUP(AU37,'【記載例】シフト記号表（勤務時間帯）'!$C$6:$L$47,10,FALSE))</f>
        <v>8.0000000000000018</v>
      </c>
      <c r="AV38" s="857" t="str">
        <f>IF(AV37="","",VLOOKUP(AV37,'【記載例】シフト記号表（勤務時間帯）'!$C$6:$L$47,10,FALSE))</f>
        <v/>
      </c>
      <c r="AW38" s="857" t="str">
        <f>IF(AW37="","",VLOOKUP(AW37,'【記載例】シフト記号表（勤務時間帯）'!$C$6:$L$47,10,FALSE))</f>
        <v/>
      </c>
      <c r="AX38" s="872">
        <f>IF(AX37="","",VLOOKUP(AX37,'【記載例】シフト記号表（勤務時間帯）'!$C$6:$L$47,10,FALSE))</f>
        <v>8.0000000000000018</v>
      </c>
      <c r="AY38" s="845" t="str">
        <f>IF(AY37="","",VLOOKUP(AY37,'【記載例】シフト記号表（勤務時間帯）'!$C$6:$L$47,10,FALSE))</f>
        <v/>
      </c>
      <c r="AZ38" s="857" t="str">
        <f>IF(AZ37="","",VLOOKUP(AZ37,'【記載例】シフト記号表（勤務時間帯）'!$C$6:$L$47,10,FALSE))</f>
        <v/>
      </c>
      <c r="BA38" s="857" t="str">
        <f>IF(BA37="","",VLOOKUP(BA37,'【記載例】シフト記号表（勤務時間帯）'!$C$6:$L$47,10,FALSE))</f>
        <v/>
      </c>
      <c r="BB38" s="902">
        <f>IF($BE$3="４週",SUM(W38:AX38),IF($BE$3="暦月",SUM(W38:BA38),""))</f>
        <v>160.00000000000003</v>
      </c>
      <c r="BC38" s="910"/>
      <c r="BD38" s="919">
        <f>IF($BE$3="４週",BB38/4,IF($BE$3="暦月",(BB38/($BE$8/7)),""))</f>
        <v>40.000000000000007</v>
      </c>
      <c r="BE38" s="910"/>
      <c r="BF38" s="930"/>
      <c r="BG38" s="935"/>
      <c r="BH38" s="935"/>
      <c r="BI38" s="935"/>
      <c r="BJ38" s="946"/>
    </row>
    <row r="39" spans="2:62" ht="20.25" customHeight="1">
      <c r="B39" s="706">
        <f>B37+1</f>
        <v>13</v>
      </c>
      <c r="C39" s="719" t="s">
        <v>643</v>
      </c>
      <c r="D39" s="730"/>
      <c r="E39" s="737"/>
      <c r="F39" s="742"/>
      <c r="G39" s="737"/>
      <c r="H39" s="742"/>
      <c r="I39" s="751" t="s">
        <v>646</v>
      </c>
      <c r="J39" s="765"/>
      <c r="K39" s="771" t="s">
        <v>376</v>
      </c>
      <c r="L39" s="785"/>
      <c r="M39" s="785"/>
      <c r="N39" s="730"/>
      <c r="O39" s="792" t="s">
        <v>678</v>
      </c>
      <c r="P39" s="797"/>
      <c r="Q39" s="797"/>
      <c r="R39" s="797"/>
      <c r="S39" s="808"/>
      <c r="T39" s="818" t="s">
        <v>693</v>
      </c>
      <c r="U39" s="825"/>
      <c r="V39" s="836"/>
      <c r="W39" s="846" t="s">
        <v>701</v>
      </c>
      <c r="X39" s="858" t="s">
        <v>701</v>
      </c>
      <c r="Y39" s="858" t="s">
        <v>701</v>
      </c>
      <c r="Z39" s="858" t="s">
        <v>701</v>
      </c>
      <c r="AA39" s="858"/>
      <c r="AB39" s="858"/>
      <c r="AC39" s="873" t="s">
        <v>701</v>
      </c>
      <c r="AD39" s="846" t="s">
        <v>701</v>
      </c>
      <c r="AE39" s="858" t="s">
        <v>701</v>
      </c>
      <c r="AF39" s="858" t="s">
        <v>701</v>
      </c>
      <c r="AG39" s="858" t="s">
        <v>701</v>
      </c>
      <c r="AH39" s="858"/>
      <c r="AI39" s="858"/>
      <c r="AJ39" s="873" t="s">
        <v>701</v>
      </c>
      <c r="AK39" s="846" t="s">
        <v>701</v>
      </c>
      <c r="AL39" s="858" t="s">
        <v>701</v>
      </c>
      <c r="AM39" s="858" t="s">
        <v>701</v>
      </c>
      <c r="AN39" s="858" t="s">
        <v>701</v>
      </c>
      <c r="AO39" s="858"/>
      <c r="AP39" s="858"/>
      <c r="AQ39" s="873" t="s">
        <v>701</v>
      </c>
      <c r="AR39" s="846" t="s">
        <v>701</v>
      </c>
      <c r="AS39" s="858" t="s">
        <v>701</v>
      </c>
      <c r="AT39" s="858" t="s">
        <v>701</v>
      </c>
      <c r="AU39" s="858" t="s">
        <v>701</v>
      </c>
      <c r="AV39" s="858"/>
      <c r="AW39" s="858"/>
      <c r="AX39" s="873" t="s">
        <v>701</v>
      </c>
      <c r="AY39" s="846"/>
      <c r="AZ39" s="858"/>
      <c r="BA39" s="896"/>
      <c r="BB39" s="903"/>
      <c r="BC39" s="911"/>
      <c r="BD39" s="920"/>
      <c r="BE39" s="926"/>
      <c r="BF39" s="931"/>
      <c r="BG39" s="936"/>
      <c r="BH39" s="936"/>
      <c r="BI39" s="936"/>
      <c r="BJ39" s="947"/>
    </row>
    <row r="40" spans="2:62" ht="20.25" customHeight="1">
      <c r="B40" s="707"/>
      <c r="C40" s="718"/>
      <c r="D40" s="729"/>
      <c r="E40" s="737"/>
      <c r="F40" s="742" t="str">
        <f>C39</f>
        <v>訪問介護員</v>
      </c>
      <c r="G40" s="737"/>
      <c r="H40" s="742" t="str">
        <f>I39</f>
        <v>A</v>
      </c>
      <c r="I40" s="750"/>
      <c r="J40" s="764"/>
      <c r="K40" s="770"/>
      <c r="L40" s="784"/>
      <c r="M40" s="784"/>
      <c r="N40" s="729"/>
      <c r="O40" s="792"/>
      <c r="P40" s="797"/>
      <c r="Q40" s="797"/>
      <c r="R40" s="797"/>
      <c r="S40" s="808"/>
      <c r="T40" s="817" t="s">
        <v>623</v>
      </c>
      <c r="U40" s="824"/>
      <c r="V40" s="835"/>
      <c r="W40" s="845">
        <f>IF(W39="","",VLOOKUP(W39,'【記載例】シフト記号表（勤務時間帯）'!$C$6:$L$47,10,FALSE))</f>
        <v>8</v>
      </c>
      <c r="X40" s="857">
        <f>IF(X39="","",VLOOKUP(X39,'【記載例】シフト記号表（勤務時間帯）'!$C$6:$L$47,10,FALSE))</f>
        <v>8</v>
      </c>
      <c r="Y40" s="857">
        <f>IF(Y39="","",VLOOKUP(Y39,'【記載例】シフト記号表（勤務時間帯）'!$C$6:$L$47,10,FALSE))</f>
        <v>8</v>
      </c>
      <c r="Z40" s="857">
        <f>IF(Z39="","",VLOOKUP(Z39,'【記載例】シフト記号表（勤務時間帯）'!$C$6:$L$47,10,FALSE))</f>
        <v>8</v>
      </c>
      <c r="AA40" s="857" t="str">
        <f>IF(AA39="","",VLOOKUP(AA39,'【記載例】シフト記号表（勤務時間帯）'!$C$6:$L$47,10,FALSE))</f>
        <v/>
      </c>
      <c r="AB40" s="857" t="str">
        <f>IF(AB39="","",VLOOKUP(AB39,'【記載例】シフト記号表（勤務時間帯）'!$C$6:$L$47,10,FALSE))</f>
        <v/>
      </c>
      <c r="AC40" s="872">
        <f>IF(AC39="","",VLOOKUP(AC39,'【記載例】シフト記号表（勤務時間帯）'!$C$6:$L$47,10,FALSE))</f>
        <v>8</v>
      </c>
      <c r="AD40" s="845">
        <f>IF(AD39="","",VLOOKUP(AD39,'【記載例】シフト記号表（勤務時間帯）'!$C$6:$L$47,10,FALSE))</f>
        <v>8</v>
      </c>
      <c r="AE40" s="857">
        <f>IF(AE39="","",VLOOKUP(AE39,'【記載例】シフト記号表（勤務時間帯）'!$C$6:$L$47,10,FALSE))</f>
        <v>8</v>
      </c>
      <c r="AF40" s="857">
        <f>IF(AF39="","",VLOOKUP(AF39,'【記載例】シフト記号表（勤務時間帯）'!$C$6:$L$47,10,FALSE))</f>
        <v>8</v>
      </c>
      <c r="AG40" s="857">
        <f>IF(AG39="","",VLOOKUP(AG39,'【記載例】シフト記号表（勤務時間帯）'!$C$6:$L$47,10,FALSE))</f>
        <v>8</v>
      </c>
      <c r="AH40" s="857" t="str">
        <f>IF(AH39="","",VLOOKUP(AH39,'【記載例】シフト記号表（勤務時間帯）'!$C$6:$L$47,10,FALSE))</f>
        <v/>
      </c>
      <c r="AI40" s="857" t="str">
        <f>IF(AI39="","",VLOOKUP(AI39,'【記載例】シフト記号表（勤務時間帯）'!$C$6:$L$47,10,FALSE))</f>
        <v/>
      </c>
      <c r="AJ40" s="872">
        <f>IF(AJ39="","",VLOOKUP(AJ39,'【記載例】シフト記号表（勤務時間帯）'!$C$6:$L$47,10,FALSE))</f>
        <v>8</v>
      </c>
      <c r="AK40" s="845">
        <f>IF(AK39="","",VLOOKUP(AK39,'【記載例】シフト記号表（勤務時間帯）'!$C$6:$L$47,10,FALSE))</f>
        <v>8</v>
      </c>
      <c r="AL40" s="857">
        <f>IF(AL39="","",VLOOKUP(AL39,'【記載例】シフト記号表（勤務時間帯）'!$C$6:$L$47,10,FALSE))</f>
        <v>8</v>
      </c>
      <c r="AM40" s="857">
        <f>IF(AM39="","",VLOOKUP(AM39,'【記載例】シフト記号表（勤務時間帯）'!$C$6:$L$47,10,FALSE))</f>
        <v>8</v>
      </c>
      <c r="AN40" s="857">
        <f>IF(AN39="","",VLOOKUP(AN39,'【記載例】シフト記号表（勤務時間帯）'!$C$6:$L$47,10,FALSE))</f>
        <v>8</v>
      </c>
      <c r="AO40" s="857" t="str">
        <f>IF(AO39="","",VLOOKUP(AO39,'【記載例】シフト記号表（勤務時間帯）'!$C$6:$L$47,10,FALSE))</f>
        <v/>
      </c>
      <c r="AP40" s="857" t="str">
        <f>IF(AP39="","",VLOOKUP(AP39,'【記載例】シフト記号表（勤務時間帯）'!$C$6:$L$47,10,FALSE))</f>
        <v/>
      </c>
      <c r="AQ40" s="872">
        <f>IF(AQ39="","",VLOOKUP(AQ39,'【記載例】シフト記号表（勤務時間帯）'!$C$6:$L$47,10,FALSE))</f>
        <v>8</v>
      </c>
      <c r="AR40" s="845">
        <f>IF(AR39="","",VLOOKUP(AR39,'【記載例】シフト記号表（勤務時間帯）'!$C$6:$L$47,10,FALSE))</f>
        <v>8</v>
      </c>
      <c r="AS40" s="857">
        <f>IF(AS39="","",VLOOKUP(AS39,'【記載例】シフト記号表（勤務時間帯）'!$C$6:$L$47,10,FALSE))</f>
        <v>8</v>
      </c>
      <c r="AT40" s="857">
        <f>IF(AT39="","",VLOOKUP(AT39,'【記載例】シフト記号表（勤務時間帯）'!$C$6:$L$47,10,FALSE))</f>
        <v>8</v>
      </c>
      <c r="AU40" s="857">
        <f>IF(AU39="","",VLOOKUP(AU39,'【記載例】シフト記号表（勤務時間帯）'!$C$6:$L$47,10,FALSE))</f>
        <v>8</v>
      </c>
      <c r="AV40" s="857" t="str">
        <f>IF(AV39="","",VLOOKUP(AV39,'【記載例】シフト記号表（勤務時間帯）'!$C$6:$L$47,10,FALSE))</f>
        <v/>
      </c>
      <c r="AW40" s="857" t="str">
        <f>IF(AW39="","",VLOOKUP(AW39,'【記載例】シフト記号表（勤務時間帯）'!$C$6:$L$47,10,FALSE))</f>
        <v/>
      </c>
      <c r="AX40" s="872">
        <f>IF(AX39="","",VLOOKUP(AX39,'【記載例】シフト記号表（勤務時間帯）'!$C$6:$L$47,10,FALSE))</f>
        <v>8</v>
      </c>
      <c r="AY40" s="845" t="str">
        <f>IF(AY39="","",VLOOKUP(AY39,'【記載例】シフト記号表（勤務時間帯）'!$C$6:$L$47,10,FALSE))</f>
        <v/>
      </c>
      <c r="AZ40" s="857" t="str">
        <f>IF(AZ39="","",VLOOKUP(AZ39,'【記載例】シフト記号表（勤務時間帯）'!$C$6:$L$47,10,FALSE))</f>
        <v/>
      </c>
      <c r="BA40" s="857" t="str">
        <f>IF(BA39="","",VLOOKUP(BA39,'【記載例】シフト記号表（勤務時間帯）'!$C$6:$L$47,10,FALSE))</f>
        <v/>
      </c>
      <c r="BB40" s="902">
        <f>IF($BE$3="４週",SUM(W40:AX40),IF($BE$3="暦月",SUM(W40:BA40),""))</f>
        <v>160</v>
      </c>
      <c r="BC40" s="910"/>
      <c r="BD40" s="919">
        <f>IF($BE$3="４週",BB40/4,IF($BE$3="暦月",(BB40/($BE$8/7)),""))</f>
        <v>40</v>
      </c>
      <c r="BE40" s="910"/>
      <c r="BF40" s="930"/>
      <c r="BG40" s="935"/>
      <c r="BH40" s="935"/>
      <c r="BI40" s="935"/>
      <c r="BJ40" s="946"/>
    </row>
    <row r="41" spans="2:62" ht="20.25" customHeight="1">
      <c r="B41" s="706">
        <f>B39+1</f>
        <v>14</v>
      </c>
      <c r="C41" s="719" t="s">
        <v>643</v>
      </c>
      <c r="D41" s="730"/>
      <c r="E41" s="737"/>
      <c r="F41" s="742"/>
      <c r="G41" s="737"/>
      <c r="H41" s="742"/>
      <c r="I41" s="751" t="s">
        <v>646</v>
      </c>
      <c r="J41" s="765"/>
      <c r="K41" s="771" t="s">
        <v>376</v>
      </c>
      <c r="L41" s="785"/>
      <c r="M41" s="785"/>
      <c r="N41" s="730"/>
      <c r="O41" s="792" t="s">
        <v>679</v>
      </c>
      <c r="P41" s="797"/>
      <c r="Q41" s="797"/>
      <c r="R41" s="797"/>
      <c r="S41" s="808"/>
      <c r="T41" s="818" t="s">
        <v>693</v>
      </c>
      <c r="U41" s="825"/>
      <c r="V41" s="836"/>
      <c r="W41" s="846" t="s">
        <v>700</v>
      </c>
      <c r="X41" s="858" t="s">
        <v>700</v>
      </c>
      <c r="Y41" s="858"/>
      <c r="Z41" s="858"/>
      <c r="AA41" s="858" t="s">
        <v>700</v>
      </c>
      <c r="AB41" s="858" t="s">
        <v>700</v>
      </c>
      <c r="AC41" s="873" t="s">
        <v>700</v>
      </c>
      <c r="AD41" s="846" t="s">
        <v>700</v>
      </c>
      <c r="AE41" s="858" t="s">
        <v>700</v>
      </c>
      <c r="AF41" s="858"/>
      <c r="AG41" s="858"/>
      <c r="AH41" s="858" t="s">
        <v>700</v>
      </c>
      <c r="AI41" s="858" t="s">
        <v>700</v>
      </c>
      <c r="AJ41" s="873" t="s">
        <v>700</v>
      </c>
      <c r="AK41" s="846" t="s">
        <v>700</v>
      </c>
      <c r="AL41" s="858" t="s">
        <v>700</v>
      </c>
      <c r="AM41" s="858"/>
      <c r="AN41" s="858"/>
      <c r="AO41" s="858" t="s">
        <v>700</v>
      </c>
      <c r="AP41" s="858" t="s">
        <v>700</v>
      </c>
      <c r="AQ41" s="873" t="s">
        <v>700</v>
      </c>
      <c r="AR41" s="846" t="s">
        <v>700</v>
      </c>
      <c r="AS41" s="858" t="s">
        <v>700</v>
      </c>
      <c r="AT41" s="858"/>
      <c r="AU41" s="858"/>
      <c r="AV41" s="858" t="s">
        <v>700</v>
      </c>
      <c r="AW41" s="858" t="s">
        <v>700</v>
      </c>
      <c r="AX41" s="873" t="s">
        <v>700</v>
      </c>
      <c r="AY41" s="846"/>
      <c r="AZ41" s="858"/>
      <c r="BA41" s="896"/>
      <c r="BB41" s="903"/>
      <c r="BC41" s="911"/>
      <c r="BD41" s="920"/>
      <c r="BE41" s="926"/>
      <c r="BF41" s="931"/>
      <c r="BG41" s="936"/>
      <c r="BH41" s="936"/>
      <c r="BI41" s="936"/>
      <c r="BJ41" s="947"/>
    </row>
    <row r="42" spans="2:62" ht="20.25" customHeight="1">
      <c r="B42" s="707"/>
      <c r="C42" s="718"/>
      <c r="D42" s="729"/>
      <c r="E42" s="737"/>
      <c r="F42" s="742" t="str">
        <f>C41</f>
        <v>訪問介護員</v>
      </c>
      <c r="G42" s="737"/>
      <c r="H42" s="742" t="str">
        <f>I41</f>
        <v>A</v>
      </c>
      <c r="I42" s="750"/>
      <c r="J42" s="764"/>
      <c r="K42" s="770"/>
      <c r="L42" s="784"/>
      <c r="M42" s="784"/>
      <c r="N42" s="729"/>
      <c r="O42" s="792"/>
      <c r="P42" s="797"/>
      <c r="Q42" s="797"/>
      <c r="R42" s="797"/>
      <c r="S42" s="808"/>
      <c r="T42" s="817" t="s">
        <v>623</v>
      </c>
      <c r="U42" s="824"/>
      <c r="V42" s="835"/>
      <c r="W42" s="845">
        <f>IF(W41="","",VLOOKUP(W41,'【記載例】シフト記号表（勤務時間帯）'!$C$6:$L$47,10,FALSE))</f>
        <v>8</v>
      </c>
      <c r="X42" s="857">
        <f>IF(X41="","",VLOOKUP(X41,'【記載例】シフト記号表（勤務時間帯）'!$C$6:$L$47,10,FALSE))</f>
        <v>8</v>
      </c>
      <c r="Y42" s="857" t="str">
        <f>IF(Y41="","",VLOOKUP(Y41,'【記載例】シフト記号表（勤務時間帯）'!$C$6:$L$47,10,FALSE))</f>
        <v/>
      </c>
      <c r="Z42" s="857" t="str">
        <f>IF(Z41="","",VLOOKUP(Z41,'【記載例】シフト記号表（勤務時間帯）'!$C$6:$L$47,10,FALSE))</f>
        <v/>
      </c>
      <c r="AA42" s="857">
        <f>IF(AA41="","",VLOOKUP(AA41,'【記載例】シフト記号表（勤務時間帯）'!$C$6:$L$47,10,FALSE))</f>
        <v>8</v>
      </c>
      <c r="AB42" s="857">
        <f>IF(AB41="","",VLOOKUP(AB41,'【記載例】シフト記号表（勤務時間帯）'!$C$6:$L$47,10,FALSE))</f>
        <v>8</v>
      </c>
      <c r="AC42" s="872">
        <f>IF(AC41="","",VLOOKUP(AC41,'【記載例】シフト記号表（勤務時間帯）'!$C$6:$L$47,10,FALSE))</f>
        <v>8</v>
      </c>
      <c r="AD42" s="845">
        <f>IF(AD41="","",VLOOKUP(AD41,'【記載例】シフト記号表（勤務時間帯）'!$C$6:$L$47,10,FALSE))</f>
        <v>8</v>
      </c>
      <c r="AE42" s="857">
        <f>IF(AE41="","",VLOOKUP(AE41,'【記載例】シフト記号表（勤務時間帯）'!$C$6:$L$47,10,FALSE))</f>
        <v>8</v>
      </c>
      <c r="AF42" s="857" t="str">
        <f>IF(AF41="","",VLOOKUP(AF41,'【記載例】シフト記号表（勤務時間帯）'!$C$6:$L$47,10,FALSE))</f>
        <v/>
      </c>
      <c r="AG42" s="857" t="str">
        <f>IF(AG41="","",VLOOKUP(AG41,'【記載例】シフト記号表（勤務時間帯）'!$C$6:$L$47,10,FALSE))</f>
        <v/>
      </c>
      <c r="AH42" s="857">
        <f>IF(AH41="","",VLOOKUP(AH41,'【記載例】シフト記号表（勤務時間帯）'!$C$6:$L$47,10,FALSE))</f>
        <v>8</v>
      </c>
      <c r="AI42" s="857">
        <f>IF(AI41="","",VLOOKUP(AI41,'【記載例】シフト記号表（勤務時間帯）'!$C$6:$L$47,10,FALSE))</f>
        <v>8</v>
      </c>
      <c r="AJ42" s="872">
        <f>IF(AJ41="","",VLOOKUP(AJ41,'【記載例】シフト記号表（勤務時間帯）'!$C$6:$L$47,10,FALSE))</f>
        <v>8</v>
      </c>
      <c r="AK42" s="845">
        <f>IF(AK41="","",VLOOKUP(AK41,'【記載例】シフト記号表（勤務時間帯）'!$C$6:$L$47,10,FALSE))</f>
        <v>8</v>
      </c>
      <c r="AL42" s="857">
        <f>IF(AL41="","",VLOOKUP(AL41,'【記載例】シフト記号表（勤務時間帯）'!$C$6:$L$47,10,FALSE))</f>
        <v>8</v>
      </c>
      <c r="AM42" s="857" t="str">
        <f>IF(AM41="","",VLOOKUP(AM41,'【記載例】シフト記号表（勤務時間帯）'!$C$6:$L$47,10,FALSE))</f>
        <v/>
      </c>
      <c r="AN42" s="857" t="str">
        <f>IF(AN41="","",VLOOKUP(AN41,'【記載例】シフト記号表（勤務時間帯）'!$C$6:$L$47,10,FALSE))</f>
        <v/>
      </c>
      <c r="AO42" s="857">
        <f>IF(AO41="","",VLOOKUP(AO41,'【記載例】シフト記号表（勤務時間帯）'!$C$6:$L$47,10,FALSE))</f>
        <v>8</v>
      </c>
      <c r="AP42" s="857">
        <f>IF(AP41="","",VLOOKUP(AP41,'【記載例】シフト記号表（勤務時間帯）'!$C$6:$L$47,10,FALSE))</f>
        <v>8</v>
      </c>
      <c r="AQ42" s="872">
        <f>IF(AQ41="","",VLOOKUP(AQ41,'【記載例】シフト記号表（勤務時間帯）'!$C$6:$L$47,10,FALSE))</f>
        <v>8</v>
      </c>
      <c r="AR42" s="845">
        <f>IF(AR41="","",VLOOKUP(AR41,'【記載例】シフト記号表（勤務時間帯）'!$C$6:$L$47,10,FALSE))</f>
        <v>8</v>
      </c>
      <c r="AS42" s="857">
        <f>IF(AS41="","",VLOOKUP(AS41,'【記載例】シフト記号表（勤務時間帯）'!$C$6:$L$47,10,FALSE))</f>
        <v>8</v>
      </c>
      <c r="AT42" s="857" t="str">
        <f>IF(AT41="","",VLOOKUP(AT41,'【記載例】シフト記号表（勤務時間帯）'!$C$6:$L$47,10,FALSE))</f>
        <v/>
      </c>
      <c r="AU42" s="857" t="str">
        <f>IF(AU41="","",VLOOKUP(AU41,'【記載例】シフト記号表（勤務時間帯）'!$C$6:$L$47,10,FALSE))</f>
        <v/>
      </c>
      <c r="AV42" s="857">
        <f>IF(AV41="","",VLOOKUP(AV41,'【記載例】シフト記号表（勤務時間帯）'!$C$6:$L$47,10,FALSE))</f>
        <v>8</v>
      </c>
      <c r="AW42" s="857">
        <f>IF(AW41="","",VLOOKUP(AW41,'【記載例】シフト記号表（勤務時間帯）'!$C$6:$L$47,10,FALSE))</f>
        <v>8</v>
      </c>
      <c r="AX42" s="872">
        <f>IF(AX41="","",VLOOKUP(AX41,'【記載例】シフト記号表（勤務時間帯）'!$C$6:$L$47,10,FALSE))</f>
        <v>8</v>
      </c>
      <c r="AY42" s="845" t="str">
        <f>IF(AY41="","",VLOOKUP(AY41,'【記載例】シフト記号表（勤務時間帯）'!$C$6:$L$47,10,FALSE))</f>
        <v/>
      </c>
      <c r="AZ42" s="857" t="str">
        <f>IF(AZ41="","",VLOOKUP(AZ41,'【記載例】シフト記号表（勤務時間帯）'!$C$6:$L$47,10,FALSE))</f>
        <v/>
      </c>
      <c r="BA42" s="857" t="str">
        <f>IF(BA41="","",VLOOKUP(BA41,'【記載例】シフト記号表（勤務時間帯）'!$C$6:$L$47,10,FALSE))</f>
        <v/>
      </c>
      <c r="BB42" s="902">
        <f>IF($BE$3="４週",SUM(W42:AX42),IF($BE$3="暦月",SUM(W42:BA42),""))</f>
        <v>160</v>
      </c>
      <c r="BC42" s="910"/>
      <c r="BD42" s="919">
        <f>IF($BE$3="４週",BB42/4,IF($BE$3="暦月",(BB42/($BE$8/7)),""))</f>
        <v>40</v>
      </c>
      <c r="BE42" s="910"/>
      <c r="BF42" s="930"/>
      <c r="BG42" s="935"/>
      <c r="BH42" s="935"/>
      <c r="BI42" s="935"/>
      <c r="BJ42" s="946"/>
    </row>
    <row r="43" spans="2:62" ht="20.25" customHeight="1">
      <c r="B43" s="706">
        <f>B41+1</f>
        <v>15</v>
      </c>
      <c r="C43" s="719" t="s">
        <v>643</v>
      </c>
      <c r="D43" s="730"/>
      <c r="E43" s="737"/>
      <c r="F43" s="742"/>
      <c r="G43" s="737"/>
      <c r="H43" s="742"/>
      <c r="I43" s="751" t="s">
        <v>646</v>
      </c>
      <c r="J43" s="765"/>
      <c r="K43" s="771" t="s">
        <v>653</v>
      </c>
      <c r="L43" s="785"/>
      <c r="M43" s="785"/>
      <c r="N43" s="730"/>
      <c r="O43" s="792" t="s">
        <v>681</v>
      </c>
      <c r="P43" s="797"/>
      <c r="Q43" s="797"/>
      <c r="R43" s="797"/>
      <c r="S43" s="808"/>
      <c r="T43" s="818" t="s">
        <v>693</v>
      </c>
      <c r="U43" s="825"/>
      <c r="V43" s="836"/>
      <c r="W43" s="846" t="s">
        <v>379</v>
      </c>
      <c r="X43" s="858" t="s">
        <v>379</v>
      </c>
      <c r="Y43" s="858"/>
      <c r="Z43" s="858"/>
      <c r="AA43" s="858" t="s">
        <v>379</v>
      </c>
      <c r="AB43" s="858" t="s">
        <v>379</v>
      </c>
      <c r="AC43" s="873" t="s">
        <v>379</v>
      </c>
      <c r="AD43" s="846" t="s">
        <v>379</v>
      </c>
      <c r="AE43" s="858" t="s">
        <v>379</v>
      </c>
      <c r="AF43" s="858"/>
      <c r="AG43" s="858"/>
      <c r="AH43" s="858" t="s">
        <v>379</v>
      </c>
      <c r="AI43" s="858" t="s">
        <v>379</v>
      </c>
      <c r="AJ43" s="873" t="s">
        <v>379</v>
      </c>
      <c r="AK43" s="846" t="s">
        <v>379</v>
      </c>
      <c r="AL43" s="858" t="s">
        <v>379</v>
      </c>
      <c r="AM43" s="858"/>
      <c r="AN43" s="858"/>
      <c r="AO43" s="858" t="s">
        <v>379</v>
      </c>
      <c r="AP43" s="858" t="s">
        <v>379</v>
      </c>
      <c r="AQ43" s="873" t="s">
        <v>379</v>
      </c>
      <c r="AR43" s="846" t="s">
        <v>379</v>
      </c>
      <c r="AS43" s="858" t="s">
        <v>379</v>
      </c>
      <c r="AT43" s="858"/>
      <c r="AU43" s="858"/>
      <c r="AV43" s="858" t="s">
        <v>379</v>
      </c>
      <c r="AW43" s="858" t="s">
        <v>379</v>
      </c>
      <c r="AX43" s="873" t="s">
        <v>379</v>
      </c>
      <c r="AY43" s="846"/>
      <c r="AZ43" s="858"/>
      <c r="BA43" s="896"/>
      <c r="BB43" s="903"/>
      <c r="BC43" s="911"/>
      <c r="BD43" s="920"/>
      <c r="BE43" s="926"/>
      <c r="BF43" s="931"/>
      <c r="BG43" s="936"/>
      <c r="BH43" s="936"/>
      <c r="BI43" s="936"/>
      <c r="BJ43" s="947"/>
    </row>
    <row r="44" spans="2:62" ht="20.25" customHeight="1">
      <c r="B44" s="707"/>
      <c r="C44" s="718"/>
      <c r="D44" s="729"/>
      <c r="E44" s="737"/>
      <c r="F44" s="742" t="str">
        <f>C43</f>
        <v>訪問介護員</v>
      </c>
      <c r="G44" s="737"/>
      <c r="H44" s="742" t="str">
        <f>I43</f>
        <v>A</v>
      </c>
      <c r="I44" s="750"/>
      <c r="J44" s="764"/>
      <c r="K44" s="770"/>
      <c r="L44" s="784"/>
      <c r="M44" s="784"/>
      <c r="N44" s="729"/>
      <c r="O44" s="792"/>
      <c r="P44" s="797"/>
      <c r="Q44" s="797"/>
      <c r="R44" s="797"/>
      <c r="S44" s="808"/>
      <c r="T44" s="817" t="s">
        <v>623</v>
      </c>
      <c r="U44" s="824"/>
      <c r="V44" s="835"/>
      <c r="W44" s="845">
        <f>IF(W43="","",VLOOKUP(W43,'【記載例】シフト記号表（勤務時間帯）'!$C$6:$L$47,10,FALSE))</f>
        <v>8.0000000000000018</v>
      </c>
      <c r="X44" s="857">
        <f>IF(X43="","",VLOOKUP(X43,'【記載例】シフト記号表（勤務時間帯）'!$C$6:$L$47,10,FALSE))</f>
        <v>8.0000000000000018</v>
      </c>
      <c r="Y44" s="857" t="str">
        <f>IF(Y43="","",VLOOKUP(Y43,'【記載例】シフト記号表（勤務時間帯）'!$C$6:$L$47,10,FALSE))</f>
        <v/>
      </c>
      <c r="Z44" s="857" t="str">
        <f>IF(Z43="","",VLOOKUP(Z43,'【記載例】シフト記号表（勤務時間帯）'!$C$6:$L$47,10,FALSE))</f>
        <v/>
      </c>
      <c r="AA44" s="857">
        <f>IF(AA43="","",VLOOKUP(AA43,'【記載例】シフト記号表（勤務時間帯）'!$C$6:$L$47,10,FALSE))</f>
        <v>8.0000000000000018</v>
      </c>
      <c r="AB44" s="857">
        <f>IF(AB43="","",VLOOKUP(AB43,'【記載例】シフト記号表（勤務時間帯）'!$C$6:$L$47,10,FALSE))</f>
        <v>8.0000000000000018</v>
      </c>
      <c r="AC44" s="872">
        <f>IF(AC43="","",VLOOKUP(AC43,'【記載例】シフト記号表（勤務時間帯）'!$C$6:$L$47,10,FALSE))</f>
        <v>8.0000000000000018</v>
      </c>
      <c r="AD44" s="845">
        <f>IF(AD43="","",VLOOKUP(AD43,'【記載例】シフト記号表（勤務時間帯）'!$C$6:$L$47,10,FALSE))</f>
        <v>8.0000000000000018</v>
      </c>
      <c r="AE44" s="857">
        <f>IF(AE43="","",VLOOKUP(AE43,'【記載例】シフト記号表（勤務時間帯）'!$C$6:$L$47,10,FALSE))</f>
        <v>8.0000000000000018</v>
      </c>
      <c r="AF44" s="857" t="str">
        <f>IF(AF43="","",VLOOKUP(AF43,'【記載例】シフト記号表（勤務時間帯）'!$C$6:$L$47,10,FALSE))</f>
        <v/>
      </c>
      <c r="AG44" s="857" t="str">
        <f>IF(AG43="","",VLOOKUP(AG43,'【記載例】シフト記号表（勤務時間帯）'!$C$6:$L$47,10,FALSE))</f>
        <v/>
      </c>
      <c r="AH44" s="857">
        <f>IF(AH43="","",VLOOKUP(AH43,'【記載例】シフト記号表（勤務時間帯）'!$C$6:$L$47,10,FALSE))</f>
        <v>8.0000000000000018</v>
      </c>
      <c r="AI44" s="857">
        <f>IF(AI43="","",VLOOKUP(AI43,'【記載例】シフト記号表（勤務時間帯）'!$C$6:$L$47,10,FALSE))</f>
        <v>8.0000000000000018</v>
      </c>
      <c r="AJ44" s="872">
        <f>IF(AJ43="","",VLOOKUP(AJ43,'【記載例】シフト記号表（勤務時間帯）'!$C$6:$L$47,10,FALSE))</f>
        <v>8.0000000000000018</v>
      </c>
      <c r="AK44" s="845">
        <f>IF(AK43="","",VLOOKUP(AK43,'【記載例】シフト記号表（勤務時間帯）'!$C$6:$L$47,10,FALSE))</f>
        <v>8.0000000000000018</v>
      </c>
      <c r="AL44" s="857">
        <f>IF(AL43="","",VLOOKUP(AL43,'【記載例】シフト記号表（勤務時間帯）'!$C$6:$L$47,10,FALSE))</f>
        <v>8.0000000000000018</v>
      </c>
      <c r="AM44" s="857" t="str">
        <f>IF(AM43="","",VLOOKUP(AM43,'【記載例】シフト記号表（勤務時間帯）'!$C$6:$L$47,10,FALSE))</f>
        <v/>
      </c>
      <c r="AN44" s="857" t="str">
        <f>IF(AN43="","",VLOOKUP(AN43,'【記載例】シフト記号表（勤務時間帯）'!$C$6:$L$47,10,FALSE))</f>
        <v/>
      </c>
      <c r="AO44" s="857">
        <f>IF(AO43="","",VLOOKUP(AO43,'【記載例】シフト記号表（勤務時間帯）'!$C$6:$L$47,10,FALSE))</f>
        <v>8.0000000000000018</v>
      </c>
      <c r="AP44" s="857">
        <f>IF(AP43="","",VLOOKUP(AP43,'【記載例】シフト記号表（勤務時間帯）'!$C$6:$L$47,10,FALSE))</f>
        <v>8.0000000000000018</v>
      </c>
      <c r="AQ44" s="872">
        <f>IF(AQ43="","",VLOOKUP(AQ43,'【記載例】シフト記号表（勤務時間帯）'!$C$6:$L$47,10,FALSE))</f>
        <v>8.0000000000000018</v>
      </c>
      <c r="AR44" s="845">
        <f>IF(AR43="","",VLOOKUP(AR43,'【記載例】シフト記号表（勤務時間帯）'!$C$6:$L$47,10,FALSE))</f>
        <v>8.0000000000000018</v>
      </c>
      <c r="AS44" s="857">
        <f>IF(AS43="","",VLOOKUP(AS43,'【記載例】シフト記号表（勤務時間帯）'!$C$6:$L$47,10,FALSE))</f>
        <v>8.0000000000000018</v>
      </c>
      <c r="AT44" s="857" t="str">
        <f>IF(AT43="","",VLOOKUP(AT43,'【記載例】シフト記号表（勤務時間帯）'!$C$6:$L$47,10,FALSE))</f>
        <v/>
      </c>
      <c r="AU44" s="857" t="str">
        <f>IF(AU43="","",VLOOKUP(AU43,'【記載例】シフト記号表（勤務時間帯）'!$C$6:$L$47,10,FALSE))</f>
        <v/>
      </c>
      <c r="AV44" s="857">
        <f>IF(AV43="","",VLOOKUP(AV43,'【記載例】シフト記号表（勤務時間帯）'!$C$6:$L$47,10,FALSE))</f>
        <v>8.0000000000000018</v>
      </c>
      <c r="AW44" s="857">
        <f>IF(AW43="","",VLOOKUP(AW43,'【記載例】シフト記号表（勤務時間帯）'!$C$6:$L$47,10,FALSE))</f>
        <v>8.0000000000000018</v>
      </c>
      <c r="AX44" s="872">
        <f>IF(AX43="","",VLOOKUP(AX43,'【記載例】シフト記号表（勤務時間帯）'!$C$6:$L$47,10,FALSE))</f>
        <v>8.0000000000000018</v>
      </c>
      <c r="AY44" s="845" t="str">
        <f>IF(AY43="","",VLOOKUP(AY43,'【記載例】シフト記号表（勤務時間帯）'!$C$6:$L$47,10,FALSE))</f>
        <v/>
      </c>
      <c r="AZ44" s="857" t="str">
        <f>IF(AZ43="","",VLOOKUP(AZ43,'【記載例】シフト記号表（勤務時間帯）'!$C$6:$L$47,10,FALSE))</f>
        <v/>
      </c>
      <c r="BA44" s="857" t="str">
        <f>IF(BA43="","",VLOOKUP(BA43,'【記載例】シフト記号表（勤務時間帯）'!$C$6:$L$47,10,FALSE))</f>
        <v/>
      </c>
      <c r="BB44" s="902">
        <f>IF($BE$3="４週",SUM(W44:AX44),IF($BE$3="暦月",SUM(W44:BA44),""))</f>
        <v>160.00000000000003</v>
      </c>
      <c r="BC44" s="910"/>
      <c r="BD44" s="919">
        <f>IF($BE$3="４週",BB44/4,IF($BE$3="暦月",(BB44/($BE$8/7)),""))</f>
        <v>40.000000000000007</v>
      </c>
      <c r="BE44" s="910"/>
      <c r="BF44" s="930"/>
      <c r="BG44" s="935"/>
      <c r="BH44" s="935"/>
      <c r="BI44" s="935"/>
      <c r="BJ44" s="946"/>
    </row>
    <row r="45" spans="2:62" ht="20.25" customHeight="1">
      <c r="B45" s="706">
        <f>B43+1</f>
        <v>16</v>
      </c>
      <c r="C45" s="719" t="s">
        <v>643</v>
      </c>
      <c r="D45" s="730"/>
      <c r="E45" s="737"/>
      <c r="F45" s="742"/>
      <c r="G45" s="737"/>
      <c r="H45" s="742"/>
      <c r="I45" s="751" t="s">
        <v>646</v>
      </c>
      <c r="J45" s="765"/>
      <c r="K45" s="771" t="s">
        <v>376</v>
      </c>
      <c r="L45" s="785"/>
      <c r="M45" s="785"/>
      <c r="N45" s="730"/>
      <c r="O45" s="792" t="s">
        <v>670</v>
      </c>
      <c r="P45" s="797"/>
      <c r="Q45" s="797"/>
      <c r="R45" s="797"/>
      <c r="S45" s="808"/>
      <c r="T45" s="818" t="s">
        <v>693</v>
      </c>
      <c r="U45" s="825"/>
      <c r="V45" s="836"/>
      <c r="W45" s="846" t="s">
        <v>701</v>
      </c>
      <c r="X45" s="858" t="s">
        <v>701</v>
      </c>
      <c r="Y45" s="858"/>
      <c r="Z45" s="858"/>
      <c r="AA45" s="858" t="s">
        <v>701</v>
      </c>
      <c r="AB45" s="858" t="s">
        <v>701</v>
      </c>
      <c r="AC45" s="873" t="s">
        <v>701</v>
      </c>
      <c r="AD45" s="846" t="s">
        <v>701</v>
      </c>
      <c r="AE45" s="858" t="s">
        <v>701</v>
      </c>
      <c r="AF45" s="858"/>
      <c r="AG45" s="858"/>
      <c r="AH45" s="858" t="s">
        <v>701</v>
      </c>
      <c r="AI45" s="858" t="s">
        <v>701</v>
      </c>
      <c r="AJ45" s="873" t="s">
        <v>701</v>
      </c>
      <c r="AK45" s="846" t="s">
        <v>701</v>
      </c>
      <c r="AL45" s="858" t="s">
        <v>701</v>
      </c>
      <c r="AM45" s="858"/>
      <c r="AN45" s="858"/>
      <c r="AO45" s="858" t="s">
        <v>701</v>
      </c>
      <c r="AP45" s="858" t="s">
        <v>701</v>
      </c>
      <c r="AQ45" s="873" t="s">
        <v>701</v>
      </c>
      <c r="AR45" s="846" t="s">
        <v>701</v>
      </c>
      <c r="AS45" s="858" t="s">
        <v>701</v>
      </c>
      <c r="AT45" s="858"/>
      <c r="AU45" s="858"/>
      <c r="AV45" s="858" t="s">
        <v>701</v>
      </c>
      <c r="AW45" s="858" t="s">
        <v>701</v>
      </c>
      <c r="AX45" s="873" t="s">
        <v>701</v>
      </c>
      <c r="AY45" s="846"/>
      <c r="AZ45" s="858"/>
      <c r="BA45" s="896"/>
      <c r="BB45" s="903"/>
      <c r="BC45" s="911"/>
      <c r="BD45" s="920"/>
      <c r="BE45" s="926"/>
      <c r="BF45" s="931"/>
      <c r="BG45" s="936"/>
      <c r="BH45" s="936"/>
      <c r="BI45" s="936"/>
      <c r="BJ45" s="947"/>
    </row>
    <row r="46" spans="2:62" ht="20.25" customHeight="1">
      <c r="B46" s="707"/>
      <c r="C46" s="718"/>
      <c r="D46" s="729"/>
      <c r="E46" s="737"/>
      <c r="F46" s="742" t="str">
        <f>C45</f>
        <v>訪問介護員</v>
      </c>
      <c r="G46" s="737"/>
      <c r="H46" s="742" t="str">
        <f>I45</f>
        <v>A</v>
      </c>
      <c r="I46" s="750"/>
      <c r="J46" s="764"/>
      <c r="K46" s="770"/>
      <c r="L46" s="784"/>
      <c r="M46" s="784"/>
      <c r="N46" s="729"/>
      <c r="O46" s="792"/>
      <c r="P46" s="797"/>
      <c r="Q46" s="797"/>
      <c r="R46" s="797"/>
      <c r="S46" s="808"/>
      <c r="T46" s="817" t="s">
        <v>623</v>
      </c>
      <c r="U46" s="824"/>
      <c r="V46" s="835"/>
      <c r="W46" s="845">
        <f>IF(W45="","",VLOOKUP(W45,'【記載例】シフト記号表（勤務時間帯）'!$C$6:$L$47,10,FALSE))</f>
        <v>8</v>
      </c>
      <c r="X46" s="857">
        <f>IF(X45="","",VLOOKUP(X45,'【記載例】シフト記号表（勤務時間帯）'!$C$6:$L$47,10,FALSE))</f>
        <v>8</v>
      </c>
      <c r="Y46" s="857" t="str">
        <f>IF(Y45="","",VLOOKUP(Y45,'【記載例】シフト記号表（勤務時間帯）'!$C$6:$L$47,10,FALSE))</f>
        <v/>
      </c>
      <c r="Z46" s="857" t="str">
        <f>IF(Z45="","",VLOOKUP(Z45,'【記載例】シフト記号表（勤務時間帯）'!$C$6:$L$47,10,FALSE))</f>
        <v/>
      </c>
      <c r="AA46" s="857">
        <f>IF(AA45="","",VLOOKUP(AA45,'【記載例】シフト記号表（勤務時間帯）'!$C$6:$L$47,10,FALSE))</f>
        <v>8</v>
      </c>
      <c r="AB46" s="857">
        <f>IF(AB45="","",VLOOKUP(AB45,'【記載例】シフト記号表（勤務時間帯）'!$C$6:$L$47,10,FALSE))</f>
        <v>8</v>
      </c>
      <c r="AC46" s="872">
        <f>IF(AC45="","",VLOOKUP(AC45,'【記載例】シフト記号表（勤務時間帯）'!$C$6:$L$47,10,FALSE))</f>
        <v>8</v>
      </c>
      <c r="AD46" s="845">
        <f>IF(AD45="","",VLOOKUP(AD45,'【記載例】シフト記号表（勤務時間帯）'!$C$6:$L$47,10,FALSE))</f>
        <v>8</v>
      </c>
      <c r="AE46" s="857">
        <f>IF(AE45="","",VLOOKUP(AE45,'【記載例】シフト記号表（勤務時間帯）'!$C$6:$L$47,10,FALSE))</f>
        <v>8</v>
      </c>
      <c r="AF46" s="857" t="str">
        <f>IF(AF45="","",VLOOKUP(AF45,'【記載例】シフト記号表（勤務時間帯）'!$C$6:$L$47,10,FALSE))</f>
        <v/>
      </c>
      <c r="AG46" s="857" t="str">
        <f>IF(AG45="","",VLOOKUP(AG45,'【記載例】シフト記号表（勤務時間帯）'!$C$6:$L$47,10,FALSE))</f>
        <v/>
      </c>
      <c r="AH46" s="857">
        <f>IF(AH45="","",VLOOKUP(AH45,'【記載例】シフト記号表（勤務時間帯）'!$C$6:$L$47,10,FALSE))</f>
        <v>8</v>
      </c>
      <c r="AI46" s="857">
        <f>IF(AI45="","",VLOOKUP(AI45,'【記載例】シフト記号表（勤務時間帯）'!$C$6:$L$47,10,FALSE))</f>
        <v>8</v>
      </c>
      <c r="AJ46" s="872">
        <f>IF(AJ45="","",VLOOKUP(AJ45,'【記載例】シフト記号表（勤務時間帯）'!$C$6:$L$47,10,FALSE))</f>
        <v>8</v>
      </c>
      <c r="AK46" s="845">
        <f>IF(AK45="","",VLOOKUP(AK45,'【記載例】シフト記号表（勤務時間帯）'!$C$6:$L$47,10,FALSE))</f>
        <v>8</v>
      </c>
      <c r="AL46" s="857">
        <f>IF(AL45="","",VLOOKUP(AL45,'【記載例】シフト記号表（勤務時間帯）'!$C$6:$L$47,10,FALSE))</f>
        <v>8</v>
      </c>
      <c r="AM46" s="857" t="str">
        <f>IF(AM45="","",VLOOKUP(AM45,'【記載例】シフト記号表（勤務時間帯）'!$C$6:$L$47,10,FALSE))</f>
        <v/>
      </c>
      <c r="AN46" s="857" t="str">
        <f>IF(AN45="","",VLOOKUP(AN45,'【記載例】シフト記号表（勤務時間帯）'!$C$6:$L$47,10,FALSE))</f>
        <v/>
      </c>
      <c r="AO46" s="857">
        <f>IF(AO45="","",VLOOKUP(AO45,'【記載例】シフト記号表（勤務時間帯）'!$C$6:$L$47,10,FALSE))</f>
        <v>8</v>
      </c>
      <c r="AP46" s="857">
        <f>IF(AP45="","",VLOOKUP(AP45,'【記載例】シフト記号表（勤務時間帯）'!$C$6:$L$47,10,FALSE))</f>
        <v>8</v>
      </c>
      <c r="AQ46" s="872">
        <f>IF(AQ45="","",VLOOKUP(AQ45,'【記載例】シフト記号表（勤務時間帯）'!$C$6:$L$47,10,FALSE))</f>
        <v>8</v>
      </c>
      <c r="AR46" s="845">
        <f>IF(AR45="","",VLOOKUP(AR45,'【記載例】シフト記号表（勤務時間帯）'!$C$6:$L$47,10,FALSE))</f>
        <v>8</v>
      </c>
      <c r="AS46" s="857">
        <f>IF(AS45="","",VLOOKUP(AS45,'【記載例】シフト記号表（勤務時間帯）'!$C$6:$L$47,10,FALSE))</f>
        <v>8</v>
      </c>
      <c r="AT46" s="857" t="str">
        <f>IF(AT45="","",VLOOKUP(AT45,'【記載例】シフト記号表（勤務時間帯）'!$C$6:$L$47,10,FALSE))</f>
        <v/>
      </c>
      <c r="AU46" s="857" t="str">
        <f>IF(AU45="","",VLOOKUP(AU45,'【記載例】シフト記号表（勤務時間帯）'!$C$6:$L$47,10,FALSE))</f>
        <v/>
      </c>
      <c r="AV46" s="857">
        <f>IF(AV45="","",VLOOKUP(AV45,'【記載例】シフト記号表（勤務時間帯）'!$C$6:$L$47,10,FALSE))</f>
        <v>8</v>
      </c>
      <c r="AW46" s="857">
        <f>IF(AW45="","",VLOOKUP(AW45,'【記載例】シフト記号表（勤務時間帯）'!$C$6:$L$47,10,FALSE))</f>
        <v>8</v>
      </c>
      <c r="AX46" s="872">
        <f>IF(AX45="","",VLOOKUP(AX45,'【記載例】シフト記号表（勤務時間帯）'!$C$6:$L$47,10,FALSE))</f>
        <v>8</v>
      </c>
      <c r="AY46" s="845" t="str">
        <f>IF(AY45="","",VLOOKUP(AY45,'【記載例】シフト記号表（勤務時間帯）'!$C$6:$L$47,10,FALSE))</f>
        <v/>
      </c>
      <c r="AZ46" s="857" t="str">
        <f>IF(AZ45="","",VLOOKUP(AZ45,'【記載例】シフト記号表（勤務時間帯）'!$C$6:$L$47,10,FALSE))</f>
        <v/>
      </c>
      <c r="BA46" s="857" t="str">
        <f>IF(BA45="","",VLOOKUP(BA45,'【記載例】シフト記号表（勤務時間帯）'!$C$6:$L$47,10,FALSE))</f>
        <v/>
      </c>
      <c r="BB46" s="902">
        <f>IF($BE$3="４週",SUM(W46:AX46),IF($BE$3="暦月",SUM(W46:BA46),""))</f>
        <v>160</v>
      </c>
      <c r="BC46" s="910"/>
      <c r="BD46" s="919">
        <f>IF($BE$3="４週",BB46/4,IF($BE$3="暦月",(BB46/($BE$8/7)),""))</f>
        <v>40</v>
      </c>
      <c r="BE46" s="910"/>
      <c r="BF46" s="930"/>
      <c r="BG46" s="935"/>
      <c r="BH46" s="935"/>
      <c r="BI46" s="935"/>
      <c r="BJ46" s="946"/>
    </row>
    <row r="47" spans="2:62" ht="20.25" customHeight="1">
      <c r="B47" s="706">
        <f>B45+1</f>
        <v>17</v>
      </c>
      <c r="C47" s="719" t="s">
        <v>643</v>
      </c>
      <c r="D47" s="730"/>
      <c r="E47" s="737"/>
      <c r="F47" s="742"/>
      <c r="G47" s="737"/>
      <c r="H47" s="742"/>
      <c r="I47" s="751" t="s">
        <v>646</v>
      </c>
      <c r="J47" s="765"/>
      <c r="K47" s="771" t="s">
        <v>376</v>
      </c>
      <c r="L47" s="785"/>
      <c r="M47" s="785"/>
      <c r="N47" s="730"/>
      <c r="O47" s="792" t="s">
        <v>298</v>
      </c>
      <c r="P47" s="797"/>
      <c r="Q47" s="797"/>
      <c r="R47" s="797"/>
      <c r="S47" s="808"/>
      <c r="T47" s="818" t="s">
        <v>693</v>
      </c>
      <c r="U47" s="825"/>
      <c r="V47" s="836"/>
      <c r="W47" s="846" t="s">
        <v>700</v>
      </c>
      <c r="X47" s="858" t="s">
        <v>700</v>
      </c>
      <c r="Y47" s="858" t="s">
        <v>700</v>
      </c>
      <c r="Z47" s="858" t="s">
        <v>700</v>
      </c>
      <c r="AA47" s="858"/>
      <c r="AB47" s="858"/>
      <c r="AC47" s="873" t="s">
        <v>700</v>
      </c>
      <c r="AD47" s="846" t="s">
        <v>700</v>
      </c>
      <c r="AE47" s="858" t="s">
        <v>700</v>
      </c>
      <c r="AF47" s="858" t="s">
        <v>700</v>
      </c>
      <c r="AG47" s="858" t="s">
        <v>700</v>
      </c>
      <c r="AH47" s="858"/>
      <c r="AI47" s="858"/>
      <c r="AJ47" s="873" t="s">
        <v>700</v>
      </c>
      <c r="AK47" s="846" t="s">
        <v>700</v>
      </c>
      <c r="AL47" s="858" t="s">
        <v>700</v>
      </c>
      <c r="AM47" s="858" t="s">
        <v>700</v>
      </c>
      <c r="AN47" s="858" t="s">
        <v>700</v>
      </c>
      <c r="AO47" s="858"/>
      <c r="AP47" s="858"/>
      <c r="AQ47" s="873" t="s">
        <v>700</v>
      </c>
      <c r="AR47" s="846" t="s">
        <v>700</v>
      </c>
      <c r="AS47" s="858" t="s">
        <v>700</v>
      </c>
      <c r="AT47" s="858" t="s">
        <v>700</v>
      </c>
      <c r="AU47" s="858" t="s">
        <v>700</v>
      </c>
      <c r="AV47" s="858"/>
      <c r="AW47" s="858"/>
      <c r="AX47" s="873" t="s">
        <v>700</v>
      </c>
      <c r="AY47" s="846"/>
      <c r="AZ47" s="858"/>
      <c r="BA47" s="896"/>
      <c r="BB47" s="903"/>
      <c r="BC47" s="911"/>
      <c r="BD47" s="920"/>
      <c r="BE47" s="926"/>
      <c r="BF47" s="931"/>
      <c r="BG47" s="936"/>
      <c r="BH47" s="936"/>
      <c r="BI47" s="936"/>
      <c r="BJ47" s="947"/>
    </row>
    <row r="48" spans="2:62" ht="20.25" customHeight="1">
      <c r="B48" s="707"/>
      <c r="C48" s="718"/>
      <c r="D48" s="729"/>
      <c r="E48" s="737"/>
      <c r="F48" s="742" t="str">
        <f>C47</f>
        <v>訪問介護員</v>
      </c>
      <c r="G48" s="737"/>
      <c r="H48" s="742" t="str">
        <f>I47</f>
        <v>A</v>
      </c>
      <c r="I48" s="750"/>
      <c r="J48" s="764"/>
      <c r="K48" s="770"/>
      <c r="L48" s="784"/>
      <c r="M48" s="784"/>
      <c r="N48" s="729"/>
      <c r="O48" s="792"/>
      <c r="P48" s="797"/>
      <c r="Q48" s="797"/>
      <c r="R48" s="797"/>
      <c r="S48" s="808"/>
      <c r="T48" s="817" t="s">
        <v>623</v>
      </c>
      <c r="U48" s="824"/>
      <c r="V48" s="835"/>
      <c r="W48" s="845">
        <f>IF(W47="","",VLOOKUP(W47,'【記載例】シフト記号表（勤務時間帯）'!$C$6:$L$47,10,FALSE))</f>
        <v>8</v>
      </c>
      <c r="X48" s="857">
        <f>IF(X47="","",VLOOKUP(X47,'【記載例】シフト記号表（勤務時間帯）'!$C$6:$L$47,10,FALSE))</f>
        <v>8</v>
      </c>
      <c r="Y48" s="857">
        <f>IF(Y47="","",VLOOKUP(Y47,'【記載例】シフト記号表（勤務時間帯）'!$C$6:$L$47,10,FALSE))</f>
        <v>8</v>
      </c>
      <c r="Z48" s="857">
        <f>IF(Z47="","",VLOOKUP(Z47,'【記載例】シフト記号表（勤務時間帯）'!$C$6:$L$47,10,FALSE))</f>
        <v>8</v>
      </c>
      <c r="AA48" s="857" t="str">
        <f>IF(AA47="","",VLOOKUP(AA47,'【記載例】シフト記号表（勤務時間帯）'!$C$6:$L$47,10,FALSE))</f>
        <v/>
      </c>
      <c r="AB48" s="857" t="str">
        <f>IF(AB47="","",VLOOKUP(AB47,'【記載例】シフト記号表（勤務時間帯）'!$C$6:$L$47,10,FALSE))</f>
        <v/>
      </c>
      <c r="AC48" s="872">
        <f>IF(AC47="","",VLOOKUP(AC47,'【記載例】シフト記号表（勤務時間帯）'!$C$6:$L$47,10,FALSE))</f>
        <v>8</v>
      </c>
      <c r="AD48" s="845">
        <f>IF(AD47="","",VLOOKUP(AD47,'【記載例】シフト記号表（勤務時間帯）'!$C$6:$L$47,10,FALSE))</f>
        <v>8</v>
      </c>
      <c r="AE48" s="857">
        <f>IF(AE47="","",VLOOKUP(AE47,'【記載例】シフト記号表（勤務時間帯）'!$C$6:$L$47,10,FALSE))</f>
        <v>8</v>
      </c>
      <c r="AF48" s="857">
        <f>IF(AF47="","",VLOOKUP(AF47,'【記載例】シフト記号表（勤務時間帯）'!$C$6:$L$47,10,FALSE))</f>
        <v>8</v>
      </c>
      <c r="AG48" s="857">
        <f>IF(AG47="","",VLOOKUP(AG47,'【記載例】シフト記号表（勤務時間帯）'!$C$6:$L$47,10,FALSE))</f>
        <v>8</v>
      </c>
      <c r="AH48" s="857" t="str">
        <f>IF(AH47="","",VLOOKUP(AH47,'【記載例】シフト記号表（勤務時間帯）'!$C$6:$L$47,10,FALSE))</f>
        <v/>
      </c>
      <c r="AI48" s="857" t="str">
        <f>IF(AI47="","",VLOOKUP(AI47,'【記載例】シフト記号表（勤務時間帯）'!$C$6:$L$47,10,FALSE))</f>
        <v/>
      </c>
      <c r="AJ48" s="872">
        <f>IF(AJ47="","",VLOOKUP(AJ47,'【記載例】シフト記号表（勤務時間帯）'!$C$6:$L$47,10,FALSE))</f>
        <v>8</v>
      </c>
      <c r="AK48" s="845">
        <f>IF(AK47="","",VLOOKUP(AK47,'【記載例】シフト記号表（勤務時間帯）'!$C$6:$L$47,10,FALSE))</f>
        <v>8</v>
      </c>
      <c r="AL48" s="857">
        <f>IF(AL47="","",VLOOKUP(AL47,'【記載例】シフト記号表（勤務時間帯）'!$C$6:$L$47,10,FALSE))</f>
        <v>8</v>
      </c>
      <c r="AM48" s="857">
        <f>IF(AM47="","",VLOOKUP(AM47,'【記載例】シフト記号表（勤務時間帯）'!$C$6:$L$47,10,FALSE))</f>
        <v>8</v>
      </c>
      <c r="AN48" s="857">
        <f>IF(AN47="","",VLOOKUP(AN47,'【記載例】シフト記号表（勤務時間帯）'!$C$6:$L$47,10,FALSE))</f>
        <v>8</v>
      </c>
      <c r="AO48" s="857" t="str">
        <f>IF(AO47="","",VLOOKUP(AO47,'【記載例】シフト記号表（勤務時間帯）'!$C$6:$L$47,10,FALSE))</f>
        <v/>
      </c>
      <c r="AP48" s="857" t="str">
        <f>IF(AP47="","",VLOOKUP(AP47,'【記載例】シフト記号表（勤務時間帯）'!$C$6:$L$47,10,FALSE))</f>
        <v/>
      </c>
      <c r="AQ48" s="872">
        <f>IF(AQ47="","",VLOOKUP(AQ47,'【記載例】シフト記号表（勤務時間帯）'!$C$6:$L$47,10,FALSE))</f>
        <v>8</v>
      </c>
      <c r="AR48" s="845">
        <f>IF(AR47="","",VLOOKUP(AR47,'【記載例】シフト記号表（勤務時間帯）'!$C$6:$L$47,10,FALSE))</f>
        <v>8</v>
      </c>
      <c r="AS48" s="857">
        <f>IF(AS47="","",VLOOKUP(AS47,'【記載例】シフト記号表（勤務時間帯）'!$C$6:$L$47,10,FALSE))</f>
        <v>8</v>
      </c>
      <c r="AT48" s="857">
        <f>IF(AT47="","",VLOOKUP(AT47,'【記載例】シフト記号表（勤務時間帯）'!$C$6:$L$47,10,FALSE))</f>
        <v>8</v>
      </c>
      <c r="AU48" s="857">
        <f>IF(AU47="","",VLOOKUP(AU47,'【記載例】シフト記号表（勤務時間帯）'!$C$6:$L$47,10,FALSE))</f>
        <v>8</v>
      </c>
      <c r="AV48" s="857" t="str">
        <f>IF(AV47="","",VLOOKUP(AV47,'【記載例】シフト記号表（勤務時間帯）'!$C$6:$L$47,10,FALSE))</f>
        <v/>
      </c>
      <c r="AW48" s="857" t="str">
        <f>IF(AW47="","",VLOOKUP(AW47,'【記載例】シフト記号表（勤務時間帯）'!$C$6:$L$47,10,FALSE))</f>
        <v/>
      </c>
      <c r="AX48" s="872">
        <f>IF(AX47="","",VLOOKUP(AX47,'【記載例】シフト記号表（勤務時間帯）'!$C$6:$L$47,10,FALSE))</f>
        <v>8</v>
      </c>
      <c r="AY48" s="845" t="str">
        <f>IF(AY47="","",VLOOKUP(AY47,'【記載例】シフト記号表（勤務時間帯）'!$C$6:$L$47,10,FALSE))</f>
        <v/>
      </c>
      <c r="AZ48" s="857" t="str">
        <f>IF(AZ47="","",VLOOKUP(AZ47,'【記載例】シフト記号表（勤務時間帯）'!$C$6:$L$47,10,FALSE))</f>
        <v/>
      </c>
      <c r="BA48" s="857" t="str">
        <f>IF(BA47="","",VLOOKUP(BA47,'【記載例】シフト記号表（勤務時間帯）'!$C$6:$L$47,10,FALSE))</f>
        <v/>
      </c>
      <c r="BB48" s="902">
        <f>IF($BE$3="４週",SUM(W48:AX48),IF($BE$3="暦月",SUM(W48:BA48),""))</f>
        <v>160</v>
      </c>
      <c r="BC48" s="910"/>
      <c r="BD48" s="919">
        <f>IF($BE$3="４週",BB48/4,IF($BE$3="暦月",(BB48/($BE$8/7)),""))</f>
        <v>40</v>
      </c>
      <c r="BE48" s="910"/>
      <c r="BF48" s="930"/>
      <c r="BG48" s="935"/>
      <c r="BH48" s="935"/>
      <c r="BI48" s="935"/>
      <c r="BJ48" s="946"/>
    </row>
    <row r="49" spans="2:62" ht="20.25" customHeight="1">
      <c r="B49" s="706">
        <f>B47+1</f>
        <v>18</v>
      </c>
      <c r="C49" s="719" t="s">
        <v>643</v>
      </c>
      <c r="D49" s="730"/>
      <c r="E49" s="737"/>
      <c r="F49" s="742"/>
      <c r="G49" s="737"/>
      <c r="H49" s="742"/>
      <c r="I49" s="751" t="s">
        <v>646</v>
      </c>
      <c r="J49" s="765"/>
      <c r="K49" s="771" t="s">
        <v>376</v>
      </c>
      <c r="L49" s="785"/>
      <c r="M49" s="785"/>
      <c r="N49" s="730"/>
      <c r="O49" s="792" t="s">
        <v>682</v>
      </c>
      <c r="P49" s="797"/>
      <c r="Q49" s="797"/>
      <c r="R49" s="797"/>
      <c r="S49" s="808"/>
      <c r="T49" s="818" t="s">
        <v>693</v>
      </c>
      <c r="U49" s="825"/>
      <c r="V49" s="836"/>
      <c r="W49" s="846" t="s">
        <v>379</v>
      </c>
      <c r="X49" s="858" t="s">
        <v>379</v>
      </c>
      <c r="Y49" s="858" t="s">
        <v>379</v>
      </c>
      <c r="Z49" s="858" t="s">
        <v>379</v>
      </c>
      <c r="AA49" s="858"/>
      <c r="AB49" s="858"/>
      <c r="AC49" s="873" t="s">
        <v>379</v>
      </c>
      <c r="AD49" s="846" t="s">
        <v>379</v>
      </c>
      <c r="AE49" s="858" t="s">
        <v>379</v>
      </c>
      <c r="AF49" s="858" t="s">
        <v>379</v>
      </c>
      <c r="AG49" s="858" t="s">
        <v>379</v>
      </c>
      <c r="AH49" s="858"/>
      <c r="AI49" s="858"/>
      <c r="AJ49" s="873" t="s">
        <v>379</v>
      </c>
      <c r="AK49" s="846" t="s">
        <v>379</v>
      </c>
      <c r="AL49" s="858" t="s">
        <v>379</v>
      </c>
      <c r="AM49" s="858" t="s">
        <v>379</v>
      </c>
      <c r="AN49" s="858" t="s">
        <v>379</v>
      </c>
      <c r="AO49" s="858"/>
      <c r="AP49" s="858"/>
      <c r="AQ49" s="873" t="s">
        <v>379</v>
      </c>
      <c r="AR49" s="846" t="s">
        <v>379</v>
      </c>
      <c r="AS49" s="858" t="s">
        <v>379</v>
      </c>
      <c r="AT49" s="858" t="s">
        <v>379</v>
      </c>
      <c r="AU49" s="858" t="s">
        <v>379</v>
      </c>
      <c r="AV49" s="858"/>
      <c r="AW49" s="858"/>
      <c r="AX49" s="873" t="s">
        <v>379</v>
      </c>
      <c r="AY49" s="846"/>
      <c r="AZ49" s="858"/>
      <c r="BA49" s="896"/>
      <c r="BB49" s="903"/>
      <c r="BC49" s="911"/>
      <c r="BD49" s="920"/>
      <c r="BE49" s="926"/>
      <c r="BF49" s="931"/>
      <c r="BG49" s="936"/>
      <c r="BH49" s="936"/>
      <c r="BI49" s="936"/>
      <c r="BJ49" s="947"/>
    </row>
    <row r="50" spans="2:62" ht="20.25" customHeight="1">
      <c r="B50" s="707"/>
      <c r="C50" s="718"/>
      <c r="D50" s="729"/>
      <c r="E50" s="737"/>
      <c r="F50" s="742" t="str">
        <f>C49</f>
        <v>訪問介護員</v>
      </c>
      <c r="G50" s="737"/>
      <c r="H50" s="742" t="str">
        <f>I49</f>
        <v>A</v>
      </c>
      <c r="I50" s="750"/>
      <c r="J50" s="764"/>
      <c r="K50" s="770"/>
      <c r="L50" s="784"/>
      <c r="M50" s="784"/>
      <c r="N50" s="729"/>
      <c r="O50" s="792"/>
      <c r="P50" s="797"/>
      <c r="Q50" s="797"/>
      <c r="R50" s="797"/>
      <c r="S50" s="808"/>
      <c r="T50" s="817" t="s">
        <v>623</v>
      </c>
      <c r="U50" s="824"/>
      <c r="V50" s="835"/>
      <c r="W50" s="845">
        <f>IF(W49="","",VLOOKUP(W49,'【記載例】シフト記号表（勤務時間帯）'!$C$6:$L$47,10,FALSE))</f>
        <v>8.0000000000000018</v>
      </c>
      <c r="X50" s="857">
        <f>IF(X49="","",VLOOKUP(X49,'【記載例】シフト記号表（勤務時間帯）'!$C$6:$L$47,10,FALSE))</f>
        <v>8.0000000000000018</v>
      </c>
      <c r="Y50" s="857">
        <f>IF(Y49="","",VLOOKUP(Y49,'【記載例】シフト記号表（勤務時間帯）'!$C$6:$L$47,10,FALSE))</f>
        <v>8.0000000000000018</v>
      </c>
      <c r="Z50" s="857">
        <f>IF(Z49="","",VLOOKUP(Z49,'【記載例】シフト記号表（勤務時間帯）'!$C$6:$L$47,10,FALSE))</f>
        <v>8.0000000000000018</v>
      </c>
      <c r="AA50" s="857" t="str">
        <f>IF(AA49="","",VLOOKUP(AA49,'【記載例】シフト記号表（勤務時間帯）'!$C$6:$L$47,10,FALSE))</f>
        <v/>
      </c>
      <c r="AB50" s="857" t="str">
        <f>IF(AB49="","",VLOOKUP(AB49,'【記載例】シフト記号表（勤務時間帯）'!$C$6:$L$47,10,FALSE))</f>
        <v/>
      </c>
      <c r="AC50" s="872">
        <f>IF(AC49="","",VLOOKUP(AC49,'【記載例】シフト記号表（勤務時間帯）'!$C$6:$L$47,10,FALSE))</f>
        <v>8.0000000000000018</v>
      </c>
      <c r="AD50" s="845">
        <f>IF(AD49="","",VLOOKUP(AD49,'【記載例】シフト記号表（勤務時間帯）'!$C$6:$L$47,10,FALSE))</f>
        <v>8.0000000000000018</v>
      </c>
      <c r="AE50" s="857">
        <f>IF(AE49="","",VLOOKUP(AE49,'【記載例】シフト記号表（勤務時間帯）'!$C$6:$L$47,10,FALSE))</f>
        <v>8.0000000000000018</v>
      </c>
      <c r="AF50" s="857">
        <f>IF(AF49="","",VLOOKUP(AF49,'【記載例】シフト記号表（勤務時間帯）'!$C$6:$L$47,10,FALSE))</f>
        <v>8.0000000000000018</v>
      </c>
      <c r="AG50" s="857">
        <f>IF(AG49="","",VLOOKUP(AG49,'【記載例】シフト記号表（勤務時間帯）'!$C$6:$L$47,10,FALSE))</f>
        <v>8.0000000000000018</v>
      </c>
      <c r="AH50" s="857" t="str">
        <f>IF(AH49="","",VLOOKUP(AH49,'【記載例】シフト記号表（勤務時間帯）'!$C$6:$L$47,10,FALSE))</f>
        <v/>
      </c>
      <c r="AI50" s="857" t="str">
        <f>IF(AI49="","",VLOOKUP(AI49,'【記載例】シフト記号表（勤務時間帯）'!$C$6:$L$47,10,FALSE))</f>
        <v/>
      </c>
      <c r="AJ50" s="872">
        <f>IF(AJ49="","",VLOOKUP(AJ49,'【記載例】シフト記号表（勤務時間帯）'!$C$6:$L$47,10,FALSE))</f>
        <v>8.0000000000000018</v>
      </c>
      <c r="AK50" s="845">
        <f>IF(AK49="","",VLOOKUP(AK49,'【記載例】シフト記号表（勤務時間帯）'!$C$6:$L$47,10,FALSE))</f>
        <v>8.0000000000000018</v>
      </c>
      <c r="AL50" s="857">
        <f>IF(AL49="","",VLOOKUP(AL49,'【記載例】シフト記号表（勤務時間帯）'!$C$6:$L$47,10,FALSE))</f>
        <v>8.0000000000000018</v>
      </c>
      <c r="AM50" s="857">
        <f>IF(AM49="","",VLOOKUP(AM49,'【記載例】シフト記号表（勤務時間帯）'!$C$6:$L$47,10,FALSE))</f>
        <v>8.0000000000000018</v>
      </c>
      <c r="AN50" s="857">
        <f>IF(AN49="","",VLOOKUP(AN49,'【記載例】シフト記号表（勤務時間帯）'!$C$6:$L$47,10,FALSE))</f>
        <v>8.0000000000000018</v>
      </c>
      <c r="AO50" s="857" t="str">
        <f>IF(AO49="","",VLOOKUP(AO49,'【記載例】シフト記号表（勤務時間帯）'!$C$6:$L$47,10,FALSE))</f>
        <v/>
      </c>
      <c r="AP50" s="857" t="str">
        <f>IF(AP49="","",VLOOKUP(AP49,'【記載例】シフト記号表（勤務時間帯）'!$C$6:$L$47,10,FALSE))</f>
        <v/>
      </c>
      <c r="AQ50" s="872">
        <f>IF(AQ49="","",VLOOKUP(AQ49,'【記載例】シフト記号表（勤務時間帯）'!$C$6:$L$47,10,FALSE))</f>
        <v>8.0000000000000018</v>
      </c>
      <c r="AR50" s="845">
        <f>IF(AR49="","",VLOOKUP(AR49,'【記載例】シフト記号表（勤務時間帯）'!$C$6:$L$47,10,FALSE))</f>
        <v>8.0000000000000018</v>
      </c>
      <c r="AS50" s="857">
        <f>IF(AS49="","",VLOOKUP(AS49,'【記載例】シフト記号表（勤務時間帯）'!$C$6:$L$47,10,FALSE))</f>
        <v>8.0000000000000018</v>
      </c>
      <c r="AT50" s="857">
        <f>IF(AT49="","",VLOOKUP(AT49,'【記載例】シフト記号表（勤務時間帯）'!$C$6:$L$47,10,FALSE))</f>
        <v>8.0000000000000018</v>
      </c>
      <c r="AU50" s="857">
        <f>IF(AU49="","",VLOOKUP(AU49,'【記載例】シフト記号表（勤務時間帯）'!$C$6:$L$47,10,FALSE))</f>
        <v>8.0000000000000018</v>
      </c>
      <c r="AV50" s="857" t="str">
        <f>IF(AV49="","",VLOOKUP(AV49,'【記載例】シフト記号表（勤務時間帯）'!$C$6:$L$47,10,FALSE))</f>
        <v/>
      </c>
      <c r="AW50" s="857" t="str">
        <f>IF(AW49="","",VLOOKUP(AW49,'【記載例】シフト記号表（勤務時間帯）'!$C$6:$L$47,10,FALSE))</f>
        <v/>
      </c>
      <c r="AX50" s="872">
        <f>IF(AX49="","",VLOOKUP(AX49,'【記載例】シフト記号表（勤務時間帯）'!$C$6:$L$47,10,FALSE))</f>
        <v>8.0000000000000018</v>
      </c>
      <c r="AY50" s="845" t="str">
        <f>IF(AY49="","",VLOOKUP(AY49,'【記載例】シフト記号表（勤務時間帯）'!$C$6:$L$47,10,FALSE))</f>
        <v/>
      </c>
      <c r="AZ50" s="857" t="str">
        <f>IF(AZ49="","",VLOOKUP(AZ49,'【記載例】シフト記号表（勤務時間帯）'!$C$6:$L$47,10,FALSE))</f>
        <v/>
      </c>
      <c r="BA50" s="857" t="str">
        <f>IF(BA49="","",VLOOKUP(BA49,'【記載例】シフト記号表（勤務時間帯）'!$C$6:$L$47,10,FALSE))</f>
        <v/>
      </c>
      <c r="BB50" s="902">
        <f>IF($BE$3="４週",SUM(W50:AX50),IF($BE$3="暦月",SUM(W50:BA50),""))</f>
        <v>160.00000000000003</v>
      </c>
      <c r="BC50" s="910"/>
      <c r="BD50" s="919">
        <f>IF($BE$3="４週",BB50/4,IF($BE$3="暦月",(BB50/($BE$8/7)),""))</f>
        <v>40.000000000000007</v>
      </c>
      <c r="BE50" s="910"/>
      <c r="BF50" s="930"/>
      <c r="BG50" s="935"/>
      <c r="BH50" s="935"/>
      <c r="BI50" s="935"/>
      <c r="BJ50" s="946"/>
    </row>
    <row r="51" spans="2:62" ht="20.25" customHeight="1">
      <c r="B51" s="706">
        <f>B49+1</f>
        <v>19</v>
      </c>
      <c r="C51" s="719" t="s">
        <v>643</v>
      </c>
      <c r="D51" s="730"/>
      <c r="E51" s="738"/>
      <c r="F51" s="743"/>
      <c r="G51" s="738"/>
      <c r="H51" s="743"/>
      <c r="I51" s="751" t="s">
        <v>646</v>
      </c>
      <c r="J51" s="765"/>
      <c r="K51" s="771" t="s">
        <v>376</v>
      </c>
      <c r="L51" s="785"/>
      <c r="M51" s="785"/>
      <c r="N51" s="730"/>
      <c r="O51" s="792" t="s">
        <v>684</v>
      </c>
      <c r="P51" s="797"/>
      <c r="Q51" s="797"/>
      <c r="R51" s="797"/>
      <c r="S51" s="808"/>
      <c r="T51" s="816" t="s">
        <v>693</v>
      </c>
      <c r="U51" s="823"/>
      <c r="V51" s="834"/>
      <c r="W51" s="846" t="s">
        <v>701</v>
      </c>
      <c r="X51" s="858" t="s">
        <v>701</v>
      </c>
      <c r="Y51" s="858" t="s">
        <v>701</v>
      </c>
      <c r="Z51" s="858" t="s">
        <v>701</v>
      </c>
      <c r="AA51" s="858"/>
      <c r="AB51" s="858"/>
      <c r="AC51" s="873" t="s">
        <v>701</v>
      </c>
      <c r="AD51" s="846" t="s">
        <v>701</v>
      </c>
      <c r="AE51" s="858" t="s">
        <v>701</v>
      </c>
      <c r="AF51" s="858" t="s">
        <v>701</v>
      </c>
      <c r="AG51" s="858" t="s">
        <v>701</v>
      </c>
      <c r="AH51" s="858"/>
      <c r="AI51" s="858"/>
      <c r="AJ51" s="873" t="s">
        <v>701</v>
      </c>
      <c r="AK51" s="846" t="s">
        <v>701</v>
      </c>
      <c r="AL51" s="858" t="s">
        <v>701</v>
      </c>
      <c r="AM51" s="858" t="s">
        <v>701</v>
      </c>
      <c r="AN51" s="858" t="s">
        <v>701</v>
      </c>
      <c r="AO51" s="858"/>
      <c r="AP51" s="858"/>
      <c r="AQ51" s="873" t="s">
        <v>701</v>
      </c>
      <c r="AR51" s="846" t="s">
        <v>701</v>
      </c>
      <c r="AS51" s="858" t="s">
        <v>701</v>
      </c>
      <c r="AT51" s="858" t="s">
        <v>701</v>
      </c>
      <c r="AU51" s="858" t="s">
        <v>701</v>
      </c>
      <c r="AV51" s="858"/>
      <c r="AW51" s="858"/>
      <c r="AX51" s="873" t="s">
        <v>701</v>
      </c>
      <c r="AY51" s="846"/>
      <c r="AZ51" s="858"/>
      <c r="BA51" s="896"/>
      <c r="BB51" s="903"/>
      <c r="BC51" s="911"/>
      <c r="BD51" s="920"/>
      <c r="BE51" s="926"/>
      <c r="BF51" s="931"/>
      <c r="BG51" s="936"/>
      <c r="BH51" s="936"/>
      <c r="BI51" s="936"/>
      <c r="BJ51" s="947"/>
    </row>
    <row r="52" spans="2:62" ht="20.25" customHeight="1">
      <c r="B52" s="707"/>
      <c r="C52" s="718"/>
      <c r="D52" s="729"/>
      <c r="E52" s="737"/>
      <c r="F52" s="742" t="str">
        <f>C51</f>
        <v>訪問介護員</v>
      </c>
      <c r="G52" s="737"/>
      <c r="H52" s="742" t="str">
        <f>I51</f>
        <v>A</v>
      </c>
      <c r="I52" s="750"/>
      <c r="J52" s="764"/>
      <c r="K52" s="770"/>
      <c r="L52" s="784"/>
      <c r="M52" s="784"/>
      <c r="N52" s="729"/>
      <c r="O52" s="792"/>
      <c r="P52" s="797"/>
      <c r="Q52" s="797"/>
      <c r="R52" s="797"/>
      <c r="S52" s="808"/>
      <c r="T52" s="817" t="s">
        <v>623</v>
      </c>
      <c r="U52" s="822"/>
      <c r="V52" s="833"/>
      <c r="W52" s="845">
        <f>IF(W51="","",VLOOKUP(W51,'【記載例】シフト記号表（勤務時間帯）'!$C$6:$L$47,10,FALSE))</f>
        <v>8</v>
      </c>
      <c r="X52" s="857">
        <f>IF(X51="","",VLOOKUP(X51,'【記載例】シフト記号表（勤務時間帯）'!$C$6:$L$47,10,FALSE))</f>
        <v>8</v>
      </c>
      <c r="Y52" s="857">
        <f>IF(Y51="","",VLOOKUP(Y51,'【記載例】シフト記号表（勤務時間帯）'!$C$6:$L$47,10,FALSE))</f>
        <v>8</v>
      </c>
      <c r="Z52" s="857">
        <f>IF(Z51="","",VLOOKUP(Z51,'【記載例】シフト記号表（勤務時間帯）'!$C$6:$L$47,10,FALSE))</f>
        <v>8</v>
      </c>
      <c r="AA52" s="857" t="str">
        <f>IF(AA51="","",VLOOKUP(AA51,'【記載例】シフト記号表（勤務時間帯）'!$C$6:$L$47,10,FALSE))</f>
        <v/>
      </c>
      <c r="AB52" s="857" t="str">
        <f>IF(AB51="","",VLOOKUP(AB51,'【記載例】シフト記号表（勤務時間帯）'!$C$6:$L$47,10,FALSE))</f>
        <v/>
      </c>
      <c r="AC52" s="872">
        <f>IF(AC51="","",VLOOKUP(AC51,'【記載例】シフト記号表（勤務時間帯）'!$C$6:$L$47,10,FALSE))</f>
        <v>8</v>
      </c>
      <c r="AD52" s="845">
        <f>IF(AD51="","",VLOOKUP(AD51,'【記載例】シフト記号表（勤務時間帯）'!$C$6:$L$47,10,FALSE))</f>
        <v>8</v>
      </c>
      <c r="AE52" s="857">
        <f>IF(AE51="","",VLOOKUP(AE51,'【記載例】シフト記号表（勤務時間帯）'!$C$6:$L$47,10,FALSE))</f>
        <v>8</v>
      </c>
      <c r="AF52" s="857">
        <f>IF(AF51="","",VLOOKUP(AF51,'【記載例】シフト記号表（勤務時間帯）'!$C$6:$L$47,10,FALSE))</f>
        <v>8</v>
      </c>
      <c r="AG52" s="857">
        <f>IF(AG51="","",VLOOKUP(AG51,'【記載例】シフト記号表（勤務時間帯）'!$C$6:$L$47,10,FALSE))</f>
        <v>8</v>
      </c>
      <c r="AH52" s="857" t="str">
        <f>IF(AH51="","",VLOOKUP(AH51,'【記載例】シフト記号表（勤務時間帯）'!$C$6:$L$47,10,FALSE))</f>
        <v/>
      </c>
      <c r="AI52" s="857" t="str">
        <f>IF(AI51="","",VLOOKUP(AI51,'【記載例】シフト記号表（勤務時間帯）'!$C$6:$L$47,10,FALSE))</f>
        <v/>
      </c>
      <c r="AJ52" s="872">
        <f>IF(AJ51="","",VLOOKUP(AJ51,'【記載例】シフト記号表（勤務時間帯）'!$C$6:$L$47,10,FALSE))</f>
        <v>8</v>
      </c>
      <c r="AK52" s="845">
        <f>IF(AK51="","",VLOOKUP(AK51,'【記載例】シフト記号表（勤務時間帯）'!$C$6:$L$47,10,FALSE))</f>
        <v>8</v>
      </c>
      <c r="AL52" s="857">
        <f>IF(AL51="","",VLOOKUP(AL51,'【記載例】シフト記号表（勤務時間帯）'!$C$6:$L$47,10,FALSE))</f>
        <v>8</v>
      </c>
      <c r="AM52" s="857">
        <f>IF(AM51="","",VLOOKUP(AM51,'【記載例】シフト記号表（勤務時間帯）'!$C$6:$L$47,10,FALSE))</f>
        <v>8</v>
      </c>
      <c r="AN52" s="857">
        <f>IF(AN51="","",VLOOKUP(AN51,'【記載例】シフト記号表（勤務時間帯）'!$C$6:$L$47,10,FALSE))</f>
        <v>8</v>
      </c>
      <c r="AO52" s="857" t="str">
        <f>IF(AO51="","",VLOOKUP(AO51,'【記載例】シフト記号表（勤務時間帯）'!$C$6:$L$47,10,FALSE))</f>
        <v/>
      </c>
      <c r="AP52" s="857" t="str">
        <f>IF(AP51="","",VLOOKUP(AP51,'【記載例】シフト記号表（勤務時間帯）'!$C$6:$L$47,10,FALSE))</f>
        <v/>
      </c>
      <c r="AQ52" s="872">
        <f>IF(AQ51="","",VLOOKUP(AQ51,'【記載例】シフト記号表（勤務時間帯）'!$C$6:$L$47,10,FALSE))</f>
        <v>8</v>
      </c>
      <c r="AR52" s="845">
        <f>IF(AR51="","",VLOOKUP(AR51,'【記載例】シフト記号表（勤務時間帯）'!$C$6:$L$47,10,FALSE))</f>
        <v>8</v>
      </c>
      <c r="AS52" s="857">
        <f>IF(AS51="","",VLOOKUP(AS51,'【記載例】シフト記号表（勤務時間帯）'!$C$6:$L$47,10,FALSE))</f>
        <v>8</v>
      </c>
      <c r="AT52" s="857">
        <f>IF(AT51="","",VLOOKUP(AT51,'【記載例】シフト記号表（勤務時間帯）'!$C$6:$L$47,10,FALSE))</f>
        <v>8</v>
      </c>
      <c r="AU52" s="857">
        <f>IF(AU51="","",VLOOKUP(AU51,'【記載例】シフト記号表（勤務時間帯）'!$C$6:$L$47,10,FALSE))</f>
        <v>8</v>
      </c>
      <c r="AV52" s="857" t="str">
        <f>IF(AV51="","",VLOOKUP(AV51,'【記載例】シフト記号表（勤務時間帯）'!$C$6:$L$47,10,FALSE))</f>
        <v/>
      </c>
      <c r="AW52" s="857" t="str">
        <f>IF(AW51="","",VLOOKUP(AW51,'【記載例】シフト記号表（勤務時間帯）'!$C$6:$L$47,10,FALSE))</f>
        <v/>
      </c>
      <c r="AX52" s="872">
        <f>IF(AX51="","",VLOOKUP(AX51,'【記載例】シフト記号表（勤務時間帯）'!$C$6:$L$47,10,FALSE))</f>
        <v>8</v>
      </c>
      <c r="AY52" s="845" t="str">
        <f>IF(AY51="","",VLOOKUP(AY51,'【記載例】シフト記号表（勤務時間帯）'!$C$6:$L$47,10,FALSE))</f>
        <v/>
      </c>
      <c r="AZ52" s="857" t="str">
        <f>IF(AZ51="","",VLOOKUP(AZ51,'【記載例】シフト記号表（勤務時間帯）'!$C$6:$L$47,10,FALSE))</f>
        <v/>
      </c>
      <c r="BA52" s="857" t="str">
        <f>IF(BA51="","",VLOOKUP(BA51,'【記載例】シフト記号表（勤務時間帯）'!$C$6:$L$47,10,FALSE))</f>
        <v/>
      </c>
      <c r="BB52" s="902">
        <f>IF($BE$3="４週",SUM(W52:AX52),IF($BE$3="暦月",SUM(W52:BA52),""))</f>
        <v>160</v>
      </c>
      <c r="BC52" s="910"/>
      <c r="BD52" s="919">
        <f>IF($BE$3="４週",BB52/4,IF($BE$3="暦月",(BB52/($BE$8/7)),""))</f>
        <v>40</v>
      </c>
      <c r="BE52" s="910"/>
      <c r="BF52" s="930"/>
      <c r="BG52" s="935"/>
      <c r="BH52" s="935"/>
      <c r="BI52" s="935"/>
      <c r="BJ52" s="946"/>
    </row>
    <row r="53" spans="2:62" ht="20.25" customHeight="1">
      <c r="B53" s="706">
        <f>B51+1</f>
        <v>20</v>
      </c>
      <c r="C53" s="719" t="s">
        <v>643</v>
      </c>
      <c r="D53" s="730"/>
      <c r="E53" s="738"/>
      <c r="F53" s="743"/>
      <c r="G53" s="738"/>
      <c r="H53" s="743"/>
      <c r="I53" s="751" t="s">
        <v>647</v>
      </c>
      <c r="J53" s="765"/>
      <c r="K53" s="771" t="s">
        <v>653</v>
      </c>
      <c r="L53" s="785"/>
      <c r="M53" s="785"/>
      <c r="N53" s="730"/>
      <c r="O53" s="792" t="s">
        <v>685</v>
      </c>
      <c r="P53" s="797"/>
      <c r="Q53" s="797"/>
      <c r="R53" s="797"/>
      <c r="S53" s="808"/>
      <c r="T53" s="816" t="s">
        <v>693</v>
      </c>
      <c r="U53" s="823"/>
      <c r="V53" s="834"/>
      <c r="W53" s="846"/>
      <c r="X53" s="858"/>
      <c r="Y53" s="858" t="s">
        <v>379</v>
      </c>
      <c r="Z53" s="858" t="s">
        <v>379</v>
      </c>
      <c r="AA53" s="858" t="s">
        <v>379</v>
      </c>
      <c r="AB53" s="858" t="s">
        <v>379</v>
      </c>
      <c r="AC53" s="873"/>
      <c r="AD53" s="846"/>
      <c r="AE53" s="858"/>
      <c r="AF53" s="858" t="s">
        <v>379</v>
      </c>
      <c r="AG53" s="858" t="s">
        <v>379</v>
      </c>
      <c r="AH53" s="858" t="s">
        <v>379</v>
      </c>
      <c r="AI53" s="858" t="s">
        <v>379</v>
      </c>
      <c r="AJ53" s="873"/>
      <c r="AK53" s="846"/>
      <c r="AL53" s="858"/>
      <c r="AM53" s="858" t="s">
        <v>379</v>
      </c>
      <c r="AN53" s="858" t="s">
        <v>379</v>
      </c>
      <c r="AO53" s="858" t="s">
        <v>379</v>
      </c>
      <c r="AP53" s="858" t="s">
        <v>379</v>
      </c>
      <c r="AQ53" s="873"/>
      <c r="AR53" s="846"/>
      <c r="AS53" s="858"/>
      <c r="AT53" s="858" t="s">
        <v>379</v>
      </c>
      <c r="AU53" s="858" t="s">
        <v>379</v>
      </c>
      <c r="AV53" s="858" t="s">
        <v>379</v>
      </c>
      <c r="AW53" s="858" t="s">
        <v>379</v>
      </c>
      <c r="AX53" s="873"/>
      <c r="AY53" s="846"/>
      <c r="AZ53" s="858"/>
      <c r="BA53" s="896"/>
      <c r="BB53" s="903"/>
      <c r="BC53" s="911"/>
      <c r="BD53" s="920"/>
      <c r="BE53" s="926"/>
      <c r="BF53" s="931"/>
      <c r="BG53" s="936"/>
      <c r="BH53" s="936"/>
      <c r="BI53" s="936"/>
      <c r="BJ53" s="947"/>
    </row>
    <row r="54" spans="2:62" ht="20.25" customHeight="1">
      <c r="B54" s="707"/>
      <c r="C54" s="718"/>
      <c r="D54" s="729"/>
      <c r="E54" s="737"/>
      <c r="F54" s="742" t="str">
        <f>C53</f>
        <v>訪問介護員</v>
      </c>
      <c r="G54" s="737"/>
      <c r="H54" s="742" t="str">
        <f>I53</f>
        <v>C</v>
      </c>
      <c r="I54" s="750"/>
      <c r="J54" s="764"/>
      <c r="K54" s="770"/>
      <c r="L54" s="784"/>
      <c r="M54" s="784"/>
      <c r="N54" s="729"/>
      <c r="O54" s="792"/>
      <c r="P54" s="797"/>
      <c r="Q54" s="797"/>
      <c r="R54" s="797"/>
      <c r="S54" s="808"/>
      <c r="T54" s="817" t="s">
        <v>623</v>
      </c>
      <c r="U54" s="824"/>
      <c r="V54" s="835"/>
      <c r="W54" s="845" t="str">
        <f>IF(W53="","",VLOOKUP(W53,'【記載例】シフト記号表（勤務時間帯）'!$C$6:$L$47,10,FALSE))</f>
        <v/>
      </c>
      <c r="X54" s="857" t="str">
        <f>IF(X53="","",VLOOKUP(X53,'【記載例】シフト記号表（勤務時間帯）'!$C$6:$L$47,10,FALSE))</f>
        <v/>
      </c>
      <c r="Y54" s="857">
        <f>IF(Y53="","",VLOOKUP(Y53,'【記載例】シフト記号表（勤務時間帯）'!$C$6:$L$47,10,FALSE))</f>
        <v>8.0000000000000018</v>
      </c>
      <c r="Z54" s="857">
        <f>IF(Z53="","",VLOOKUP(Z53,'【記載例】シフト記号表（勤務時間帯）'!$C$6:$L$47,10,FALSE))</f>
        <v>8.0000000000000018</v>
      </c>
      <c r="AA54" s="857">
        <f>IF(AA53="","",VLOOKUP(AA53,'【記載例】シフト記号表（勤務時間帯）'!$C$6:$L$47,10,FALSE))</f>
        <v>8.0000000000000018</v>
      </c>
      <c r="AB54" s="857">
        <f>IF(AB53="","",VLOOKUP(AB53,'【記載例】シフト記号表（勤務時間帯）'!$C$6:$L$47,10,FALSE))</f>
        <v>8.0000000000000018</v>
      </c>
      <c r="AC54" s="872" t="str">
        <f>IF(AC53="","",VLOOKUP(AC53,'【記載例】シフト記号表（勤務時間帯）'!$C$6:$L$47,10,FALSE))</f>
        <v/>
      </c>
      <c r="AD54" s="845" t="str">
        <f>IF(AD53="","",VLOOKUP(AD53,'【記載例】シフト記号表（勤務時間帯）'!$C$6:$L$47,10,FALSE))</f>
        <v/>
      </c>
      <c r="AE54" s="857" t="str">
        <f>IF(AE53="","",VLOOKUP(AE53,'【記載例】シフト記号表（勤務時間帯）'!$C$6:$L$47,10,FALSE))</f>
        <v/>
      </c>
      <c r="AF54" s="857">
        <f>IF(AF53="","",VLOOKUP(AF53,'【記載例】シフト記号表（勤務時間帯）'!$C$6:$L$47,10,FALSE))</f>
        <v>8.0000000000000018</v>
      </c>
      <c r="AG54" s="857">
        <f>IF(AG53="","",VLOOKUP(AG53,'【記載例】シフト記号表（勤務時間帯）'!$C$6:$L$47,10,FALSE))</f>
        <v>8.0000000000000018</v>
      </c>
      <c r="AH54" s="857">
        <f>IF(AH53="","",VLOOKUP(AH53,'【記載例】シフト記号表（勤務時間帯）'!$C$6:$L$47,10,FALSE))</f>
        <v>8.0000000000000018</v>
      </c>
      <c r="AI54" s="857">
        <f>IF(AI53="","",VLOOKUP(AI53,'【記載例】シフト記号表（勤務時間帯）'!$C$6:$L$47,10,FALSE))</f>
        <v>8.0000000000000018</v>
      </c>
      <c r="AJ54" s="872" t="str">
        <f>IF(AJ53="","",VLOOKUP(AJ53,'【記載例】シフト記号表（勤務時間帯）'!$C$6:$L$47,10,FALSE))</f>
        <v/>
      </c>
      <c r="AK54" s="845" t="str">
        <f>IF(AK53="","",VLOOKUP(AK53,'【記載例】シフト記号表（勤務時間帯）'!$C$6:$L$47,10,FALSE))</f>
        <v/>
      </c>
      <c r="AL54" s="857" t="str">
        <f>IF(AL53="","",VLOOKUP(AL53,'【記載例】シフト記号表（勤務時間帯）'!$C$6:$L$47,10,FALSE))</f>
        <v/>
      </c>
      <c r="AM54" s="857">
        <f>IF(AM53="","",VLOOKUP(AM53,'【記載例】シフト記号表（勤務時間帯）'!$C$6:$L$47,10,FALSE))</f>
        <v>8.0000000000000018</v>
      </c>
      <c r="AN54" s="857">
        <f>IF(AN53="","",VLOOKUP(AN53,'【記載例】シフト記号表（勤務時間帯）'!$C$6:$L$47,10,FALSE))</f>
        <v>8.0000000000000018</v>
      </c>
      <c r="AO54" s="857">
        <f>IF(AO53="","",VLOOKUP(AO53,'【記載例】シフト記号表（勤務時間帯）'!$C$6:$L$47,10,FALSE))</f>
        <v>8.0000000000000018</v>
      </c>
      <c r="AP54" s="857">
        <f>IF(AP53="","",VLOOKUP(AP53,'【記載例】シフト記号表（勤務時間帯）'!$C$6:$L$47,10,FALSE))</f>
        <v>8.0000000000000018</v>
      </c>
      <c r="AQ54" s="872" t="str">
        <f>IF(AQ53="","",VLOOKUP(AQ53,'【記載例】シフト記号表（勤務時間帯）'!$C$6:$L$47,10,FALSE))</f>
        <v/>
      </c>
      <c r="AR54" s="845" t="str">
        <f>IF(AR53="","",VLOOKUP(AR53,'【記載例】シフト記号表（勤務時間帯）'!$C$6:$L$47,10,FALSE))</f>
        <v/>
      </c>
      <c r="AS54" s="857" t="str">
        <f>IF(AS53="","",VLOOKUP(AS53,'【記載例】シフト記号表（勤務時間帯）'!$C$6:$L$47,10,FALSE))</f>
        <v/>
      </c>
      <c r="AT54" s="857">
        <f>IF(AT53="","",VLOOKUP(AT53,'【記載例】シフト記号表（勤務時間帯）'!$C$6:$L$47,10,FALSE))</f>
        <v>8.0000000000000018</v>
      </c>
      <c r="AU54" s="857">
        <f>IF(AU53="","",VLOOKUP(AU53,'【記載例】シフト記号表（勤務時間帯）'!$C$6:$L$47,10,FALSE))</f>
        <v>8.0000000000000018</v>
      </c>
      <c r="AV54" s="857">
        <f>IF(AV53="","",VLOOKUP(AV53,'【記載例】シフト記号表（勤務時間帯）'!$C$6:$L$47,10,FALSE))</f>
        <v>8.0000000000000018</v>
      </c>
      <c r="AW54" s="857">
        <f>IF(AW53="","",VLOOKUP(AW53,'【記載例】シフト記号表（勤務時間帯）'!$C$6:$L$47,10,FALSE))</f>
        <v>8.0000000000000018</v>
      </c>
      <c r="AX54" s="872" t="str">
        <f>IF(AX53="","",VLOOKUP(AX53,'【記載例】シフト記号表（勤務時間帯）'!$C$6:$L$47,10,FALSE))</f>
        <v/>
      </c>
      <c r="AY54" s="845" t="str">
        <f>IF(AY53="","",VLOOKUP(AY53,'【記載例】シフト記号表（勤務時間帯）'!$C$6:$L$47,10,FALSE))</f>
        <v/>
      </c>
      <c r="AZ54" s="857" t="str">
        <f>IF(AZ53="","",VLOOKUP(AZ53,'【記載例】シフト記号表（勤務時間帯）'!$C$6:$L$47,10,FALSE))</f>
        <v/>
      </c>
      <c r="BA54" s="857" t="str">
        <f>IF(BA53="","",VLOOKUP(BA53,'【記載例】シフト記号表（勤務時間帯）'!$C$6:$L$47,10,FALSE))</f>
        <v/>
      </c>
      <c r="BB54" s="902">
        <f>IF($BE$3="４週",SUM(W54:AX54),IF($BE$3="暦月",SUM(W54:BA54),""))</f>
        <v>128.00000000000003</v>
      </c>
      <c r="BC54" s="910"/>
      <c r="BD54" s="919">
        <f>IF($BE$3="４週",BB54/4,IF($BE$3="暦月",(BB54/($BE$8/7)),""))</f>
        <v>32.000000000000007</v>
      </c>
      <c r="BE54" s="910"/>
      <c r="BF54" s="930"/>
      <c r="BG54" s="935"/>
      <c r="BH54" s="935"/>
      <c r="BI54" s="935"/>
      <c r="BJ54" s="946"/>
    </row>
    <row r="55" spans="2:62" ht="20.25" customHeight="1">
      <c r="B55" s="706">
        <f>B53+1</f>
        <v>21</v>
      </c>
      <c r="C55" s="719" t="s">
        <v>542</v>
      </c>
      <c r="D55" s="730"/>
      <c r="E55" s="737"/>
      <c r="F55" s="742"/>
      <c r="G55" s="737"/>
      <c r="H55" s="742"/>
      <c r="I55" s="751" t="s">
        <v>646</v>
      </c>
      <c r="J55" s="765"/>
      <c r="K55" s="771" t="s">
        <v>177</v>
      </c>
      <c r="L55" s="785"/>
      <c r="M55" s="785"/>
      <c r="N55" s="730"/>
      <c r="O55" s="792" t="s">
        <v>603</v>
      </c>
      <c r="P55" s="797"/>
      <c r="Q55" s="797"/>
      <c r="R55" s="797"/>
      <c r="S55" s="808"/>
      <c r="T55" s="818" t="s">
        <v>693</v>
      </c>
      <c r="U55" s="825"/>
      <c r="V55" s="836"/>
      <c r="W55" s="846" t="s">
        <v>700</v>
      </c>
      <c r="X55" s="858" t="s">
        <v>700</v>
      </c>
      <c r="Y55" s="858"/>
      <c r="Z55" s="858"/>
      <c r="AA55" s="858" t="s">
        <v>700</v>
      </c>
      <c r="AB55" s="858" t="s">
        <v>700</v>
      </c>
      <c r="AC55" s="873" t="s">
        <v>700</v>
      </c>
      <c r="AD55" s="846" t="s">
        <v>700</v>
      </c>
      <c r="AE55" s="858" t="s">
        <v>700</v>
      </c>
      <c r="AF55" s="858"/>
      <c r="AG55" s="858"/>
      <c r="AH55" s="858" t="s">
        <v>700</v>
      </c>
      <c r="AI55" s="858" t="s">
        <v>700</v>
      </c>
      <c r="AJ55" s="873" t="s">
        <v>700</v>
      </c>
      <c r="AK55" s="846" t="s">
        <v>700</v>
      </c>
      <c r="AL55" s="858" t="s">
        <v>700</v>
      </c>
      <c r="AM55" s="858"/>
      <c r="AN55" s="858"/>
      <c r="AO55" s="858" t="s">
        <v>700</v>
      </c>
      <c r="AP55" s="858" t="s">
        <v>700</v>
      </c>
      <c r="AQ55" s="873" t="s">
        <v>700</v>
      </c>
      <c r="AR55" s="846" t="s">
        <v>700</v>
      </c>
      <c r="AS55" s="858" t="s">
        <v>700</v>
      </c>
      <c r="AT55" s="858"/>
      <c r="AU55" s="858"/>
      <c r="AV55" s="858" t="s">
        <v>700</v>
      </c>
      <c r="AW55" s="858" t="s">
        <v>700</v>
      </c>
      <c r="AX55" s="873" t="s">
        <v>700</v>
      </c>
      <c r="AY55" s="846"/>
      <c r="AZ55" s="858"/>
      <c r="BA55" s="896"/>
      <c r="BB55" s="903"/>
      <c r="BC55" s="911"/>
      <c r="BD55" s="920"/>
      <c r="BE55" s="926"/>
      <c r="BF55" s="931"/>
      <c r="BG55" s="936"/>
      <c r="BH55" s="936"/>
      <c r="BI55" s="936"/>
      <c r="BJ55" s="947"/>
    </row>
    <row r="56" spans="2:62" ht="20.25" customHeight="1">
      <c r="B56" s="707"/>
      <c r="C56" s="718"/>
      <c r="D56" s="729"/>
      <c r="E56" s="737"/>
      <c r="F56" s="742" t="str">
        <f>C55</f>
        <v>看護職員</v>
      </c>
      <c r="G56" s="737"/>
      <c r="H56" s="742" t="str">
        <f>I55</f>
        <v>A</v>
      </c>
      <c r="I56" s="750"/>
      <c r="J56" s="764"/>
      <c r="K56" s="770"/>
      <c r="L56" s="784"/>
      <c r="M56" s="784"/>
      <c r="N56" s="729"/>
      <c r="O56" s="792"/>
      <c r="P56" s="797"/>
      <c r="Q56" s="797"/>
      <c r="R56" s="797"/>
      <c r="S56" s="808"/>
      <c r="T56" s="817" t="s">
        <v>623</v>
      </c>
      <c r="U56" s="824"/>
      <c r="V56" s="835"/>
      <c r="W56" s="845">
        <f>IF(W55="","",VLOOKUP(W55,'【記載例】シフト記号表（勤務時間帯）'!$C$6:$L$47,10,FALSE))</f>
        <v>8</v>
      </c>
      <c r="X56" s="857">
        <f>IF(X55="","",VLOOKUP(X55,'【記載例】シフト記号表（勤務時間帯）'!$C$6:$L$47,10,FALSE))</f>
        <v>8</v>
      </c>
      <c r="Y56" s="857" t="str">
        <f>IF(Y55="","",VLOOKUP(Y55,'【記載例】シフト記号表（勤務時間帯）'!$C$6:$L$47,10,FALSE))</f>
        <v/>
      </c>
      <c r="Z56" s="857" t="str">
        <f>IF(Z55="","",VLOOKUP(Z55,'【記載例】シフト記号表（勤務時間帯）'!$C$6:$L$47,10,FALSE))</f>
        <v/>
      </c>
      <c r="AA56" s="857">
        <f>IF(AA55="","",VLOOKUP(AA55,'【記載例】シフト記号表（勤務時間帯）'!$C$6:$L$47,10,FALSE))</f>
        <v>8</v>
      </c>
      <c r="AB56" s="857">
        <f>IF(AB55="","",VLOOKUP(AB55,'【記載例】シフト記号表（勤務時間帯）'!$C$6:$L$47,10,FALSE))</f>
        <v>8</v>
      </c>
      <c r="AC56" s="872">
        <f>IF(AC55="","",VLOOKUP(AC55,'【記載例】シフト記号表（勤務時間帯）'!$C$6:$L$47,10,FALSE))</f>
        <v>8</v>
      </c>
      <c r="AD56" s="845">
        <f>IF(AD55="","",VLOOKUP(AD55,'【記載例】シフト記号表（勤務時間帯）'!$C$6:$L$47,10,FALSE))</f>
        <v>8</v>
      </c>
      <c r="AE56" s="857">
        <f>IF(AE55="","",VLOOKUP(AE55,'【記載例】シフト記号表（勤務時間帯）'!$C$6:$L$47,10,FALSE))</f>
        <v>8</v>
      </c>
      <c r="AF56" s="857" t="str">
        <f>IF(AF55="","",VLOOKUP(AF55,'【記載例】シフト記号表（勤務時間帯）'!$C$6:$L$47,10,FALSE))</f>
        <v/>
      </c>
      <c r="AG56" s="857" t="str">
        <f>IF(AG55="","",VLOOKUP(AG55,'【記載例】シフト記号表（勤務時間帯）'!$C$6:$L$47,10,FALSE))</f>
        <v/>
      </c>
      <c r="AH56" s="857">
        <f>IF(AH55="","",VLOOKUP(AH55,'【記載例】シフト記号表（勤務時間帯）'!$C$6:$L$47,10,FALSE))</f>
        <v>8</v>
      </c>
      <c r="AI56" s="857">
        <f>IF(AI55="","",VLOOKUP(AI55,'【記載例】シフト記号表（勤務時間帯）'!$C$6:$L$47,10,FALSE))</f>
        <v>8</v>
      </c>
      <c r="AJ56" s="872">
        <f>IF(AJ55="","",VLOOKUP(AJ55,'【記載例】シフト記号表（勤務時間帯）'!$C$6:$L$47,10,FALSE))</f>
        <v>8</v>
      </c>
      <c r="AK56" s="845">
        <f>IF(AK55="","",VLOOKUP(AK55,'【記載例】シフト記号表（勤務時間帯）'!$C$6:$L$47,10,FALSE))</f>
        <v>8</v>
      </c>
      <c r="AL56" s="857">
        <f>IF(AL55="","",VLOOKUP(AL55,'【記載例】シフト記号表（勤務時間帯）'!$C$6:$L$47,10,FALSE))</f>
        <v>8</v>
      </c>
      <c r="AM56" s="857" t="str">
        <f>IF(AM55="","",VLOOKUP(AM55,'【記載例】シフト記号表（勤務時間帯）'!$C$6:$L$47,10,FALSE))</f>
        <v/>
      </c>
      <c r="AN56" s="857" t="str">
        <f>IF(AN55="","",VLOOKUP(AN55,'【記載例】シフト記号表（勤務時間帯）'!$C$6:$L$47,10,FALSE))</f>
        <v/>
      </c>
      <c r="AO56" s="857">
        <f>IF(AO55="","",VLOOKUP(AO55,'【記載例】シフト記号表（勤務時間帯）'!$C$6:$L$47,10,FALSE))</f>
        <v>8</v>
      </c>
      <c r="AP56" s="857">
        <f>IF(AP55="","",VLOOKUP(AP55,'【記載例】シフト記号表（勤務時間帯）'!$C$6:$L$47,10,FALSE))</f>
        <v>8</v>
      </c>
      <c r="AQ56" s="872">
        <f>IF(AQ55="","",VLOOKUP(AQ55,'【記載例】シフト記号表（勤務時間帯）'!$C$6:$L$47,10,FALSE))</f>
        <v>8</v>
      </c>
      <c r="AR56" s="845">
        <f>IF(AR55="","",VLOOKUP(AR55,'【記載例】シフト記号表（勤務時間帯）'!$C$6:$L$47,10,FALSE))</f>
        <v>8</v>
      </c>
      <c r="AS56" s="857">
        <f>IF(AS55="","",VLOOKUP(AS55,'【記載例】シフト記号表（勤務時間帯）'!$C$6:$L$47,10,FALSE))</f>
        <v>8</v>
      </c>
      <c r="AT56" s="857" t="str">
        <f>IF(AT55="","",VLOOKUP(AT55,'【記載例】シフト記号表（勤務時間帯）'!$C$6:$L$47,10,FALSE))</f>
        <v/>
      </c>
      <c r="AU56" s="857" t="str">
        <f>IF(AU55="","",VLOOKUP(AU55,'【記載例】シフト記号表（勤務時間帯）'!$C$6:$L$47,10,FALSE))</f>
        <v/>
      </c>
      <c r="AV56" s="857">
        <f>IF(AV55="","",VLOOKUP(AV55,'【記載例】シフト記号表（勤務時間帯）'!$C$6:$L$47,10,FALSE))</f>
        <v>8</v>
      </c>
      <c r="AW56" s="857">
        <f>IF(AW55="","",VLOOKUP(AW55,'【記載例】シフト記号表（勤務時間帯）'!$C$6:$L$47,10,FALSE))</f>
        <v>8</v>
      </c>
      <c r="AX56" s="872">
        <f>IF(AX55="","",VLOOKUP(AX55,'【記載例】シフト記号表（勤務時間帯）'!$C$6:$L$47,10,FALSE))</f>
        <v>8</v>
      </c>
      <c r="AY56" s="845" t="str">
        <f>IF(AY55="","",VLOOKUP(AY55,'【記載例】シフト記号表（勤務時間帯）'!$C$6:$L$47,10,FALSE))</f>
        <v/>
      </c>
      <c r="AZ56" s="857" t="str">
        <f>IF(AZ55="","",VLOOKUP(AZ55,'【記載例】シフト記号表（勤務時間帯）'!$C$6:$L$47,10,FALSE))</f>
        <v/>
      </c>
      <c r="BA56" s="857" t="str">
        <f>IF(BA55="","",VLOOKUP(BA55,'【記載例】シフト記号表（勤務時間帯）'!$C$6:$L$47,10,FALSE))</f>
        <v/>
      </c>
      <c r="BB56" s="902">
        <f>IF($BE$3="４週",SUM(W56:AX56),IF($BE$3="暦月",SUM(W56:BA56),""))</f>
        <v>160</v>
      </c>
      <c r="BC56" s="910"/>
      <c r="BD56" s="919">
        <f>IF($BE$3="４週",BB56/4,IF($BE$3="暦月",(BB56/($BE$8/7)),""))</f>
        <v>40</v>
      </c>
      <c r="BE56" s="910"/>
      <c r="BF56" s="930"/>
      <c r="BG56" s="935"/>
      <c r="BH56" s="935"/>
      <c r="BI56" s="935"/>
      <c r="BJ56" s="946"/>
    </row>
    <row r="57" spans="2:62" ht="20.25" customHeight="1">
      <c r="B57" s="706">
        <f>B55+1</f>
        <v>22</v>
      </c>
      <c r="C57" s="719" t="s">
        <v>542</v>
      </c>
      <c r="D57" s="730"/>
      <c r="E57" s="737"/>
      <c r="F57" s="742"/>
      <c r="G57" s="737"/>
      <c r="H57" s="742"/>
      <c r="I57" s="751" t="s">
        <v>646</v>
      </c>
      <c r="J57" s="765"/>
      <c r="K57" s="771" t="s">
        <v>654</v>
      </c>
      <c r="L57" s="785"/>
      <c r="M57" s="785"/>
      <c r="N57" s="730"/>
      <c r="O57" s="792" t="s">
        <v>686</v>
      </c>
      <c r="P57" s="797"/>
      <c r="Q57" s="797"/>
      <c r="R57" s="797"/>
      <c r="S57" s="808"/>
      <c r="T57" s="818" t="s">
        <v>693</v>
      </c>
      <c r="U57" s="825"/>
      <c r="V57" s="836"/>
      <c r="W57" s="846" t="s">
        <v>379</v>
      </c>
      <c r="X57" s="858" t="s">
        <v>379</v>
      </c>
      <c r="Y57" s="858"/>
      <c r="Z57" s="858"/>
      <c r="AA57" s="858" t="s">
        <v>379</v>
      </c>
      <c r="AB57" s="858" t="s">
        <v>379</v>
      </c>
      <c r="AC57" s="873" t="s">
        <v>379</v>
      </c>
      <c r="AD57" s="846" t="s">
        <v>379</v>
      </c>
      <c r="AE57" s="858" t="s">
        <v>379</v>
      </c>
      <c r="AF57" s="858"/>
      <c r="AG57" s="858"/>
      <c r="AH57" s="858" t="s">
        <v>379</v>
      </c>
      <c r="AI57" s="858" t="s">
        <v>379</v>
      </c>
      <c r="AJ57" s="873" t="s">
        <v>379</v>
      </c>
      <c r="AK57" s="846" t="s">
        <v>379</v>
      </c>
      <c r="AL57" s="858" t="s">
        <v>379</v>
      </c>
      <c r="AM57" s="858"/>
      <c r="AN57" s="858"/>
      <c r="AO57" s="858" t="s">
        <v>379</v>
      </c>
      <c r="AP57" s="858" t="s">
        <v>379</v>
      </c>
      <c r="AQ57" s="873" t="s">
        <v>379</v>
      </c>
      <c r="AR57" s="846" t="s">
        <v>379</v>
      </c>
      <c r="AS57" s="858" t="s">
        <v>379</v>
      </c>
      <c r="AT57" s="858"/>
      <c r="AU57" s="858"/>
      <c r="AV57" s="858" t="s">
        <v>379</v>
      </c>
      <c r="AW57" s="858" t="s">
        <v>379</v>
      </c>
      <c r="AX57" s="873" t="s">
        <v>379</v>
      </c>
      <c r="AY57" s="846"/>
      <c r="AZ57" s="858"/>
      <c r="BA57" s="896"/>
      <c r="BB57" s="903"/>
      <c r="BC57" s="911"/>
      <c r="BD57" s="920"/>
      <c r="BE57" s="926"/>
      <c r="BF57" s="931"/>
      <c r="BG57" s="936"/>
      <c r="BH57" s="936"/>
      <c r="BI57" s="936"/>
      <c r="BJ57" s="947"/>
    </row>
    <row r="58" spans="2:62" ht="20.25" customHeight="1">
      <c r="B58" s="707"/>
      <c r="C58" s="718"/>
      <c r="D58" s="729"/>
      <c r="E58" s="737"/>
      <c r="F58" s="742" t="str">
        <f>C57</f>
        <v>看護職員</v>
      </c>
      <c r="G58" s="737"/>
      <c r="H58" s="742" t="str">
        <f>I57</f>
        <v>A</v>
      </c>
      <c r="I58" s="750"/>
      <c r="J58" s="764"/>
      <c r="K58" s="770"/>
      <c r="L58" s="784"/>
      <c r="M58" s="784"/>
      <c r="N58" s="729"/>
      <c r="O58" s="792"/>
      <c r="P58" s="797"/>
      <c r="Q58" s="797"/>
      <c r="R58" s="797"/>
      <c r="S58" s="808"/>
      <c r="T58" s="817" t="s">
        <v>623</v>
      </c>
      <c r="U58" s="824"/>
      <c r="V58" s="835"/>
      <c r="W58" s="845">
        <f>IF(W57="","",VLOOKUP(W57,'【記載例】シフト記号表（勤務時間帯）'!$C$6:$L$47,10,FALSE))</f>
        <v>8.0000000000000018</v>
      </c>
      <c r="X58" s="857">
        <f>IF(X57="","",VLOOKUP(X57,'【記載例】シフト記号表（勤務時間帯）'!$C$6:$L$47,10,FALSE))</f>
        <v>8.0000000000000018</v>
      </c>
      <c r="Y58" s="857" t="str">
        <f>IF(Y57="","",VLOOKUP(Y57,'【記載例】シフト記号表（勤務時間帯）'!$C$6:$L$47,10,FALSE))</f>
        <v/>
      </c>
      <c r="Z58" s="857" t="str">
        <f>IF(Z57="","",VLOOKUP(Z57,'【記載例】シフト記号表（勤務時間帯）'!$C$6:$L$47,10,FALSE))</f>
        <v/>
      </c>
      <c r="AA58" s="857">
        <f>IF(AA57="","",VLOOKUP(AA57,'【記載例】シフト記号表（勤務時間帯）'!$C$6:$L$47,10,FALSE))</f>
        <v>8.0000000000000018</v>
      </c>
      <c r="AB58" s="857">
        <f>IF(AB57="","",VLOOKUP(AB57,'【記載例】シフト記号表（勤務時間帯）'!$C$6:$L$47,10,FALSE))</f>
        <v>8.0000000000000018</v>
      </c>
      <c r="AC58" s="872">
        <f>IF(AC57="","",VLOOKUP(AC57,'【記載例】シフト記号表（勤務時間帯）'!$C$6:$L$47,10,FALSE))</f>
        <v>8.0000000000000018</v>
      </c>
      <c r="AD58" s="845">
        <f>IF(AD57="","",VLOOKUP(AD57,'【記載例】シフト記号表（勤務時間帯）'!$C$6:$L$47,10,FALSE))</f>
        <v>8.0000000000000018</v>
      </c>
      <c r="AE58" s="857">
        <f>IF(AE57="","",VLOOKUP(AE57,'【記載例】シフト記号表（勤務時間帯）'!$C$6:$L$47,10,FALSE))</f>
        <v>8.0000000000000018</v>
      </c>
      <c r="AF58" s="857" t="str">
        <f>IF(AF57="","",VLOOKUP(AF57,'【記載例】シフト記号表（勤務時間帯）'!$C$6:$L$47,10,FALSE))</f>
        <v/>
      </c>
      <c r="AG58" s="857" t="str">
        <f>IF(AG57="","",VLOOKUP(AG57,'【記載例】シフト記号表（勤務時間帯）'!$C$6:$L$47,10,FALSE))</f>
        <v/>
      </c>
      <c r="AH58" s="857">
        <f>IF(AH57="","",VLOOKUP(AH57,'【記載例】シフト記号表（勤務時間帯）'!$C$6:$L$47,10,FALSE))</f>
        <v>8.0000000000000018</v>
      </c>
      <c r="AI58" s="857">
        <f>IF(AI57="","",VLOOKUP(AI57,'【記載例】シフト記号表（勤務時間帯）'!$C$6:$L$47,10,FALSE))</f>
        <v>8.0000000000000018</v>
      </c>
      <c r="AJ58" s="872">
        <f>IF(AJ57="","",VLOOKUP(AJ57,'【記載例】シフト記号表（勤務時間帯）'!$C$6:$L$47,10,FALSE))</f>
        <v>8.0000000000000018</v>
      </c>
      <c r="AK58" s="845">
        <f>IF(AK57="","",VLOOKUP(AK57,'【記載例】シフト記号表（勤務時間帯）'!$C$6:$L$47,10,FALSE))</f>
        <v>8.0000000000000018</v>
      </c>
      <c r="AL58" s="857">
        <f>IF(AL57="","",VLOOKUP(AL57,'【記載例】シフト記号表（勤務時間帯）'!$C$6:$L$47,10,FALSE))</f>
        <v>8.0000000000000018</v>
      </c>
      <c r="AM58" s="857" t="str">
        <f>IF(AM57="","",VLOOKUP(AM57,'【記載例】シフト記号表（勤務時間帯）'!$C$6:$L$47,10,FALSE))</f>
        <v/>
      </c>
      <c r="AN58" s="857" t="str">
        <f>IF(AN57="","",VLOOKUP(AN57,'【記載例】シフト記号表（勤務時間帯）'!$C$6:$L$47,10,FALSE))</f>
        <v/>
      </c>
      <c r="AO58" s="857">
        <f>IF(AO57="","",VLOOKUP(AO57,'【記載例】シフト記号表（勤務時間帯）'!$C$6:$L$47,10,FALSE))</f>
        <v>8.0000000000000018</v>
      </c>
      <c r="AP58" s="857">
        <f>IF(AP57="","",VLOOKUP(AP57,'【記載例】シフト記号表（勤務時間帯）'!$C$6:$L$47,10,FALSE))</f>
        <v>8.0000000000000018</v>
      </c>
      <c r="AQ58" s="872">
        <f>IF(AQ57="","",VLOOKUP(AQ57,'【記載例】シフト記号表（勤務時間帯）'!$C$6:$L$47,10,FALSE))</f>
        <v>8.0000000000000018</v>
      </c>
      <c r="AR58" s="845">
        <f>IF(AR57="","",VLOOKUP(AR57,'【記載例】シフト記号表（勤務時間帯）'!$C$6:$L$47,10,FALSE))</f>
        <v>8.0000000000000018</v>
      </c>
      <c r="AS58" s="857">
        <f>IF(AS57="","",VLOOKUP(AS57,'【記載例】シフト記号表（勤務時間帯）'!$C$6:$L$47,10,FALSE))</f>
        <v>8.0000000000000018</v>
      </c>
      <c r="AT58" s="857" t="str">
        <f>IF(AT57="","",VLOOKUP(AT57,'【記載例】シフト記号表（勤務時間帯）'!$C$6:$L$47,10,FALSE))</f>
        <v/>
      </c>
      <c r="AU58" s="857" t="str">
        <f>IF(AU57="","",VLOOKUP(AU57,'【記載例】シフト記号表（勤務時間帯）'!$C$6:$L$47,10,FALSE))</f>
        <v/>
      </c>
      <c r="AV58" s="857">
        <f>IF(AV57="","",VLOOKUP(AV57,'【記載例】シフト記号表（勤務時間帯）'!$C$6:$L$47,10,FALSE))</f>
        <v>8.0000000000000018</v>
      </c>
      <c r="AW58" s="857">
        <f>IF(AW57="","",VLOOKUP(AW57,'【記載例】シフト記号表（勤務時間帯）'!$C$6:$L$47,10,FALSE))</f>
        <v>8.0000000000000018</v>
      </c>
      <c r="AX58" s="872">
        <f>IF(AX57="","",VLOOKUP(AX57,'【記載例】シフト記号表（勤務時間帯）'!$C$6:$L$47,10,FALSE))</f>
        <v>8.0000000000000018</v>
      </c>
      <c r="AY58" s="845" t="str">
        <f>IF(AY57="","",VLOOKUP(AY57,'【記載例】シフト記号表（勤務時間帯）'!$C$6:$L$47,10,FALSE))</f>
        <v/>
      </c>
      <c r="AZ58" s="857" t="str">
        <f>IF(AZ57="","",VLOOKUP(AZ57,'【記載例】シフト記号表（勤務時間帯）'!$C$6:$L$47,10,FALSE))</f>
        <v/>
      </c>
      <c r="BA58" s="857" t="str">
        <f>IF(BA57="","",VLOOKUP(BA57,'【記載例】シフト記号表（勤務時間帯）'!$C$6:$L$47,10,FALSE))</f>
        <v/>
      </c>
      <c r="BB58" s="902">
        <f>IF($BE$3="４週",SUM(W58:AX58),IF($BE$3="暦月",SUM(W58:BA58),""))</f>
        <v>160.00000000000003</v>
      </c>
      <c r="BC58" s="910"/>
      <c r="BD58" s="919">
        <f>IF($BE$3="４週",BB58/4,IF($BE$3="暦月",(BB58/($BE$8/7)),""))</f>
        <v>40.000000000000007</v>
      </c>
      <c r="BE58" s="910"/>
      <c r="BF58" s="930"/>
      <c r="BG58" s="935"/>
      <c r="BH58" s="935"/>
      <c r="BI58" s="935"/>
      <c r="BJ58" s="946"/>
    </row>
    <row r="59" spans="2:62" ht="20.25" customHeight="1">
      <c r="B59" s="706">
        <f>B57+1</f>
        <v>23</v>
      </c>
      <c r="C59" s="719" t="s">
        <v>542</v>
      </c>
      <c r="D59" s="730"/>
      <c r="E59" s="737"/>
      <c r="F59" s="742"/>
      <c r="G59" s="737"/>
      <c r="H59" s="742"/>
      <c r="I59" s="751" t="s">
        <v>646</v>
      </c>
      <c r="J59" s="765"/>
      <c r="K59" s="771" t="s">
        <v>651</v>
      </c>
      <c r="L59" s="785"/>
      <c r="M59" s="785"/>
      <c r="N59" s="730"/>
      <c r="O59" s="792" t="s">
        <v>261</v>
      </c>
      <c r="P59" s="797"/>
      <c r="Q59" s="797"/>
      <c r="R59" s="797"/>
      <c r="S59" s="808"/>
      <c r="T59" s="818" t="s">
        <v>693</v>
      </c>
      <c r="U59" s="825"/>
      <c r="V59" s="836"/>
      <c r="W59" s="846" t="s">
        <v>701</v>
      </c>
      <c r="X59" s="858" t="s">
        <v>701</v>
      </c>
      <c r="Y59" s="858"/>
      <c r="Z59" s="858"/>
      <c r="AA59" s="858" t="s">
        <v>701</v>
      </c>
      <c r="AB59" s="858" t="s">
        <v>701</v>
      </c>
      <c r="AC59" s="873" t="s">
        <v>701</v>
      </c>
      <c r="AD59" s="846" t="s">
        <v>701</v>
      </c>
      <c r="AE59" s="858" t="s">
        <v>701</v>
      </c>
      <c r="AF59" s="858"/>
      <c r="AG59" s="858"/>
      <c r="AH59" s="858" t="s">
        <v>701</v>
      </c>
      <c r="AI59" s="858" t="s">
        <v>701</v>
      </c>
      <c r="AJ59" s="873" t="s">
        <v>701</v>
      </c>
      <c r="AK59" s="846" t="s">
        <v>701</v>
      </c>
      <c r="AL59" s="858" t="s">
        <v>701</v>
      </c>
      <c r="AM59" s="858"/>
      <c r="AN59" s="858"/>
      <c r="AO59" s="858" t="s">
        <v>701</v>
      </c>
      <c r="AP59" s="858" t="s">
        <v>701</v>
      </c>
      <c r="AQ59" s="873" t="s">
        <v>701</v>
      </c>
      <c r="AR59" s="846" t="s">
        <v>701</v>
      </c>
      <c r="AS59" s="858" t="s">
        <v>701</v>
      </c>
      <c r="AT59" s="858"/>
      <c r="AU59" s="858"/>
      <c r="AV59" s="858" t="s">
        <v>701</v>
      </c>
      <c r="AW59" s="858" t="s">
        <v>701</v>
      </c>
      <c r="AX59" s="873" t="s">
        <v>701</v>
      </c>
      <c r="AY59" s="846"/>
      <c r="AZ59" s="858"/>
      <c r="BA59" s="896"/>
      <c r="BB59" s="903"/>
      <c r="BC59" s="911"/>
      <c r="BD59" s="920"/>
      <c r="BE59" s="926"/>
      <c r="BF59" s="931"/>
      <c r="BG59" s="936"/>
      <c r="BH59" s="936"/>
      <c r="BI59" s="936"/>
      <c r="BJ59" s="947"/>
    </row>
    <row r="60" spans="2:62" ht="20.25" customHeight="1">
      <c r="B60" s="707"/>
      <c r="C60" s="718"/>
      <c r="D60" s="729"/>
      <c r="E60" s="737"/>
      <c r="F60" s="742" t="str">
        <f>C59</f>
        <v>看護職員</v>
      </c>
      <c r="G60" s="737"/>
      <c r="H60" s="742" t="str">
        <f>I59</f>
        <v>A</v>
      </c>
      <c r="I60" s="750"/>
      <c r="J60" s="764"/>
      <c r="K60" s="770"/>
      <c r="L60" s="784"/>
      <c r="M60" s="784"/>
      <c r="N60" s="729"/>
      <c r="O60" s="792"/>
      <c r="P60" s="797"/>
      <c r="Q60" s="797"/>
      <c r="R60" s="797"/>
      <c r="S60" s="808"/>
      <c r="T60" s="817" t="s">
        <v>623</v>
      </c>
      <c r="U60" s="824"/>
      <c r="V60" s="835"/>
      <c r="W60" s="845">
        <f>IF(W59="","",VLOOKUP(W59,'【記載例】シフト記号表（勤務時間帯）'!$C$6:$L$47,10,FALSE))</f>
        <v>8</v>
      </c>
      <c r="X60" s="857">
        <f>IF(X59="","",VLOOKUP(X59,'【記載例】シフト記号表（勤務時間帯）'!$C$6:$L$47,10,FALSE))</f>
        <v>8</v>
      </c>
      <c r="Y60" s="857" t="str">
        <f>IF(Y59="","",VLOOKUP(Y59,'【記載例】シフト記号表（勤務時間帯）'!$C$6:$L$47,10,FALSE))</f>
        <v/>
      </c>
      <c r="Z60" s="857" t="str">
        <f>IF(Z59="","",VLOOKUP(Z59,'【記載例】シフト記号表（勤務時間帯）'!$C$6:$L$47,10,FALSE))</f>
        <v/>
      </c>
      <c r="AA60" s="857">
        <f>IF(AA59="","",VLOOKUP(AA59,'【記載例】シフト記号表（勤務時間帯）'!$C$6:$L$47,10,FALSE))</f>
        <v>8</v>
      </c>
      <c r="AB60" s="857">
        <f>IF(AB59="","",VLOOKUP(AB59,'【記載例】シフト記号表（勤務時間帯）'!$C$6:$L$47,10,FALSE))</f>
        <v>8</v>
      </c>
      <c r="AC60" s="872">
        <f>IF(AC59="","",VLOOKUP(AC59,'【記載例】シフト記号表（勤務時間帯）'!$C$6:$L$47,10,FALSE))</f>
        <v>8</v>
      </c>
      <c r="AD60" s="845">
        <f>IF(AD59="","",VLOOKUP(AD59,'【記載例】シフト記号表（勤務時間帯）'!$C$6:$L$47,10,FALSE))</f>
        <v>8</v>
      </c>
      <c r="AE60" s="857">
        <f>IF(AE59="","",VLOOKUP(AE59,'【記載例】シフト記号表（勤務時間帯）'!$C$6:$L$47,10,FALSE))</f>
        <v>8</v>
      </c>
      <c r="AF60" s="857" t="str">
        <f>IF(AF59="","",VLOOKUP(AF59,'【記載例】シフト記号表（勤務時間帯）'!$C$6:$L$47,10,FALSE))</f>
        <v/>
      </c>
      <c r="AG60" s="857" t="str">
        <f>IF(AG59="","",VLOOKUP(AG59,'【記載例】シフト記号表（勤務時間帯）'!$C$6:$L$47,10,FALSE))</f>
        <v/>
      </c>
      <c r="AH60" s="857">
        <f>IF(AH59="","",VLOOKUP(AH59,'【記載例】シフト記号表（勤務時間帯）'!$C$6:$L$47,10,FALSE))</f>
        <v>8</v>
      </c>
      <c r="AI60" s="857">
        <f>IF(AI59="","",VLOOKUP(AI59,'【記載例】シフト記号表（勤務時間帯）'!$C$6:$L$47,10,FALSE))</f>
        <v>8</v>
      </c>
      <c r="AJ60" s="872">
        <f>IF(AJ59="","",VLOOKUP(AJ59,'【記載例】シフト記号表（勤務時間帯）'!$C$6:$L$47,10,FALSE))</f>
        <v>8</v>
      </c>
      <c r="AK60" s="845">
        <f>IF(AK59="","",VLOOKUP(AK59,'【記載例】シフト記号表（勤務時間帯）'!$C$6:$L$47,10,FALSE))</f>
        <v>8</v>
      </c>
      <c r="AL60" s="857">
        <f>IF(AL59="","",VLOOKUP(AL59,'【記載例】シフト記号表（勤務時間帯）'!$C$6:$L$47,10,FALSE))</f>
        <v>8</v>
      </c>
      <c r="AM60" s="857" t="str">
        <f>IF(AM59="","",VLOOKUP(AM59,'【記載例】シフト記号表（勤務時間帯）'!$C$6:$L$47,10,FALSE))</f>
        <v/>
      </c>
      <c r="AN60" s="857" t="str">
        <f>IF(AN59="","",VLOOKUP(AN59,'【記載例】シフト記号表（勤務時間帯）'!$C$6:$L$47,10,FALSE))</f>
        <v/>
      </c>
      <c r="AO60" s="857">
        <f>IF(AO59="","",VLOOKUP(AO59,'【記載例】シフト記号表（勤務時間帯）'!$C$6:$L$47,10,FALSE))</f>
        <v>8</v>
      </c>
      <c r="AP60" s="857">
        <f>IF(AP59="","",VLOOKUP(AP59,'【記載例】シフト記号表（勤務時間帯）'!$C$6:$L$47,10,FALSE))</f>
        <v>8</v>
      </c>
      <c r="AQ60" s="872">
        <f>IF(AQ59="","",VLOOKUP(AQ59,'【記載例】シフト記号表（勤務時間帯）'!$C$6:$L$47,10,FALSE))</f>
        <v>8</v>
      </c>
      <c r="AR60" s="845">
        <f>IF(AR59="","",VLOOKUP(AR59,'【記載例】シフト記号表（勤務時間帯）'!$C$6:$L$47,10,FALSE))</f>
        <v>8</v>
      </c>
      <c r="AS60" s="857">
        <f>IF(AS59="","",VLOOKUP(AS59,'【記載例】シフト記号表（勤務時間帯）'!$C$6:$L$47,10,FALSE))</f>
        <v>8</v>
      </c>
      <c r="AT60" s="857" t="str">
        <f>IF(AT59="","",VLOOKUP(AT59,'【記載例】シフト記号表（勤務時間帯）'!$C$6:$L$47,10,FALSE))</f>
        <v/>
      </c>
      <c r="AU60" s="857" t="str">
        <f>IF(AU59="","",VLOOKUP(AU59,'【記載例】シフト記号表（勤務時間帯）'!$C$6:$L$47,10,FALSE))</f>
        <v/>
      </c>
      <c r="AV60" s="857">
        <f>IF(AV59="","",VLOOKUP(AV59,'【記載例】シフト記号表（勤務時間帯）'!$C$6:$L$47,10,FALSE))</f>
        <v>8</v>
      </c>
      <c r="AW60" s="857">
        <f>IF(AW59="","",VLOOKUP(AW59,'【記載例】シフト記号表（勤務時間帯）'!$C$6:$L$47,10,FALSE))</f>
        <v>8</v>
      </c>
      <c r="AX60" s="872">
        <f>IF(AX59="","",VLOOKUP(AX59,'【記載例】シフト記号表（勤務時間帯）'!$C$6:$L$47,10,FALSE))</f>
        <v>8</v>
      </c>
      <c r="AY60" s="845" t="str">
        <f>IF(AY59="","",VLOOKUP(AY59,'【記載例】シフト記号表（勤務時間帯）'!$C$6:$L$47,10,FALSE))</f>
        <v/>
      </c>
      <c r="AZ60" s="857" t="str">
        <f>IF(AZ59="","",VLOOKUP(AZ59,'【記載例】シフト記号表（勤務時間帯）'!$C$6:$L$47,10,FALSE))</f>
        <v/>
      </c>
      <c r="BA60" s="857" t="str">
        <f>IF(BA59="","",VLOOKUP(BA59,'【記載例】シフト記号表（勤務時間帯）'!$C$6:$L$47,10,FALSE))</f>
        <v/>
      </c>
      <c r="BB60" s="902">
        <f>IF($BE$3="４週",SUM(W60:AX60),IF($BE$3="暦月",SUM(W60:BA60),""))</f>
        <v>160</v>
      </c>
      <c r="BC60" s="910"/>
      <c r="BD60" s="919">
        <f>IF($BE$3="４週",BB60/4,IF($BE$3="暦月",(BB60/($BE$8/7)),""))</f>
        <v>40</v>
      </c>
      <c r="BE60" s="910"/>
      <c r="BF60" s="930"/>
      <c r="BG60" s="935"/>
      <c r="BH60" s="935"/>
      <c r="BI60" s="935"/>
      <c r="BJ60" s="946"/>
    </row>
    <row r="61" spans="2:62" ht="20.25" customHeight="1">
      <c r="B61" s="706">
        <f>B59+1</f>
        <v>24</v>
      </c>
      <c r="C61" s="719" t="s">
        <v>542</v>
      </c>
      <c r="D61" s="730"/>
      <c r="E61" s="737"/>
      <c r="F61" s="742"/>
      <c r="G61" s="737"/>
      <c r="H61" s="742"/>
      <c r="I61" s="751" t="s">
        <v>646</v>
      </c>
      <c r="J61" s="765"/>
      <c r="K61" s="771" t="s">
        <v>651</v>
      </c>
      <c r="L61" s="785"/>
      <c r="M61" s="785"/>
      <c r="N61" s="730"/>
      <c r="O61" s="792" t="s">
        <v>645</v>
      </c>
      <c r="P61" s="797"/>
      <c r="Q61" s="797"/>
      <c r="R61" s="797"/>
      <c r="S61" s="808"/>
      <c r="T61" s="818" t="s">
        <v>693</v>
      </c>
      <c r="U61" s="825"/>
      <c r="V61" s="836"/>
      <c r="W61" s="846" t="s">
        <v>700</v>
      </c>
      <c r="X61" s="858" t="s">
        <v>700</v>
      </c>
      <c r="Y61" s="858" t="s">
        <v>700</v>
      </c>
      <c r="Z61" s="858" t="s">
        <v>700</v>
      </c>
      <c r="AA61" s="858"/>
      <c r="AB61" s="858"/>
      <c r="AC61" s="873" t="s">
        <v>700</v>
      </c>
      <c r="AD61" s="846" t="s">
        <v>700</v>
      </c>
      <c r="AE61" s="858" t="s">
        <v>700</v>
      </c>
      <c r="AF61" s="858" t="s">
        <v>700</v>
      </c>
      <c r="AG61" s="858" t="s">
        <v>700</v>
      </c>
      <c r="AH61" s="858"/>
      <c r="AI61" s="858"/>
      <c r="AJ61" s="873" t="s">
        <v>700</v>
      </c>
      <c r="AK61" s="846" t="s">
        <v>700</v>
      </c>
      <c r="AL61" s="858" t="s">
        <v>700</v>
      </c>
      <c r="AM61" s="858" t="s">
        <v>700</v>
      </c>
      <c r="AN61" s="858" t="s">
        <v>700</v>
      </c>
      <c r="AO61" s="858"/>
      <c r="AP61" s="858"/>
      <c r="AQ61" s="873" t="s">
        <v>700</v>
      </c>
      <c r="AR61" s="846" t="s">
        <v>700</v>
      </c>
      <c r="AS61" s="858" t="s">
        <v>700</v>
      </c>
      <c r="AT61" s="858" t="s">
        <v>700</v>
      </c>
      <c r="AU61" s="858" t="s">
        <v>700</v>
      </c>
      <c r="AV61" s="858"/>
      <c r="AW61" s="858"/>
      <c r="AX61" s="873" t="s">
        <v>700</v>
      </c>
      <c r="AY61" s="846"/>
      <c r="AZ61" s="858"/>
      <c r="BA61" s="896"/>
      <c r="BB61" s="903"/>
      <c r="BC61" s="911"/>
      <c r="BD61" s="920"/>
      <c r="BE61" s="926"/>
      <c r="BF61" s="931"/>
      <c r="BG61" s="936"/>
      <c r="BH61" s="936"/>
      <c r="BI61" s="936"/>
      <c r="BJ61" s="947"/>
    </row>
    <row r="62" spans="2:62" ht="20.25" customHeight="1">
      <c r="B62" s="707"/>
      <c r="C62" s="718"/>
      <c r="D62" s="729"/>
      <c r="E62" s="737"/>
      <c r="F62" s="742" t="str">
        <f>C61</f>
        <v>看護職員</v>
      </c>
      <c r="G62" s="737"/>
      <c r="H62" s="742" t="str">
        <f>I61</f>
        <v>A</v>
      </c>
      <c r="I62" s="750"/>
      <c r="J62" s="764"/>
      <c r="K62" s="770"/>
      <c r="L62" s="784"/>
      <c r="M62" s="784"/>
      <c r="N62" s="729"/>
      <c r="O62" s="792"/>
      <c r="P62" s="797"/>
      <c r="Q62" s="797"/>
      <c r="R62" s="797"/>
      <c r="S62" s="808"/>
      <c r="T62" s="817" t="s">
        <v>623</v>
      </c>
      <c r="U62" s="824"/>
      <c r="V62" s="835"/>
      <c r="W62" s="845">
        <f>IF(W61="","",VLOOKUP(W61,'【記載例】シフト記号表（勤務時間帯）'!$C$6:$L$47,10,FALSE))</f>
        <v>8</v>
      </c>
      <c r="X62" s="857">
        <f>IF(X61="","",VLOOKUP(X61,'【記載例】シフト記号表（勤務時間帯）'!$C$6:$L$47,10,FALSE))</f>
        <v>8</v>
      </c>
      <c r="Y62" s="857">
        <f>IF(Y61="","",VLOOKUP(Y61,'【記載例】シフト記号表（勤務時間帯）'!$C$6:$L$47,10,FALSE))</f>
        <v>8</v>
      </c>
      <c r="Z62" s="857">
        <f>IF(Z61="","",VLOOKUP(Z61,'【記載例】シフト記号表（勤務時間帯）'!$C$6:$L$47,10,FALSE))</f>
        <v>8</v>
      </c>
      <c r="AA62" s="857" t="str">
        <f>IF(AA61="","",VLOOKUP(AA61,'【記載例】シフト記号表（勤務時間帯）'!$C$6:$L$47,10,FALSE))</f>
        <v/>
      </c>
      <c r="AB62" s="857" t="str">
        <f>IF(AB61="","",VLOOKUP(AB61,'【記載例】シフト記号表（勤務時間帯）'!$C$6:$L$47,10,FALSE))</f>
        <v/>
      </c>
      <c r="AC62" s="872">
        <f>IF(AC61="","",VLOOKUP(AC61,'【記載例】シフト記号表（勤務時間帯）'!$C$6:$L$47,10,FALSE))</f>
        <v>8</v>
      </c>
      <c r="AD62" s="845">
        <f>IF(AD61="","",VLOOKUP(AD61,'【記載例】シフト記号表（勤務時間帯）'!$C$6:$L$47,10,FALSE))</f>
        <v>8</v>
      </c>
      <c r="AE62" s="857">
        <f>IF(AE61="","",VLOOKUP(AE61,'【記載例】シフト記号表（勤務時間帯）'!$C$6:$L$47,10,FALSE))</f>
        <v>8</v>
      </c>
      <c r="AF62" s="857">
        <f>IF(AF61="","",VLOOKUP(AF61,'【記載例】シフト記号表（勤務時間帯）'!$C$6:$L$47,10,FALSE))</f>
        <v>8</v>
      </c>
      <c r="AG62" s="857">
        <f>IF(AG61="","",VLOOKUP(AG61,'【記載例】シフト記号表（勤務時間帯）'!$C$6:$L$47,10,FALSE))</f>
        <v>8</v>
      </c>
      <c r="AH62" s="857" t="str">
        <f>IF(AH61="","",VLOOKUP(AH61,'【記載例】シフト記号表（勤務時間帯）'!$C$6:$L$47,10,FALSE))</f>
        <v/>
      </c>
      <c r="AI62" s="857" t="str">
        <f>IF(AI61="","",VLOOKUP(AI61,'【記載例】シフト記号表（勤務時間帯）'!$C$6:$L$47,10,FALSE))</f>
        <v/>
      </c>
      <c r="AJ62" s="872">
        <f>IF(AJ61="","",VLOOKUP(AJ61,'【記載例】シフト記号表（勤務時間帯）'!$C$6:$L$47,10,FALSE))</f>
        <v>8</v>
      </c>
      <c r="AK62" s="845">
        <f>IF(AK61="","",VLOOKUP(AK61,'【記載例】シフト記号表（勤務時間帯）'!$C$6:$L$47,10,FALSE))</f>
        <v>8</v>
      </c>
      <c r="AL62" s="857">
        <f>IF(AL61="","",VLOOKUP(AL61,'【記載例】シフト記号表（勤務時間帯）'!$C$6:$L$47,10,FALSE))</f>
        <v>8</v>
      </c>
      <c r="AM62" s="857">
        <f>IF(AM61="","",VLOOKUP(AM61,'【記載例】シフト記号表（勤務時間帯）'!$C$6:$L$47,10,FALSE))</f>
        <v>8</v>
      </c>
      <c r="AN62" s="857">
        <f>IF(AN61="","",VLOOKUP(AN61,'【記載例】シフト記号表（勤務時間帯）'!$C$6:$L$47,10,FALSE))</f>
        <v>8</v>
      </c>
      <c r="AO62" s="857" t="str">
        <f>IF(AO61="","",VLOOKUP(AO61,'【記載例】シフト記号表（勤務時間帯）'!$C$6:$L$47,10,FALSE))</f>
        <v/>
      </c>
      <c r="AP62" s="857" t="str">
        <f>IF(AP61="","",VLOOKUP(AP61,'【記載例】シフト記号表（勤務時間帯）'!$C$6:$L$47,10,FALSE))</f>
        <v/>
      </c>
      <c r="AQ62" s="872">
        <f>IF(AQ61="","",VLOOKUP(AQ61,'【記載例】シフト記号表（勤務時間帯）'!$C$6:$L$47,10,FALSE))</f>
        <v>8</v>
      </c>
      <c r="AR62" s="845">
        <f>IF(AR61="","",VLOOKUP(AR61,'【記載例】シフト記号表（勤務時間帯）'!$C$6:$L$47,10,FALSE))</f>
        <v>8</v>
      </c>
      <c r="AS62" s="857">
        <f>IF(AS61="","",VLOOKUP(AS61,'【記載例】シフト記号表（勤務時間帯）'!$C$6:$L$47,10,FALSE))</f>
        <v>8</v>
      </c>
      <c r="AT62" s="857">
        <f>IF(AT61="","",VLOOKUP(AT61,'【記載例】シフト記号表（勤務時間帯）'!$C$6:$L$47,10,FALSE))</f>
        <v>8</v>
      </c>
      <c r="AU62" s="857">
        <f>IF(AU61="","",VLOOKUP(AU61,'【記載例】シフト記号表（勤務時間帯）'!$C$6:$L$47,10,FALSE))</f>
        <v>8</v>
      </c>
      <c r="AV62" s="857" t="str">
        <f>IF(AV61="","",VLOOKUP(AV61,'【記載例】シフト記号表（勤務時間帯）'!$C$6:$L$47,10,FALSE))</f>
        <v/>
      </c>
      <c r="AW62" s="857" t="str">
        <f>IF(AW61="","",VLOOKUP(AW61,'【記載例】シフト記号表（勤務時間帯）'!$C$6:$L$47,10,FALSE))</f>
        <v/>
      </c>
      <c r="AX62" s="872">
        <f>IF(AX61="","",VLOOKUP(AX61,'【記載例】シフト記号表（勤務時間帯）'!$C$6:$L$47,10,FALSE))</f>
        <v>8</v>
      </c>
      <c r="AY62" s="845" t="str">
        <f>IF(AY61="","",VLOOKUP(AY61,'【記載例】シフト記号表（勤務時間帯）'!$C$6:$L$47,10,FALSE))</f>
        <v/>
      </c>
      <c r="AZ62" s="857" t="str">
        <f>IF(AZ61="","",VLOOKUP(AZ61,'【記載例】シフト記号表（勤務時間帯）'!$C$6:$L$47,10,FALSE))</f>
        <v/>
      </c>
      <c r="BA62" s="857" t="str">
        <f>IF(BA61="","",VLOOKUP(BA61,'【記載例】シフト記号表（勤務時間帯）'!$C$6:$L$47,10,FALSE))</f>
        <v/>
      </c>
      <c r="BB62" s="902">
        <f>IF($BE$3="４週",SUM(W62:AX62),IF($BE$3="暦月",SUM(W62:BA62),""))</f>
        <v>160</v>
      </c>
      <c r="BC62" s="910"/>
      <c r="BD62" s="919">
        <f>IF($BE$3="４週",BB62/4,IF($BE$3="暦月",(BB62/($BE$8/7)),""))</f>
        <v>40</v>
      </c>
      <c r="BE62" s="910"/>
      <c r="BF62" s="930"/>
      <c r="BG62" s="935"/>
      <c r="BH62" s="935"/>
      <c r="BI62" s="935"/>
      <c r="BJ62" s="946"/>
    </row>
    <row r="63" spans="2:62" ht="20.25" customHeight="1">
      <c r="B63" s="706">
        <f>B61+1</f>
        <v>25</v>
      </c>
      <c r="C63" s="719" t="s">
        <v>542</v>
      </c>
      <c r="D63" s="730"/>
      <c r="E63" s="737"/>
      <c r="F63" s="742"/>
      <c r="G63" s="737"/>
      <c r="H63" s="742"/>
      <c r="I63" s="751" t="s">
        <v>646</v>
      </c>
      <c r="J63" s="765"/>
      <c r="K63" s="771" t="s">
        <v>651</v>
      </c>
      <c r="L63" s="785"/>
      <c r="M63" s="785"/>
      <c r="N63" s="730"/>
      <c r="O63" s="792" t="s">
        <v>687</v>
      </c>
      <c r="P63" s="797"/>
      <c r="Q63" s="797"/>
      <c r="R63" s="797"/>
      <c r="S63" s="808"/>
      <c r="T63" s="818" t="s">
        <v>693</v>
      </c>
      <c r="U63" s="825"/>
      <c r="V63" s="836"/>
      <c r="W63" s="846" t="s">
        <v>379</v>
      </c>
      <c r="X63" s="858" t="s">
        <v>379</v>
      </c>
      <c r="Y63" s="858" t="s">
        <v>379</v>
      </c>
      <c r="Z63" s="858" t="s">
        <v>379</v>
      </c>
      <c r="AA63" s="858"/>
      <c r="AB63" s="858"/>
      <c r="AC63" s="873" t="s">
        <v>379</v>
      </c>
      <c r="AD63" s="846" t="s">
        <v>379</v>
      </c>
      <c r="AE63" s="858" t="s">
        <v>379</v>
      </c>
      <c r="AF63" s="858" t="s">
        <v>379</v>
      </c>
      <c r="AG63" s="858" t="s">
        <v>379</v>
      </c>
      <c r="AH63" s="858"/>
      <c r="AI63" s="858"/>
      <c r="AJ63" s="873" t="s">
        <v>379</v>
      </c>
      <c r="AK63" s="846" t="s">
        <v>379</v>
      </c>
      <c r="AL63" s="858" t="s">
        <v>379</v>
      </c>
      <c r="AM63" s="858" t="s">
        <v>379</v>
      </c>
      <c r="AN63" s="858" t="s">
        <v>379</v>
      </c>
      <c r="AO63" s="858"/>
      <c r="AP63" s="858"/>
      <c r="AQ63" s="873" t="s">
        <v>379</v>
      </c>
      <c r="AR63" s="846" t="s">
        <v>379</v>
      </c>
      <c r="AS63" s="858" t="s">
        <v>379</v>
      </c>
      <c r="AT63" s="858" t="s">
        <v>379</v>
      </c>
      <c r="AU63" s="858" t="s">
        <v>379</v>
      </c>
      <c r="AV63" s="858"/>
      <c r="AW63" s="858"/>
      <c r="AX63" s="873" t="s">
        <v>379</v>
      </c>
      <c r="AY63" s="846"/>
      <c r="AZ63" s="858"/>
      <c r="BA63" s="896"/>
      <c r="BB63" s="903"/>
      <c r="BC63" s="911"/>
      <c r="BD63" s="920"/>
      <c r="BE63" s="926"/>
      <c r="BF63" s="931"/>
      <c r="BG63" s="936"/>
      <c r="BH63" s="936"/>
      <c r="BI63" s="936"/>
      <c r="BJ63" s="947"/>
    </row>
    <row r="64" spans="2:62" ht="20.25" customHeight="1">
      <c r="B64" s="707"/>
      <c r="C64" s="718"/>
      <c r="D64" s="729"/>
      <c r="E64" s="737"/>
      <c r="F64" s="742" t="str">
        <f>C63</f>
        <v>看護職員</v>
      </c>
      <c r="G64" s="737"/>
      <c r="H64" s="742" t="str">
        <f>I63</f>
        <v>A</v>
      </c>
      <c r="I64" s="750"/>
      <c r="J64" s="764"/>
      <c r="K64" s="770"/>
      <c r="L64" s="784"/>
      <c r="M64" s="784"/>
      <c r="N64" s="729"/>
      <c r="O64" s="792"/>
      <c r="P64" s="797"/>
      <c r="Q64" s="797"/>
      <c r="R64" s="797"/>
      <c r="S64" s="808"/>
      <c r="T64" s="817" t="s">
        <v>623</v>
      </c>
      <c r="U64" s="824"/>
      <c r="V64" s="835"/>
      <c r="W64" s="845">
        <f>IF(W63="","",VLOOKUP(W63,'【記載例】シフト記号表（勤務時間帯）'!$C$6:$L$47,10,FALSE))</f>
        <v>8.0000000000000018</v>
      </c>
      <c r="X64" s="857">
        <f>IF(X63="","",VLOOKUP(X63,'【記載例】シフト記号表（勤務時間帯）'!$C$6:$L$47,10,FALSE))</f>
        <v>8.0000000000000018</v>
      </c>
      <c r="Y64" s="857">
        <f>IF(Y63="","",VLOOKUP(Y63,'【記載例】シフト記号表（勤務時間帯）'!$C$6:$L$47,10,FALSE))</f>
        <v>8.0000000000000018</v>
      </c>
      <c r="Z64" s="857">
        <f>IF(Z63="","",VLOOKUP(Z63,'【記載例】シフト記号表（勤務時間帯）'!$C$6:$L$47,10,FALSE))</f>
        <v>8.0000000000000018</v>
      </c>
      <c r="AA64" s="857" t="str">
        <f>IF(AA63="","",VLOOKUP(AA63,'【記載例】シフト記号表（勤務時間帯）'!$C$6:$L$47,10,FALSE))</f>
        <v/>
      </c>
      <c r="AB64" s="857" t="str">
        <f>IF(AB63="","",VLOOKUP(AB63,'【記載例】シフト記号表（勤務時間帯）'!$C$6:$L$47,10,FALSE))</f>
        <v/>
      </c>
      <c r="AC64" s="872">
        <f>IF(AC63="","",VLOOKUP(AC63,'【記載例】シフト記号表（勤務時間帯）'!$C$6:$L$47,10,FALSE))</f>
        <v>8.0000000000000018</v>
      </c>
      <c r="AD64" s="845">
        <f>IF(AD63="","",VLOOKUP(AD63,'【記載例】シフト記号表（勤務時間帯）'!$C$6:$L$47,10,FALSE))</f>
        <v>8.0000000000000018</v>
      </c>
      <c r="AE64" s="857">
        <f>IF(AE63="","",VLOOKUP(AE63,'【記載例】シフト記号表（勤務時間帯）'!$C$6:$L$47,10,FALSE))</f>
        <v>8.0000000000000018</v>
      </c>
      <c r="AF64" s="857">
        <f>IF(AF63="","",VLOOKUP(AF63,'【記載例】シフト記号表（勤務時間帯）'!$C$6:$L$47,10,FALSE))</f>
        <v>8.0000000000000018</v>
      </c>
      <c r="AG64" s="857">
        <f>IF(AG63="","",VLOOKUP(AG63,'【記載例】シフト記号表（勤務時間帯）'!$C$6:$L$47,10,FALSE))</f>
        <v>8.0000000000000018</v>
      </c>
      <c r="AH64" s="857" t="str">
        <f>IF(AH63="","",VLOOKUP(AH63,'【記載例】シフト記号表（勤務時間帯）'!$C$6:$L$47,10,FALSE))</f>
        <v/>
      </c>
      <c r="AI64" s="857" t="str">
        <f>IF(AI63="","",VLOOKUP(AI63,'【記載例】シフト記号表（勤務時間帯）'!$C$6:$L$47,10,FALSE))</f>
        <v/>
      </c>
      <c r="AJ64" s="872">
        <f>IF(AJ63="","",VLOOKUP(AJ63,'【記載例】シフト記号表（勤務時間帯）'!$C$6:$L$47,10,FALSE))</f>
        <v>8.0000000000000018</v>
      </c>
      <c r="AK64" s="845">
        <f>IF(AK63="","",VLOOKUP(AK63,'【記載例】シフト記号表（勤務時間帯）'!$C$6:$L$47,10,FALSE))</f>
        <v>8.0000000000000018</v>
      </c>
      <c r="AL64" s="857">
        <f>IF(AL63="","",VLOOKUP(AL63,'【記載例】シフト記号表（勤務時間帯）'!$C$6:$L$47,10,FALSE))</f>
        <v>8.0000000000000018</v>
      </c>
      <c r="AM64" s="857">
        <f>IF(AM63="","",VLOOKUP(AM63,'【記載例】シフト記号表（勤務時間帯）'!$C$6:$L$47,10,FALSE))</f>
        <v>8.0000000000000018</v>
      </c>
      <c r="AN64" s="857">
        <f>IF(AN63="","",VLOOKUP(AN63,'【記載例】シフト記号表（勤務時間帯）'!$C$6:$L$47,10,FALSE))</f>
        <v>8.0000000000000018</v>
      </c>
      <c r="AO64" s="857" t="str">
        <f>IF(AO63="","",VLOOKUP(AO63,'【記載例】シフト記号表（勤務時間帯）'!$C$6:$L$47,10,FALSE))</f>
        <v/>
      </c>
      <c r="AP64" s="857" t="str">
        <f>IF(AP63="","",VLOOKUP(AP63,'【記載例】シフト記号表（勤務時間帯）'!$C$6:$L$47,10,FALSE))</f>
        <v/>
      </c>
      <c r="AQ64" s="872">
        <f>IF(AQ63="","",VLOOKUP(AQ63,'【記載例】シフト記号表（勤務時間帯）'!$C$6:$L$47,10,FALSE))</f>
        <v>8.0000000000000018</v>
      </c>
      <c r="AR64" s="845">
        <f>IF(AR63="","",VLOOKUP(AR63,'【記載例】シフト記号表（勤務時間帯）'!$C$6:$L$47,10,FALSE))</f>
        <v>8.0000000000000018</v>
      </c>
      <c r="AS64" s="857">
        <f>IF(AS63="","",VLOOKUP(AS63,'【記載例】シフト記号表（勤務時間帯）'!$C$6:$L$47,10,FALSE))</f>
        <v>8.0000000000000018</v>
      </c>
      <c r="AT64" s="857">
        <f>IF(AT63="","",VLOOKUP(AT63,'【記載例】シフト記号表（勤務時間帯）'!$C$6:$L$47,10,FALSE))</f>
        <v>8.0000000000000018</v>
      </c>
      <c r="AU64" s="857">
        <f>IF(AU63="","",VLOOKUP(AU63,'【記載例】シフト記号表（勤務時間帯）'!$C$6:$L$47,10,FALSE))</f>
        <v>8.0000000000000018</v>
      </c>
      <c r="AV64" s="857" t="str">
        <f>IF(AV63="","",VLOOKUP(AV63,'【記載例】シフト記号表（勤務時間帯）'!$C$6:$L$47,10,FALSE))</f>
        <v/>
      </c>
      <c r="AW64" s="857" t="str">
        <f>IF(AW63="","",VLOOKUP(AW63,'【記載例】シフト記号表（勤務時間帯）'!$C$6:$L$47,10,FALSE))</f>
        <v/>
      </c>
      <c r="AX64" s="872">
        <f>IF(AX63="","",VLOOKUP(AX63,'【記載例】シフト記号表（勤務時間帯）'!$C$6:$L$47,10,FALSE))</f>
        <v>8.0000000000000018</v>
      </c>
      <c r="AY64" s="845" t="str">
        <f>IF(AY63="","",VLOOKUP(AY63,'【記載例】シフト記号表（勤務時間帯）'!$C$6:$L$47,10,FALSE))</f>
        <v/>
      </c>
      <c r="AZ64" s="857" t="str">
        <f>IF(AZ63="","",VLOOKUP(AZ63,'【記載例】シフト記号表（勤務時間帯）'!$C$6:$L$47,10,FALSE))</f>
        <v/>
      </c>
      <c r="BA64" s="857" t="str">
        <f>IF(BA63="","",VLOOKUP(BA63,'【記載例】シフト記号表（勤務時間帯）'!$C$6:$L$47,10,FALSE))</f>
        <v/>
      </c>
      <c r="BB64" s="902">
        <f>IF($BE$3="４週",SUM(W64:AX64),IF($BE$3="暦月",SUM(W64:BA64),""))</f>
        <v>160.00000000000003</v>
      </c>
      <c r="BC64" s="910"/>
      <c r="BD64" s="919">
        <f>IF($BE$3="４週",BB64/4,IF($BE$3="暦月",(BB64/($BE$8/7)),""))</f>
        <v>40.000000000000007</v>
      </c>
      <c r="BE64" s="910"/>
      <c r="BF64" s="930"/>
      <c r="BG64" s="935"/>
      <c r="BH64" s="935"/>
      <c r="BI64" s="935"/>
      <c r="BJ64" s="946"/>
    </row>
    <row r="65" spans="2:62" ht="20.25" customHeight="1">
      <c r="B65" s="706">
        <f>B63+1</f>
        <v>26</v>
      </c>
      <c r="C65" s="719" t="s">
        <v>542</v>
      </c>
      <c r="D65" s="730"/>
      <c r="E65" s="737"/>
      <c r="F65" s="742"/>
      <c r="G65" s="737"/>
      <c r="H65" s="742"/>
      <c r="I65" s="751" t="s">
        <v>646</v>
      </c>
      <c r="J65" s="765"/>
      <c r="K65" s="771" t="s">
        <v>651</v>
      </c>
      <c r="L65" s="785"/>
      <c r="M65" s="785"/>
      <c r="N65" s="730"/>
      <c r="O65" s="792" t="s">
        <v>254</v>
      </c>
      <c r="P65" s="797"/>
      <c r="Q65" s="797"/>
      <c r="R65" s="797"/>
      <c r="S65" s="808"/>
      <c r="T65" s="818" t="s">
        <v>693</v>
      </c>
      <c r="U65" s="825"/>
      <c r="V65" s="836"/>
      <c r="W65" s="846" t="s">
        <v>701</v>
      </c>
      <c r="X65" s="858" t="s">
        <v>701</v>
      </c>
      <c r="Y65" s="858" t="s">
        <v>701</v>
      </c>
      <c r="Z65" s="858" t="s">
        <v>701</v>
      </c>
      <c r="AA65" s="858"/>
      <c r="AB65" s="858"/>
      <c r="AC65" s="873" t="s">
        <v>701</v>
      </c>
      <c r="AD65" s="846" t="s">
        <v>701</v>
      </c>
      <c r="AE65" s="858" t="s">
        <v>701</v>
      </c>
      <c r="AF65" s="858" t="s">
        <v>701</v>
      </c>
      <c r="AG65" s="858" t="s">
        <v>701</v>
      </c>
      <c r="AH65" s="858"/>
      <c r="AI65" s="858"/>
      <c r="AJ65" s="873" t="s">
        <v>701</v>
      </c>
      <c r="AK65" s="846" t="s">
        <v>701</v>
      </c>
      <c r="AL65" s="858" t="s">
        <v>701</v>
      </c>
      <c r="AM65" s="858" t="s">
        <v>701</v>
      </c>
      <c r="AN65" s="858" t="s">
        <v>701</v>
      </c>
      <c r="AO65" s="858"/>
      <c r="AP65" s="858"/>
      <c r="AQ65" s="873" t="s">
        <v>701</v>
      </c>
      <c r="AR65" s="846" t="s">
        <v>701</v>
      </c>
      <c r="AS65" s="858" t="s">
        <v>701</v>
      </c>
      <c r="AT65" s="858" t="s">
        <v>701</v>
      </c>
      <c r="AU65" s="858" t="s">
        <v>701</v>
      </c>
      <c r="AV65" s="858"/>
      <c r="AW65" s="858"/>
      <c r="AX65" s="873" t="s">
        <v>701</v>
      </c>
      <c r="AY65" s="846"/>
      <c r="AZ65" s="858"/>
      <c r="BA65" s="896"/>
      <c r="BB65" s="903"/>
      <c r="BC65" s="911"/>
      <c r="BD65" s="920"/>
      <c r="BE65" s="926"/>
      <c r="BF65" s="931"/>
      <c r="BG65" s="936"/>
      <c r="BH65" s="936"/>
      <c r="BI65" s="936"/>
      <c r="BJ65" s="947"/>
    </row>
    <row r="66" spans="2:62" ht="20.25" customHeight="1">
      <c r="B66" s="707"/>
      <c r="C66" s="718"/>
      <c r="D66" s="729"/>
      <c r="E66" s="737"/>
      <c r="F66" s="742" t="str">
        <f>C65</f>
        <v>看護職員</v>
      </c>
      <c r="G66" s="737"/>
      <c r="H66" s="742" t="str">
        <f>I65</f>
        <v>A</v>
      </c>
      <c r="I66" s="750"/>
      <c r="J66" s="764"/>
      <c r="K66" s="770"/>
      <c r="L66" s="784"/>
      <c r="M66" s="784"/>
      <c r="N66" s="729"/>
      <c r="O66" s="792"/>
      <c r="P66" s="797"/>
      <c r="Q66" s="797"/>
      <c r="R66" s="797"/>
      <c r="S66" s="808"/>
      <c r="T66" s="817" t="s">
        <v>623</v>
      </c>
      <c r="U66" s="824"/>
      <c r="V66" s="835"/>
      <c r="W66" s="845">
        <f>IF(W65="","",VLOOKUP(W65,'【記載例】シフト記号表（勤務時間帯）'!$C$6:$L$47,10,FALSE))</f>
        <v>8</v>
      </c>
      <c r="X66" s="857">
        <f>IF(X65="","",VLOOKUP(X65,'【記載例】シフト記号表（勤務時間帯）'!$C$6:$L$47,10,FALSE))</f>
        <v>8</v>
      </c>
      <c r="Y66" s="857">
        <f>IF(Y65="","",VLOOKUP(Y65,'【記載例】シフト記号表（勤務時間帯）'!$C$6:$L$47,10,FALSE))</f>
        <v>8</v>
      </c>
      <c r="Z66" s="857">
        <f>IF(Z65="","",VLOOKUP(Z65,'【記載例】シフト記号表（勤務時間帯）'!$C$6:$L$47,10,FALSE))</f>
        <v>8</v>
      </c>
      <c r="AA66" s="857" t="str">
        <f>IF(AA65="","",VLOOKUP(AA65,'【記載例】シフト記号表（勤務時間帯）'!$C$6:$L$47,10,FALSE))</f>
        <v/>
      </c>
      <c r="AB66" s="857" t="str">
        <f>IF(AB65="","",VLOOKUP(AB65,'【記載例】シフト記号表（勤務時間帯）'!$C$6:$L$47,10,FALSE))</f>
        <v/>
      </c>
      <c r="AC66" s="872">
        <f>IF(AC65="","",VLOOKUP(AC65,'【記載例】シフト記号表（勤務時間帯）'!$C$6:$L$47,10,FALSE))</f>
        <v>8</v>
      </c>
      <c r="AD66" s="845">
        <f>IF(AD65="","",VLOOKUP(AD65,'【記載例】シフト記号表（勤務時間帯）'!$C$6:$L$47,10,FALSE))</f>
        <v>8</v>
      </c>
      <c r="AE66" s="857">
        <f>IF(AE65="","",VLOOKUP(AE65,'【記載例】シフト記号表（勤務時間帯）'!$C$6:$L$47,10,FALSE))</f>
        <v>8</v>
      </c>
      <c r="AF66" s="857">
        <f>IF(AF65="","",VLOOKUP(AF65,'【記載例】シフト記号表（勤務時間帯）'!$C$6:$L$47,10,FALSE))</f>
        <v>8</v>
      </c>
      <c r="AG66" s="857">
        <f>IF(AG65="","",VLOOKUP(AG65,'【記載例】シフト記号表（勤務時間帯）'!$C$6:$L$47,10,FALSE))</f>
        <v>8</v>
      </c>
      <c r="AH66" s="857" t="str">
        <f>IF(AH65="","",VLOOKUP(AH65,'【記載例】シフト記号表（勤務時間帯）'!$C$6:$L$47,10,FALSE))</f>
        <v/>
      </c>
      <c r="AI66" s="857" t="str">
        <f>IF(AI65="","",VLOOKUP(AI65,'【記載例】シフト記号表（勤務時間帯）'!$C$6:$L$47,10,FALSE))</f>
        <v/>
      </c>
      <c r="AJ66" s="872">
        <f>IF(AJ65="","",VLOOKUP(AJ65,'【記載例】シフト記号表（勤務時間帯）'!$C$6:$L$47,10,FALSE))</f>
        <v>8</v>
      </c>
      <c r="AK66" s="845">
        <f>IF(AK65="","",VLOOKUP(AK65,'【記載例】シフト記号表（勤務時間帯）'!$C$6:$L$47,10,FALSE))</f>
        <v>8</v>
      </c>
      <c r="AL66" s="857">
        <f>IF(AL65="","",VLOOKUP(AL65,'【記載例】シフト記号表（勤務時間帯）'!$C$6:$L$47,10,FALSE))</f>
        <v>8</v>
      </c>
      <c r="AM66" s="857">
        <f>IF(AM65="","",VLOOKUP(AM65,'【記載例】シフト記号表（勤務時間帯）'!$C$6:$L$47,10,FALSE))</f>
        <v>8</v>
      </c>
      <c r="AN66" s="857">
        <f>IF(AN65="","",VLOOKUP(AN65,'【記載例】シフト記号表（勤務時間帯）'!$C$6:$L$47,10,FALSE))</f>
        <v>8</v>
      </c>
      <c r="AO66" s="857" t="str">
        <f>IF(AO65="","",VLOOKUP(AO65,'【記載例】シフト記号表（勤務時間帯）'!$C$6:$L$47,10,FALSE))</f>
        <v/>
      </c>
      <c r="AP66" s="857" t="str">
        <f>IF(AP65="","",VLOOKUP(AP65,'【記載例】シフト記号表（勤務時間帯）'!$C$6:$L$47,10,FALSE))</f>
        <v/>
      </c>
      <c r="AQ66" s="872">
        <f>IF(AQ65="","",VLOOKUP(AQ65,'【記載例】シフト記号表（勤務時間帯）'!$C$6:$L$47,10,FALSE))</f>
        <v>8</v>
      </c>
      <c r="AR66" s="845">
        <f>IF(AR65="","",VLOOKUP(AR65,'【記載例】シフト記号表（勤務時間帯）'!$C$6:$L$47,10,FALSE))</f>
        <v>8</v>
      </c>
      <c r="AS66" s="857">
        <f>IF(AS65="","",VLOOKUP(AS65,'【記載例】シフト記号表（勤務時間帯）'!$C$6:$L$47,10,FALSE))</f>
        <v>8</v>
      </c>
      <c r="AT66" s="857">
        <f>IF(AT65="","",VLOOKUP(AT65,'【記載例】シフト記号表（勤務時間帯）'!$C$6:$L$47,10,FALSE))</f>
        <v>8</v>
      </c>
      <c r="AU66" s="857">
        <f>IF(AU65="","",VLOOKUP(AU65,'【記載例】シフト記号表（勤務時間帯）'!$C$6:$L$47,10,FALSE))</f>
        <v>8</v>
      </c>
      <c r="AV66" s="857" t="str">
        <f>IF(AV65="","",VLOOKUP(AV65,'【記載例】シフト記号表（勤務時間帯）'!$C$6:$L$47,10,FALSE))</f>
        <v/>
      </c>
      <c r="AW66" s="857" t="str">
        <f>IF(AW65="","",VLOOKUP(AW65,'【記載例】シフト記号表（勤務時間帯）'!$C$6:$L$47,10,FALSE))</f>
        <v/>
      </c>
      <c r="AX66" s="872">
        <f>IF(AX65="","",VLOOKUP(AX65,'【記載例】シフト記号表（勤務時間帯）'!$C$6:$L$47,10,FALSE))</f>
        <v>8</v>
      </c>
      <c r="AY66" s="845" t="str">
        <f>IF(AY65="","",VLOOKUP(AY65,'【記載例】シフト記号表（勤務時間帯）'!$C$6:$L$47,10,FALSE))</f>
        <v/>
      </c>
      <c r="AZ66" s="857" t="str">
        <f>IF(AZ65="","",VLOOKUP(AZ65,'【記載例】シフト記号表（勤務時間帯）'!$C$6:$L$47,10,FALSE))</f>
        <v/>
      </c>
      <c r="BA66" s="857" t="str">
        <f>IF(BA65="","",VLOOKUP(BA65,'【記載例】シフト記号表（勤務時間帯）'!$C$6:$L$47,10,FALSE))</f>
        <v/>
      </c>
      <c r="BB66" s="902">
        <f>IF($BE$3="４週",SUM(W66:AX66),IF($BE$3="暦月",SUM(W66:BA66),""))</f>
        <v>160</v>
      </c>
      <c r="BC66" s="910"/>
      <c r="BD66" s="919">
        <f>IF($BE$3="４週",BB66/4,IF($BE$3="暦月",(BB66/($BE$8/7)),""))</f>
        <v>40</v>
      </c>
      <c r="BE66" s="910"/>
      <c r="BF66" s="930"/>
      <c r="BG66" s="935"/>
      <c r="BH66" s="935"/>
      <c r="BI66" s="935"/>
      <c r="BJ66" s="946"/>
    </row>
    <row r="67" spans="2:62" ht="20.25" customHeight="1">
      <c r="B67" s="706">
        <f>B65+1</f>
        <v>27</v>
      </c>
      <c r="C67" s="719" t="s">
        <v>644</v>
      </c>
      <c r="D67" s="730"/>
      <c r="E67" s="737"/>
      <c r="F67" s="742"/>
      <c r="G67" s="737"/>
      <c r="H67" s="742"/>
      <c r="I67" s="751" t="s">
        <v>646</v>
      </c>
      <c r="J67" s="765"/>
      <c r="K67" s="771" t="s">
        <v>644</v>
      </c>
      <c r="L67" s="785"/>
      <c r="M67" s="785"/>
      <c r="N67" s="730"/>
      <c r="O67" s="792" t="s">
        <v>124</v>
      </c>
      <c r="P67" s="797"/>
      <c r="Q67" s="797"/>
      <c r="R67" s="797"/>
      <c r="S67" s="808"/>
      <c r="T67" s="818" t="s">
        <v>693</v>
      </c>
      <c r="U67" s="825"/>
      <c r="V67" s="836"/>
      <c r="W67" s="846" t="s">
        <v>699</v>
      </c>
      <c r="X67" s="858"/>
      <c r="Y67" s="858"/>
      <c r="Z67" s="858" t="s">
        <v>699</v>
      </c>
      <c r="AA67" s="858" t="s">
        <v>699</v>
      </c>
      <c r="AB67" s="858" t="s">
        <v>699</v>
      </c>
      <c r="AC67" s="873" t="s">
        <v>699</v>
      </c>
      <c r="AD67" s="846" t="s">
        <v>699</v>
      </c>
      <c r="AE67" s="858"/>
      <c r="AF67" s="858"/>
      <c r="AG67" s="858" t="s">
        <v>699</v>
      </c>
      <c r="AH67" s="858" t="s">
        <v>699</v>
      </c>
      <c r="AI67" s="858" t="s">
        <v>699</v>
      </c>
      <c r="AJ67" s="873" t="s">
        <v>699</v>
      </c>
      <c r="AK67" s="846" t="s">
        <v>699</v>
      </c>
      <c r="AL67" s="858"/>
      <c r="AM67" s="858"/>
      <c r="AN67" s="858" t="s">
        <v>699</v>
      </c>
      <c r="AO67" s="858" t="s">
        <v>699</v>
      </c>
      <c r="AP67" s="858" t="s">
        <v>699</v>
      </c>
      <c r="AQ67" s="873" t="s">
        <v>699</v>
      </c>
      <c r="AR67" s="846" t="s">
        <v>699</v>
      </c>
      <c r="AS67" s="858"/>
      <c r="AT67" s="858"/>
      <c r="AU67" s="858" t="s">
        <v>699</v>
      </c>
      <c r="AV67" s="858" t="s">
        <v>699</v>
      </c>
      <c r="AW67" s="858" t="s">
        <v>699</v>
      </c>
      <c r="AX67" s="873" t="s">
        <v>699</v>
      </c>
      <c r="AY67" s="846"/>
      <c r="AZ67" s="858"/>
      <c r="BA67" s="896"/>
      <c r="BB67" s="903"/>
      <c r="BC67" s="911"/>
      <c r="BD67" s="920"/>
      <c r="BE67" s="926"/>
      <c r="BF67" s="931"/>
      <c r="BG67" s="936"/>
      <c r="BH67" s="936"/>
      <c r="BI67" s="936"/>
      <c r="BJ67" s="947"/>
    </row>
    <row r="68" spans="2:62" ht="20.25" customHeight="1">
      <c r="B68" s="707"/>
      <c r="C68" s="718"/>
      <c r="D68" s="729"/>
      <c r="E68" s="737"/>
      <c r="F68" s="742" t="str">
        <f>C67</f>
        <v>理学療法士</v>
      </c>
      <c r="G68" s="737"/>
      <c r="H68" s="742" t="str">
        <f>I67</f>
        <v>A</v>
      </c>
      <c r="I68" s="750"/>
      <c r="J68" s="764"/>
      <c r="K68" s="770"/>
      <c r="L68" s="784"/>
      <c r="M68" s="784"/>
      <c r="N68" s="729"/>
      <c r="O68" s="792"/>
      <c r="P68" s="797"/>
      <c r="Q68" s="797"/>
      <c r="R68" s="797"/>
      <c r="S68" s="808"/>
      <c r="T68" s="817" t="s">
        <v>623</v>
      </c>
      <c r="U68" s="824"/>
      <c r="V68" s="835"/>
      <c r="W68" s="845">
        <f>IF(W67="","",VLOOKUP(W67,'【記載例】シフト記号表（勤務時間帯）'!$C$6:$L$47,10,FALSE))</f>
        <v>8</v>
      </c>
      <c r="X68" s="857" t="str">
        <f>IF(X67="","",VLOOKUP(X67,'【記載例】シフト記号表（勤務時間帯）'!$C$6:$L$47,10,FALSE))</f>
        <v/>
      </c>
      <c r="Y68" s="857" t="str">
        <f>IF(Y67="","",VLOOKUP(Y67,'【記載例】シフト記号表（勤務時間帯）'!$C$6:$L$47,10,FALSE))</f>
        <v/>
      </c>
      <c r="Z68" s="857">
        <f>IF(Z67="","",VLOOKUP(Z67,'【記載例】シフト記号表（勤務時間帯）'!$C$6:$L$47,10,FALSE))</f>
        <v>8</v>
      </c>
      <c r="AA68" s="857">
        <f>IF(AA67="","",VLOOKUP(AA67,'【記載例】シフト記号表（勤務時間帯）'!$C$6:$L$47,10,FALSE))</f>
        <v>8</v>
      </c>
      <c r="AB68" s="857">
        <f>IF(AB67="","",VLOOKUP(AB67,'【記載例】シフト記号表（勤務時間帯）'!$C$6:$L$47,10,FALSE))</f>
        <v>8</v>
      </c>
      <c r="AC68" s="872">
        <f>IF(AC67="","",VLOOKUP(AC67,'【記載例】シフト記号表（勤務時間帯）'!$C$6:$L$47,10,FALSE))</f>
        <v>8</v>
      </c>
      <c r="AD68" s="845">
        <f>IF(AD67="","",VLOOKUP(AD67,'【記載例】シフト記号表（勤務時間帯）'!$C$6:$L$47,10,FALSE))</f>
        <v>8</v>
      </c>
      <c r="AE68" s="857" t="str">
        <f>IF(AE67="","",VLOOKUP(AE67,'【記載例】シフト記号表（勤務時間帯）'!$C$6:$L$47,10,FALSE))</f>
        <v/>
      </c>
      <c r="AF68" s="857" t="str">
        <f>IF(AF67="","",VLOOKUP(AF67,'【記載例】シフト記号表（勤務時間帯）'!$C$6:$L$47,10,FALSE))</f>
        <v/>
      </c>
      <c r="AG68" s="857">
        <f>IF(AG67="","",VLOOKUP(AG67,'【記載例】シフト記号表（勤務時間帯）'!$C$6:$L$47,10,FALSE))</f>
        <v>8</v>
      </c>
      <c r="AH68" s="857">
        <f>IF(AH67="","",VLOOKUP(AH67,'【記載例】シフト記号表（勤務時間帯）'!$C$6:$L$47,10,FALSE))</f>
        <v>8</v>
      </c>
      <c r="AI68" s="857">
        <f>IF(AI67="","",VLOOKUP(AI67,'【記載例】シフト記号表（勤務時間帯）'!$C$6:$L$47,10,FALSE))</f>
        <v>8</v>
      </c>
      <c r="AJ68" s="872">
        <f>IF(AJ67="","",VLOOKUP(AJ67,'【記載例】シフト記号表（勤務時間帯）'!$C$6:$L$47,10,FALSE))</f>
        <v>8</v>
      </c>
      <c r="AK68" s="845">
        <f>IF(AK67="","",VLOOKUP(AK67,'【記載例】シフト記号表（勤務時間帯）'!$C$6:$L$47,10,FALSE))</f>
        <v>8</v>
      </c>
      <c r="AL68" s="857" t="str">
        <f>IF(AL67="","",VLOOKUP(AL67,'【記載例】シフト記号表（勤務時間帯）'!$C$6:$L$47,10,FALSE))</f>
        <v/>
      </c>
      <c r="AM68" s="857" t="str">
        <f>IF(AM67="","",VLOOKUP(AM67,'【記載例】シフト記号表（勤務時間帯）'!$C$6:$L$47,10,FALSE))</f>
        <v/>
      </c>
      <c r="AN68" s="857">
        <f>IF(AN67="","",VLOOKUP(AN67,'【記載例】シフト記号表（勤務時間帯）'!$C$6:$L$47,10,FALSE))</f>
        <v>8</v>
      </c>
      <c r="AO68" s="857">
        <f>IF(AO67="","",VLOOKUP(AO67,'【記載例】シフト記号表（勤務時間帯）'!$C$6:$L$47,10,FALSE))</f>
        <v>8</v>
      </c>
      <c r="AP68" s="857">
        <f>IF(AP67="","",VLOOKUP(AP67,'【記載例】シフト記号表（勤務時間帯）'!$C$6:$L$47,10,FALSE))</f>
        <v>8</v>
      </c>
      <c r="AQ68" s="872">
        <f>IF(AQ67="","",VLOOKUP(AQ67,'【記載例】シフト記号表（勤務時間帯）'!$C$6:$L$47,10,FALSE))</f>
        <v>8</v>
      </c>
      <c r="AR68" s="845">
        <f>IF(AR67="","",VLOOKUP(AR67,'【記載例】シフト記号表（勤務時間帯）'!$C$6:$L$47,10,FALSE))</f>
        <v>8</v>
      </c>
      <c r="AS68" s="857" t="str">
        <f>IF(AS67="","",VLOOKUP(AS67,'【記載例】シフト記号表（勤務時間帯）'!$C$6:$L$47,10,FALSE))</f>
        <v/>
      </c>
      <c r="AT68" s="857" t="str">
        <f>IF(AT67="","",VLOOKUP(AT67,'【記載例】シフト記号表（勤務時間帯）'!$C$6:$L$47,10,FALSE))</f>
        <v/>
      </c>
      <c r="AU68" s="857">
        <f>IF(AU67="","",VLOOKUP(AU67,'【記載例】シフト記号表（勤務時間帯）'!$C$6:$L$47,10,FALSE))</f>
        <v>8</v>
      </c>
      <c r="AV68" s="857">
        <f>IF(AV67="","",VLOOKUP(AV67,'【記載例】シフト記号表（勤務時間帯）'!$C$6:$L$47,10,FALSE))</f>
        <v>8</v>
      </c>
      <c r="AW68" s="857">
        <f>IF(AW67="","",VLOOKUP(AW67,'【記載例】シフト記号表（勤務時間帯）'!$C$6:$L$47,10,FALSE))</f>
        <v>8</v>
      </c>
      <c r="AX68" s="872">
        <f>IF(AX67="","",VLOOKUP(AX67,'【記載例】シフト記号表（勤務時間帯）'!$C$6:$L$47,10,FALSE))</f>
        <v>8</v>
      </c>
      <c r="AY68" s="845" t="str">
        <f>IF(AY67="","",VLOOKUP(AY67,'【記載例】シフト記号表（勤務時間帯）'!$C$6:$L$47,10,FALSE))</f>
        <v/>
      </c>
      <c r="AZ68" s="857" t="str">
        <f>IF(AZ67="","",VLOOKUP(AZ67,'【記載例】シフト記号表（勤務時間帯）'!$C$6:$L$47,10,FALSE))</f>
        <v/>
      </c>
      <c r="BA68" s="857" t="str">
        <f>IF(BA67="","",VLOOKUP(BA67,'【記載例】シフト記号表（勤務時間帯）'!$C$6:$L$47,10,FALSE))</f>
        <v/>
      </c>
      <c r="BB68" s="902">
        <f>IF($BE$3="４週",SUM(W68:AX68),IF($BE$3="暦月",SUM(W68:BA68),""))</f>
        <v>160</v>
      </c>
      <c r="BC68" s="910"/>
      <c r="BD68" s="919">
        <f>IF($BE$3="４週",BB68/4,IF($BE$3="暦月",(BB68/($BE$8/7)),""))</f>
        <v>40</v>
      </c>
      <c r="BE68" s="910"/>
      <c r="BF68" s="930"/>
      <c r="BG68" s="935"/>
      <c r="BH68" s="935"/>
      <c r="BI68" s="935"/>
      <c r="BJ68" s="946"/>
    </row>
    <row r="69" spans="2:62" ht="20.25" customHeight="1">
      <c r="B69" s="706">
        <f>B67+1</f>
        <v>28</v>
      </c>
      <c r="C69" s="719" t="s">
        <v>413</v>
      </c>
      <c r="D69" s="730"/>
      <c r="E69" s="737"/>
      <c r="F69" s="742"/>
      <c r="G69" s="737"/>
      <c r="H69" s="742"/>
      <c r="I69" s="751" t="s">
        <v>646</v>
      </c>
      <c r="J69" s="765"/>
      <c r="K69" s="771" t="s">
        <v>413</v>
      </c>
      <c r="L69" s="785"/>
      <c r="M69" s="785"/>
      <c r="N69" s="730"/>
      <c r="O69" s="792" t="s">
        <v>392</v>
      </c>
      <c r="P69" s="797"/>
      <c r="Q69" s="797"/>
      <c r="R69" s="797"/>
      <c r="S69" s="808"/>
      <c r="T69" s="818" t="s">
        <v>693</v>
      </c>
      <c r="U69" s="825"/>
      <c r="V69" s="836"/>
      <c r="W69" s="846" t="s">
        <v>699</v>
      </c>
      <c r="X69" s="858" t="s">
        <v>699</v>
      </c>
      <c r="Y69" s="858" t="s">
        <v>699</v>
      </c>
      <c r="Z69" s="858" t="s">
        <v>699</v>
      </c>
      <c r="AA69" s="858"/>
      <c r="AB69" s="858"/>
      <c r="AC69" s="873" t="s">
        <v>699</v>
      </c>
      <c r="AD69" s="846" t="s">
        <v>699</v>
      </c>
      <c r="AE69" s="858" t="s">
        <v>699</v>
      </c>
      <c r="AF69" s="858" t="s">
        <v>699</v>
      </c>
      <c r="AG69" s="858" t="s">
        <v>699</v>
      </c>
      <c r="AH69" s="858"/>
      <c r="AI69" s="858"/>
      <c r="AJ69" s="873" t="s">
        <v>699</v>
      </c>
      <c r="AK69" s="846" t="s">
        <v>699</v>
      </c>
      <c r="AL69" s="858" t="s">
        <v>699</v>
      </c>
      <c r="AM69" s="858" t="s">
        <v>699</v>
      </c>
      <c r="AN69" s="858" t="s">
        <v>699</v>
      </c>
      <c r="AO69" s="858"/>
      <c r="AP69" s="858"/>
      <c r="AQ69" s="873" t="s">
        <v>699</v>
      </c>
      <c r="AR69" s="846" t="s">
        <v>699</v>
      </c>
      <c r="AS69" s="858" t="s">
        <v>699</v>
      </c>
      <c r="AT69" s="858" t="s">
        <v>699</v>
      </c>
      <c r="AU69" s="858" t="s">
        <v>699</v>
      </c>
      <c r="AV69" s="858"/>
      <c r="AW69" s="858"/>
      <c r="AX69" s="873" t="s">
        <v>699</v>
      </c>
      <c r="AY69" s="846"/>
      <c r="AZ69" s="858"/>
      <c r="BA69" s="896"/>
      <c r="BB69" s="903"/>
      <c r="BC69" s="911"/>
      <c r="BD69" s="920"/>
      <c r="BE69" s="926"/>
      <c r="BF69" s="931"/>
      <c r="BG69" s="936"/>
      <c r="BH69" s="936"/>
      <c r="BI69" s="936"/>
      <c r="BJ69" s="947"/>
    </row>
    <row r="70" spans="2:62" ht="20.25" customHeight="1">
      <c r="B70" s="707"/>
      <c r="C70" s="718"/>
      <c r="D70" s="729"/>
      <c r="E70" s="737"/>
      <c r="F70" s="742" t="str">
        <f>C69</f>
        <v>作業療法士</v>
      </c>
      <c r="G70" s="737"/>
      <c r="H70" s="742" t="str">
        <f>I69</f>
        <v>A</v>
      </c>
      <c r="I70" s="750"/>
      <c r="J70" s="764"/>
      <c r="K70" s="770"/>
      <c r="L70" s="784"/>
      <c r="M70" s="784"/>
      <c r="N70" s="729"/>
      <c r="O70" s="792"/>
      <c r="P70" s="797"/>
      <c r="Q70" s="797"/>
      <c r="R70" s="797"/>
      <c r="S70" s="808"/>
      <c r="T70" s="817" t="s">
        <v>623</v>
      </c>
      <c r="U70" s="824"/>
      <c r="V70" s="835"/>
      <c r="W70" s="845">
        <f>IF(W69="","",VLOOKUP(W69,'【記載例】シフト記号表（勤務時間帯）'!$C$6:$L$47,10,FALSE))</f>
        <v>8</v>
      </c>
      <c r="X70" s="857">
        <f>IF(X69="","",VLOOKUP(X69,'【記載例】シフト記号表（勤務時間帯）'!$C$6:$L$47,10,FALSE))</f>
        <v>8</v>
      </c>
      <c r="Y70" s="857">
        <f>IF(Y69="","",VLOOKUP(Y69,'【記載例】シフト記号表（勤務時間帯）'!$C$6:$L$47,10,FALSE))</f>
        <v>8</v>
      </c>
      <c r="Z70" s="857">
        <f>IF(Z69="","",VLOOKUP(Z69,'【記載例】シフト記号表（勤務時間帯）'!$C$6:$L$47,10,FALSE))</f>
        <v>8</v>
      </c>
      <c r="AA70" s="857" t="str">
        <f>IF(AA69="","",VLOOKUP(AA69,'【記載例】シフト記号表（勤務時間帯）'!$C$6:$L$47,10,FALSE))</f>
        <v/>
      </c>
      <c r="AB70" s="857" t="str">
        <f>IF(AB69="","",VLOOKUP(AB69,'【記載例】シフト記号表（勤務時間帯）'!$C$6:$L$47,10,FALSE))</f>
        <v/>
      </c>
      <c r="AC70" s="872">
        <f>IF(AC69="","",VLOOKUP(AC69,'【記載例】シフト記号表（勤務時間帯）'!$C$6:$L$47,10,FALSE))</f>
        <v>8</v>
      </c>
      <c r="AD70" s="845">
        <f>IF(AD69="","",VLOOKUP(AD69,'【記載例】シフト記号表（勤務時間帯）'!$C$6:$L$47,10,FALSE))</f>
        <v>8</v>
      </c>
      <c r="AE70" s="857">
        <f>IF(AE69="","",VLOOKUP(AE69,'【記載例】シフト記号表（勤務時間帯）'!$C$6:$L$47,10,FALSE))</f>
        <v>8</v>
      </c>
      <c r="AF70" s="857">
        <f>IF(AF69="","",VLOOKUP(AF69,'【記載例】シフト記号表（勤務時間帯）'!$C$6:$L$47,10,FALSE))</f>
        <v>8</v>
      </c>
      <c r="AG70" s="857">
        <f>IF(AG69="","",VLOOKUP(AG69,'【記載例】シフト記号表（勤務時間帯）'!$C$6:$L$47,10,FALSE))</f>
        <v>8</v>
      </c>
      <c r="AH70" s="857" t="str">
        <f>IF(AH69="","",VLOOKUP(AH69,'【記載例】シフト記号表（勤務時間帯）'!$C$6:$L$47,10,FALSE))</f>
        <v/>
      </c>
      <c r="AI70" s="857" t="str">
        <f>IF(AI69="","",VLOOKUP(AI69,'【記載例】シフト記号表（勤務時間帯）'!$C$6:$L$47,10,FALSE))</f>
        <v/>
      </c>
      <c r="AJ70" s="872">
        <f>IF(AJ69="","",VLOOKUP(AJ69,'【記載例】シフト記号表（勤務時間帯）'!$C$6:$L$47,10,FALSE))</f>
        <v>8</v>
      </c>
      <c r="AK70" s="845">
        <f>IF(AK69="","",VLOOKUP(AK69,'【記載例】シフト記号表（勤務時間帯）'!$C$6:$L$47,10,FALSE))</f>
        <v>8</v>
      </c>
      <c r="AL70" s="857">
        <f>IF(AL69="","",VLOOKUP(AL69,'【記載例】シフト記号表（勤務時間帯）'!$C$6:$L$47,10,FALSE))</f>
        <v>8</v>
      </c>
      <c r="AM70" s="857">
        <f>IF(AM69="","",VLOOKUP(AM69,'【記載例】シフト記号表（勤務時間帯）'!$C$6:$L$47,10,FALSE))</f>
        <v>8</v>
      </c>
      <c r="AN70" s="857">
        <f>IF(AN69="","",VLOOKUP(AN69,'【記載例】シフト記号表（勤務時間帯）'!$C$6:$L$47,10,FALSE))</f>
        <v>8</v>
      </c>
      <c r="AO70" s="857" t="str">
        <f>IF(AO69="","",VLOOKUP(AO69,'【記載例】シフト記号表（勤務時間帯）'!$C$6:$L$47,10,FALSE))</f>
        <v/>
      </c>
      <c r="AP70" s="857" t="str">
        <f>IF(AP69="","",VLOOKUP(AP69,'【記載例】シフト記号表（勤務時間帯）'!$C$6:$L$47,10,FALSE))</f>
        <v/>
      </c>
      <c r="AQ70" s="872">
        <f>IF(AQ69="","",VLOOKUP(AQ69,'【記載例】シフト記号表（勤務時間帯）'!$C$6:$L$47,10,FALSE))</f>
        <v>8</v>
      </c>
      <c r="AR70" s="845">
        <f>IF(AR69="","",VLOOKUP(AR69,'【記載例】シフト記号表（勤務時間帯）'!$C$6:$L$47,10,FALSE))</f>
        <v>8</v>
      </c>
      <c r="AS70" s="857">
        <f>IF(AS69="","",VLOOKUP(AS69,'【記載例】シフト記号表（勤務時間帯）'!$C$6:$L$47,10,FALSE))</f>
        <v>8</v>
      </c>
      <c r="AT70" s="857">
        <f>IF(AT69="","",VLOOKUP(AT69,'【記載例】シフト記号表（勤務時間帯）'!$C$6:$L$47,10,FALSE))</f>
        <v>8</v>
      </c>
      <c r="AU70" s="857">
        <f>IF(AU69="","",VLOOKUP(AU69,'【記載例】シフト記号表（勤務時間帯）'!$C$6:$L$47,10,FALSE))</f>
        <v>8</v>
      </c>
      <c r="AV70" s="857" t="str">
        <f>IF(AV69="","",VLOOKUP(AV69,'【記載例】シフト記号表（勤務時間帯）'!$C$6:$L$47,10,FALSE))</f>
        <v/>
      </c>
      <c r="AW70" s="857" t="str">
        <f>IF(AW69="","",VLOOKUP(AW69,'【記載例】シフト記号表（勤務時間帯）'!$C$6:$L$47,10,FALSE))</f>
        <v/>
      </c>
      <c r="AX70" s="872">
        <f>IF(AX69="","",VLOOKUP(AX69,'【記載例】シフト記号表（勤務時間帯）'!$C$6:$L$47,10,FALSE))</f>
        <v>8</v>
      </c>
      <c r="AY70" s="845" t="str">
        <f>IF(AY69="","",VLOOKUP(AY69,'【記載例】シフト記号表（勤務時間帯）'!$C$6:$L$47,10,FALSE))</f>
        <v/>
      </c>
      <c r="AZ70" s="857" t="str">
        <f>IF(AZ69="","",VLOOKUP(AZ69,'【記載例】シフト記号表（勤務時間帯）'!$C$6:$L$47,10,FALSE))</f>
        <v/>
      </c>
      <c r="BA70" s="857" t="str">
        <f>IF(BA69="","",VLOOKUP(BA69,'【記載例】シフト記号表（勤務時間帯）'!$C$6:$L$47,10,FALSE))</f>
        <v/>
      </c>
      <c r="BB70" s="902">
        <f>IF($BE$3="４週",SUM(W70:AX70),IF($BE$3="暦月",SUM(W70:BA70),""))</f>
        <v>160</v>
      </c>
      <c r="BC70" s="910"/>
      <c r="BD70" s="919">
        <f>IF($BE$3="４週",BB70/4,IF($BE$3="暦月",(BB70/($BE$8/7)),""))</f>
        <v>40</v>
      </c>
      <c r="BE70" s="910"/>
      <c r="BF70" s="930"/>
      <c r="BG70" s="935"/>
      <c r="BH70" s="935"/>
      <c r="BI70" s="935"/>
      <c r="BJ70" s="946"/>
    </row>
    <row r="71" spans="2:62" ht="20.25" customHeight="1">
      <c r="B71" s="706">
        <f>B69+1</f>
        <v>29</v>
      </c>
      <c r="C71" s="719" t="s">
        <v>574</v>
      </c>
      <c r="D71" s="730"/>
      <c r="E71" s="737"/>
      <c r="F71" s="742"/>
      <c r="G71" s="737"/>
      <c r="H71" s="742"/>
      <c r="I71" s="751" t="s">
        <v>646</v>
      </c>
      <c r="J71" s="765"/>
      <c r="K71" s="771" t="s">
        <v>574</v>
      </c>
      <c r="L71" s="785"/>
      <c r="M71" s="785"/>
      <c r="N71" s="730"/>
      <c r="O71" s="792" t="s">
        <v>688</v>
      </c>
      <c r="P71" s="797"/>
      <c r="Q71" s="797"/>
      <c r="R71" s="797"/>
      <c r="S71" s="808"/>
      <c r="T71" s="818" t="s">
        <v>693</v>
      </c>
      <c r="U71" s="825"/>
      <c r="V71" s="836"/>
      <c r="W71" s="846"/>
      <c r="X71" s="858" t="s">
        <v>699</v>
      </c>
      <c r="Y71" s="858" t="s">
        <v>699</v>
      </c>
      <c r="Z71" s="858"/>
      <c r="AA71" s="858" t="s">
        <v>699</v>
      </c>
      <c r="AB71" s="858" t="s">
        <v>699</v>
      </c>
      <c r="AC71" s="873" t="s">
        <v>699</v>
      </c>
      <c r="AD71" s="846"/>
      <c r="AE71" s="858" t="s">
        <v>699</v>
      </c>
      <c r="AF71" s="858" t="s">
        <v>699</v>
      </c>
      <c r="AG71" s="858"/>
      <c r="AH71" s="858" t="s">
        <v>699</v>
      </c>
      <c r="AI71" s="858" t="s">
        <v>699</v>
      </c>
      <c r="AJ71" s="873" t="s">
        <v>699</v>
      </c>
      <c r="AK71" s="846"/>
      <c r="AL71" s="858" t="s">
        <v>699</v>
      </c>
      <c r="AM71" s="858" t="s">
        <v>699</v>
      </c>
      <c r="AN71" s="858"/>
      <c r="AO71" s="858" t="s">
        <v>699</v>
      </c>
      <c r="AP71" s="858" t="s">
        <v>699</v>
      </c>
      <c r="AQ71" s="873" t="s">
        <v>699</v>
      </c>
      <c r="AR71" s="846"/>
      <c r="AS71" s="858" t="s">
        <v>699</v>
      </c>
      <c r="AT71" s="858" t="s">
        <v>699</v>
      </c>
      <c r="AU71" s="858"/>
      <c r="AV71" s="858" t="s">
        <v>699</v>
      </c>
      <c r="AW71" s="858" t="s">
        <v>699</v>
      </c>
      <c r="AX71" s="873" t="s">
        <v>699</v>
      </c>
      <c r="AY71" s="846"/>
      <c r="AZ71" s="858"/>
      <c r="BA71" s="896"/>
      <c r="BB71" s="903"/>
      <c r="BC71" s="911"/>
      <c r="BD71" s="920"/>
      <c r="BE71" s="926"/>
      <c r="BF71" s="931"/>
      <c r="BG71" s="936"/>
      <c r="BH71" s="936"/>
      <c r="BI71" s="936"/>
      <c r="BJ71" s="947"/>
    </row>
    <row r="72" spans="2:62" ht="20.25" customHeight="1">
      <c r="B72" s="707"/>
      <c r="C72" s="720"/>
      <c r="D72" s="731"/>
      <c r="E72" s="739"/>
      <c r="F72" s="744" t="str">
        <f>C71</f>
        <v>言語聴覚士</v>
      </c>
      <c r="G72" s="739"/>
      <c r="H72" s="744" t="str">
        <f>I71</f>
        <v>A</v>
      </c>
      <c r="I72" s="752"/>
      <c r="J72" s="766"/>
      <c r="K72" s="772"/>
      <c r="L72" s="786"/>
      <c r="M72" s="786"/>
      <c r="N72" s="731"/>
      <c r="O72" s="792"/>
      <c r="P72" s="797"/>
      <c r="Q72" s="797"/>
      <c r="R72" s="797"/>
      <c r="S72" s="808"/>
      <c r="T72" s="817" t="s">
        <v>623</v>
      </c>
      <c r="U72" s="824"/>
      <c r="V72" s="835"/>
      <c r="W72" s="845" t="str">
        <f>IF(W71="","",VLOOKUP(W71,'【記載例】シフト記号表（勤務時間帯）'!$C$6:$L$47,10,FALSE))</f>
        <v/>
      </c>
      <c r="X72" s="857">
        <f>IF(X71="","",VLOOKUP(X71,'【記載例】シフト記号表（勤務時間帯）'!$C$6:$L$47,10,FALSE))</f>
        <v>8</v>
      </c>
      <c r="Y72" s="857">
        <f>IF(Y71="","",VLOOKUP(Y71,'【記載例】シフト記号表（勤務時間帯）'!$C$6:$L$47,10,FALSE))</f>
        <v>8</v>
      </c>
      <c r="Z72" s="857" t="str">
        <f>IF(Z71="","",VLOOKUP(Z71,'【記載例】シフト記号表（勤務時間帯）'!$C$6:$L$47,10,FALSE))</f>
        <v/>
      </c>
      <c r="AA72" s="857">
        <f>IF(AA71="","",VLOOKUP(AA71,'【記載例】シフト記号表（勤務時間帯）'!$C$6:$L$47,10,FALSE))</f>
        <v>8</v>
      </c>
      <c r="AB72" s="857">
        <f>IF(AB71="","",VLOOKUP(AB71,'【記載例】シフト記号表（勤務時間帯）'!$C$6:$L$47,10,FALSE))</f>
        <v>8</v>
      </c>
      <c r="AC72" s="872">
        <f>IF(AC71="","",VLOOKUP(AC71,'【記載例】シフト記号表（勤務時間帯）'!$C$6:$L$47,10,FALSE))</f>
        <v>8</v>
      </c>
      <c r="AD72" s="845" t="str">
        <f>IF(AD71="","",VLOOKUP(AD71,'【記載例】シフト記号表（勤務時間帯）'!$C$6:$L$47,10,FALSE))</f>
        <v/>
      </c>
      <c r="AE72" s="857">
        <f>IF(AE71="","",VLOOKUP(AE71,'【記載例】シフト記号表（勤務時間帯）'!$C$6:$L$47,10,FALSE))</f>
        <v>8</v>
      </c>
      <c r="AF72" s="857">
        <f>IF(AF71="","",VLOOKUP(AF71,'【記載例】シフト記号表（勤務時間帯）'!$C$6:$L$47,10,FALSE))</f>
        <v>8</v>
      </c>
      <c r="AG72" s="857" t="str">
        <f>IF(AG71="","",VLOOKUP(AG71,'【記載例】シフト記号表（勤務時間帯）'!$C$6:$L$47,10,FALSE))</f>
        <v/>
      </c>
      <c r="AH72" s="857">
        <f>IF(AH71="","",VLOOKUP(AH71,'【記載例】シフト記号表（勤務時間帯）'!$C$6:$L$47,10,FALSE))</f>
        <v>8</v>
      </c>
      <c r="AI72" s="857">
        <f>IF(AI71="","",VLOOKUP(AI71,'【記載例】シフト記号表（勤務時間帯）'!$C$6:$L$47,10,FALSE))</f>
        <v>8</v>
      </c>
      <c r="AJ72" s="872">
        <f>IF(AJ71="","",VLOOKUP(AJ71,'【記載例】シフト記号表（勤務時間帯）'!$C$6:$L$47,10,FALSE))</f>
        <v>8</v>
      </c>
      <c r="AK72" s="845" t="str">
        <f>IF(AK71="","",VLOOKUP(AK71,'【記載例】シフト記号表（勤務時間帯）'!$C$6:$L$47,10,FALSE))</f>
        <v/>
      </c>
      <c r="AL72" s="857">
        <f>IF(AL71="","",VLOOKUP(AL71,'【記載例】シフト記号表（勤務時間帯）'!$C$6:$L$47,10,FALSE))</f>
        <v>8</v>
      </c>
      <c r="AM72" s="857">
        <f>IF(AM71="","",VLOOKUP(AM71,'【記載例】シフト記号表（勤務時間帯）'!$C$6:$L$47,10,FALSE))</f>
        <v>8</v>
      </c>
      <c r="AN72" s="857" t="str">
        <f>IF(AN71="","",VLOOKUP(AN71,'【記載例】シフト記号表（勤務時間帯）'!$C$6:$L$47,10,FALSE))</f>
        <v/>
      </c>
      <c r="AO72" s="857">
        <f>IF(AO71="","",VLOOKUP(AO71,'【記載例】シフト記号表（勤務時間帯）'!$C$6:$L$47,10,FALSE))</f>
        <v>8</v>
      </c>
      <c r="AP72" s="857">
        <f>IF(AP71="","",VLOOKUP(AP71,'【記載例】シフト記号表（勤務時間帯）'!$C$6:$L$47,10,FALSE))</f>
        <v>8</v>
      </c>
      <c r="AQ72" s="872">
        <f>IF(AQ71="","",VLOOKUP(AQ71,'【記載例】シフト記号表（勤務時間帯）'!$C$6:$L$47,10,FALSE))</f>
        <v>8</v>
      </c>
      <c r="AR72" s="845" t="str">
        <f>IF(AR71="","",VLOOKUP(AR71,'【記載例】シフト記号表（勤務時間帯）'!$C$6:$L$47,10,FALSE))</f>
        <v/>
      </c>
      <c r="AS72" s="857">
        <f>IF(AS71="","",VLOOKUP(AS71,'【記載例】シフト記号表（勤務時間帯）'!$C$6:$L$47,10,FALSE))</f>
        <v>8</v>
      </c>
      <c r="AT72" s="857">
        <f>IF(AT71="","",VLOOKUP(AT71,'【記載例】シフト記号表（勤務時間帯）'!$C$6:$L$47,10,FALSE))</f>
        <v>8</v>
      </c>
      <c r="AU72" s="857" t="str">
        <f>IF(AU71="","",VLOOKUP(AU71,'【記載例】シフト記号表（勤務時間帯）'!$C$6:$L$47,10,FALSE))</f>
        <v/>
      </c>
      <c r="AV72" s="857">
        <f>IF(AV71="","",VLOOKUP(AV71,'【記載例】シフト記号表（勤務時間帯）'!$C$6:$L$47,10,FALSE))</f>
        <v>8</v>
      </c>
      <c r="AW72" s="857">
        <f>IF(AW71="","",VLOOKUP(AW71,'【記載例】シフト記号表（勤務時間帯）'!$C$6:$L$47,10,FALSE))</f>
        <v>8</v>
      </c>
      <c r="AX72" s="872">
        <f>IF(AX71="","",VLOOKUP(AX71,'【記載例】シフト記号表（勤務時間帯）'!$C$6:$L$47,10,FALSE))</f>
        <v>8</v>
      </c>
      <c r="AY72" s="845" t="str">
        <f>IF(AY71="","",VLOOKUP(AY71,'【記載例】シフト記号表（勤務時間帯）'!$C$6:$L$47,10,FALSE))</f>
        <v/>
      </c>
      <c r="AZ72" s="857" t="str">
        <f>IF(AZ71="","",VLOOKUP(AZ71,'【記載例】シフト記号表（勤務時間帯）'!$C$6:$L$47,10,FALSE))</f>
        <v/>
      </c>
      <c r="BA72" s="857" t="str">
        <f>IF(BA71="","",VLOOKUP(BA71,'【記載例】シフト記号表（勤務時間帯）'!$C$6:$L$47,10,FALSE))</f>
        <v/>
      </c>
      <c r="BB72" s="904">
        <f>IF($BE$3="４週",SUM(W72:AX72),IF($BE$3="暦月",SUM(W72:BA72),""))</f>
        <v>160</v>
      </c>
      <c r="BC72" s="912"/>
      <c r="BD72" s="921">
        <f>IF($BE$3="４週",BB72/4,IF($BE$3="暦月",(BB72/($BE$8/7)),""))</f>
        <v>40</v>
      </c>
      <c r="BE72" s="912"/>
      <c r="BF72" s="932"/>
      <c r="BG72" s="937"/>
      <c r="BH72" s="937"/>
      <c r="BI72" s="937"/>
      <c r="BJ72" s="948"/>
    </row>
    <row r="73" spans="2:62" ht="20.25" customHeight="1">
      <c r="B73" s="706">
        <f>B71+1</f>
        <v>30</v>
      </c>
      <c r="C73" s="719"/>
      <c r="D73" s="730"/>
      <c r="E73" s="738"/>
      <c r="F73" s="743"/>
      <c r="G73" s="738"/>
      <c r="H73" s="743"/>
      <c r="I73" s="751"/>
      <c r="J73" s="765"/>
      <c r="K73" s="771"/>
      <c r="L73" s="785"/>
      <c r="M73" s="785"/>
      <c r="N73" s="730"/>
      <c r="O73" s="792"/>
      <c r="P73" s="797"/>
      <c r="Q73" s="797"/>
      <c r="R73" s="797"/>
      <c r="S73" s="808"/>
      <c r="T73" s="970" t="s">
        <v>693</v>
      </c>
      <c r="U73" s="971"/>
      <c r="V73" s="972"/>
      <c r="W73" s="846"/>
      <c r="X73" s="858"/>
      <c r="Y73" s="858"/>
      <c r="Z73" s="858"/>
      <c r="AA73" s="858"/>
      <c r="AB73" s="858"/>
      <c r="AC73" s="873"/>
      <c r="AD73" s="846"/>
      <c r="AE73" s="858"/>
      <c r="AF73" s="858"/>
      <c r="AG73" s="858"/>
      <c r="AH73" s="858"/>
      <c r="AI73" s="858"/>
      <c r="AJ73" s="873"/>
      <c r="AK73" s="846"/>
      <c r="AL73" s="858"/>
      <c r="AM73" s="858"/>
      <c r="AN73" s="858"/>
      <c r="AO73" s="858"/>
      <c r="AP73" s="858"/>
      <c r="AQ73" s="873"/>
      <c r="AR73" s="846"/>
      <c r="AS73" s="858"/>
      <c r="AT73" s="858"/>
      <c r="AU73" s="858"/>
      <c r="AV73" s="858"/>
      <c r="AW73" s="858"/>
      <c r="AX73" s="873"/>
      <c r="AY73" s="846"/>
      <c r="AZ73" s="858"/>
      <c r="BA73" s="896"/>
      <c r="BB73" s="903"/>
      <c r="BC73" s="911"/>
      <c r="BD73" s="920"/>
      <c r="BE73" s="926"/>
      <c r="BF73" s="931"/>
      <c r="BG73" s="936"/>
      <c r="BH73" s="936"/>
      <c r="BI73" s="936"/>
      <c r="BJ73" s="947"/>
    </row>
    <row r="74" spans="2:62" ht="20.25" customHeight="1">
      <c r="B74" s="708"/>
      <c r="C74" s="721"/>
      <c r="D74" s="732"/>
      <c r="E74" s="740"/>
      <c r="F74" s="745">
        <f>C74</f>
        <v>0</v>
      </c>
      <c r="G74" s="740"/>
      <c r="H74" s="745">
        <f>I74</f>
        <v>0</v>
      </c>
      <c r="I74" s="753"/>
      <c r="J74" s="767"/>
      <c r="K74" s="773"/>
      <c r="L74" s="787"/>
      <c r="M74" s="787"/>
      <c r="N74" s="732"/>
      <c r="O74" s="793"/>
      <c r="P74" s="798"/>
      <c r="Q74" s="798"/>
      <c r="R74" s="798"/>
      <c r="S74" s="809"/>
      <c r="T74" s="819" t="s">
        <v>623</v>
      </c>
      <c r="U74" s="826"/>
      <c r="V74" s="837"/>
      <c r="W74" s="847" t="str">
        <f>IF(W73="","",VLOOKUP(W73,'【記載例】シフト記号表（勤務時間帯）'!$C$6:$L$47,10,FALSE))</f>
        <v/>
      </c>
      <c r="X74" s="859" t="str">
        <f>IF(X73="","",VLOOKUP(X73,'【記載例】シフト記号表（勤務時間帯）'!$C$6:$L$47,10,FALSE))</f>
        <v/>
      </c>
      <c r="Y74" s="859" t="str">
        <f>IF(Y73="","",VLOOKUP(Y73,'【記載例】シフト記号表（勤務時間帯）'!$C$6:$L$47,10,FALSE))</f>
        <v/>
      </c>
      <c r="Z74" s="859" t="str">
        <f>IF(Z73="","",VLOOKUP(Z73,'【記載例】シフト記号表（勤務時間帯）'!$C$6:$L$47,10,FALSE))</f>
        <v/>
      </c>
      <c r="AA74" s="859" t="str">
        <f>IF(AA73="","",VLOOKUP(AA73,'【記載例】シフト記号表（勤務時間帯）'!$C$6:$L$47,10,FALSE))</f>
        <v/>
      </c>
      <c r="AB74" s="859" t="str">
        <f>IF(AB73="","",VLOOKUP(AB73,'【記載例】シフト記号表（勤務時間帯）'!$C$6:$L$47,10,FALSE))</f>
        <v/>
      </c>
      <c r="AC74" s="874" t="str">
        <f>IF(AC73="","",VLOOKUP(AC73,'【記載例】シフト記号表（勤務時間帯）'!$C$6:$L$47,10,FALSE))</f>
        <v/>
      </c>
      <c r="AD74" s="847" t="str">
        <f>IF(AD73="","",VLOOKUP(AD73,'【記載例】シフト記号表（勤務時間帯）'!$C$6:$L$47,10,FALSE))</f>
        <v/>
      </c>
      <c r="AE74" s="859" t="str">
        <f>IF(AE73="","",VLOOKUP(AE73,'【記載例】シフト記号表（勤務時間帯）'!$C$6:$L$47,10,FALSE))</f>
        <v/>
      </c>
      <c r="AF74" s="859" t="str">
        <f>IF(AF73="","",VLOOKUP(AF73,'【記載例】シフト記号表（勤務時間帯）'!$C$6:$L$47,10,FALSE))</f>
        <v/>
      </c>
      <c r="AG74" s="859" t="str">
        <f>IF(AG73="","",VLOOKUP(AG73,'【記載例】シフト記号表（勤務時間帯）'!$C$6:$L$47,10,FALSE))</f>
        <v/>
      </c>
      <c r="AH74" s="859" t="str">
        <f>IF(AH73="","",VLOOKUP(AH73,'【記載例】シフト記号表（勤務時間帯）'!$C$6:$L$47,10,FALSE))</f>
        <v/>
      </c>
      <c r="AI74" s="859" t="str">
        <f>IF(AI73="","",VLOOKUP(AI73,'【記載例】シフト記号表（勤務時間帯）'!$C$6:$L$47,10,FALSE))</f>
        <v/>
      </c>
      <c r="AJ74" s="874" t="str">
        <f>IF(AJ73="","",VLOOKUP(AJ73,'【記載例】シフト記号表（勤務時間帯）'!$C$6:$L$47,10,FALSE))</f>
        <v/>
      </c>
      <c r="AK74" s="847" t="str">
        <f>IF(AK73="","",VLOOKUP(AK73,'【記載例】シフト記号表（勤務時間帯）'!$C$6:$L$47,10,FALSE))</f>
        <v/>
      </c>
      <c r="AL74" s="859" t="str">
        <f>IF(AL73="","",VLOOKUP(AL73,'【記載例】シフト記号表（勤務時間帯）'!$C$6:$L$47,10,FALSE))</f>
        <v/>
      </c>
      <c r="AM74" s="859" t="str">
        <f>IF(AM73="","",VLOOKUP(AM73,'【記載例】シフト記号表（勤務時間帯）'!$C$6:$L$47,10,FALSE))</f>
        <v/>
      </c>
      <c r="AN74" s="859" t="str">
        <f>IF(AN73="","",VLOOKUP(AN73,'【記載例】シフト記号表（勤務時間帯）'!$C$6:$L$47,10,FALSE))</f>
        <v/>
      </c>
      <c r="AO74" s="859" t="str">
        <f>IF(AO73="","",VLOOKUP(AO73,'【記載例】シフト記号表（勤務時間帯）'!$C$6:$L$47,10,FALSE))</f>
        <v/>
      </c>
      <c r="AP74" s="859" t="str">
        <f>IF(AP73="","",VLOOKUP(AP73,'【記載例】シフト記号表（勤務時間帯）'!$C$6:$L$47,10,FALSE))</f>
        <v/>
      </c>
      <c r="AQ74" s="874" t="str">
        <f>IF(AQ73="","",VLOOKUP(AQ73,'【記載例】シフト記号表（勤務時間帯）'!$C$6:$L$47,10,FALSE))</f>
        <v/>
      </c>
      <c r="AR74" s="847" t="str">
        <f>IF(AR73="","",VLOOKUP(AR73,'【記載例】シフト記号表（勤務時間帯）'!$C$6:$L$47,10,FALSE))</f>
        <v/>
      </c>
      <c r="AS74" s="859" t="str">
        <f>IF(AS73="","",VLOOKUP(AS73,'【記載例】シフト記号表（勤務時間帯）'!$C$6:$L$47,10,FALSE))</f>
        <v/>
      </c>
      <c r="AT74" s="859" t="str">
        <f>IF(AT73="","",VLOOKUP(AT73,'【記載例】シフト記号表（勤務時間帯）'!$C$6:$L$47,10,FALSE))</f>
        <v/>
      </c>
      <c r="AU74" s="859" t="str">
        <f>IF(AU73="","",VLOOKUP(AU73,'【記載例】シフト記号表（勤務時間帯）'!$C$6:$L$47,10,FALSE))</f>
        <v/>
      </c>
      <c r="AV74" s="859" t="str">
        <f>IF(AV73="","",VLOOKUP(AV73,'【記載例】シフト記号表（勤務時間帯）'!$C$6:$L$47,10,FALSE))</f>
        <v/>
      </c>
      <c r="AW74" s="859" t="str">
        <f>IF(AW73="","",VLOOKUP(AW73,'【記載例】シフト記号表（勤務時間帯）'!$C$6:$L$47,10,FALSE))</f>
        <v/>
      </c>
      <c r="AX74" s="874" t="str">
        <f>IF(AX73="","",VLOOKUP(AX73,'【記載例】シフト記号表（勤務時間帯）'!$C$6:$L$47,10,FALSE))</f>
        <v/>
      </c>
      <c r="AY74" s="847" t="str">
        <f>IF(AY73="","",VLOOKUP(AY73,'【記載例】シフト記号表（勤務時間帯）'!$C$6:$L$47,10,FALSE))</f>
        <v/>
      </c>
      <c r="AZ74" s="859" t="str">
        <f>IF(AZ73="","",VLOOKUP(AZ73,'【記載例】シフト記号表（勤務時間帯）'!$C$6:$L$47,10,FALSE))</f>
        <v/>
      </c>
      <c r="BA74" s="973" t="str">
        <f>IF(BA73="","",VLOOKUP(BA73,'【記載例】シフト記号表（勤務時間帯）'!$C$6:$L$47,10,FALSE))</f>
        <v/>
      </c>
      <c r="BB74" s="905">
        <f>IF($BE$3="４週",SUM(W74:AX74),IF($BE$3="暦月",SUM(W74:BA74),""))</f>
        <v>0</v>
      </c>
      <c r="BC74" s="913"/>
      <c r="BD74" s="922">
        <f>IF($BE$3="４週",BB74/4,IF($BE$3="暦月",(BB74/($BE$8/7)),""))</f>
        <v>0</v>
      </c>
      <c r="BE74" s="913"/>
      <c r="BF74" s="933"/>
      <c r="BG74" s="938"/>
      <c r="BH74" s="938"/>
      <c r="BI74" s="938"/>
      <c r="BJ74" s="949"/>
    </row>
    <row r="75" spans="2:62" ht="20.25" customHeight="1">
      <c r="B75" s="686"/>
      <c r="C75" s="722"/>
      <c r="D75" s="722"/>
      <c r="E75" s="722"/>
      <c r="F75" s="722"/>
      <c r="G75" s="722"/>
      <c r="H75" s="722"/>
      <c r="I75" s="754"/>
      <c r="J75" s="754"/>
      <c r="K75" s="722"/>
      <c r="L75" s="722"/>
      <c r="M75" s="722"/>
      <c r="N75" s="722"/>
      <c r="O75" s="794"/>
      <c r="P75" s="794"/>
      <c r="Q75" s="794"/>
      <c r="R75" s="802"/>
      <c r="S75" s="802"/>
      <c r="T75" s="802"/>
      <c r="U75" s="827"/>
      <c r="V75" s="838"/>
      <c r="W75" s="848"/>
      <c r="X75" s="848"/>
      <c r="Y75" s="848"/>
      <c r="Z75" s="848"/>
      <c r="AA75" s="848"/>
      <c r="AB75" s="848"/>
      <c r="AC75" s="848"/>
      <c r="AD75" s="848"/>
      <c r="AE75" s="848"/>
      <c r="AF75" s="848"/>
      <c r="AG75" s="848"/>
      <c r="AH75" s="848"/>
      <c r="AI75" s="848"/>
      <c r="AJ75" s="848"/>
      <c r="AK75" s="848"/>
      <c r="AL75" s="848"/>
      <c r="AM75" s="848"/>
      <c r="AN75" s="848"/>
      <c r="AO75" s="848"/>
      <c r="AP75" s="848"/>
      <c r="AQ75" s="848"/>
      <c r="AR75" s="848"/>
      <c r="AS75" s="848"/>
      <c r="AT75" s="848"/>
      <c r="AU75" s="848"/>
      <c r="AV75" s="848"/>
      <c r="AW75" s="848"/>
      <c r="AX75" s="848"/>
      <c r="AY75" s="848"/>
      <c r="AZ75" s="848"/>
      <c r="BA75" s="848"/>
      <c r="BB75" s="848"/>
      <c r="BC75" s="848"/>
      <c r="BD75" s="888"/>
      <c r="BE75" s="888"/>
      <c r="BF75" s="794"/>
      <c r="BG75" s="794"/>
      <c r="BH75" s="794"/>
      <c r="BI75" s="794"/>
      <c r="BJ75" s="794"/>
    </row>
    <row r="76" spans="2:62" ht="20.25" customHeight="1">
      <c r="B76" s="686"/>
      <c r="C76" s="722"/>
      <c r="D76" s="722"/>
      <c r="E76" s="722"/>
      <c r="F76" s="722"/>
      <c r="G76" s="722"/>
      <c r="H76" s="722"/>
      <c r="I76" s="755"/>
      <c r="J76" s="768" t="s">
        <v>437</v>
      </c>
      <c r="K76" s="768"/>
      <c r="L76" s="768"/>
      <c r="M76" s="768"/>
      <c r="N76" s="768"/>
      <c r="O76" s="768"/>
      <c r="P76" s="768"/>
      <c r="Q76" s="768"/>
      <c r="R76" s="768"/>
      <c r="S76" s="768"/>
      <c r="T76" s="777"/>
      <c r="U76" s="768"/>
      <c r="V76" s="768"/>
      <c r="W76" s="768"/>
      <c r="X76" s="768"/>
      <c r="Y76" s="768"/>
      <c r="Z76" s="853"/>
      <c r="AA76" s="768" t="s">
        <v>705</v>
      </c>
      <c r="AB76" s="768"/>
      <c r="AC76" s="768"/>
      <c r="AD76" s="768"/>
      <c r="AE76" s="768"/>
      <c r="AF76" s="768"/>
      <c r="AG76" s="853"/>
      <c r="AH76" s="853"/>
      <c r="AI76" s="853"/>
      <c r="AJ76" s="853"/>
      <c r="AK76" s="853"/>
      <c r="AL76" s="853"/>
      <c r="AM76" s="853"/>
      <c r="AN76" s="886"/>
      <c r="AO76" s="888"/>
      <c r="AP76" s="794"/>
      <c r="AQ76" s="794"/>
      <c r="AR76" s="794"/>
      <c r="AS76" s="794"/>
      <c r="AT76" s="794"/>
    </row>
    <row r="77" spans="2:62" ht="20.25" customHeight="1">
      <c r="B77" s="686"/>
      <c r="C77" s="722"/>
      <c r="D77" s="722"/>
      <c r="E77" s="722"/>
      <c r="F77" s="722"/>
      <c r="G77" s="722"/>
      <c r="H77" s="722"/>
      <c r="I77" s="755"/>
      <c r="J77" s="768"/>
      <c r="K77" s="768"/>
      <c r="L77" s="768"/>
      <c r="M77" s="768"/>
      <c r="N77" s="768"/>
      <c r="O77" s="768"/>
      <c r="P77" s="768"/>
      <c r="Q77" s="768"/>
      <c r="R77" s="768"/>
      <c r="S77" s="768"/>
      <c r="T77" s="777"/>
      <c r="U77" s="768"/>
      <c r="V77" s="768"/>
      <c r="W77" s="768"/>
      <c r="X77" s="768"/>
      <c r="Y77" s="768"/>
      <c r="Z77" s="853"/>
      <c r="AA77" s="775" t="s">
        <v>563</v>
      </c>
      <c r="AB77" s="775"/>
      <c r="AC77" s="775" t="s">
        <v>662</v>
      </c>
      <c r="AD77" s="775"/>
      <c r="AE77" s="775"/>
      <c r="AF77" s="775"/>
      <c r="AG77" s="853"/>
      <c r="AH77" s="853"/>
      <c r="AI77" s="853"/>
      <c r="AJ77" s="853"/>
      <c r="AK77" s="853"/>
      <c r="AL77" s="853"/>
      <c r="AM77" s="853"/>
      <c r="AN77" s="886"/>
      <c r="AO77" s="888"/>
      <c r="AP77" s="794"/>
      <c r="AQ77" s="794"/>
      <c r="AR77" s="794"/>
      <c r="AS77" s="794"/>
      <c r="AT77" s="794"/>
    </row>
    <row r="78" spans="2:62" ht="20.25" customHeight="1">
      <c r="B78" s="686"/>
      <c r="C78" s="722"/>
      <c r="D78" s="722"/>
      <c r="E78" s="722"/>
      <c r="F78" s="722"/>
      <c r="G78" s="722"/>
      <c r="H78" s="722"/>
      <c r="I78" s="755"/>
      <c r="J78" s="768"/>
      <c r="K78" s="509" t="s">
        <v>158</v>
      </c>
      <c r="L78" s="509"/>
      <c r="M78" s="509" t="s">
        <v>664</v>
      </c>
      <c r="N78" s="509"/>
      <c r="O78" s="509"/>
      <c r="P78" s="509"/>
      <c r="Q78" s="768"/>
      <c r="R78" s="803" t="s">
        <v>692</v>
      </c>
      <c r="S78" s="803"/>
      <c r="T78" s="803"/>
      <c r="U78" s="803"/>
      <c r="V78" s="484"/>
      <c r="W78" s="849" t="s">
        <v>156</v>
      </c>
      <c r="X78" s="849"/>
      <c r="Y78" s="756"/>
      <c r="Z78" s="853"/>
      <c r="AA78" s="775" t="s">
        <v>646</v>
      </c>
      <c r="AB78" s="775"/>
      <c r="AC78" s="775" t="s">
        <v>569</v>
      </c>
      <c r="AD78" s="775"/>
      <c r="AE78" s="775"/>
      <c r="AF78" s="775"/>
      <c r="AG78" s="853"/>
      <c r="AH78" s="853"/>
      <c r="AI78" s="853"/>
      <c r="AJ78" s="853"/>
      <c r="AK78" s="853"/>
      <c r="AL78" s="853"/>
      <c r="AM78" s="853"/>
      <c r="AN78" s="886"/>
      <c r="AO78" s="888"/>
      <c r="AP78" s="754"/>
      <c r="AQ78" s="754"/>
      <c r="AR78" s="754"/>
      <c r="AS78" s="754"/>
      <c r="AT78" s="794"/>
    </row>
    <row r="79" spans="2:62" ht="20.25" customHeight="1">
      <c r="B79" s="686"/>
      <c r="C79" s="722"/>
      <c r="D79" s="722"/>
      <c r="E79" s="722"/>
      <c r="F79" s="722"/>
      <c r="G79" s="722"/>
      <c r="H79" s="722"/>
      <c r="I79" s="755"/>
      <c r="J79" s="768"/>
      <c r="K79" s="774"/>
      <c r="L79" s="774"/>
      <c r="M79" s="774" t="s">
        <v>665</v>
      </c>
      <c r="N79" s="774"/>
      <c r="O79" s="774" t="s">
        <v>621</v>
      </c>
      <c r="P79" s="774"/>
      <c r="Q79" s="768"/>
      <c r="R79" s="774" t="s">
        <v>665</v>
      </c>
      <c r="S79" s="774"/>
      <c r="T79" s="774" t="s">
        <v>621</v>
      </c>
      <c r="U79" s="774"/>
      <c r="V79" s="484"/>
      <c r="W79" s="849" t="s">
        <v>703</v>
      </c>
      <c r="X79" s="849"/>
      <c r="Y79" s="756"/>
      <c r="Z79" s="853"/>
      <c r="AA79" s="775" t="s">
        <v>567</v>
      </c>
      <c r="AB79" s="775"/>
      <c r="AC79" s="775" t="s">
        <v>708</v>
      </c>
      <c r="AD79" s="775"/>
      <c r="AE79" s="775"/>
      <c r="AF79" s="775"/>
      <c r="AG79" s="853"/>
      <c r="AH79" s="853"/>
      <c r="AI79" s="853"/>
      <c r="AJ79" s="853"/>
      <c r="AK79" s="853"/>
      <c r="AL79" s="853"/>
      <c r="AM79" s="853"/>
      <c r="AN79" s="886"/>
      <c r="AO79" s="888"/>
      <c r="AP79" s="889"/>
      <c r="AQ79" s="889"/>
      <c r="AR79" s="889"/>
      <c r="AS79" s="889"/>
      <c r="AT79" s="794"/>
    </row>
    <row r="80" spans="2:62" ht="20.25" customHeight="1">
      <c r="B80" s="686"/>
      <c r="C80" s="722"/>
      <c r="D80" s="722"/>
      <c r="E80" s="722"/>
      <c r="F80" s="722"/>
      <c r="G80" s="722"/>
      <c r="H80" s="722"/>
      <c r="I80" s="755"/>
      <c r="J80" s="768"/>
      <c r="K80" s="775" t="s">
        <v>646</v>
      </c>
      <c r="L80" s="775"/>
      <c r="M80" s="788">
        <f>SUMIFS($BB$15:$BB$74,$F$15:$F$74,"看護職員",$H$15:$H$74,"A")</f>
        <v>960</v>
      </c>
      <c r="N80" s="788"/>
      <c r="O80" s="788">
        <f>SUMIFS($BD$15:$BD$74,$F$15:$F$74,"看護職員",$H$15:$H$74,"A")</f>
        <v>240</v>
      </c>
      <c r="P80" s="788"/>
      <c r="Q80" s="800"/>
      <c r="R80" s="804">
        <v>0</v>
      </c>
      <c r="S80" s="804"/>
      <c r="T80" s="804">
        <v>0</v>
      </c>
      <c r="U80" s="804"/>
      <c r="V80" s="839"/>
      <c r="W80" s="850">
        <v>6</v>
      </c>
      <c r="X80" s="860"/>
      <c r="Y80" s="756"/>
      <c r="Z80" s="853"/>
      <c r="AA80" s="775" t="s">
        <v>647</v>
      </c>
      <c r="AB80" s="775"/>
      <c r="AC80" s="775" t="s">
        <v>285</v>
      </c>
      <c r="AD80" s="775"/>
      <c r="AE80" s="775"/>
      <c r="AF80" s="775"/>
      <c r="AG80" s="853"/>
      <c r="AH80" s="853"/>
      <c r="AI80" s="853"/>
      <c r="AJ80" s="853"/>
      <c r="AK80" s="853"/>
      <c r="AL80" s="853"/>
      <c r="AM80" s="853"/>
      <c r="AN80" s="886"/>
      <c r="AO80" s="888"/>
      <c r="AP80" s="890"/>
      <c r="AQ80" s="890"/>
      <c r="AR80" s="890"/>
      <c r="AS80" s="890"/>
      <c r="AT80" s="794"/>
    </row>
    <row r="81" spans="2:46" ht="20.25" customHeight="1">
      <c r="B81" s="686"/>
      <c r="C81" s="722"/>
      <c r="D81" s="722"/>
      <c r="E81" s="722"/>
      <c r="F81" s="722"/>
      <c r="G81" s="722"/>
      <c r="H81" s="722"/>
      <c r="I81" s="755"/>
      <c r="J81" s="768"/>
      <c r="K81" s="775" t="s">
        <v>567</v>
      </c>
      <c r="L81" s="775"/>
      <c r="M81" s="788">
        <f>SUMIFS($BB$15:$BB$74,$F$15:$F$74,"看護職員",$H$15:$H$74,"B")</f>
        <v>0</v>
      </c>
      <c r="N81" s="788"/>
      <c r="O81" s="788">
        <f>SUMIFS($BD$15:$BD$74,$F$15:$F$74,"看護職員",$H$15:$H$74,"B")</f>
        <v>0</v>
      </c>
      <c r="P81" s="788"/>
      <c r="Q81" s="800"/>
      <c r="R81" s="804">
        <v>0</v>
      </c>
      <c r="S81" s="804"/>
      <c r="T81" s="804">
        <v>0</v>
      </c>
      <c r="U81" s="804"/>
      <c r="V81" s="839"/>
      <c r="W81" s="850">
        <v>0</v>
      </c>
      <c r="X81" s="860"/>
      <c r="Y81" s="756"/>
      <c r="Z81" s="853"/>
      <c r="AA81" s="775" t="s">
        <v>656</v>
      </c>
      <c r="AB81" s="775"/>
      <c r="AC81" s="775" t="s">
        <v>519</v>
      </c>
      <c r="AD81" s="775"/>
      <c r="AE81" s="775"/>
      <c r="AF81" s="775"/>
      <c r="AG81" s="853"/>
      <c r="AH81" s="853"/>
      <c r="AI81" s="853"/>
      <c r="AJ81" s="853"/>
      <c r="AK81" s="853"/>
      <c r="AL81" s="853"/>
      <c r="AM81" s="853"/>
      <c r="AN81" s="886"/>
      <c r="AO81" s="888"/>
      <c r="AP81" s="794"/>
      <c r="AQ81" s="794"/>
      <c r="AR81" s="794"/>
      <c r="AS81" s="794"/>
      <c r="AT81" s="794"/>
    </row>
    <row r="82" spans="2:46" ht="20.25" customHeight="1">
      <c r="B82" s="686"/>
      <c r="C82" s="722"/>
      <c r="D82" s="722"/>
      <c r="E82" s="722"/>
      <c r="F82" s="722"/>
      <c r="G82" s="722"/>
      <c r="H82" s="722"/>
      <c r="I82" s="755"/>
      <c r="J82" s="768"/>
      <c r="K82" s="775" t="s">
        <v>647</v>
      </c>
      <c r="L82" s="775"/>
      <c r="M82" s="788">
        <f>SUMIFS($BB$15:$BB$74,$F$15:$F$74,"看護職員",$H$15:$H$74,"C")</f>
        <v>0</v>
      </c>
      <c r="N82" s="788"/>
      <c r="O82" s="788">
        <f>SUMIFS($BD$15:$BD$74,$F$15:$F$74,"看護職員",$H$15:$H$74,"C")</f>
        <v>0</v>
      </c>
      <c r="P82" s="788"/>
      <c r="Q82" s="800"/>
      <c r="R82" s="804">
        <v>0</v>
      </c>
      <c r="S82" s="804"/>
      <c r="T82" s="804">
        <v>0</v>
      </c>
      <c r="U82" s="804"/>
      <c r="V82" s="839"/>
      <c r="W82" s="851" t="s">
        <v>704</v>
      </c>
      <c r="X82" s="861"/>
      <c r="Y82" s="756"/>
      <c r="Z82" s="853"/>
      <c r="AA82" s="756"/>
      <c r="AB82" s="756"/>
      <c r="AC82" s="756"/>
      <c r="AD82" s="756"/>
      <c r="AE82" s="756"/>
      <c r="AF82" s="756"/>
      <c r="AG82" s="853"/>
      <c r="AH82" s="853"/>
      <c r="AI82" s="853"/>
      <c r="AJ82" s="853"/>
      <c r="AK82" s="853"/>
      <c r="AL82" s="853"/>
      <c r="AM82" s="853"/>
      <c r="AN82" s="886"/>
      <c r="AO82" s="888"/>
      <c r="AP82" s="794"/>
      <c r="AQ82" s="794"/>
      <c r="AR82" s="794"/>
      <c r="AS82" s="794"/>
      <c r="AT82" s="794"/>
    </row>
    <row r="83" spans="2:46" ht="20.25" customHeight="1">
      <c r="B83" s="686"/>
      <c r="C83" s="722"/>
      <c r="D83" s="722"/>
      <c r="E83" s="722"/>
      <c r="F83" s="722"/>
      <c r="G83" s="722"/>
      <c r="H83" s="722"/>
      <c r="I83" s="755"/>
      <c r="J83" s="768"/>
      <c r="K83" s="775" t="s">
        <v>656</v>
      </c>
      <c r="L83" s="775"/>
      <c r="M83" s="788">
        <f>SUMIFS($BB$15:$BB$74,$F$15:$F$74,"看護職員",$H$15:$H$74,"D")</f>
        <v>0</v>
      </c>
      <c r="N83" s="788"/>
      <c r="O83" s="788">
        <f>SUMIFS($BD$15:$BD$74,$F$15:$F$74,"看護職員",$H$15:$H$74,"D")</f>
        <v>0</v>
      </c>
      <c r="P83" s="788"/>
      <c r="Q83" s="800"/>
      <c r="R83" s="804">
        <v>0</v>
      </c>
      <c r="S83" s="804"/>
      <c r="T83" s="804">
        <v>0</v>
      </c>
      <c r="U83" s="804"/>
      <c r="V83" s="839"/>
      <c r="W83" s="851" t="s">
        <v>704</v>
      </c>
      <c r="X83" s="861"/>
      <c r="Y83" s="756"/>
      <c r="Z83" s="853"/>
      <c r="AA83" s="756"/>
      <c r="AB83" s="756"/>
      <c r="AC83" s="756"/>
      <c r="AD83" s="756"/>
      <c r="AE83" s="756"/>
      <c r="AF83" s="756"/>
      <c r="AG83" s="853"/>
      <c r="AH83" s="853"/>
      <c r="AI83" s="853"/>
      <c r="AJ83" s="853"/>
      <c r="AK83" s="853"/>
      <c r="AL83" s="853"/>
      <c r="AM83" s="853"/>
      <c r="AN83" s="886"/>
      <c r="AO83" s="888"/>
      <c r="AP83" s="794"/>
      <c r="AQ83" s="794"/>
      <c r="AR83" s="794"/>
      <c r="AS83" s="794"/>
      <c r="AT83" s="794"/>
    </row>
    <row r="84" spans="2:46" ht="20.25" customHeight="1">
      <c r="B84" s="686"/>
      <c r="C84" s="722"/>
      <c r="D84" s="722"/>
      <c r="E84" s="722"/>
      <c r="F84" s="722"/>
      <c r="G84" s="722"/>
      <c r="H84" s="722"/>
      <c r="I84" s="755"/>
      <c r="J84" s="768"/>
      <c r="K84" s="775" t="s">
        <v>657</v>
      </c>
      <c r="L84" s="775"/>
      <c r="M84" s="788">
        <f>SUM(M80:N83)</f>
        <v>960</v>
      </c>
      <c r="N84" s="788"/>
      <c r="O84" s="788">
        <f>SUM(O80:P83)</f>
        <v>240</v>
      </c>
      <c r="P84" s="788"/>
      <c r="Q84" s="800"/>
      <c r="R84" s="788">
        <f>SUM(R80:S83)</f>
        <v>0</v>
      </c>
      <c r="S84" s="788"/>
      <c r="T84" s="788">
        <f>SUM(T80:U83)</f>
        <v>0</v>
      </c>
      <c r="U84" s="788"/>
      <c r="V84" s="839"/>
      <c r="W84" s="852">
        <f>SUM(W80:X81)</f>
        <v>6</v>
      </c>
      <c r="X84" s="862"/>
      <c r="Y84" s="756"/>
      <c r="Z84" s="853"/>
      <c r="AA84" s="756"/>
      <c r="AB84" s="756"/>
      <c r="AC84" s="756"/>
      <c r="AD84" s="756"/>
      <c r="AE84" s="756"/>
      <c r="AF84" s="756"/>
      <c r="AG84" s="853"/>
      <c r="AH84" s="853"/>
      <c r="AI84" s="853"/>
      <c r="AJ84" s="853"/>
      <c r="AK84" s="853"/>
      <c r="AL84" s="853"/>
      <c r="AM84" s="853"/>
      <c r="AN84" s="886"/>
      <c r="AO84" s="888"/>
      <c r="AP84" s="794"/>
      <c r="AQ84" s="794"/>
      <c r="AR84" s="794"/>
      <c r="AS84" s="794"/>
      <c r="AT84" s="794"/>
    </row>
    <row r="85" spans="2:46" ht="20.25" customHeight="1">
      <c r="B85" s="686"/>
      <c r="C85" s="722"/>
      <c r="D85" s="722"/>
      <c r="E85" s="722"/>
      <c r="F85" s="722"/>
      <c r="G85" s="722"/>
      <c r="H85" s="722"/>
      <c r="I85" s="755"/>
      <c r="J85" s="755"/>
      <c r="K85" s="776"/>
      <c r="L85" s="776"/>
      <c r="M85" s="776"/>
      <c r="N85" s="776"/>
      <c r="O85" s="795"/>
      <c r="P85" s="795"/>
      <c r="Q85" s="795"/>
      <c r="R85" s="805"/>
      <c r="S85" s="805"/>
      <c r="T85" s="805"/>
      <c r="U85" s="805"/>
      <c r="V85" s="840"/>
      <c r="W85" s="853"/>
      <c r="X85" s="853"/>
      <c r="Y85" s="853"/>
      <c r="Z85" s="853"/>
      <c r="AA85" s="756"/>
      <c r="AB85" s="756"/>
      <c r="AC85" s="756"/>
      <c r="AD85" s="756"/>
      <c r="AE85" s="756"/>
      <c r="AF85" s="756"/>
      <c r="AG85" s="756"/>
      <c r="AH85" s="756"/>
      <c r="AI85" s="756"/>
      <c r="AJ85" s="756"/>
      <c r="AK85" s="756"/>
      <c r="AL85" s="756"/>
      <c r="AM85" s="756"/>
      <c r="AN85" s="756"/>
      <c r="AP85" s="794"/>
      <c r="AQ85" s="794"/>
      <c r="AR85" s="794"/>
      <c r="AS85" s="794"/>
      <c r="AT85" s="794"/>
    </row>
    <row r="86" spans="2:46" ht="20.25" customHeight="1">
      <c r="B86" s="686"/>
      <c r="C86" s="722"/>
      <c r="D86" s="722"/>
      <c r="E86" s="722"/>
      <c r="F86" s="722"/>
      <c r="G86" s="722"/>
      <c r="H86" s="722"/>
      <c r="I86" s="755"/>
      <c r="J86" s="755"/>
      <c r="K86" s="777" t="s">
        <v>87</v>
      </c>
      <c r="L86" s="768"/>
      <c r="M86" s="768"/>
      <c r="N86" s="768"/>
      <c r="O86" s="768"/>
      <c r="P86" s="768"/>
      <c r="Q86" s="801" t="s">
        <v>691</v>
      </c>
      <c r="R86" s="806" t="s">
        <v>581</v>
      </c>
      <c r="S86" s="810"/>
      <c r="T86" s="820"/>
      <c r="U86" s="820"/>
      <c r="V86" s="768"/>
      <c r="W86" s="768"/>
      <c r="X86" s="768"/>
      <c r="Y86" s="853"/>
      <c r="Z86" s="853"/>
      <c r="AA86" s="756"/>
      <c r="AB86" s="756"/>
      <c r="AC86" s="756"/>
      <c r="AD86" s="756"/>
      <c r="AE86" s="756"/>
      <c r="AF86" s="756"/>
      <c r="AG86" s="756"/>
      <c r="AH86" s="756"/>
      <c r="AI86" s="756"/>
      <c r="AJ86" s="756"/>
      <c r="AK86" s="756"/>
      <c r="AL86" s="756"/>
      <c r="AM86" s="756"/>
      <c r="AN86" s="756"/>
      <c r="AP86" s="794"/>
      <c r="AQ86" s="794"/>
      <c r="AR86" s="794"/>
      <c r="AS86" s="794"/>
      <c r="AT86" s="794"/>
    </row>
    <row r="87" spans="2:46" ht="20.25" customHeight="1">
      <c r="B87" s="686"/>
      <c r="C87" s="722"/>
      <c r="D87" s="722"/>
      <c r="E87" s="722"/>
      <c r="F87" s="722"/>
      <c r="G87" s="722"/>
      <c r="H87" s="722"/>
      <c r="I87" s="755"/>
      <c r="J87" s="755"/>
      <c r="K87" s="768" t="s">
        <v>658</v>
      </c>
      <c r="L87" s="768"/>
      <c r="M87" s="768"/>
      <c r="N87" s="768"/>
      <c r="O87" s="768"/>
      <c r="P87" s="768" t="s">
        <v>690</v>
      </c>
      <c r="Q87" s="768"/>
      <c r="R87" s="768"/>
      <c r="S87" s="768"/>
      <c r="T87" s="777"/>
      <c r="U87" s="768"/>
      <c r="V87" s="768"/>
      <c r="W87" s="768"/>
      <c r="X87" s="768"/>
      <c r="Y87" s="853"/>
      <c r="Z87" s="853"/>
      <c r="AA87" s="756"/>
      <c r="AB87" s="756"/>
      <c r="AC87" s="756"/>
      <c r="AD87" s="756"/>
      <c r="AE87" s="756"/>
      <c r="AF87" s="756"/>
      <c r="AG87" s="756"/>
      <c r="AH87" s="756"/>
      <c r="AI87" s="756"/>
      <c r="AJ87" s="756"/>
      <c r="AK87" s="756"/>
      <c r="AL87" s="756"/>
      <c r="AM87" s="756"/>
      <c r="AN87" s="756"/>
      <c r="AP87" s="794"/>
      <c r="AQ87" s="794"/>
      <c r="AR87" s="794"/>
      <c r="AS87" s="794"/>
      <c r="AT87" s="794"/>
    </row>
    <row r="88" spans="2:46" ht="20.25" customHeight="1">
      <c r="B88" s="686"/>
      <c r="C88" s="722"/>
      <c r="D88" s="722"/>
      <c r="E88" s="722"/>
      <c r="F88" s="722"/>
      <c r="G88" s="722"/>
      <c r="H88" s="722"/>
      <c r="I88" s="755"/>
      <c r="J88" s="755"/>
      <c r="K88" s="768" t="str">
        <f>IF($R$86="週","対象時間数（週平均）","対象時間数（当月合計）")</f>
        <v>対象時間数（週平均）</v>
      </c>
      <c r="L88" s="768"/>
      <c r="M88" s="768"/>
      <c r="N88" s="768"/>
      <c r="O88" s="768"/>
      <c r="P88" s="768" t="str">
        <f>IF($R$86="週","週に勤務すべき時間数","当月に勤務すべき時間数")</f>
        <v>週に勤務すべき時間数</v>
      </c>
      <c r="Q88" s="768"/>
      <c r="R88" s="768"/>
      <c r="S88" s="768"/>
      <c r="T88" s="777"/>
      <c r="U88" s="768" t="s">
        <v>695</v>
      </c>
      <c r="V88" s="768"/>
      <c r="W88" s="768"/>
      <c r="X88" s="768"/>
      <c r="Y88" s="853"/>
      <c r="Z88" s="853"/>
      <c r="AG88" s="756"/>
      <c r="AH88" s="756"/>
      <c r="AI88" s="756"/>
      <c r="AJ88" s="756"/>
      <c r="AK88" s="756"/>
      <c r="AL88" s="756"/>
      <c r="AM88" s="756"/>
      <c r="AN88" s="756"/>
      <c r="AP88" s="794"/>
      <c r="AQ88" s="794"/>
      <c r="AR88" s="794"/>
      <c r="AS88" s="794"/>
      <c r="AT88" s="794"/>
    </row>
    <row r="89" spans="2:46" ht="20.25" customHeight="1">
      <c r="I89" s="756"/>
      <c r="J89" s="756"/>
      <c r="K89" s="778">
        <f>IF($R$86="週",T84,R84)</f>
        <v>0</v>
      </c>
      <c r="L89" s="778"/>
      <c r="M89" s="778"/>
      <c r="N89" s="778"/>
      <c r="O89" s="509" t="s">
        <v>326</v>
      </c>
      <c r="P89" s="775">
        <f>IF($R$86="週",$BA$6,$BE$6)</f>
        <v>40</v>
      </c>
      <c r="Q89" s="775"/>
      <c r="R89" s="775"/>
      <c r="S89" s="775"/>
      <c r="T89" s="509" t="s">
        <v>694</v>
      </c>
      <c r="U89" s="799">
        <f>ROUNDDOWN(K89/P89,1)</f>
        <v>0</v>
      </c>
      <c r="V89" s="799"/>
      <c r="W89" s="799"/>
      <c r="X89" s="799"/>
      <c r="Y89" s="756"/>
      <c r="Z89" s="756"/>
      <c r="AG89" s="756"/>
      <c r="AH89" s="756"/>
      <c r="AI89" s="756"/>
      <c r="AJ89" s="756"/>
      <c r="AK89" s="756"/>
      <c r="AL89" s="756"/>
      <c r="AM89" s="756"/>
      <c r="AN89" s="756"/>
    </row>
    <row r="90" spans="2:46" ht="20.25" customHeight="1">
      <c r="I90" s="756"/>
      <c r="J90" s="756"/>
      <c r="K90" s="768"/>
      <c r="L90" s="768"/>
      <c r="M90" s="768"/>
      <c r="N90" s="768"/>
      <c r="O90" s="768"/>
      <c r="P90" s="768"/>
      <c r="Q90" s="768"/>
      <c r="R90" s="768"/>
      <c r="S90" s="768"/>
      <c r="T90" s="777"/>
      <c r="U90" s="768" t="s">
        <v>696</v>
      </c>
      <c r="V90" s="768"/>
      <c r="W90" s="768"/>
      <c r="X90" s="768"/>
      <c r="Y90" s="756"/>
      <c r="Z90" s="756"/>
      <c r="AG90" s="756"/>
      <c r="AH90" s="756"/>
      <c r="AI90" s="756"/>
      <c r="AJ90" s="756"/>
      <c r="AK90" s="756"/>
      <c r="AL90" s="756"/>
      <c r="AM90" s="756"/>
      <c r="AN90" s="756"/>
    </row>
    <row r="91" spans="2:46" ht="20.25" customHeight="1">
      <c r="I91" s="756"/>
      <c r="J91" s="756"/>
      <c r="K91" s="768" t="s">
        <v>659</v>
      </c>
      <c r="L91" s="768"/>
      <c r="M91" s="768"/>
      <c r="N91" s="768"/>
      <c r="O91" s="768"/>
      <c r="P91" s="768"/>
      <c r="Q91" s="768"/>
      <c r="R91" s="768"/>
      <c r="S91" s="768"/>
      <c r="T91" s="777"/>
      <c r="U91" s="768"/>
      <c r="V91" s="768"/>
      <c r="W91" s="768"/>
      <c r="X91" s="768"/>
      <c r="Y91" s="756"/>
      <c r="Z91" s="756"/>
    </row>
    <row r="92" spans="2:46" ht="20.25" customHeight="1">
      <c r="I92" s="756"/>
      <c r="J92" s="756"/>
      <c r="K92" s="768" t="s">
        <v>156</v>
      </c>
      <c r="L92" s="768"/>
      <c r="M92" s="768"/>
      <c r="N92" s="768"/>
      <c r="O92" s="768"/>
      <c r="P92" s="768"/>
      <c r="Q92" s="768"/>
      <c r="R92" s="768"/>
      <c r="S92" s="768"/>
      <c r="T92" s="777"/>
      <c r="U92" s="509"/>
      <c r="V92" s="509"/>
      <c r="W92" s="509"/>
      <c r="X92" s="509"/>
      <c r="Y92" s="756"/>
      <c r="Z92" s="756"/>
    </row>
    <row r="93" spans="2:46" ht="20.25" customHeight="1">
      <c r="I93" s="756"/>
      <c r="J93" s="756"/>
      <c r="K93" s="484" t="s">
        <v>661</v>
      </c>
      <c r="L93" s="484"/>
      <c r="M93" s="484"/>
      <c r="N93" s="484"/>
      <c r="O93" s="484"/>
      <c r="P93" s="768" t="s">
        <v>495</v>
      </c>
      <c r="Q93" s="484"/>
      <c r="R93" s="484"/>
      <c r="S93" s="484"/>
      <c r="T93" s="484"/>
      <c r="U93" s="774" t="s">
        <v>657</v>
      </c>
      <c r="V93" s="774"/>
      <c r="W93" s="774"/>
      <c r="X93" s="774"/>
      <c r="Y93" s="756"/>
      <c r="Z93" s="756"/>
    </row>
    <row r="94" spans="2:46" ht="20.25" customHeight="1">
      <c r="I94" s="756"/>
      <c r="J94" s="756"/>
      <c r="K94" s="775">
        <f>W84</f>
        <v>6</v>
      </c>
      <c r="L94" s="775"/>
      <c r="M94" s="775"/>
      <c r="N94" s="775"/>
      <c r="O94" s="509" t="s">
        <v>429</v>
      </c>
      <c r="P94" s="799">
        <f>U89</f>
        <v>0</v>
      </c>
      <c r="Q94" s="799"/>
      <c r="R94" s="799"/>
      <c r="S94" s="799"/>
      <c r="T94" s="509" t="s">
        <v>694</v>
      </c>
      <c r="U94" s="828">
        <f>ROUNDDOWN(K94+P94,1)</f>
        <v>6</v>
      </c>
      <c r="V94" s="828"/>
      <c r="W94" s="828"/>
      <c r="X94" s="828"/>
      <c r="Y94" s="863"/>
      <c r="Z94" s="863"/>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3:59">
      <c r="AQ134" s="779"/>
      <c r="AR134" s="779"/>
      <c r="AS134" s="779"/>
      <c r="AT134" s="779"/>
      <c r="AU134" s="779"/>
      <c r="AV134" s="779"/>
    </row>
    <row r="135" spans="3:59">
      <c r="AQ135" s="779"/>
      <c r="AR135" s="779"/>
      <c r="AS135" s="779"/>
      <c r="AT135" s="779"/>
      <c r="AU135" s="779"/>
      <c r="AV135" s="779"/>
    </row>
    <row r="137" spans="3:59">
      <c r="AW137" s="779"/>
      <c r="AX137" s="779"/>
      <c r="AY137" s="779"/>
      <c r="AZ137" s="779"/>
      <c r="BA137" s="779"/>
      <c r="BB137" s="779"/>
      <c r="BC137" s="779"/>
      <c r="BD137" s="779"/>
      <c r="BE137" s="779"/>
    </row>
    <row r="138" spans="3:59">
      <c r="AW138" s="779"/>
      <c r="AX138" s="779"/>
      <c r="AY138" s="779"/>
      <c r="AZ138" s="779"/>
      <c r="BA138" s="779"/>
      <c r="BB138" s="779"/>
      <c r="BC138" s="779"/>
      <c r="BD138" s="779"/>
      <c r="BE138" s="779"/>
    </row>
    <row r="141" spans="3:59">
      <c r="C141" s="723"/>
      <c r="D141" s="723"/>
      <c r="E141" s="723"/>
      <c r="F141" s="723"/>
      <c r="G141" s="723"/>
      <c r="H141" s="723"/>
      <c r="I141" s="723"/>
      <c r="J141" s="723"/>
      <c r="K141" s="779"/>
      <c r="L141" s="779"/>
      <c r="M141" s="779"/>
      <c r="N141" s="779"/>
      <c r="O141" s="779"/>
      <c r="P141" s="779"/>
      <c r="Q141" s="779"/>
      <c r="R141" s="779"/>
      <c r="S141" s="779"/>
      <c r="T141" s="779"/>
      <c r="U141" s="779"/>
      <c r="V141" s="779"/>
      <c r="W141" s="779"/>
      <c r="X141" s="779"/>
      <c r="Y141" s="779"/>
      <c r="Z141" s="779"/>
      <c r="AA141" s="779"/>
      <c r="AB141" s="779"/>
      <c r="AC141" s="779"/>
      <c r="AD141" s="779"/>
      <c r="AE141" s="779"/>
      <c r="AF141" s="779"/>
      <c r="AG141" s="779"/>
      <c r="AH141" s="779"/>
      <c r="AI141" s="779"/>
      <c r="AJ141" s="779"/>
      <c r="AK141" s="779"/>
      <c r="AL141" s="779"/>
      <c r="AM141" s="779"/>
      <c r="AN141" s="779"/>
      <c r="AO141" s="779"/>
      <c r="AP141" s="779"/>
      <c r="BF141" s="779"/>
      <c r="BG141" s="779"/>
    </row>
    <row r="142" spans="3:59">
      <c r="C142" s="723"/>
      <c r="D142" s="723"/>
      <c r="E142" s="723"/>
      <c r="F142" s="723"/>
      <c r="G142" s="723"/>
      <c r="H142" s="723"/>
      <c r="I142" s="723"/>
      <c r="J142" s="723"/>
      <c r="K142" s="779"/>
      <c r="L142" s="779"/>
      <c r="M142" s="779"/>
      <c r="N142" s="779"/>
      <c r="O142" s="779"/>
      <c r="P142" s="779"/>
      <c r="Q142" s="779"/>
      <c r="R142" s="779"/>
      <c r="S142" s="779"/>
      <c r="T142" s="779"/>
      <c r="U142" s="779"/>
      <c r="V142" s="779"/>
      <c r="W142" s="779"/>
      <c r="X142" s="779"/>
      <c r="Y142" s="779"/>
      <c r="Z142" s="779"/>
      <c r="AA142" s="779"/>
      <c r="AB142" s="779"/>
      <c r="AC142" s="779"/>
      <c r="AD142" s="779"/>
      <c r="AE142" s="779"/>
      <c r="AF142" s="779"/>
      <c r="AG142" s="779"/>
      <c r="AH142" s="779"/>
      <c r="AI142" s="779"/>
      <c r="AJ142" s="779"/>
      <c r="AK142" s="779"/>
      <c r="AL142" s="779"/>
      <c r="AM142" s="779"/>
      <c r="AN142" s="779"/>
      <c r="AO142" s="779"/>
      <c r="AP142" s="779"/>
      <c r="BF142" s="779"/>
      <c r="BG142" s="779"/>
    </row>
    <row r="143" spans="3:59">
      <c r="C143" s="724"/>
      <c r="D143" s="724"/>
      <c r="E143" s="724"/>
      <c r="F143" s="724"/>
      <c r="G143" s="724"/>
      <c r="H143" s="724"/>
      <c r="I143" s="724"/>
      <c r="J143" s="724"/>
      <c r="K143" s="723"/>
      <c r="L143" s="723"/>
    </row>
    <row r="144" spans="3:59">
      <c r="C144" s="724"/>
      <c r="D144" s="724"/>
      <c r="E144" s="724"/>
      <c r="F144" s="724"/>
      <c r="G144" s="724"/>
      <c r="H144" s="724"/>
      <c r="I144" s="724"/>
      <c r="J144" s="724"/>
      <c r="K144" s="723"/>
      <c r="L144" s="723"/>
    </row>
    <row r="145" spans="3:10">
      <c r="C145" s="723"/>
      <c r="D145" s="723"/>
      <c r="E145" s="723"/>
      <c r="F145" s="723"/>
      <c r="G145" s="723"/>
      <c r="H145" s="723"/>
      <c r="I145" s="723"/>
      <c r="J145" s="723"/>
    </row>
    <row r="146" spans="3:10">
      <c r="C146" s="723"/>
      <c r="D146" s="723"/>
      <c r="E146" s="723"/>
      <c r="F146" s="723"/>
      <c r="G146" s="723"/>
      <c r="H146" s="723"/>
      <c r="I146" s="723"/>
      <c r="J146" s="723"/>
    </row>
    <row r="147" spans="3:10">
      <c r="C147" s="723"/>
      <c r="D147" s="723"/>
      <c r="E147" s="723"/>
      <c r="F147" s="723"/>
      <c r="G147" s="723"/>
      <c r="H147" s="723"/>
      <c r="I147" s="723"/>
      <c r="J147" s="723"/>
    </row>
    <row r="148" spans="3:10">
      <c r="C148" s="723"/>
      <c r="D148" s="723"/>
      <c r="E148" s="723"/>
      <c r="F148" s="723"/>
      <c r="G148" s="723"/>
      <c r="H148" s="723"/>
      <c r="I148" s="723"/>
      <c r="J148" s="723"/>
    </row>
  </sheetData>
  <sheetProtection sheet="1" insertRows="0" deleteRows="0"/>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50"/>
  <conditionalFormatting sqref="W88:Z88">
    <cfRule type="expression" dxfId="66" priority="147">
      <formula>OR(#REF!=$B75,#REF!=$B75)</formula>
    </cfRule>
  </conditionalFormatting>
  <conditionalFormatting sqref="Z78 W78:X78 W87:Z87">
    <cfRule type="expression" dxfId="65" priority="149">
      <formula>OR(#REF!=$B76,#REF!=$B76)</formula>
    </cfRule>
  </conditionalFormatting>
  <conditionalFormatting sqref="W16:BE16">
    <cfRule type="expression" dxfId="64" priority="77">
      <formula>INDIRECT(ADDRESS(ROW(),COLUMN()))=TRUNC(INDIRECT(ADDRESS(ROW(),COLUMN())))</formula>
    </cfRule>
  </conditionalFormatting>
  <conditionalFormatting sqref="BB18:BE18">
    <cfRule type="expression" dxfId="63" priority="76">
      <formula>INDIRECT(ADDRESS(ROW(),COLUMN()))=TRUNC(INDIRECT(ADDRESS(ROW(),COLUMN())))</formula>
    </cfRule>
  </conditionalFormatting>
  <conditionalFormatting sqref="BB20:BE20">
    <cfRule type="expression" dxfId="62" priority="74">
      <formula>INDIRECT(ADDRESS(ROW(),COLUMN()))=TRUNC(INDIRECT(ADDRESS(ROW(),COLUMN())))</formula>
    </cfRule>
  </conditionalFormatting>
  <conditionalFormatting sqref="BB22:BE22">
    <cfRule type="expression" dxfId="61" priority="73">
      <formula>INDIRECT(ADDRESS(ROW(),COLUMN()))=TRUNC(INDIRECT(ADDRESS(ROW(),COLUMN())))</formula>
    </cfRule>
  </conditionalFormatting>
  <conditionalFormatting sqref="BB24:BE24">
    <cfRule type="expression" dxfId="60" priority="72">
      <formula>INDIRECT(ADDRESS(ROW(),COLUMN()))=TRUNC(INDIRECT(ADDRESS(ROW(),COLUMN())))</formula>
    </cfRule>
  </conditionalFormatting>
  <conditionalFormatting sqref="BB26:BE26">
    <cfRule type="expression" dxfId="59" priority="71">
      <formula>INDIRECT(ADDRESS(ROW(),COLUMN()))=TRUNC(INDIRECT(ADDRESS(ROW(),COLUMN())))</formula>
    </cfRule>
  </conditionalFormatting>
  <conditionalFormatting sqref="BB28:BE28">
    <cfRule type="expression" dxfId="58" priority="70">
      <formula>INDIRECT(ADDRESS(ROW(),COLUMN()))=TRUNC(INDIRECT(ADDRESS(ROW(),COLUMN())))</formula>
    </cfRule>
  </conditionalFormatting>
  <conditionalFormatting sqref="BB30:BE30">
    <cfRule type="expression" dxfId="57" priority="69">
      <formula>INDIRECT(ADDRESS(ROW(),COLUMN()))=TRUNC(INDIRECT(ADDRESS(ROW(),COLUMN())))</formula>
    </cfRule>
  </conditionalFormatting>
  <conditionalFormatting sqref="BB32:BE32">
    <cfRule type="expression" dxfId="56" priority="68">
      <formula>INDIRECT(ADDRESS(ROW(),COLUMN()))=TRUNC(INDIRECT(ADDRESS(ROW(),COLUMN())))</formula>
    </cfRule>
  </conditionalFormatting>
  <conditionalFormatting sqref="BB34:BE34">
    <cfRule type="expression" dxfId="55" priority="67">
      <formula>INDIRECT(ADDRESS(ROW(),COLUMN()))=TRUNC(INDIRECT(ADDRESS(ROW(),COLUMN())))</formula>
    </cfRule>
  </conditionalFormatting>
  <conditionalFormatting sqref="BB36:BE36">
    <cfRule type="expression" dxfId="54" priority="66">
      <formula>INDIRECT(ADDRESS(ROW(),COLUMN()))=TRUNC(INDIRECT(ADDRESS(ROW(),COLUMN())))</formula>
    </cfRule>
  </conditionalFormatting>
  <conditionalFormatting sqref="BB38:BE38">
    <cfRule type="expression" dxfId="53" priority="65">
      <formula>INDIRECT(ADDRESS(ROW(),COLUMN()))=TRUNC(INDIRECT(ADDRESS(ROW(),COLUMN())))</formula>
    </cfRule>
  </conditionalFormatting>
  <conditionalFormatting sqref="BB40:BE40">
    <cfRule type="expression" dxfId="52" priority="64">
      <formula>INDIRECT(ADDRESS(ROW(),COLUMN()))=TRUNC(INDIRECT(ADDRESS(ROW(),COLUMN())))</formula>
    </cfRule>
  </conditionalFormatting>
  <conditionalFormatting sqref="BB42:BE42">
    <cfRule type="expression" dxfId="51" priority="63">
      <formula>INDIRECT(ADDRESS(ROW(),COLUMN()))=TRUNC(INDIRECT(ADDRESS(ROW(),COLUMN())))</formula>
    </cfRule>
  </conditionalFormatting>
  <conditionalFormatting sqref="BB44:BE44">
    <cfRule type="expression" dxfId="50" priority="62">
      <formula>INDIRECT(ADDRESS(ROW(),COLUMN()))=TRUNC(INDIRECT(ADDRESS(ROW(),COLUMN())))</formula>
    </cfRule>
  </conditionalFormatting>
  <conditionalFormatting sqref="BB46:BE46">
    <cfRule type="expression" dxfId="49" priority="61">
      <formula>INDIRECT(ADDRESS(ROW(),COLUMN()))=TRUNC(INDIRECT(ADDRESS(ROW(),COLUMN())))</formula>
    </cfRule>
  </conditionalFormatting>
  <conditionalFormatting sqref="BB48:BE48">
    <cfRule type="expression" dxfId="48" priority="60">
      <formula>INDIRECT(ADDRESS(ROW(),COLUMN()))=TRUNC(INDIRECT(ADDRESS(ROW(),COLUMN())))</formula>
    </cfRule>
  </conditionalFormatting>
  <conditionalFormatting sqref="BB50:BE50">
    <cfRule type="expression" dxfId="47" priority="59">
      <formula>INDIRECT(ADDRESS(ROW(),COLUMN()))=TRUNC(INDIRECT(ADDRESS(ROW(),COLUMN())))</formula>
    </cfRule>
  </conditionalFormatting>
  <conditionalFormatting sqref="BB52:BE52">
    <cfRule type="expression" dxfId="46" priority="58">
      <formula>INDIRECT(ADDRESS(ROW(),COLUMN()))=TRUNC(INDIRECT(ADDRESS(ROW(),COLUMN())))</formula>
    </cfRule>
  </conditionalFormatting>
  <conditionalFormatting sqref="BB54:BE54">
    <cfRule type="expression" dxfId="45" priority="57">
      <formula>INDIRECT(ADDRESS(ROW(),COLUMN()))=TRUNC(INDIRECT(ADDRESS(ROW(),COLUMN())))</formula>
    </cfRule>
  </conditionalFormatting>
  <conditionalFormatting sqref="BB56:BE56">
    <cfRule type="expression" dxfId="44" priority="56">
      <formula>INDIRECT(ADDRESS(ROW(),COLUMN()))=TRUNC(INDIRECT(ADDRESS(ROW(),COLUMN())))</formula>
    </cfRule>
  </conditionalFormatting>
  <conditionalFormatting sqref="BB58:BE58">
    <cfRule type="expression" dxfId="43" priority="55">
      <formula>INDIRECT(ADDRESS(ROW(),COLUMN()))=TRUNC(INDIRECT(ADDRESS(ROW(),COLUMN())))</formula>
    </cfRule>
  </conditionalFormatting>
  <conditionalFormatting sqref="BB60:BE60">
    <cfRule type="expression" dxfId="42" priority="54">
      <formula>INDIRECT(ADDRESS(ROW(),COLUMN()))=TRUNC(INDIRECT(ADDRESS(ROW(),COLUMN())))</formula>
    </cfRule>
  </conditionalFormatting>
  <conditionalFormatting sqref="BB62:BE62">
    <cfRule type="expression" dxfId="41" priority="53">
      <formula>INDIRECT(ADDRESS(ROW(),COLUMN()))=TRUNC(INDIRECT(ADDRESS(ROW(),COLUMN())))</formula>
    </cfRule>
  </conditionalFormatting>
  <conditionalFormatting sqref="BB64:BE64">
    <cfRule type="expression" dxfId="40" priority="52">
      <formula>INDIRECT(ADDRESS(ROW(),COLUMN()))=TRUNC(INDIRECT(ADDRESS(ROW(),COLUMN())))</formula>
    </cfRule>
  </conditionalFormatting>
  <conditionalFormatting sqref="BB66:BE66">
    <cfRule type="expression" dxfId="39" priority="51">
      <formula>INDIRECT(ADDRESS(ROW(),COLUMN()))=TRUNC(INDIRECT(ADDRESS(ROW(),COLUMN())))</formula>
    </cfRule>
  </conditionalFormatting>
  <conditionalFormatting sqref="BB68:BE68">
    <cfRule type="expression" dxfId="38" priority="50">
      <formula>INDIRECT(ADDRESS(ROW(),COLUMN()))=TRUNC(INDIRECT(ADDRESS(ROW(),COLUMN())))</formula>
    </cfRule>
  </conditionalFormatting>
  <conditionalFormatting sqref="BB70:BE70">
    <cfRule type="expression" dxfId="37" priority="49">
      <formula>INDIRECT(ADDRESS(ROW(),COLUMN()))=TRUNC(INDIRECT(ADDRESS(ROW(),COLUMN())))</formula>
    </cfRule>
  </conditionalFormatting>
  <conditionalFormatting sqref="BB72:BE72">
    <cfRule type="expression" dxfId="36" priority="48">
      <formula>INDIRECT(ADDRESS(ROW(),COLUMN()))=TRUNC(INDIRECT(ADDRESS(ROW(),COLUMN())))</formula>
    </cfRule>
  </conditionalFormatting>
  <conditionalFormatting sqref="BB74:BE74">
    <cfRule type="expression" dxfId="35" priority="41">
      <formula>INDIRECT(ADDRESS(ROW(),COLUMN()))=TRUNC(INDIRECT(ADDRESS(ROW(),COLUMN())))</formula>
    </cfRule>
  </conditionalFormatting>
  <conditionalFormatting sqref="M80:X84">
    <cfRule type="expression" dxfId="34" priority="40">
      <formula>INDIRECT(ADDRESS(ROW(),COLUMN()))=TRUNC(INDIRECT(ADDRESS(ROW(),COLUMN())))</formula>
    </cfRule>
  </conditionalFormatting>
  <conditionalFormatting sqref="K89:N89">
    <cfRule type="expression" dxfId="33" priority="38">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241">
      <formula>OR(#REF!=$B75,#REF!=$B75)</formula>
    </cfRule>
  </conditionalFormatting>
  <conditionalFormatting sqref="AG83:AK83">
    <cfRule type="expression" dxfId="2" priority="243">
      <formula>OR(#REF!=$B85,#REF!=$B85)</formula>
    </cfRule>
  </conditionalFormatting>
  <conditionalFormatting sqref="AA81:AF81">
    <cfRule type="expression" dxfId="1" priority="245">
      <formula>OR(#REF!=$B75,#REF!=$B75)</formula>
    </cfRule>
  </conditionalFormatting>
  <conditionalFormatting sqref="AA80:AF80">
    <cfRule type="expression" dxfId="0"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dataValidation type="list" allowBlank="1" showDropDown="0" showInputMessage="1" showErrorMessage="1" sqref="R86:S86">
      <formula1>"週,暦月"</formula1>
    </dataValidation>
    <dataValidation type="list" allowBlank="1" showDropDown="0" showInputMessage="1" showErrorMessage="0" sqref="C15:D74"/>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1" fitToWidth="1" fitToHeight="1" orientation="portrait"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2">
    <tabColor theme="8" tint="0.8"/>
    <pageSetUpPr fitToPage="1"/>
  </sheetPr>
  <dimension ref="B1:N52"/>
  <sheetViews>
    <sheetView zoomScale="75" zoomScaleNormal="75" workbookViewId="0">
      <selection activeCell="F11" sqref="F11"/>
    </sheetView>
  </sheetViews>
  <sheetFormatPr defaultRowHeight="25.5"/>
  <cols>
    <col min="1" max="1" width="1.625" style="951" customWidth="1"/>
    <col min="2" max="2" width="5.625" style="952" customWidth="1"/>
    <col min="3" max="3" width="10.625" style="952" customWidth="1"/>
    <col min="4" max="4" width="10.625" style="952" hidden="1" customWidth="1"/>
    <col min="5" max="5" width="3.375" style="952" bestFit="1" customWidth="1"/>
    <col min="6" max="6" width="15.625" style="951" customWidth="1"/>
    <col min="7" max="7" width="3.375" style="951" bestFit="1" customWidth="1"/>
    <col min="8" max="8" width="15.625" style="951" customWidth="1"/>
    <col min="9" max="9" width="3.375" style="951" bestFit="1" customWidth="1"/>
    <col min="10" max="10" width="15.625" style="952" customWidth="1"/>
    <col min="11" max="11" width="3.375" style="951" bestFit="1" customWidth="1"/>
    <col min="12" max="12" width="15.625" style="951" customWidth="1"/>
    <col min="13" max="13" width="3.375" style="951" customWidth="1"/>
    <col min="14" max="14" width="50.625" style="951" customWidth="1"/>
    <col min="15" max="16384" width="9" style="951" customWidth="1"/>
  </cols>
  <sheetData>
    <row r="1" spans="2:14">
      <c r="B1" s="953" t="s">
        <v>118</v>
      </c>
    </row>
    <row r="2" spans="2:14">
      <c r="B2" s="954" t="s">
        <v>731</v>
      </c>
      <c r="F2" s="955"/>
      <c r="G2" s="966"/>
      <c r="H2" s="966"/>
      <c r="I2" s="966"/>
      <c r="J2" s="962"/>
      <c r="K2" s="966"/>
      <c r="L2" s="966"/>
    </row>
    <row r="3" spans="2:14">
      <c r="B3" s="955" t="s">
        <v>491</v>
      </c>
      <c r="F3" s="962" t="s">
        <v>287</v>
      </c>
      <c r="G3" s="966"/>
      <c r="H3" s="966"/>
      <c r="I3" s="966"/>
      <c r="J3" s="962"/>
      <c r="K3" s="966"/>
      <c r="L3" s="966"/>
    </row>
    <row r="4" spans="2:14">
      <c r="B4" s="954"/>
      <c r="F4" s="963" t="s">
        <v>753</v>
      </c>
      <c r="G4" s="963"/>
      <c r="H4" s="963"/>
      <c r="I4" s="963"/>
      <c r="J4" s="963"/>
      <c r="K4" s="963"/>
      <c r="L4" s="963"/>
      <c r="N4" s="963" t="s">
        <v>593</v>
      </c>
    </row>
    <row r="5" spans="2:14">
      <c r="B5" s="952" t="s">
        <v>448</v>
      </c>
      <c r="C5" s="952" t="s">
        <v>563</v>
      </c>
      <c r="F5" s="952" t="s">
        <v>755</v>
      </c>
      <c r="G5" s="952"/>
      <c r="H5" s="952" t="s">
        <v>136</v>
      </c>
      <c r="J5" s="952" t="s">
        <v>756</v>
      </c>
      <c r="L5" s="952" t="s">
        <v>753</v>
      </c>
      <c r="N5" s="963"/>
    </row>
    <row r="6" spans="2:14">
      <c r="B6" s="956">
        <v>1</v>
      </c>
      <c r="C6" s="957" t="s">
        <v>699</v>
      </c>
      <c r="D6" s="961" t="str">
        <f t="shared" ref="D6:D38" si="0">C6</f>
        <v>a</v>
      </c>
      <c r="E6" s="956" t="s">
        <v>637</v>
      </c>
      <c r="F6" s="964">
        <v>0.375</v>
      </c>
      <c r="G6" s="956" t="s">
        <v>347</v>
      </c>
      <c r="H6" s="964">
        <v>0.75</v>
      </c>
      <c r="I6" s="967" t="s">
        <v>420</v>
      </c>
      <c r="J6" s="964">
        <v>4.1666666666666664e-002</v>
      </c>
      <c r="K6" s="968" t="s">
        <v>382</v>
      </c>
      <c r="L6" s="963">
        <f t="shared" ref="L6:L22" si="1">IF(OR(F6="",H6=""),"",(H6+IF(F6&gt;H6,1,0)-F6-J6)*24)</f>
        <v>8</v>
      </c>
      <c r="N6" s="969"/>
    </row>
    <row r="7" spans="2:14">
      <c r="B7" s="956">
        <v>2</v>
      </c>
      <c r="C7" s="957" t="s">
        <v>700</v>
      </c>
      <c r="D7" s="961" t="str">
        <f t="shared" si="0"/>
        <v>b</v>
      </c>
      <c r="E7" s="956" t="s">
        <v>637</v>
      </c>
      <c r="F7" s="964">
        <v>0.58333333333333337</v>
      </c>
      <c r="G7" s="956" t="s">
        <v>347</v>
      </c>
      <c r="H7" s="964">
        <v>0.95833333333333337</v>
      </c>
      <c r="I7" s="967" t="s">
        <v>420</v>
      </c>
      <c r="J7" s="964">
        <v>4.1666666666666664e-002</v>
      </c>
      <c r="K7" s="968" t="s">
        <v>382</v>
      </c>
      <c r="L7" s="963">
        <f t="shared" si="1"/>
        <v>8</v>
      </c>
      <c r="N7" s="969"/>
    </row>
    <row r="8" spans="2:14">
      <c r="B8" s="956">
        <v>3</v>
      </c>
      <c r="C8" s="957" t="s">
        <v>379</v>
      </c>
      <c r="D8" s="961" t="str">
        <f t="shared" si="0"/>
        <v>c</v>
      </c>
      <c r="E8" s="956" t="s">
        <v>637</v>
      </c>
      <c r="F8" s="964">
        <v>0.91666666666666663</v>
      </c>
      <c r="G8" s="956" t="s">
        <v>347</v>
      </c>
      <c r="H8" s="964">
        <v>0.29166666666666669</v>
      </c>
      <c r="I8" s="967" t="s">
        <v>420</v>
      </c>
      <c r="J8" s="964">
        <v>4.1666666666666664e-002</v>
      </c>
      <c r="K8" s="968" t="s">
        <v>382</v>
      </c>
      <c r="L8" s="963">
        <f t="shared" si="1"/>
        <v>8.0000000000000018</v>
      </c>
      <c r="N8" s="969"/>
    </row>
    <row r="9" spans="2:14">
      <c r="B9" s="956">
        <v>4</v>
      </c>
      <c r="C9" s="957" t="s">
        <v>701</v>
      </c>
      <c r="D9" s="961" t="str">
        <f t="shared" si="0"/>
        <v>d</v>
      </c>
      <c r="E9" s="956" t="s">
        <v>637</v>
      </c>
      <c r="F9" s="964">
        <v>0.25</v>
      </c>
      <c r="G9" s="956" t="s">
        <v>347</v>
      </c>
      <c r="H9" s="964">
        <v>0.625</v>
      </c>
      <c r="I9" s="967" t="s">
        <v>420</v>
      </c>
      <c r="J9" s="964">
        <v>4.1666666666666664e-002</v>
      </c>
      <c r="K9" s="968" t="s">
        <v>382</v>
      </c>
      <c r="L9" s="963">
        <f t="shared" si="1"/>
        <v>8</v>
      </c>
      <c r="N9" s="969"/>
    </row>
    <row r="10" spans="2:14">
      <c r="B10" s="956">
        <v>5</v>
      </c>
      <c r="C10" s="957" t="s">
        <v>439</v>
      </c>
      <c r="D10" s="961" t="str">
        <f t="shared" si="0"/>
        <v>e</v>
      </c>
      <c r="E10" s="956" t="s">
        <v>637</v>
      </c>
      <c r="F10" s="964"/>
      <c r="G10" s="956" t="s">
        <v>347</v>
      </c>
      <c r="H10" s="964"/>
      <c r="I10" s="967" t="s">
        <v>420</v>
      </c>
      <c r="J10" s="964">
        <v>0</v>
      </c>
      <c r="K10" s="968" t="s">
        <v>382</v>
      </c>
      <c r="L10" s="963" t="str">
        <f t="shared" si="1"/>
        <v/>
      </c>
      <c r="N10" s="969"/>
    </row>
    <row r="11" spans="2:14">
      <c r="B11" s="956">
        <v>6</v>
      </c>
      <c r="C11" s="957" t="s">
        <v>733</v>
      </c>
      <c r="D11" s="961" t="str">
        <f t="shared" si="0"/>
        <v>f</v>
      </c>
      <c r="E11" s="956" t="s">
        <v>637</v>
      </c>
      <c r="F11" s="964"/>
      <c r="G11" s="956" t="s">
        <v>347</v>
      </c>
      <c r="H11" s="964"/>
      <c r="I11" s="967" t="s">
        <v>420</v>
      </c>
      <c r="J11" s="964">
        <v>0</v>
      </c>
      <c r="K11" s="968" t="s">
        <v>382</v>
      </c>
      <c r="L11" s="963" t="str">
        <f t="shared" si="1"/>
        <v/>
      </c>
      <c r="N11" s="969"/>
    </row>
    <row r="12" spans="2:14">
      <c r="B12" s="956">
        <v>7</v>
      </c>
      <c r="C12" s="957" t="s">
        <v>20</v>
      </c>
      <c r="D12" s="961" t="str">
        <f t="shared" si="0"/>
        <v>g</v>
      </c>
      <c r="E12" s="956" t="s">
        <v>637</v>
      </c>
      <c r="F12" s="964"/>
      <c r="G12" s="956" t="s">
        <v>347</v>
      </c>
      <c r="H12" s="964"/>
      <c r="I12" s="967" t="s">
        <v>420</v>
      </c>
      <c r="J12" s="964">
        <v>0</v>
      </c>
      <c r="K12" s="968" t="s">
        <v>382</v>
      </c>
      <c r="L12" s="963" t="str">
        <f t="shared" si="1"/>
        <v/>
      </c>
      <c r="N12" s="969"/>
    </row>
    <row r="13" spans="2:14">
      <c r="B13" s="956">
        <v>8</v>
      </c>
      <c r="C13" s="957" t="s">
        <v>734</v>
      </c>
      <c r="D13" s="961" t="str">
        <f t="shared" si="0"/>
        <v>h</v>
      </c>
      <c r="E13" s="956" t="s">
        <v>637</v>
      </c>
      <c r="F13" s="964"/>
      <c r="G13" s="956" t="s">
        <v>347</v>
      </c>
      <c r="H13" s="964"/>
      <c r="I13" s="967" t="s">
        <v>420</v>
      </c>
      <c r="J13" s="964">
        <v>0</v>
      </c>
      <c r="K13" s="968" t="s">
        <v>382</v>
      </c>
      <c r="L13" s="963" t="str">
        <f t="shared" si="1"/>
        <v/>
      </c>
      <c r="N13" s="969"/>
    </row>
    <row r="14" spans="2:14">
      <c r="B14" s="956">
        <v>9</v>
      </c>
      <c r="C14" s="957" t="s">
        <v>735</v>
      </c>
      <c r="D14" s="961" t="str">
        <f t="shared" si="0"/>
        <v>i</v>
      </c>
      <c r="E14" s="956" t="s">
        <v>637</v>
      </c>
      <c r="F14" s="964"/>
      <c r="G14" s="956" t="s">
        <v>347</v>
      </c>
      <c r="H14" s="964"/>
      <c r="I14" s="967" t="s">
        <v>420</v>
      </c>
      <c r="J14" s="964">
        <v>0</v>
      </c>
      <c r="K14" s="968" t="s">
        <v>382</v>
      </c>
      <c r="L14" s="963" t="str">
        <f t="shared" si="1"/>
        <v/>
      </c>
      <c r="N14" s="969"/>
    </row>
    <row r="15" spans="2:14">
      <c r="B15" s="956">
        <v>10</v>
      </c>
      <c r="C15" s="957" t="s">
        <v>504</v>
      </c>
      <c r="D15" s="961" t="str">
        <f t="shared" si="0"/>
        <v>j</v>
      </c>
      <c r="E15" s="956" t="s">
        <v>637</v>
      </c>
      <c r="F15" s="964"/>
      <c r="G15" s="956" t="s">
        <v>347</v>
      </c>
      <c r="H15" s="964"/>
      <c r="I15" s="967" t="s">
        <v>420</v>
      </c>
      <c r="J15" s="964">
        <v>0</v>
      </c>
      <c r="K15" s="968" t="s">
        <v>382</v>
      </c>
      <c r="L15" s="963" t="str">
        <f t="shared" si="1"/>
        <v/>
      </c>
      <c r="N15" s="969"/>
    </row>
    <row r="16" spans="2:14">
      <c r="B16" s="956">
        <v>11</v>
      </c>
      <c r="C16" s="957" t="s">
        <v>737</v>
      </c>
      <c r="D16" s="961" t="str">
        <f t="shared" si="0"/>
        <v>k</v>
      </c>
      <c r="E16" s="956" t="s">
        <v>637</v>
      </c>
      <c r="F16" s="964"/>
      <c r="G16" s="956" t="s">
        <v>347</v>
      </c>
      <c r="H16" s="964"/>
      <c r="I16" s="967" t="s">
        <v>420</v>
      </c>
      <c r="J16" s="964">
        <v>0</v>
      </c>
      <c r="K16" s="968" t="s">
        <v>382</v>
      </c>
      <c r="L16" s="963" t="str">
        <f t="shared" si="1"/>
        <v/>
      </c>
      <c r="N16" s="969"/>
    </row>
    <row r="17" spans="2:14">
      <c r="B17" s="956">
        <v>12</v>
      </c>
      <c r="C17" s="957" t="s">
        <v>142</v>
      </c>
      <c r="D17" s="961" t="str">
        <f t="shared" si="0"/>
        <v>l</v>
      </c>
      <c r="E17" s="956" t="s">
        <v>637</v>
      </c>
      <c r="F17" s="964"/>
      <c r="G17" s="956" t="s">
        <v>347</v>
      </c>
      <c r="H17" s="964"/>
      <c r="I17" s="967" t="s">
        <v>420</v>
      </c>
      <c r="J17" s="964">
        <v>0</v>
      </c>
      <c r="K17" s="968" t="s">
        <v>382</v>
      </c>
      <c r="L17" s="963" t="str">
        <f t="shared" si="1"/>
        <v/>
      </c>
      <c r="N17" s="969"/>
    </row>
    <row r="18" spans="2:14">
      <c r="B18" s="956">
        <v>13</v>
      </c>
      <c r="C18" s="957" t="s">
        <v>738</v>
      </c>
      <c r="D18" s="961" t="str">
        <f t="shared" si="0"/>
        <v>m</v>
      </c>
      <c r="E18" s="956" t="s">
        <v>637</v>
      </c>
      <c r="F18" s="964"/>
      <c r="G18" s="956" t="s">
        <v>347</v>
      </c>
      <c r="H18" s="964"/>
      <c r="I18" s="967" t="s">
        <v>420</v>
      </c>
      <c r="J18" s="964">
        <v>0</v>
      </c>
      <c r="K18" s="968" t="s">
        <v>382</v>
      </c>
      <c r="L18" s="963" t="str">
        <f t="shared" si="1"/>
        <v/>
      </c>
      <c r="N18" s="969"/>
    </row>
    <row r="19" spans="2:14">
      <c r="B19" s="956">
        <v>14</v>
      </c>
      <c r="C19" s="957" t="s">
        <v>515</v>
      </c>
      <c r="D19" s="961" t="str">
        <f t="shared" si="0"/>
        <v>n</v>
      </c>
      <c r="E19" s="956" t="s">
        <v>637</v>
      </c>
      <c r="F19" s="964"/>
      <c r="G19" s="956" t="s">
        <v>347</v>
      </c>
      <c r="H19" s="964"/>
      <c r="I19" s="967" t="s">
        <v>420</v>
      </c>
      <c r="J19" s="964">
        <v>0</v>
      </c>
      <c r="K19" s="968" t="s">
        <v>382</v>
      </c>
      <c r="L19" s="963" t="str">
        <f t="shared" si="1"/>
        <v/>
      </c>
      <c r="N19" s="969"/>
    </row>
    <row r="20" spans="2:14">
      <c r="B20" s="956">
        <v>15</v>
      </c>
      <c r="C20" s="957" t="s">
        <v>638</v>
      </c>
      <c r="D20" s="961" t="str">
        <f t="shared" si="0"/>
        <v>o</v>
      </c>
      <c r="E20" s="956" t="s">
        <v>637</v>
      </c>
      <c r="F20" s="964"/>
      <c r="G20" s="956" t="s">
        <v>347</v>
      </c>
      <c r="H20" s="964"/>
      <c r="I20" s="967" t="s">
        <v>420</v>
      </c>
      <c r="J20" s="964">
        <v>0</v>
      </c>
      <c r="K20" s="968" t="s">
        <v>382</v>
      </c>
      <c r="L20" s="963" t="str">
        <f t="shared" si="1"/>
        <v/>
      </c>
      <c r="N20" s="969"/>
    </row>
    <row r="21" spans="2:14">
      <c r="B21" s="956">
        <v>16</v>
      </c>
      <c r="C21" s="957" t="s">
        <v>367</v>
      </c>
      <c r="D21" s="961" t="str">
        <f t="shared" si="0"/>
        <v>p</v>
      </c>
      <c r="E21" s="956" t="s">
        <v>637</v>
      </c>
      <c r="F21" s="964"/>
      <c r="G21" s="956" t="s">
        <v>347</v>
      </c>
      <c r="H21" s="964"/>
      <c r="I21" s="967" t="s">
        <v>420</v>
      </c>
      <c r="J21" s="964">
        <v>0</v>
      </c>
      <c r="K21" s="968" t="s">
        <v>382</v>
      </c>
      <c r="L21" s="963" t="str">
        <f t="shared" si="1"/>
        <v/>
      </c>
      <c r="N21" s="969"/>
    </row>
    <row r="22" spans="2:14">
      <c r="B22" s="956">
        <v>17</v>
      </c>
      <c r="C22" s="957" t="s">
        <v>739</v>
      </c>
      <c r="D22" s="961" t="str">
        <f t="shared" si="0"/>
        <v>q</v>
      </c>
      <c r="E22" s="956" t="s">
        <v>637</v>
      </c>
      <c r="F22" s="964"/>
      <c r="G22" s="956" t="s">
        <v>347</v>
      </c>
      <c r="H22" s="964"/>
      <c r="I22" s="967" t="s">
        <v>420</v>
      </c>
      <c r="J22" s="964">
        <v>0</v>
      </c>
      <c r="K22" s="968" t="s">
        <v>382</v>
      </c>
      <c r="L22" s="963" t="str">
        <f t="shared" si="1"/>
        <v/>
      </c>
      <c r="N22" s="969"/>
    </row>
    <row r="23" spans="2:14">
      <c r="B23" s="956">
        <v>18</v>
      </c>
      <c r="C23" s="957" t="s">
        <v>149</v>
      </c>
      <c r="D23" s="961" t="str">
        <f t="shared" si="0"/>
        <v>r</v>
      </c>
      <c r="E23" s="956" t="s">
        <v>637</v>
      </c>
      <c r="F23" s="965"/>
      <c r="G23" s="956" t="s">
        <v>347</v>
      </c>
      <c r="H23" s="965"/>
      <c r="I23" s="967" t="s">
        <v>420</v>
      </c>
      <c r="J23" s="965"/>
      <c r="K23" s="968" t="s">
        <v>382</v>
      </c>
      <c r="L23" s="957">
        <v>1</v>
      </c>
      <c r="N23" s="969"/>
    </row>
    <row r="24" spans="2:14">
      <c r="B24" s="956">
        <v>19</v>
      </c>
      <c r="C24" s="957" t="s">
        <v>740</v>
      </c>
      <c r="D24" s="961" t="str">
        <f t="shared" si="0"/>
        <v>s</v>
      </c>
      <c r="E24" s="956" t="s">
        <v>637</v>
      </c>
      <c r="F24" s="965"/>
      <c r="G24" s="956" t="s">
        <v>347</v>
      </c>
      <c r="H24" s="965"/>
      <c r="I24" s="967" t="s">
        <v>420</v>
      </c>
      <c r="J24" s="965"/>
      <c r="K24" s="968" t="s">
        <v>382</v>
      </c>
      <c r="L24" s="957">
        <v>2</v>
      </c>
      <c r="N24" s="969"/>
    </row>
    <row r="25" spans="2:14">
      <c r="B25" s="956">
        <v>20</v>
      </c>
      <c r="C25" s="957" t="s">
        <v>180</v>
      </c>
      <c r="D25" s="961" t="str">
        <f t="shared" si="0"/>
        <v>t</v>
      </c>
      <c r="E25" s="956" t="s">
        <v>637</v>
      </c>
      <c r="F25" s="965"/>
      <c r="G25" s="956" t="s">
        <v>347</v>
      </c>
      <c r="H25" s="965"/>
      <c r="I25" s="967" t="s">
        <v>420</v>
      </c>
      <c r="J25" s="965"/>
      <c r="K25" s="968" t="s">
        <v>382</v>
      </c>
      <c r="L25" s="957">
        <v>3</v>
      </c>
      <c r="N25" s="969"/>
    </row>
    <row r="26" spans="2:14">
      <c r="B26" s="956">
        <v>21</v>
      </c>
      <c r="C26" s="957" t="s">
        <v>741</v>
      </c>
      <c r="D26" s="961" t="str">
        <f t="shared" si="0"/>
        <v>u</v>
      </c>
      <c r="E26" s="956" t="s">
        <v>637</v>
      </c>
      <c r="F26" s="965"/>
      <c r="G26" s="956" t="s">
        <v>347</v>
      </c>
      <c r="H26" s="965"/>
      <c r="I26" s="967" t="s">
        <v>420</v>
      </c>
      <c r="J26" s="965"/>
      <c r="K26" s="968" t="s">
        <v>382</v>
      </c>
      <c r="L26" s="957">
        <v>4</v>
      </c>
      <c r="N26" s="969"/>
    </row>
    <row r="27" spans="2:14">
      <c r="B27" s="956">
        <v>22</v>
      </c>
      <c r="C27" s="957" t="s">
        <v>742</v>
      </c>
      <c r="D27" s="961" t="str">
        <f t="shared" si="0"/>
        <v>v</v>
      </c>
      <c r="E27" s="956" t="s">
        <v>637</v>
      </c>
      <c r="F27" s="965"/>
      <c r="G27" s="956" t="s">
        <v>347</v>
      </c>
      <c r="H27" s="965"/>
      <c r="I27" s="967" t="s">
        <v>420</v>
      </c>
      <c r="J27" s="965"/>
      <c r="K27" s="968" t="s">
        <v>382</v>
      </c>
      <c r="L27" s="957">
        <v>5</v>
      </c>
      <c r="N27" s="969"/>
    </row>
    <row r="28" spans="2:14">
      <c r="B28" s="956">
        <v>23</v>
      </c>
      <c r="C28" s="957" t="s">
        <v>620</v>
      </c>
      <c r="D28" s="961" t="str">
        <f t="shared" si="0"/>
        <v>w</v>
      </c>
      <c r="E28" s="956" t="s">
        <v>637</v>
      </c>
      <c r="F28" s="965"/>
      <c r="G28" s="956" t="s">
        <v>347</v>
      </c>
      <c r="H28" s="965"/>
      <c r="I28" s="967" t="s">
        <v>420</v>
      </c>
      <c r="J28" s="965"/>
      <c r="K28" s="968" t="s">
        <v>382</v>
      </c>
      <c r="L28" s="957">
        <v>6</v>
      </c>
      <c r="N28" s="969"/>
    </row>
    <row r="29" spans="2:14">
      <c r="B29" s="956">
        <v>24</v>
      </c>
      <c r="C29" s="957" t="s">
        <v>744</v>
      </c>
      <c r="D29" s="961" t="str">
        <f t="shared" si="0"/>
        <v>x</v>
      </c>
      <c r="E29" s="956" t="s">
        <v>637</v>
      </c>
      <c r="F29" s="965"/>
      <c r="G29" s="956" t="s">
        <v>347</v>
      </c>
      <c r="H29" s="965"/>
      <c r="I29" s="967" t="s">
        <v>420</v>
      </c>
      <c r="J29" s="965"/>
      <c r="K29" s="968" t="s">
        <v>382</v>
      </c>
      <c r="L29" s="957">
        <v>7</v>
      </c>
      <c r="N29" s="969"/>
    </row>
    <row r="30" spans="2:14">
      <c r="B30" s="956">
        <v>25</v>
      </c>
      <c r="C30" s="957" t="s">
        <v>677</v>
      </c>
      <c r="D30" s="961" t="str">
        <f t="shared" si="0"/>
        <v>y</v>
      </c>
      <c r="E30" s="956" t="s">
        <v>637</v>
      </c>
      <c r="F30" s="965"/>
      <c r="G30" s="956" t="s">
        <v>347</v>
      </c>
      <c r="H30" s="965"/>
      <c r="I30" s="967" t="s">
        <v>420</v>
      </c>
      <c r="J30" s="965"/>
      <c r="K30" s="968" t="s">
        <v>382</v>
      </c>
      <c r="L30" s="957">
        <v>8</v>
      </c>
      <c r="N30" s="969"/>
    </row>
    <row r="31" spans="2:14">
      <c r="B31" s="956">
        <v>26</v>
      </c>
      <c r="C31" s="957" t="s">
        <v>232</v>
      </c>
      <c r="D31" s="961" t="str">
        <f t="shared" si="0"/>
        <v>z</v>
      </c>
      <c r="E31" s="956" t="s">
        <v>637</v>
      </c>
      <c r="F31" s="965"/>
      <c r="G31" s="956" t="s">
        <v>347</v>
      </c>
      <c r="H31" s="965"/>
      <c r="I31" s="967" t="s">
        <v>420</v>
      </c>
      <c r="J31" s="965"/>
      <c r="K31" s="968" t="s">
        <v>382</v>
      </c>
      <c r="L31" s="957">
        <v>1</v>
      </c>
      <c r="N31" s="969"/>
    </row>
    <row r="32" spans="2:14">
      <c r="B32" s="956">
        <v>27</v>
      </c>
      <c r="C32" s="957" t="s">
        <v>744</v>
      </c>
      <c r="D32" s="961" t="str">
        <f t="shared" si="0"/>
        <v>x</v>
      </c>
      <c r="E32" s="956" t="s">
        <v>637</v>
      </c>
      <c r="F32" s="965"/>
      <c r="G32" s="956" t="s">
        <v>347</v>
      </c>
      <c r="H32" s="965"/>
      <c r="I32" s="967" t="s">
        <v>420</v>
      </c>
      <c r="J32" s="965"/>
      <c r="K32" s="968" t="s">
        <v>382</v>
      </c>
      <c r="L32" s="957">
        <v>2</v>
      </c>
      <c r="N32" s="969"/>
    </row>
    <row r="33" spans="2:14">
      <c r="B33" s="956">
        <v>28</v>
      </c>
      <c r="C33" s="957" t="s">
        <v>745</v>
      </c>
      <c r="D33" s="961" t="str">
        <f t="shared" si="0"/>
        <v>aa</v>
      </c>
      <c r="E33" s="956" t="s">
        <v>637</v>
      </c>
      <c r="F33" s="965"/>
      <c r="G33" s="956" t="s">
        <v>347</v>
      </c>
      <c r="H33" s="965"/>
      <c r="I33" s="967" t="s">
        <v>420</v>
      </c>
      <c r="J33" s="965"/>
      <c r="K33" s="968" t="s">
        <v>382</v>
      </c>
      <c r="L33" s="957">
        <v>3</v>
      </c>
      <c r="N33" s="969"/>
    </row>
    <row r="34" spans="2:14">
      <c r="B34" s="956">
        <v>29</v>
      </c>
      <c r="C34" s="957" t="s">
        <v>138</v>
      </c>
      <c r="D34" s="961" t="str">
        <f t="shared" si="0"/>
        <v>ab</v>
      </c>
      <c r="E34" s="956" t="s">
        <v>637</v>
      </c>
      <c r="F34" s="965"/>
      <c r="G34" s="956" t="s">
        <v>347</v>
      </c>
      <c r="H34" s="965"/>
      <c r="I34" s="967" t="s">
        <v>420</v>
      </c>
      <c r="J34" s="965"/>
      <c r="K34" s="968" t="s">
        <v>382</v>
      </c>
      <c r="L34" s="957">
        <v>4</v>
      </c>
      <c r="N34" s="969"/>
    </row>
    <row r="35" spans="2:14">
      <c r="B35" s="956">
        <v>30</v>
      </c>
      <c r="C35" s="957" t="s">
        <v>90</v>
      </c>
      <c r="D35" s="961" t="str">
        <f t="shared" si="0"/>
        <v>ac</v>
      </c>
      <c r="E35" s="956" t="s">
        <v>637</v>
      </c>
      <c r="F35" s="965"/>
      <c r="G35" s="956" t="s">
        <v>347</v>
      </c>
      <c r="H35" s="965"/>
      <c r="I35" s="967" t="s">
        <v>420</v>
      </c>
      <c r="J35" s="965"/>
      <c r="K35" s="968" t="s">
        <v>382</v>
      </c>
      <c r="L35" s="957">
        <v>5</v>
      </c>
      <c r="N35" s="969"/>
    </row>
    <row r="36" spans="2:14">
      <c r="B36" s="956">
        <v>31</v>
      </c>
      <c r="C36" s="957" t="s">
        <v>746</v>
      </c>
      <c r="D36" s="961" t="str">
        <f t="shared" si="0"/>
        <v>ad</v>
      </c>
      <c r="E36" s="956" t="s">
        <v>637</v>
      </c>
      <c r="F36" s="965"/>
      <c r="G36" s="956" t="s">
        <v>347</v>
      </c>
      <c r="H36" s="965"/>
      <c r="I36" s="967" t="s">
        <v>420</v>
      </c>
      <c r="J36" s="965"/>
      <c r="K36" s="968" t="s">
        <v>382</v>
      </c>
      <c r="L36" s="957">
        <v>6</v>
      </c>
      <c r="N36" s="969"/>
    </row>
    <row r="37" spans="2:14">
      <c r="B37" s="956">
        <v>32</v>
      </c>
      <c r="C37" s="957" t="s">
        <v>669</v>
      </c>
      <c r="D37" s="961" t="str">
        <f t="shared" si="0"/>
        <v>ae</v>
      </c>
      <c r="E37" s="956" t="s">
        <v>637</v>
      </c>
      <c r="F37" s="965"/>
      <c r="G37" s="956" t="s">
        <v>347</v>
      </c>
      <c r="H37" s="965"/>
      <c r="I37" s="967" t="s">
        <v>420</v>
      </c>
      <c r="J37" s="965"/>
      <c r="K37" s="968" t="s">
        <v>382</v>
      </c>
      <c r="L37" s="957">
        <v>7</v>
      </c>
      <c r="N37" s="969"/>
    </row>
    <row r="38" spans="2:14">
      <c r="B38" s="956">
        <v>33</v>
      </c>
      <c r="C38" s="957" t="s">
        <v>227</v>
      </c>
      <c r="D38" s="961" t="str">
        <f t="shared" si="0"/>
        <v>af</v>
      </c>
      <c r="E38" s="956" t="s">
        <v>637</v>
      </c>
      <c r="F38" s="965"/>
      <c r="G38" s="956" t="s">
        <v>347</v>
      </c>
      <c r="H38" s="965"/>
      <c r="I38" s="967" t="s">
        <v>420</v>
      </c>
      <c r="J38" s="965"/>
      <c r="K38" s="968" t="s">
        <v>382</v>
      </c>
      <c r="L38" s="957">
        <v>8</v>
      </c>
      <c r="N38" s="969"/>
    </row>
    <row r="39" spans="2:14">
      <c r="B39" s="956">
        <v>34</v>
      </c>
      <c r="C39" s="958" t="s">
        <v>747</v>
      </c>
      <c r="D39" s="961"/>
      <c r="E39" s="956" t="s">
        <v>637</v>
      </c>
      <c r="F39" s="964"/>
      <c r="G39" s="956" t="s">
        <v>347</v>
      </c>
      <c r="H39" s="964"/>
      <c r="I39" s="967" t="s">
        <v>420</v>
      </c>
      <c r="J39" s="964">
        <v>0</v>
      </c>
      <c r="K39" s="968" t="s">
        <v>382</v>
      </c>
      <c r="L39" s="963" t="str">
        <f>IF(OR(F39="",H39=""),"",(H39+IF(F39&gt;H39,1,0)-F39-J39)*24)</f>
        <v/>
      </c>
      <c r="N39" s="969"/>
    </row>
    <row r="40" spans="2:14">
      <c r="B40" s="956"/>
      <c r="C40" s="959" t="s">
        <v>704</v>
      </c>
      <c r="D40" s="961"/>
      <c r="E40" s="956" t="s">
        <v>637</v>
      </c>
      <c r="F40" s="964"/>
      <c r="G40" s="956" t="s">
        <v>347</v>
      </c>
      <c r="H40" s="964"/>
      <c r="I40" s="967" t="s">
        <v>420</v>
      </c>
      <c r="J40" s="964">
        <v>0</v>
      </c>
      <c r="K40" s="968" t="s">
        <v>382</v>
      </c>
      <c r="L40" s="963" t="str">
        <f>IF(OR(F40="",H40=""),"",(H40+IF(F40&gt;H40,1,0)-F40-J40)*24)</f>
        <v/>
      </c>
      <c r="N40" s="969"/>
    </row>
    <row r="41" spans="2:14">
      <c r="B41" s="956"/>
      <c r="C41" s="960" t="s">
        <v>704</v>
      </c>
      <c r="D41" s="961" t="str">
        <f>C39</f>
        <v>ag</v>
      </c>
      <c r="E41" s="956" t="s">
        <v>637</v>
      </c>
      <c r="F41" s="964" t="s">
        <v>704</v>
      </c>
      <c r="G41" s="956" t="s">
        <v>347</v>
      </c>
      <c r="H41" s="964" t="s">
        <v>704</v>
      </c>
      <c r="I41" s="967" t="s">
        <v>420</v>
      </c>
      <c r="J41" s="964" t="s">
        <v>704</v>
      </c>
      <c r="K41" s="968" t="s">
        <v>382</v>
      </c>
      <c r="L41" s="963" t="str">
        <f>IF(OR(L39="",L40=""),"",L39+L40)</f>
        <v/>
      </c>
      <c r="N41" s="969" t="s">
        <v>562</v>
      </c>
    </row>
    <row r="42" spans="2:14">
      <c r="B42" s="956"/>
      <c r="C42" s="958" t="s">
        <v>736</v>
      </c>
      <c r="D42" s="961"/>
      <c r="E42" s="956" t="s">
        <v>637</v>
      </c>
      <c r="F42" s="964"/>
      <c r="G42" s="956" t="s">
        <v>347</v>
      </c>
      <c r="H42" s="964"/>
      <c r="I42" s="967" t="s">
        <v>420</v>
      </c>
      <c r="J42" s="964">
        <v>0</v>
      </c>
      <c r="K42" s="968" t="s">
        <v>382</v>
      </c>
      <c r="L42" s="963" t="str">
        <f>IF(OR(F42="",H42=""),"",(H42+IF(F42&gt;H42,1,0)-F42-J42)*24)</f>
        <v/>
      </c>
      <c r="N42" s="969"/>
    </row>
    <row r="43" spans="2:14">
      <c r="B43" s="956">
        <v>35</v>
      </c>
      <c r="C43" s="959" t="s">
        <v>704</v>
      </c>
      <c r="D43" s="961"/>
      <c r="E43" s="956" t="s">
        <v>637</v>
      </c>
      <c r="F43" s="964"/>
      <c r="G43" s="956" t="s">
        <v>347</v>
      </c>
      <c r="H43" s="964"/>
      <c r="I43" s="967" t="s">
        <v>420</v>
      </c>
      <c r="J43" s="964">
        <v>0</v>
      </c>
      <c r="K43" s="968" t="s">
        <v>382</v>
      </c>
      <c r="L43" s="963" t="str">
        <f>IF(OR(F43="",H43=""),"",(H43+IF(F43&gt;H43,1,0)-F43-J43)*24)</f>
        <v/>
      </c>
      <c r="N43" s="969"/>
    </row>
    <row r="44" spans="2:14">
      <c r="B44" s="956"/>
      <c r="C44" s="960" t="s">
        <v>704</v>
      </c>
      <c r="D44" s="961" t="str">
        <f>C42</f>
        <v>ah</v>
      </c>
      <c r="E44" s="956" t="s">
        <v>637</v>
      </c>
      <c r="F44" s="964" t="s">
        <v>704</v>
      </c>
      <c r="G44" s="956" t="s">
        <v>347</v>
      </c>
      <c r="H44" s="964" t="s">
        <v>704</v>
      </c>
      <c r="I44" s="967" t="s">
        <v>420</v>
      </c>
      <c r="J44" s="964" t="s">
        <v>704</v>
      </c>
      <c r="K44" s="968" t="s">
        <v>382</v>
      </c>
      <c r="L44" s="963" t="str">
        <f>IF(OR(L42="",L43=""),"",L42+L43)</f>
        <v/>
      </c>
      <c r="N44" s="969" t="s">
        <v>162</v>
      </c>
    </row>
    <row r="45" spans="2:14">
      <c r="B45" s="956"/>
      <c r="C45" s="958" t="s">
        <v>683</v>
      </c>
      <c r="D45" s="961"/>
      <c r="E45" s="956" t="s">
        <v>637</v>
      </c>
      <c r="F45" s="964"/>
      <c r="G45" s="956" t="s">
        <v>347</v>
      </c>
      <c r="H45" s="964"/>
      <c r="I45" s="967" t="s">
        <v>420</v>
      </c>
      <c r="J45" s="964">
        <v>0</v>
      </c>
      <c r="K45" s="968" t="s">
        <v>382</v>
      </c>
      <c r="L45" s="963" t="str">
        <f>IF(OR(F45="",H45=""),"",(H45+IF(F45&gt;H45,1,0)-F45-J45)*24)</f>
        <v/>
      </c>
      <c r="N45" s="969"/>
    </row>
    <row r="46" spans="2:14">
      <c r="B46" s="956">
        <v>36</v>
      </c>
      <c r="C46" s="959" t="s">
        <v>704</v>
      </c>
      <c r="D46" s="961"/>
      <c r="E46" s="956" t="s">
        <v>637</v>
      </c>
      <c r="F46" s="964"/>
      <c r="G46" s="956" t="s">
        <v>347</v>
      </c>
      <c r="H46" s="964"/>
      <c r="I46" s="967" t="s">
        <v>420</v>
      </c>
      <c r="J46" s="964">
        <v>0</v>
      </c>
      <c r="K46" s="968" t="s">
        <v>382</v>
      </c>
      <c r="L46" s="963" t="str">
        <f>IF(OR(F46="",H46=""),"",(H46+IF(F46&gt;H46,1,0)-F46-J46)*24)</f>
        <v/>
      </c>
      <c r="N46" s="969"/>
    </row>
    <row r="47" spans="2:14">
      <c r="B47" s="956"/>
      <c r="C47" s="960" t="s">
        <v>704</v>
      </c>
      <c r="D47" s="961" t="str">
        <f>C45</f>
        <v>ai</v>
      </c>
      <c r="E47" s="956" t="s">
        <v>637</v>
      </c>
      <c r="F47" s="964" t="s">
        <v>704</v>
      </c>
      <c r="G47" s="956" t="s">
        <v>347</v>
      </c>
      <c r="H47" s="964" t="s">
        <v>704</v>
      </c>
      <c r="I47" s="967" t="s">
        <v>420</v>
      </c>
      <c r="J47" s="964" t="s">
        <v>704</v>
      </c>
      <c r="K47" s="968" t="s">
        <v>382</v>
      </c>
      <c r="L47" s="963" t="str">
        <f>IF(OR(L45="",L46=""),"",L45+L46)</f>
        <v/>
      </c>
      <c r="N47" s="969" t="s">
        <v>162</v>
      </c>
    </row>
    <row r="49" spans="3:4">
      <c r="C49" s="954" t="s">
        <v>587</v>
      </c>
      <c r="D49" s="954"/>
    </row>
    <row r="50" spans="3:4">
      <c r="C50" s="954" t="s">
        <v>750</v>
      </c>
      <c r="D50" s="954"/>
    </row>
    <row r="51" spans="3:4">
      <c r="C51" s="954" t="s">
        <v>752</v>
      </c>
      <c r="D51" s="954"/>
    </row>
    <row r="52" spans="3:4">
      <c r="C52" s="954" t="s">
        <v>428</v>
      </c>
      <c r="D52" s="954"/>
    </row>
  </sheetData>
  <sheetProtection sheet="1" insertRows="0" deleteRows="0"/>
  <mergeCells count="2">
    <mergeCell ref="F4:L4"/>
    <mergeCell ref="N4:N5"/>
  </mergeCells>
  <phoneticPr fontId="50"/>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B1:L52"/>
  <sheetViews>
    <sheetView zoomScale="60" zoomScaleNormal="60" workbookViewId="0">
      <selection activeCell="B1" sqref="B1"/>
    </sheetView>
  </sheetViews>
  <sheetFormatPr defaultRowHeight="18.75"/>
  <cols>
    <col min="1" max="1" width="1.875" style="674" customWidth="1"/>
    <col min="2" max="2" width="11.5" style="674" customWidth="1"/>
    <col min="3" max="12" width="40.625" style="674" customWidth="1"/>
    <col min="13" max="16384" width="9" style="674" customWidth="1"/>
  </cols>
  <sheetData>
    <row r="1" spans="2:4">
      <c r="B1" s="974" t="s">
        <v>279</v>
      </c>
      <c r="C1" s="974"/>
      <c r="D1" s="974"/>
    </row>
    <row r="2" spans="2:4">
      <c r="B2" s="974"/>
      <c r="C2" s="974"/>
      <c r="D2" s="974"/>
    </row>
    <row r="3" spans="2:4">
      <c r="B3" s="685" t="s">
        <v>448</v>
      </c>
      <c r="C3" s="685" t="s">
        <v>790</v>
      </c>
      <c r="D3" s="974"/>
    </row>
    <row r="4" spans="2:4">
      <c r="B4" s="975">
        <v>1</v>
      </c>
      <c r="C4" s="980" t="s">
        <v>718</v>
      </c>
      <c r="D4" s="974"/>
    </row>
    <row r="5" spans="2:4">
      <c r="B5" s="975">
        <v>2</v>
      </c>
      <c r="C5" s="980" t="s">
        <v>743</v>
      </c>
      <c r="D5" s="974"/>
    </row>
    <row r="6" spans="2:4">
      <c r="B6" s="975">
        <v>3</v>
      </c>
      <c r="C6" s="980" t="s">
        <v>376</v>
      </c>
      <c r="D6" s="974"/>
    </row>
    <row r="7" spans="2:4">
      <c r="B7" s="975">
        <v>4</v>
      </c>
      <c r="C7" s="980" t="s">
        <v>376</v>
      </c>
      <c r="D7" s="974"/>
    </row>
    <row r="8" spans="2:4">
      <c r="B8" s="975">
        <v>5</v>
      </c>
      <c r="C8" s="980" t="s">
        <v>376</v>
      </c>
      <c r="D8" s="974"/>
    </row>
    <row r="9" spans="2:4">
      <c r="B9" s="975">
        <v>6</v>
      </c>
      <c r="C9" s="980" t="s">
        <v>376</v>
      </c>
    </row>
    <row r="10" spans="2:4">
      <c r="B10" s="975">
        <v>7</v>
      </c>
      <c r="C10" s="980" t="s">
        <v>376</v>
      </c>
      <c r="D10" s="974"/>
    </row>
    <row r="11" spans="2:4">
      <c r="B11" s="975">
        <v>8</v>
      </c>
      <c r="C11" s="980" t="s">
        <v>376</v>
      </c>
      <c r="D11" s="974"/>
    </row>
    <row r="12" spans="2:4">
      <c r="B12" s="975">
        <v>9</v>
      </c>
      <c r="C12" s="980" t="s">
        <v>376</v>
      </c>
      <c r="D12" s="974"/>
    </row>
    <row r="13" spans="2:4">
      <c r="B13" s="975">
        <v>10</v>
      </c>
      <c r="C13" s="980" t="s">
        <v>376</v>
      </c>
      <c r="D13" s="974"/>
    </row>
    <row r="15" spans="2:4">
      <c r="B15" s="974" t="s">
        <v>788</v>
      </c>
    </row>
    <row r="16" spans="2:4" ht="19.5"/>
    <row r="17" spans="2:12" ht="20.25">
      <c r="B17" s="976" t="s">
        <v>427</v>
      </c>
      <c r="C17" s="981" t="s">
        <v>791</v>
      </c>
      <c r="D17" s="985" t="s">
        <v>358</v>
      </c>
      <c r="E17" s="985" t="s">
        <v>643</v>
      </c>
      <c r="F17" s="985" t="s">
        <v>542</v>
      </c>
      <c r="G17" s="985" t="s">
        <v>644</v>
      </c>
      <c r="H17" s="988" t="s">
        <v>413</v>
      </c>
      <c r="I17" s="988" t="s">
        <v>574</v>
      </c>
      <c r="J17" s="988" t="s">
        <v>642</v>
      </c>
      <c r="K17" s="988" t="s">
        <v>376</v>
      </c>
      <c r="L17" s="992" t="s">
        <v>376</v>
      </c>
    </row>
    <row r="18" spans="2:12" ht="19.5">
      <c r="B18" s="977" t="s">
        <v>667</v>
      </c>
      <c r="C18" s="982" t="s">
        <v>376</v>
      </c>
      <c r="D18" s="986" t="s">
        <v>177</v>
      </c>
      <c r="E18" s="986" t="s">
        <v>652</v>
      </c>
      <c r="F18" s="986" t="s">
        <v>654</v>
      </c>
      <c r="G18" s="986" t="s">
        <v>644</v>
      </c>
      <c r="H18" s="989" t="s">
        <v>413</v>
      </c>
      <c r="I18" s="989" t="s">
        <v>574</v>
      </c>
      <c r="J18" s="989" t="s">
        <v>177</v>
      </c>
      <c r="K18" s="989"/>
      <c r="L18" s="993"/>
    </row>
    <row r="19" spans="2:12" ht="19.5">
      <c r="B19" s="978"/>
      <c r="C19" s="983" t="s">
        <v>376</v>
      </c>
      <c r="D19" s="983" t="s">
        <v>651</v>
      </c>
      <c r="E19" s="983" t="s">
        <v>177</v>
      </c>
      <c r="F19" s="983" t="s">
        <v>177</v>
      </c>
      <c r="G19" s="983" t="s">
        <v>376</v>
      </c>
      <c r="H19" s="983" t="s">
        <v>376</v>
      </c>
      <c r="I19" s="983" t="s">
        <v>376</v>
      </c>
      <c r="J19" s="983" t="s">
        <v>651</v>
      </c>
      <c r="K19" s="990"/>
      <c r="L19" s="994"/>
    </row>
    <row r="20" spans="2:12" ht="19.5">
      <c r="B20" s="978"/>
      <c r="C20" s="983" t="s">
        <v>376</v>
      </c>
      <c r="D20" s="983" t="s">
        <v>652</v>
      </c>
      <c r="E20" s="983" t="s">
        <v>651</v>
      </c>
      <c r="F20" s="983" t="s">
        <v>651</v>
      </c>
      <c r="G20" s="983" t="s">
        <v>376</v>
      </c>
      <c r="H20" s="983" t="s">
        <v>376</v>
      </c>
      <c r="I20" s="983" t="s">
        <v>376</v>
      </c>
      <c r="J20" s="983" t="s">
        <v>652</v>
      </c>
      <c r="K20" s="990"/>
      <c r="L20" s="994"/>
    </row>
    <row r="21" spans="2:12" ht="19.5">
      <c r="B21" s="978"/>
      <c r="C21" s="983" t="s">
        <v>376</v>
      </c>
      <c r="D21" s="983" t="s">
        <v>309</v>
      </c>
      <c r="E21" s="983" t="s">
        <v>249</v>
      </c>
      <c r="F21" s="983" t="s">
        <v>376</v>
      </c>
      <c r="G21" s="983" t="s">
        <v>376</v>
      </c>
      <c r="H21" s="983" t="s">
        <v>376</v>
      </c>
      <c r="I21" s="983" t="s">
        <v>376</v>
      </c>
      <c r="J21" s="983" t="s">
        <v>309</v>
      </c>
      <c r="K21" s="990"/>
      <c r="L21" s="994"/>
    </row>
    <row r="22" spans="2:12" ht="19.5">
      <c r="B22" s="978"/>
      <c r="C22" s="983" t="s">
        <v>376</v>
      </c>
      <c r="D22" s="983" t="s">
        <v>654</v>
      </c>
      <c r="E22" s="983" t="s">
        <v>680</v>
      </c>
      <c r="F22" s="983" t="s">
        <v>376</v>
      </c>
      <c r="G22" s="983" t="s">
        <v>376</v>
      </c>
      <c r="H22" s="983" t="s">
        <v>376</v>
      </c>
      <c r="I22" s="983" t="s">
        <v>376</v>
      </c>
      <c r="J22" s="983" t="s">
        <v>654</v>
      </c>
      <c r="K22" s="990"/>
      <c r="L22" s="994"/>
    </row>
    <row r="23" spans="2:12" ht="19.5">
      <c r="B23" s="978"/>
      <c r="C23" s="983" t="s">
        <v>376</v>
      </c>
      <c r="D23" s="983" t="s">
        <v>650</v>
      </c>
      <c r="E23" s="983" t="s">
        <v>672</v>
      </c>
      <c r="F23" s="983" t="s">
        <v>376</v>
      </c>
      <c r="G23" s="983" t="s">
        <v>376</v>
      </c>
      <c r="H23" s="983" t="s">
        <v>376</v>
      </c>
      <c r="I23" s="983" t="s">
        <v>376</v>
      </c>
      <c r="J23" s="983" t="s">
        <v>650</v>
      </c>
      <c r="K23" s="990"/>
      <c r="L23" s="994"/>
    </row>
    <row r="24" spans="2:12" ht="19.5">
      <c r="B24" s="978"/>
      <c r="C24" s="983" t="s">
        <v>376</v>
      </c>
      <c r="D24" s="983" t="s">
        <v>800</v>
      </c>
      <c r="E24" s="983" t="s">
        <v>802</v>
      </c>
      <c r="F24" s="983" t="s">
        <v>376</v>
      </c>
      <c r="G24" s="983" t="s">
        <v>376</v>
      </c>
      <c r="H24" s="983" t="s">
        <v>376</v>
      </c>
      <c r="I24" s="983" t="s">
        <v>376</v>
      </c>
      <c r="J24" s="983" t="s">
        <v>800</v>
      </c>
      <c r="K24" s="990"/>
      <c r="L24" s="994"/>
    </row>
    <row r="25" spans="2:12" ht="19.5">
      <c r="B25" s="978"/>
      <c r="C25" s="983" t="s">
        <v>376</v>
      </c>
      <c r="D25" s="983" t="s">
        <v>277</v>
      </c>
      <c r="E25" s="983" t="s">
        <v>803</v>
      </c>
      <c r="F25" s="983" t="s">
        <v>376</v>
      </c>
      <c r="G25" s="983" t="s">
        <v>376</v>
      </c>
      <c r="H25" s="983" t="s">
        <v>376</v>
      </c>
      <c r="I25" s="983" t="s">
        <v>376</v>
      </c>
      <c r="J25" s="983" t="s">
        <v>376</v>
      </c>
      <c r="K25" s="990"/>
      <c r="L25" s="994"/>
    </row>
    <row r="26" spans="2:12" ht="19.5">
      <c r="B26" s="978"/>
      <c r="C26" s="983" t="s">
        <v>376</v>
      </c>
      <c r="D26" s="983" t="s">
        <v>376</v>
      </c>
      <c r="E26" s="983" t="s">
        <v>376</v>
      </c>
      <c r="F26" s="983" t="s">
        <v>376</v>
      </c>
      <c r="G26" s="983" t="s">
        <v>376</v>
      </c>
      <c r="H26" s="983" t="s">
        <v>376</v>
      </c>
      <c r="I26" s="983" t="s">
        <v>376</v>
      </c>
      <c r="J26" s="983" t="s">
        <v>376</v>
      </c>
      <c r="K26" s="990"/>
      <c r="L26" s="994"/>
    </row>
    <row r="27" spans="2:12" ht="20.25">
      <c r="B27" s="979"/>
      <c r="C27" s="984" t="s">
        <v>376</v>
      </c>
      <c r="D27" s="987" t="s">
        <v>376</v>
      </c>
      <c r="E27" s="987" t="s">
        <v>376</v>
      </c>
      <c r="F27" s="987" t="s">
        <v>376</v>
      </c>
      <c r="G27" s="987" t="s">
        <v>376</v>
      </c>
      <c r="H27" s="987" t="s">
        <v>376</v>
      </c>
      <c r="I27" s="987" t="s">
        <v>376</v>
      </c>
      <c r="J27" s="987" t="s">
        <v>376</v>
      </c>
      <c r="K27" s="991"/>
      <c r="L27" s="995"/>
    </row>
    <row r="32" spans="2:12">
      <c r="C32" s="674" t="s">
        <v>218</v>
      </c>
    </row>
    <row r="33" spans="3:3">
      <c r="C33" s="674" t="s">
        <v>792</v>
      </c>
    </row>
    <row r="34" spans="3:3">
      <c r="C34" s="674" t="s">
        <v>609</v>
      </c>
    </row>
    <row r="35" spans="3:3">
      <c r="C35" s="674" t="s">
        <v>306</v>
      </c>
    </row>
    <row r="36" spans="3:3">
      <c r="C36" s="674" t="s">
        <v>121</v>
      </c>
    </row>
    <row r="37" spans="3:3">
      <c r="C37" s="674" t="s">
        <v>399</v>
      </c>
    </row>
    <row r="38" spans="3:3">
      <c r="C38" s="674" t="s">
        <v>793</v>
      </c>
    </row>
    <row r="39" spans="3:3">
      <c r="C39" s="674" t="s">
        <v>794</v>
      </c>
    </row>
    <row r="40" spans="3:3">
      <c r="C40" s="674" t="s">
        <v>611</v>
      </c>
    </row>
    <row r="41" spans="3:3">
      <c r="C41" s="674" t="s">
        <v>649</v>
      </c>
    </row>
    <row r="42" spans="3:3">
      <c r="C42" s="674" t="s">
        <v>2</v>
      </c>
    </row>
    <row r="44" spans="3:3">
      <c r="C44" s="674" t="s">
        <v>795</v>
      </c>
    </row>
    <row r="45" spans="3:3">
      <c r="C45" s="674" t="s">
        <v>796</v>
      </c>
    </row>
    <row r="47" spans="3:3">
      <c r="C47" s="674" t="s">
        <v>797</v>
      </c>
    </row>
    <row r="48" spans="3:3">
      <c r="C48" s="674" t="s">
        <v>764</v>
      </c>
    </row>
    <row r="49" spans="3:3">
      <c r="C49" s="674" t="s">
        <v>494</v>
      </c>
    </row>
    <row r="50" spans="3:3">
      <c r="C50" s="674" t="s">
        <v>798</v>
      </c>
    </row>
    <row r="51" spans="3:3">
      <c r="C51" s="674" t="s">
        <v>799</v>
      </c>
    </row>
    <row r="52" spans="3:3">
      <c r="C52" s="674" t="s">
        <v>586</v>
      </c>
    </row>
  </sheetData>
  <mergeCells count="1">
    <mergeCell ref="B18:B27"/>
  </mergeCells>
  <phoneticPr fontId="50"/>
  <pageMargins left="0.70866141732283472" right="0.70866141732283472" top="0.74803149606299213" bottom="0.74803149606299213" header="0.31496062992125984" footer="0.31496062992125984"/>
  <pageSetup paperSize="9" scale="20"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A6A6"/>
  </sheetPr>
  <dimension ref="A1:IV56"/>
  <sheetViews>
    <sheetView workbookViewId="0">
      <selection activeCell="F11" sqref="F11"/>
    </sheetView>
  </sheetViews>
  <sheetFormatPr defaultRowHeight="12"/>
  <cols>
    <col min="1" max="1" width="1.25" style="996" customWidth="1"/>
    <col min="2" max="2" width="14" style="996" customWidth="1"/>
    <col min="3" max="3" width="5" style="996" customWidth="1"/>
    <col min="4" max="4" width="13.625" style="996" customWidth="1"/>
    <col min="5" max="32" width="2.625" style="996" customWidth="1"/>
    <col min="33" max="33" width="6.5" style="996" customWidth="1"/>
    <col min="34" max="34" width="7" style="996" customWidth="1"/>
    <col min="35" max="35" width="8.125" style="996" customWidth="1"/>
    <col min="36" max="36" width="8.375" style="996" customWidth="1"/>
    <col min="37" max="255" width="9.00390625" style="996" customWidth="1"/>
    <col min="256" max="16384" width="9" style="996" bestFit="1" customWidth="1"/>
  </cols>
  <sheetData>
    <row r="1" spans="1:256" ht="18" customHeight="1">
      <c r="B1" s="999" t="s">
        <v>75</v>
      </c>
    </row>
    <row r="2" spans="1:256" s="997" customFormat="1" ht="18.75" customHeight="1">
      <c r="B2" s="1000" t="s">
        <v>804</v>
      </c>
      <c r="J2" s="997" t="s">
        <v>420</v>
      </c>
      <c r="K2" s="1031"/>
      <c r="L2" s="1031"/>
      <c r="M2" s="1031"/>
      <c r="N2" s="997" t="s">
        <v>11</v>
      </c>
      <c r="P2" s="997" t="s">
        <v>260</v>
      </c>
      <c r="S2" s="1030" t="s">
        <v>812</v>
      </c>
      <c r="Z2" s="1039"/>
      <c r="AA2" s="1039"/>
      <c r="AC2" s="1039"/>
      <c r="AE2" s="1039"/>
      <c r="AH2" s="1030" t="s">
        <v>382</v>
      </c>
    </row>
    <row r="3" spans="1:256" s="997" customFormat="1" ht="19.5" customHeight="1">
      <c r="B3" s="1001"/>
      <c r="C3" s="1001"/>
      <c r="D3" s="1001"/>
      <c r="E3" s="1001"/>
      <c r="F3" s="1001"/>
      <c r="G3" s="1001"/>
      <c r="H3" s="1001"/>
      <c r="I3" s="1001"/>
      <c r="J3" s="1006"/>
      <c r="S3" s="1030" t="s">
        <v>660</v>
      </c>
      <c r="W3" s="1039"/>
      <c r="X3" s="1039"/>
      <c r="Y3" s="1039"/>
      <c r="Z3" s="1039"/>
      <c r="AA3" s="1039"/>
      <c r="AB3" s="1039"/>
      <c r="AC3" s="1039"/>
      <c r="AD3" s="1039"/>
      <c r="AE3" s="1039"/>
      <c r="AF3" s="1039"/>
      <c r="AG3" s="1039"/>
      <c r="AH3" s="1030" t="s">
        <v>382</v>
      </c>
      <c r="AI3" s="1001"/>
    </row>
    <row r="4" spans="1:256" s="997" customFormat="1" ht="8.25" customHeight="1">
      <c r="B4" s="1001"/>
      <c r="C4" s="1001"/>
      <c r="D4" s="1001"/>
      <c r="E4" s="1001"/>
      <c r="F4" s="1001"/>
      <c r="G4" s="1001"/>
      <c r="H4" s="1001"/>
      <c r="I4" s="1001"/>
      <c r="J4" s="1006"/>
      <c r="S4" s="1030"/>
      <c r="W4" s="1039"/>
      <c r="X4" s="1039"/>
      <c r="Y4" s="1039"/>
      <c r="Z4" s="1039"/>
      <c r="AA4" s="1039"/>
      <c r="AB4" s="1039"/>
      <c r="AC4" s="1039"/>
      <c r="AD4" s="1039"/>
      <c r="AE4" s="1039"/>
      <c r="AF4" s="1039"/>
      <c r="AG4" s="1039"/>
      <c r="AH4" s="1030"/>
      <c r="AI4" s="1001"/>
    </row>
    <row r="5" spans="1:256" s="998" customFormat="1" ht="18" customHeight="1">
      <c r="A5" s="996"/>
      <c r="B5" s="1002" t="s">
        <v>432</v>
      </c>
      <c r="C5" s="1012" t="s">
        <v>198</v>
      </c>
      <c r="D5" s="1015" t="s">
        <v>810</v>
      </c>
      <c r="E5" s="1002" t="s">
        <v>811</v>
      </c>
      <c r="F5" s="1002"/>
      <c r="G5" s="1002"/>
      <c r="H5" s="1002"/>
      <c r="I5" s="1002"/>
      <c r="J5" s="1002"/>
      <c r="K5" s="1002"/>
      <c r="L5" s="1002" t="s">
        <v>6</v>
      </c>
      <c r="M5" s="1002"/>
      <c r="N5" s="1002"/>
      <c r="O5" s="1002"/>
      <c r="P5" s="1002"/>
      <c r="Q5" s="1002"/>
      <c r="R5" s="1002"/>
      <c r="S5" s="1002" t="s">
        <v>813</v>
      </c>
      <c r="T5" s="1002"/>
      <c r="U5" s="1002"/>
      <c r="V5" s="1002"/>
      <c r="W5" s="1002"/>
      <c r="X5" s="1002"/>
      <c r="Y5" s="1002"/>
      <c r="Z5" s="1041" t="s">
        <v>585</v>
      </c>
      <c r="AA5" s="1041"/>
      <c r="AB5" s="1041"/>
      <c r="AC5" s="1041"/>
      <c r="AD5" s="1041"/>
      <c r="AE5" s="1041"/>
      <c r="AF5" s="1041"/>
      <c r="AG5" s="1054" t="s">
        <v>814</v>
      </c>
      <c r="AH5" s="1054"/>
      <c r="AI5" s="1054"/>
      <c r="AJ5" s="1002" t="s">
        <v>208</v>
      </c>
      <c r="AK5" s="1072"/>
      <c r="AL5" s="1072"/>
    </row>
    <row r="6" spans="1:256" ht="17.100000000000001" customHeight="1">
      <c r="B6" s="1002"/>
      <c r="C6" s="1012"/>
      <c r="D6" s="1015"/>
      <c r="E6" s="1018">
        <v>1</v>
      </c>
      <c r="F6" s="1024">
        <v>2</v>
      </c>
      <c r="G6" s="1024">
        <v>3</v>
      </c>
      <c r="H6" s="1024">
        <v>4</v>
      </c>
      <c r="I6" s="1024">
        <v>5</v>
      </c>
      <c r="J6" s="1024">
        <v>6</v>
      </c>
      <c r="K6" s="1032">
        <v>7</v>
      </c>
      <c r="L6" s="1018">
        <v>8</v>
      </c>
      <c r="M6" s="1024">
        <v>9</v>
      </c>
      <c r="N6" s="1024">
        <v>10</v>
      </c>
      <c r="O6" s="1024">
        <v>11</v>
      </c>
      <c r="P6" s="1024">
        <v>12</v>
      </c>
      <c r="Q6" s="1024">
        <v>13</v>
      </c>
      <c r="R6" s="1032">
        <v>14</v>
      </c>
      <c r="S6" s="1038">
        <v>15</v>
      </c>
      <c r="T6" s="1024">
        <v>16</v>
      </c>
      <c r="U6" s="1024">
        <v>17</v>
      </c>
      <c r="V6" s="1024">
        <v>18</v>
      </c>
      <c r="W6" s="1024">
        <v>19</v>
      </c>
      <c r="X6" s="1024">
        <v>20</v>
      </c>
      <c r="Y6" s="1032">
        <v>21</v>
      </c>
      <c r="Z6" s="1018">
        <v>22</v>
      </c>
      <c r="AA6" s="1024">
        <v>23</v>
      </c>
      <c r="AB6" s="1024">
        <v>24</v>
      </c>
      <c r="AC6" s="1024">
        <v>25</v>
      </c>
      <c r="AD6" s="1024">
        <v>26</v>
      </c>
      <c r="AE6" s="1024">
        <v>27</v>
      </c>
      <c r="AF6" s="1049">
        <v>28</v>
      </c>
      <c r="AG6" s="1055" t="s">
        <v>816</v>
      </c>
      <c r="AH6" s="1061" t="s">
        <v>819</v>
      </c>
      <c r="AI6" s="1004" t="s">
        <v>144</v>
      </c>
      <c r="AJ6" s="1002"/>
      <c r="AK6" s="1072"/>
      <c r="AL6" s="1072"/>
      <c r="AM6" s="1073"/>
      <c r="AN6" s="1073"/>
      <c r="AO6" s="1073"/>
      <c r="AP6" s="1073"/>
      <c r="AQ6" s="1073"/>
      <c r="AR6" s="1073"/>
      <c r="AS6" s="1073"/>
      <c r="AT6" s="1073"/>
      <c r="AU6" s="1073"/>
      <c r="AV6" s="1073"/>
      <c r="AW6" s="1073"/>
      <c r="AX6" s="1073"/>
      <c r="AY6" s="1073"/>
      <c r="AZ6" s="1073"/>
      <c r="BA6" s="1073"/>
      <c r="BB6" s="1073"/>
      <c r="BC6" s="1073"/>
      <c r="BD6" s="1073"/>
      <c r="BE6" s="1073"/>
      <c r="BF6" s="1073"/>
      <c r="BG6" s="1073"/>
      <c r="BH6" s="1073"/>
      <c r="BI6" s="1073"/>
      <c r="BJ6" s="1073"/>
      <c r="BK6" s="1073"/>
      <c r="BL6" s="1073"/>
      <c r="BM6" s="1073"/>
      <c r="BN6" s="1073"/>
      <c r="BO6" s="1073"/>
      <c r="BP6" s="1073"/>
      <c r="BQ6" s="1073"/>
      <c r="BR6" s="1073"/>
      <c r="BS6" s="1073"/>
      <c r="BT6" s="1073"/>
      <c r="BU6" s="1073"/>
      <c r="BV6" s="1073"/>
      <c r="BW6" s="1073"/>
      <c r="BX6" s="1073"/>
      <c r="BY6" s="1073"/>
      <c r="BZ6" s="1073"/>
      <c r="CA6" s="1073"/>
      <c r="CB6" s="1073"/>
      <c r="CC6" s="1073"/>
      <c r="CD6" s="1073"/>
      <c r="CE6" s="1073"/>
      <c r="CF6" s="1073"/>
      <c r="CG6" s="1073"/>
      <c r="CH6" s="1073"/>
      <c r="CI6" s="1073"/>
      <c r="CJ6" s="1073"/>
      <c r="CK6" s="1073"/>
      <c r="CL6" s="1073"/>
      <c r="CM6" s="1073"/>
      <c r="CN6" s="1073"/>
      <c r="CO6" s="1073"/>
      <c r="CP6" s="1073"/>
      <c r="CQ6" s="1073"/>
      <c r="CR6" s="1073"/>
      <c r="CS6" s="1073"/>
      <c r="CT6" s="1073"/>
      <c r="CU6" s="1073"/>
      <c r="CV6" s="1073"/>
      <c r="CW6" s="1073"/>
      <c r="CX6" s="1073"/>
      <c r="CY6" s="1073"/>
      <c r="CZ6" s="1073"/>
      <c r="DA6" s="1073"/>
      <c r="DB6" s="1073"/>
      <c r="DC6" s="1073"/>
      <c r="DD6" s="1073"/>
      <c r="DE6" s="1073"/>
      <c r="DF6" s="1073"/>
      <c r="DG6" s="1073"/>
      <c r="DH6" s="1073"/>
      <c r="DI6" s="1073"/>
      <c r="DJ6" s="1073"/>
      <c r="DK6" s="1073"/>
      <c r="DL6" s="1073"/>
      <c r="DM6" s="1073"/>
      <c r="DN6" s="1073"/>
      <c r="DO6" s="1073"/>
      <c r="DP6" s="1073"/>
      <c r="DQ6" s="1073"/>
      <c r="DR6" s="1073"/>
      <c r="DS6" s="1073"/>
      <c r="DT6" s="1073"/>
      <c r="DU6" s="1073"/>
      <c r="DV6" s="1073"/>
      <c r="DW6" s="1073"/>
      <c r="DX6" s="1073"/>
      <c r="DY6" s="1073"/>
      <c r="DZ6" s="1073"/>
      <c r="EA6" s="1073"/>
      <c r="EB6" s="1073"/>
      <c r="EC6" s="1073"/>
      <c r="ED6" s="1073"/>
      <c r="EE6" s="1073"/>
      <c r="EF6" s="1073"/>
      <c r="EG6" s="1073"/>
      <c r="EH6" s="1073"/>
      <c r="EI6" s="1073"/>
      <c r="EJ6" s="1073"/>
      <c r="EK6" s="1073"/>
      <c r="EL6" s="1073"/>
      <c r="EM6" s="1073"/>
      <c r="EN6" s="1073"/>
      <c r="EO6" s="1073"/>
      <c r="EP6" s="1073"/>
      <c r="EQ6" s="1073"/>
      <c r="ER6" s="1073"/>
      <c r="ES6" s="1073"/>
      <c r="ET6" s="1073"/>
      <c r="EU6" s="1073"/>
      <c r="EV6" s="1073"/>
      <c r="EW6" s="1073"/>
      <c r="EX6" s="1073"/>
      <c r="EY6" s="1073"/>
      <c r="EZ6" s="1073"/>
      <c r="FA6" s="1073"/>
      <c r="FB6" s="1073"/>
      <c r="FC6" s="1073"/>
      <c r="FD6" s="1073"/>
      <c r="FE6" s="1073"/>
      <c r="FF6" s="1073"/>
      <c r="FG6" s="1073"/>
      <c r="FH6" s="1073"/>
      <c r="FI6" s="1073"/>
      <c r="FJ6" s="1073"/>
      <c r="FK6" s="1073"/>
      <c r="FL6" s="1073"/>
      <c r="FM6" s="1073"/>
      <c r="FN6" s="1073"/>
      <c r="FO6" s="1073"/>
      <c r="FP6" s="1073"/>
      <c r="FQ6" s="1073"/>
      <c r="FR6" s="1073"/>
      <c r="FS6" s="1073"/>
      <c r="FT6" s="1073"/>
      <c r="FU6" s="1073"/>
      <c r="FV6" s="1073"/>
      <c r="FW6" s="1073"/>
      <c r="FX6" s="1073"/>
      <c r="FY6" s="1073"/>
      <c r="FZ6" s="1073"/>
      <c r="GA6" s="1073"/>
      <c r="GB6" s="1073"/>
      <c r="GC6" s="1073"/>
      <c r="GD6" s="1073"/>
      <c r="GE6" s="1073"/>
      <c r="GF6" s="1073"/>
      <c r="GG6" s="1073"/>
      <c r="GH6" s="1073"/>
      <c r="GI6" s="1073"/>
      <c r="GJ6" s="1073"/>
      <c r="GK6" s="1073"/>
      <c r="GL6" s="1073"/>
      <c r="GM6" s="1073"/>
      <c r="GN6" s="1073"/>
      <c r="GO6" s="1073"/>
      <c r="GP6" s="1073"/>
      <c r="GQ6" s="1073"/>
      <c r="GR6" s="1073"/>
      <c r="GS6" s="1073"/>
      <c r="GT6" s="1073"/>
      <c r="GU6" s="1073"/>
      <c r="GV6" s="1073"/>
      <c r="GW6" s="1073"/>
      <c r="GX6" s="1073"/>
      <c r="GY6" s="1073"/>
      <c r="GZ6" s="1073"/>
      <c r="HA6" s="1073"/>
      <c r="HB6" s="1073"/>
      <c r="HC6" s="1073"/>
      <c r="HD6" s="1073"/>
      <c r="HE6" s="1073"/>
      <c r="HF6" s="1073"/>
      <c r="HG6" s="1073"/>
      <c r="HH6" s="1073"/>
      <c r="HI6" s="1073"/>
      <c r="HJ6" s="1073"/>
      <c r="HK6" s="1073"/>
      <c r="HL6" s="1073"/>
      <c r="HM6" s="1073"/>
      <c r="HN6" s="1073"/>
      <c r="HO6" s="1073"/>
      <c r="HP6" s="1073"/>
      <c r="HQ6" s="1073"/>
      <c r="HR6" s="1073"/>
      <c r="HS6" s="1073"/>
      <c r="HT6" s="1073"/>
      <c r="HU6" s="1073"/>
      <c r="HV6" s="1073"/>
      <c r="HW6" s="1073"/>
      <c r="HX6" s="1073"/>
      <c r="HY6" s="1073"/>
      <c r="HZ6" s="1073"/>
      <c r="IA6" s="1073"/>
      <c r="IB6" s="1073"/>
      <c r="IC6" s="1073"/>
      <c r="ID6" s="1073"/>
      <c r="IE6" s="1073"/>
      <c r="IF6" s="1073"/>
      <c r="IG6" s="1073"/>
      <c r="IH6" s="1073"/>
      <c r="II6" s="1073"/>
      <c r="IJ6" s="1073"/>
      <c r="IK6" s="1073"/>
      <c r="IL6" s="1073"/>
      <c r="IM6" s="1073"/>
      <c r="IN6" s="1073"/>
      <c r="IO6" s="1073"/>
      <c r="IP6" s="1073"/>
      <c r="IQ6" s="1073"/>
      <c r="IR6" s="1073"/>
      <c r="IS6" s="1073"/>
      <c r="IT6" s="1073"/>
      <c r="IU6" s="1073"/>
      <c r="IV6" s="1073"/>
    </row>
    <row r="7" spans="1:256" ht="23.25" customHeight="1">
      <c r="B7" s="1002"/>
      <c r="C7" s="1012"/>
      <c r="D7" s="1015"/>
      <c r="E7" s="1019" t="s">
        <v>728</v>
      </c>
      <c r="F7" s="1025"/>
      <c r="G7" s="1025"/>
      <c r="H7" s="1025"/>
      <c r="I7" s="1025"/>
      <c r="J7" s="1025"/>
      <c r="K7" s="1033"/>
      <c r="L7" s="1019"/>
      <c r="M7" s="1025"/>
      <c r="N7" s="1025"/>
      <c r="O7" s="1025"/>
      <c r="P7" s="1025"/>
      <c r="Q7" s="1025"/>
      <c r="R7" s="1033"/>
      <c r="S7" s="1019"/>
      <c r="T7" s="1025"/>
      <c r="U7" s="1025"/>
      <c r="V7" s="1025"/>
      <c r="W7" s="1025"/>
      <c r="X7" s="1025"/>
      <c r="Y7" s="1033"/>
      <c r="Z7" s="1019"/>
      <c r="AA7" s="1025"/>
      <c r="AB7" s="1025"/>
      <c r="AC7" s="1025"/>
      <c r="AD7" s="1025"/>
      <c r="AE7" s="1025"/>
      <c r="AF7" s="1033"/>
      <c r="AG7" s="1056" t="s">
        <v>818</v>
      </c>
      <c r="AH7" s="1062" t="s">
        <v>814</v>
      </c>
      <c r="AI7" s="1004"/>
      <c r="AJ7" s="1002"/>
      <c r="AK7" s="1072"/>
      <c r="AL7" s="1072"/>
      <c r="AM7" s="1074"/>
      <c r="AN7" s="1074"/>
      <c r="AO7" s="1074"/>
      <c r="AP7" s="1074"/>
      <c r="AQ7" s="1074"/>
      <c r="AR7" s="1074"/>
      <c r="AS7" s="1074"/>
      <c r="AT7" s="1074"/>
      <c r="AU7" s="1073"/>
      <c r="AV7" s="1073"/>
      <c r="AW7" s="1073"/>
      <c r="AX7" s="1073"/>
      <c r="AY7" s="1073"/>
      <c r="AZ7" s="1073"/>
      <c r="BA7" s="1073"/>
      <c r="BB7" s="1073"/>
      <c r="BC7" s="1073"/>
      <c r="BD7" s="1073"/>
      <c r="BE7" s="1073"/>
      <c r="BF7" s="1073"/>
      <c r="BG7" s="1073"/>
      <c r="BH7" s="1073"/>
      <c r="BI7" s="1073"/>
      <c r="BJ7" s="1073"/>
      <c r="BK7" s="1073"/>
      <c r="BL7" s="1073"/>
      <c r="BM7" s="1073"/>
      <c r="BN7" s="1073"/>
      <c r="BO7" s="1073"/>
      <c r="BP7" s="1073"/>
      <c r="BQ7" s="1073"/>
      <c r="BR7" s="1073"/>
      <c r="BS7" s="1073"/>
      <c r="BT7" s="1073"/>
      <c r="BU7" s="1073"/>
      <c r="BV7" s="1073"/>
      <c r="BW7" s="1073"/>
      <c r="BX7" s="1073"/>
      <c r="BY7" s="1073"/>
      <c r="BZ7" s="1073"/>
      <c r="CA7" s="1073"/>
      <c r="CB7" s="1073"/>
      <c r="CC7" s="1073"/>
      <c r="CD7" s="1073"/>
      <c r="CE7" s="1073"/>
      <c r="CF7" s="1073"/>
      <c r="CG7" s="1073"/>
      <c r="CH7" s="1073"/>
      <c r="CI7" s="1073"/>
      <c r="CJ7" s="1073"/>
      <c r="CK7" s="1073"/>
      <c r="CL7" s="1073"/>
      <c r="CM7" s="1073"/>
      <c r="CN7" s="1073"/>
      <c r="CO7" s="1073"/>
      <c r="CP7" s="1073"/>
      <c r="CQ7" s="1073"/>
      <c r="CR7" s="1073"/>
      <c r="CS7" s="1073"/>
      <c r="CT7" s="1073"/>
      <c r="CU7" s="1073"/>
      <c r="CV7" s="1073"/>
      <c r="CW7" s="1073"/>
      <c r="CX7" s="1073"/>
      <c r="CY7" s="1073"/>
      <c r="CZ7" s="1073"/>
      <c r="DA7" s="1073"/>
      <c r="DB7" s="1073"/>
      <c r="DC7" s="1073"/>
      <c r="DD7" s="1073"/>
      <c r="DE7" s="1073"/>
      <c r="DF7" s="1073"/>
      <c r="DG7" s="1073"/>
      <c r="DH7" s="1073"/>
      <c r="DI7" s="1073"/>
      <c r="DJ7" s="1073"/>
      <c r="DK7" s="1073"/>
      <c r="DL7" s="1073"/>
      <c r="DM7" s="1073"/>
      <c r="DN7" s="1073"/>
      <c r="DO7" s="1073"/>
      <c r="DP7" s="1073"/>
      <c r="DQ7" s="1073"/>
      <c r="DR7" s="1073"/>
      <c r="DS7" s="1073"/>
      <c r="DT7" s="1073"/>
      <c r="DU7" s="1073"/>
      <c r="DV7" s="1073"/>
      <c r="DW7" s="1073"/>
      <c r="DX7" s="1073"/>
      <c r="DY7" s="1073"/>
      <c r="DZ7" s="1073"/>
      <c r="EA7" s="1073"/>
      <c r="EB7" s="1073"/>
      <c r="EC7" s="1073"/>
      <c r="ED7" s="1073"/>
      <c r="EE7" s="1073"/>
      <c r="EF7" s="1073"/>
      <c r="EG7" s="1073"/>
      <c r="EH7" s="1073"/>
      <c r="EI7" s="1073"/>
      <c r="EJ7" s="1073"/>
      <c r="EK7" s="1073"/>
      <c r="EL7" s="1073"/>
      <c r="EM7" s="1073"/>
      <c r="EN7" s="1073"/>
      <c r="EO7" s="1073"/>
      <c r="EP7" s="1073"/>
      <c r="EQ7" s="1073"/>
      <c r="ER7" s="1073"/>
      <c r="ES7" s="1073"/>
      <c r="ET7" s="1073"/>
      <c r="EU7" s="1073"/>
      <c r="EV7" s="1073"/>
      <c r="EW7" s="1073"/>
      <c r="EX7" s="1073"/>
      <c r="EY7" s="1073"/>
      <c r="EZ7" s="1073"/>
      <c r="FA7" s="1073"/>
      <c r="FB7" s="1073"/>
      <c r="FC7" s="1073"/>
      <c r="FD7" s="1073"/>
      <c r="FE7" s="1073"/>
      <c r="FF7" s="1073"/>
      <c r="FG7" s="1073"/>
      <c r="FH7" s="1073"/>
      <c r="FI7" s="1073"/>
      <c r="FJ7" s="1073"/>
      <c r="FK7" s="1073"/>
      <c r="FL7" s="1073"/>
      <c r="FM7" s="1073"/>
      <c r="FN7" s="1073"/>
      <c r="FO7" s="1073"/>
      <c r="FP7" s="1073"/>
      <c r="FQ7" s="1073"/>
      <c r="FR7" s="1073"/>
      <c r="FS7" s="1073"/>
      <c r="FT7" s="1073"/>
      <c r="FU7" s="1073"/>
      <c r="FV7" s="1073"/>
      <c r="FW7" s="1073"/>
      <c r="FX7" s="1073"/>
      <c r="FY7" s="1073"/>
      <c r="FZ7" s="1073"/>
      <c r="GA7" s="1073"/>
      <c r="GB7" s="1073"/>
      <c r="GC7" s="1073"/>
      <c r="GD7" s="1073"/>
      <c r="GE7" s="1073"/>
      <c r="GF7" s="1073"/>
      <c r="GG7" s="1073"/>
      <c r="GH7" s="1073"/>
      <c r="GI7" s="1073"/>
      <c r="GJ7" s="1073"/>
      <c r="GK7" s="1073"/>
      <c r="GL7" s="1073"/>
      <c r="GM7" s="1073"/>
      <c r="GN7" s="1073"/>
      <c r="GO7" s="1073"/>
      <c r="GP7" s="1073"/>
      <c r="GQ7" s="1073"/>
      <c r="GR7" s="1073"/>
      <c r="GS7" s="1073"/>
      <c r="GT7" s="1073"/>
      <c r="GU7" s="1073"/>
      <c r="GV7" s="1073"/>
      <c r="GW7" s="1073"/>
      <c r="GX7" s="1073"/>
      <c r="GY7" s="1073"/>
      <c r="GZ7" s="1073"/>
      <c r="HA7" s="1073"/>
      <c r="HB7" s="1073"/>
      <c r="HC7" s="1073"/>
      <c r="HD7" s="1073"/>
      <c r="HE7" s="1073"/>
      <c r="HF7" s="1073"/>
      <c r="HG7" s="1073"/>
      <c r="HH7" s="1073"/>
      <c r="HI7" s="1073"/>
      <c r="HJ7" s="1073"/>
      <c r="HK7" s="1073"/>
      <c r="HL7" s="1073"/>
      <c r="HM7" s="1073"/>
      <c r="HN7" s="1073"/>
      <c r="HO7" s="1073"/>
      <c r="HP7" s="1073"/>
      <c r="HQ7" s="1073"/>
      <c r="HR7" s="1073"/>
      <c r="HS7" s="1073"/>
      <c r="HT7" s="1073"/>
      <c r="HU7" s="1073"/>
      <c r="HV7" s="1073"/>
      <c r="HW7" s="1073"/>
      <c r="HX7" s="1073"/>
      <c r="HY7" s="1073"/>
      <c r="HZ7" s="1073"/>
      <c r="IA7" s="1073"/>
      <c r="IB7" s="1073"/>
      <c r="IC7" s="1073"/>
      <c r="ID7" s="1073"/>
      <c r="IE7" s="1073"/>
      <c r="IF7" s="1073"/>
      <c r="IG7" s="1073"/>
      <c r="IH7" s="1073"/>
      <c r="II7" s="1073"/>
      <c r="IJ7" s="1073"/>
      <c r="IK7" s="1073"/>
      <c r="IL7" s="1073"/>
      <c r="IM7" s="1073"/>
      <c r="IN7" s="1073"/>
      <c r="IO7" s="1073"/>
      <c r="IP7" s="1073"/>
      <c r="IQ7" s="1073"/>
      <c r="IR7" s="1073"/>
      <c r="IS7" s="1073"/>
      <c r="IT7" s="1073"/>
      <c r="IU7" s="1073"/>
      <c r="IV7" s="1073"/>
    </row>
    <row r="8" spans="1:256" ht="14.5" customHeight="1">
      <c r="B8" s="1003"/>
      <c r="C8" s="1013"/>
      <c r="D8" s="1016"/>
      <c r="E8" s="1020"/>
      <c r="F8" s="1026"/>
      <c r="G8" s="1026"/>
      <c r="H8" s="1026"/>
      <c r="I8" s="1026"/>
      <c r="J8" s="1026"/>
      <c r="K8" s="1034"/>
      <c r="L8" s="1020"/>
      <c r="M8" s="1026"/>
      <c r="N8" s="1026"/>
      <c r="O8" s="1026"/>
      <c r="P8" s="1026"/>
      <c r="Q8" s="1026"/>
      <c r="R8" s="1034"/>
      <c r="S8" s="1020"/>
      <c r="T8" s="1026"/>
      <c r="U8" s="1026"/>
      <c r="V8" s="1026"/>
      <c r="W8" s="1026"/>
      <c r="X8" s="1026"/>
      <c r="Y8" s="1034"/>
      <c r="Z8" s="1020"/>
      <c r="AA8" s="1026"/>
      <c r="AB8" s="1026"/>
      <c r="AC8" s="1026"/>
      <c r="AD8" s="1026"/>
      <c r="AE8" s="1026"/>
      <c r="AF8" s="1050"/>
      <c r="AG8" s="1057"/>
      <c r="AH8" s="1063"/>
      <c r="AI8" s="1063"/>
      <c r="AJ8" s="1070"/>
      <c r="AK8" s="1073"/>
      <c r="AL8" s="1074"/>
      <c r="AM8" s="1073"/>
      <c r="AN8" s="1073"/>
      <c r="AO8" s="1073"/>
      <c r="AP8" s="1073"/>
      <c r="AQ8" s="1073"/>
      <c r="AR8" s="1073"/>
      <c r="AS8" s="1073"/>
      <c r="AT8" s="1073"/>
      <c r="AU8" s="1073"/>
      <c r="AV8" s="1073"/>
      <c r="AW8" s="1073"/>
      <c r="AX8" s="1073"/>
      <c r="AY8" s="1073"/>
      <c r="AZ8" s="1073"/>
      <c r="BA8" s="1073"/>
      <c r="BB8" s="1073"/>
      <c r="BC8" s="1073"/>
      <c r="BD8" s="1073"/>
      <c r="BE8" s="1073"/>
      <c r="BF8" s="1073"/>
      <c r="BG8" s="1073"/>
      <c r="BH8" s="1073"/>
      <c r="BI8" s="1073"/>
      <c r="BJ8" s="1073"/>
      <c r="BK8" s="1073"/>
      <c r="BL8" s="1073"/>
      <c r="BM8" s="1073"/>
      <c r="BN8" s="1073"/>
      <c r="BO8" s="1073"/>
      <c r="BP8" s="1073"/>
      <c r="BQ8" s="1073"/>
      <c r="BR8" s="1073"/>
      <c r="BS8" s="1073"/>
      <c r="BT8" s="1073"/>
      <c r="BU8" s="1073"/>
      <c r="BV8" s="1073"/>
      <c r="BW8" s="1073"/>
      <c r="BX8" s="1073"/>
      <c r="BY8" s="1073"/>
      <c r="BZ8" s="1073"/>
      <c r="CA8" s="1073"/>
      <c r="CB8" s="1073"/>
      <c r="CC8" s="1073"/>
      <c r="CD8" s="1073"/>
      <c r="CE8" s="1073"/>
      <c r="CF8" s="1073"/>
      <c r="CG8" s="1073"/>
      <c r="CH8" s="1073"/>
      <c r="CI8" s="1073"/>
      <c r="CJ8" s="1073"/>
      <c r="CK8" s="1073"/>
      <c r="CL8" s="1073"/>
      <c r="CM8" s="1073"/>
      <c r="CN8" s="1073"/>
      <c r="CO8" s="1073"/>
      <c r="CP8" s="1073"/>
      <c r="CQ8" s="1073"/>
      <c r="CR8" s="1073"/>
      <c r="CS8" s="1073"/>
      <c r="CT8" s="1073"/>
      <c r="CU8" s="1073"/>
      <c r="CV8" s="1073"/>
      <c r="CW8" s="1073"/>
      <c r="CX8" s="1073"/>
      <c r="CY8" s="1073"/>
      <c r="CZ8" s="1073"/>
      <c r="DA8" s="1073"/>
      <c r="DB8" s="1073"/>
      <c r="DC8" s="1073"/>
      <c r="DD8" s="1073"/>
      <c r="DE8" s="1073"/>
      <c r="DF8" s="1073"/>
      <c r="DG8" s="1073"/>
      <c r="DH8" s="1073"/>
      <c r="DI8" s="1073"/>
      <c r="DJ8" s="1073"/>
      <c r="DK8" s="1073"/>
      <c r="DL8" s="1073"/>
      <c r="DM8" s="1073"/>
      <c r="DN8" s="1073"/>
      <c r="DO8" s="1073"/>
      <c r="DP8" s="1073"/>
      <c r="DQ8" s="1073"/>
      <c r="DR8" s="1073"/>
      <c r="DS8" s="1073"/>
      <c r="DT8" s="1073"/>
      <c r="DU8" s="1073"/>
      <c r="DV8" s="1073"/>
      <c r="DW8" s="1073"/>
      <c r="DX8" s="1073"/>
      <c r="DY8" s="1073"/>
      <c r="DZ8" s="1073"/>
      <c r="EA8" s="1073"/>
      <c r="EB8" s="1073"/>
      <c r="EC8" s="1073"/>
      <c r="ED8" s="1073"/>
      <c r="EE8" s="1073"/>
      <c r="EF8" s="1073"/>
      <c r="EG8" s="1073"/>
      <c r="EH8" s="1073"/>
      <c r="EI8" s="1073"/>
      <c r="EJ8" s="1073"/>
      <c r="EK8" s="1073"/>
      <c r="EL8" s="1073"/>
      <c r="EM8" s="1073"/>
      <c r="EN8" s="1073"/>
      <c r="EO8" s="1073"/>
      <c r="EP8" s="1073"/>
      <c r="EQ8" s="1073"/>
      <c r="ER8" s="1073"/>
      <c r="ES8" s="1073"/>
      <c r="ET8" s="1073"/>
      <c r="EU8" s="1073"/>
      <c r="EV8" s="1073"/>
      <c r="EW8" s="1073"/>
      <c r="EX8" s="1073"/>
      <c r="EY8" s="1073"/>
      <c r="EZ8" s="1073"/>
      <c r="FA8" s="1073"/>
      <c r="FB8" s="1073"/>
      <c r="FC8" s="1073"/>
      <c r="FD8" s="1073"/>
      <c r="FE8" s="1073"/>
      <c r="FF8" s="1073"/>
      <c r="FG8" s="1073"/>
      <c r="FH8" s="1073"/>
      <c r="FI8" s="1073"/>
      <c r="FJ8" s="1073"/>
      <c r="FK8" s="1073"/>
      <c r="FL8" s="1073"/>
      <c r="FM8" s="1073"/>
      <c r="FN8" s="1073"/>
      <c r="FO8" s="1073"/>
      <c r="FP8" s="1073"/>
      <c r="FQ8" s="1073"/>
      <c r="FR8" s="1073"/>
      <c r="FS8" s="1073"/>
      <c r="FT8" s="1073"/>
      <c r="FU8" s="1073"/>
      <c r="FV8" s="1073"/>
      <c r="FW8" s="1073"/>
      <c r="FX8" s="1073"/>
      <c r="FY8" s="1073"/>
      <c r="FZ8" s="1073"/>
      <c r="GA8" s="1073"/>
      <c r="GB8" s="1073"/>
      <c r="GC8" s="1073"/>
      <c r="GD8" s="1073"/>
      <c r="GE8" s="1073"/>
      <c r="GF8" s="1073"/>
      <c r="GG8" s="1073"/>
      <c r="GH8" s="1073"/>
      <c r="GI8" s="1073"/>
      <c r="GJ8" s="1073"/>
      <c r="GK8" s="1073"/>
      <c r="GL8" s="1073"/>
      <c r="GM8" s="1073"/>
      <c r="GN8" s="1073"/>
      <c r="GO8" s="1073"/>
      <c r="GP8" s="1073"/>
      <c r="GQ8" s="1073"/>
      <c r="GR8" s="1073"/>
      <c r="GS8" s="1073"/>
      <c r="GT8" s="1073"/>
      <c r="GU8" s="1073"/>
      <c r="GV8" s="1073"/>
      <c r="GW8" s="1073"/>
      <c r="GX8" s="1073"/>
      <c r="GY8" s="1073"/>
      <c r="GZ8" s="1073"/>
      <c r="HA8" s="1073"/>
      <c r="HB8" s="1073"/>
      <c r="HC8" s="1073"/>
      <c r="HD8" s="1073"/>
      <c r="HE8" s="1073"/>
      <c r="HF8" s="1073"/>
      <c r="HG8" s="1073"/>
      <c r="HH8" s="1073"/>
      <c r="HI8" s="1073"/>
      <c r="HJ8" s="1073"/>
      <c r="HK8" s="1073"/>
      <c r="HL8" s="1073"/>
      <c r="HM8" s="1073"/>
      <c r="HN8" s="1073"/>
      <c r="HO8" s="1073"/>
      <c r="HP8" s="1073"/>
      <c r="HQ8" s="1073"/>
      <c r="HR8" s="1073"/>
      <c r="HS8" s="1073"/>
      <c r="HT8" s="1073"/>
      <c r="HU8" s="1073"/>
      <c r="HV8" s="1073"/>
      <c r="HW8" s="1073"/>
      <c r="HX8" s="1073"/>
      <c r="HY8" s="1073"/>
      <c r="HZ8" s="1073"/>
      <c r="IA8" s="1073"/>
      <c r="IB8" s="1073"/>
      <c r="IC8" s="1073"/>
      <c r="ID8" s="1073"/>
      <c r="IE8" s="1073"/>
      <c r="IF8" s="1073"/>
      <c r="IG8" s="1073"/>
      <c r="IH8" s="1073"/>
      <c r="II8" s="1073"/>
      <c r="IJ8" s="1073"/>
      <c r="IK8" s="1073"/>
      <c r="IL8" s="1073"/>
      <c r="IM8" s="1073"/>
      <c r="IN8" s="1073"/>
      <c r="IO8" s="1073"/>
      <c r="IP8" s="1073"/>
      <c r="IQ8" s="1073"/>
      <c r="IR8" s="1073"/>
      <c r="IS8" s="1073"/>
      <c r="IT8" s="1073"/>
      <c r="IU8" s="1073"/>
      <c r="IV8" s="1073"/>
    </row>
    <row r="9" spans="1:256" ht="14.5" customHeight="1">
      <c r="B9" s="1003"/>
      <c r="C9" s="1013"/>
      <c r="D9" s="1016"/>
      <c r="E9" s="1021"/>
      <c r="F9" s="1027"/>
      <c r="G9" s="1027"/>
      <c r="H9" s="1027"/>
      <c r="I9" s="1027"/>
      <c r="J9" s="1027"/>
      <c r="K9" s="1035"/>
      <c r="L9" s="1021"/>
      <c r="M9" s="1027"/>
      <c r="N9" s="1027"/>
      <c r="O9" s="1027"/>
      <c r="P9" s="1027"/>
      <c r="Q9" s="1027"/>
      <c r="R9" s="1035"/>
      <c r="S9" s="1021"/>
      <c r="T9" s="1027"/>
      <c r="U9" s="1027"/>
      <c r="V9" s="1027"/>
      <c r="W9" s="1027"/>
      <c r="X9" s="1027"/>
      <c r="Y9" s="1035"/>
      <c r="Z9" s="1021"/>
      <c r="AA9" s="1027"/>
      <c r="AB9" s="1027"/>
      <c r="AC9" s="1027"/>
      <c r="AD9" s="1027"/>
      <c r="AE9" s="1027"/>
      <c r="AF9" s="1051"/>
      <c r="AG9" s="1057"/>
      <c r="AH9" s="1063"/>
      <c r="AI9" s="1063"/>
      <c r="AJ9" s="1070"/>
      <c r="AK9" s="1074"/>
      <c r="AL9" s="1047"/>
      <c r="AM9" s="1073"/>
      <c r="AN9" s="1073"/>
      <c r="AO9" s="1073"/>
      <c r="AP9" s="1073"/>
      <c r="AQ9" s="1073"/>
      <c r="AR9" s="1073"/>
      <c r="AS9" s="1073"/>
      <c r="AT9" s="1073"/>
      <c r="AU9" s="1073"/>
      <c r="AV9" s="1073"/>
      <c r="AW9" s="1073"/>
      <c r="AX9" s="1073"/>
      <c r="AY9" s="1073"/>
      <c r="AZ9" s="1073"/>
      <c r="BA9" s="1073"/>
      <c r="BB9" s="1073"/>
      <c r="BC9" s="1073"/>
      <c r="BD9" s="1073"/>
      <c r="BE9" s="1073"/>
      <c r="BF9" s="1073"/>
      <c r="BG9" s="1073"/>
      <c r="BH9" s="1073"/>
      <c r="BI9" s="1073"/>
      <c r="BJ9" s="1073"/>
      <c r="BK9" s="1073"/>
      <c r="BL9" s="1073"/>
      <c r="BM9" s="1073"/>
      <c r="BN9" s="1073"/>
      <c r="BO9" s="1073"/>
      <c r="BP9" s="1073"/>
      <c r="BQ9" s="1073"/>
      <c r="BR9" s="1073"/>
      <c r="BS9" s="1073"/>
      <c r="BT9" s="1073"/>
      <c r="BU9" s="1073"/>
      <c r="BV9" s="1073"/>
      <c r="BW9" s="1073"/>
      <c r="BX9" s="1073"/>
      <c r="BY9" s="1073"/>
      <c r="BZ9" s="1073"/>
      <c r="CA9" s="1073"/>
      <c r="CB9" s="1073"/>
      <c r="CC9" s="1073"/>
      <c r="CD9" s="1073"/>
      <c r="CE9" s="1073"/>
      <c r="CF9" s="1073"/>
      <c r="CG9" s="1073"/>
      <c r="CH9" s="1073"/>
      <c r="CI9" s="1073"/>
      <c r="CJ9" s="1073"/>
      <c r="CK9" s="1073"/>
      <c r="CL9" s="1073"/>
      <c r="CM9" s="1073"/>
      <c r="CN9" s="1073"/>
      <c r="CO9" s="1073"/>
      <c r="CP9" s="1073"/>
      <c r="CQ9" s="1073"/>
      <c r="CR9" s="1073"/>
      <c r="CS9" s="1073"/>
      <c r="CT9" s="1073"/>
      <c r="CU9" s="1073"/>
      <c r="CV9" s="1073"/>
      <c r="CW9" s="1073"/>
      <c r="CX9" s="1073"/>
      <c r="CY9" s="1073"/>
      <c r="CZ9" s="1073"/>
      <c r="DA9" s="1073"/>
      <c r="DB9" s="1073"/>
      <c r="DC9" s="1073"/>
      <c r="DD9" s="1073"/>
      <c r="DE9" s="1073"/>
      <c r="DF9" s="1073"/>
      <c r="DG9" s="1073"/>
      <c r="DH9" s="1073"/>
      <c r="DI9" s="1073"/>
      <c r="DJ9" s="1073"/>
      <c r="DK9" s="1073"/>
      <c r="DL9" s="1073"/>
      <c r="DM9" s="1073"/>
      <c r="DN9" s="1073"/>
      <c r="DO9" s="1073"/>
      <c r="DP9" s="1073"/>
      <c r="DQ9" s="1073"/>
      <c r="DR9" s="1073"/>
      <c r="DS9" s="1073"/>
      <c r="DT9" s="1073"/>
      <c r="DU9" s="1073"/>
      <c r="DV9" s="1073"/>
      <c r="DW9" s="1073"/>
      <c r="DX9" s="1073"/>
      <c r="DY9" s="1073"/>
      <c r="DZ9" s="1073"/>
      <c r="EA9" s="1073"/>
      <c r="EB9" s="1073"/>
      <c r="EC9" s="1073"/>
      <c r="ED9" s="1073"/>
      <c r="EE9" s="1073"/>
      <c r="EF9" s="1073"/>
      <c r="EG9" s="1073"/>
      <c r="EH9" s="1073"/>
      <c r="EI9" s="1073"/>
      <c r="EJ9" s="1073"/>
      <c r="EK9" s="1073"/>
      <c r="EL9" s="1073"/>
      <c r="EM9" s="1073"/>
      <c r="EN9" s="1073"/>
      <c r="EO9" s="1073"/>
      <c r="EP9" s="1073"/>
      <c r="EQ9" s="1073"/>
      <c r="ER9" s="1073"/>
      <c r="ES9" s="1073"/>
      <c r="ET9" s="1073"/>
      <c r="EU9" s="1073"/>
      <c r="EV9" s="1073"/>
      <c r="EW9" s="1073"/>
      <c r="EX9" s="1073"/>
      <c r="EY9" s="1073"/>
      <c r="EZ9" s="1073"/>
      <c r="FA9" s="1073"/>
      <c r="FB9" s="1073"/>
      <c r="FC9" s="1073"/>
      <c r="FD9" s="1073"/>
      <c r="FE9" s="1073"/>
      <c r="FF9" s="1073"/>
      <c r="FG9" s="1073"/>
      <c r="FH9" s="1073"/>
      <c r="FI9" s="1073"/>
      <c r="FJ9" s="1073"/>
      <c r="FK9" s="1073"/>
      <c r="FL9" s="1073"/>
      <c r="FM9" s="1073"/>
      <c r="FN9" s="1073"/>
      <c r="FO9" s="1073"/>
      <c r="FP9" s="1073"/>
      <c r="FQ9" s="1073"/>
      <c r="FR9" s="1073"/>
      <c r="FS9" s="1073"/>
      <c r="FT9" s="1073"/>
      <c r="FU9" s="1073"/>
      <c r="FV9" s="1073"/>
      <c r="FW9" s="1073"/>
      <c r="FX9" s="1073"/>
      <c r="FY9" s="1073"/>
      <c r="FZ9" s="1073"/>
      <c r="GA9" s="1073"/>
      <c r="GB9" s="1073"/>
      <c r="GC9" s="1073"/>
      <c r="GD9" s="1073"/>
      <c r="GE9" s="1073"/>
      <c r="GF9" s="1073"/>
      <c r="GG9" s="1073"/>
      <c r="GH9" s="1073"/>
      <c r="GI9" s="1073"/>
      <c r="GJ9" s="1073"/>
      <c r="GK9" s="1073"/>
      <c r="GL9" s="1073"/>
      <c r="GM9" s="1073"/>
      <c r="GN9" s="1073"/>
      <c r="GO9" s="1073"/>
      <c r="GP9" s="1073"/>
      <c r="GQ9" s="1073"/>
      <c r="GR9" s="1073"/>
      <c r="GS9" s="1073"/>
      <c r="GT9" s="1073"/>
      <c r="GU9" s="1073"/>
      <c r="GV9" s="1073"/>
      <c r="GW9" s="1073"/>
      <c r="GX9" s="1073"/>
      <c r="GY9" s="1073"/>
      <c r="GZ9" s="1073"/>
      <c r="HA9" s="1073"/>
      <c r="HB9" s="1073"/>
      <c r="HC9" s="1073"/>
      <c r="HD9" s="1073"/>
      <c r="HE9" s="1073"/>
      <c r="HF9" s="1073"/>
      <c r="HG9" s="1073"/>
      <c r="HH9" s="1073"/>
      <c r="HI9" s="1073"/>
      <c r="HJ9" s="1073"/>
      <c r="HK9" s="1073"/>
      <c r="HL9" s="1073"/>
      <c r="HM9" s="1073"/>
      <c r="HN9" s="1073"/>
      <c r="HO9" s="1073"/>
      <c r="HP9" s="1073"/>
      <c r="HQ9" s="1073"/>
      <c r="HR9" s="1073"/>
      <c r="HS9" s="1073"/>
      <c r="HT9" s="1073"/>
      <c r="HU9" s="1073"/>
      <c r="HV9" s="1073"/>
      <c r="HW9" s="1073"/>
      <c r="HX9" s="1073"/>
      <c r="HY9" s="1073"/>
      <c r="HZ9" s="1073"/>
      <c r="IA9" s="1073"/>
      <c r="IB9" s="1073"/>
      <c r="IC9" s="1073"/>
      <c r="ID9" s="1073"/>
      <c r="IE9" s="1073"/>
      <c r="IF9" s="1073"/>
      <c r="IG9" s="1073"/>
      <c r="IH9" s="1073"/>
      <c r="II9" s="1073"/>
      <c r="IJ9" s="1073"/>
      <c r="IK9" s="1073"/>
      <c r="IL9" s="1073"/>
      <c r="IM9" s="1073"/>
      <c r="IN9" s="1073"/>
      <c r="IO9" s="1073"/>
      <c r="IP9" s="1073"/>
      <c r="IQ9" s="1073"/>
      <c r="IR9" s="1073"/>
      <c r="IS9" s="1073"/>
      <c r="IT9" s="1073"/>
      <c r="IU9" s="1073"/>
      <c r="IV9" s="1073"/>
    </row>
    <row r="10" spans="1:256" ht="14.5" customHeight="1">
      <c r="B10" s="1004"/>
      <c r="C10" s="1013"/>
      <c r="D10" s="1016"/>
      <c r="E10" s="1022"/>
      <c r="F10" s="1028"/>
      <c r="G10" s="1028"/>
      <c r="H10" s="1028"/>
      <c r="I10" s="1028"/>
      <c r="J10" s="1028"/>
      <c r="K10" s="1036"/>
      <c r="L10" s="1022"/>
      <c r="M10" s="1028"/>
      <c r="N10" s="1028"/>
      <c r="O10" s="1028"/>
      <c r="P10" s="1028"/>
      <c r="Q10" s="1028"/>
      <c r="R10" s="1036"/>
      <c r="S10" s="1022"/>
      <c r="T10" s="1028"/>
      <c r="U10" s="1028"/>
      <c r="V10" s="1028"/>
      <c r="W10" s="1028"/>
      <c r="X10" s="1028"/>
      <c r="Y10" s="1036"/>
      <c r="Z10" s="1022"/>
      <c r="AA10" s="1028"/>
      <c r="AB10" s="1028"/>
      <c r="AC10" s="1028"/>
      <c r="AD10" s="1028"/>
      <c r="AE10" s="1028"/>
      <c r="AF10" s="1052"/>
      <c r="AG10" s="1057"/>
      <c r="AH10" s="1063"/>
      <c r="AI10" s="1064"/>
      <c r="AJ10" s="1070"/>
      <c r="AK10" s="1047"/>
      <c r="AL10" s="1047"/>
      <c r="AM10" s="1073"/>
      <c r="AN10" s="1073"/>
      <c r="AO10" s="1073"/>
      <c r="AP10" s="1073"/>
      <c r="AQ10" s="1073"/>
      <c r="AR10" s="1073"/>
      <c r="AS10" s="1073"/>
      <c r="AT10" s="1073"/>
      <c r="AU10" s="1073"/>
      <c r="AV10" s="1073"/>
      <c r="AW10" s="1073"/>
      <c r="AX10" s="1073"/>
      <c r="AY10" s="1073"/>
      <c r="AZ10" s="1073"/>
      <c r="BA10" s="1073"/>
      <c r="BB10" s="1073"/>
      <c r="BC10" s="1073"/>
      <c r="BD10" s="1073"/>
      <c r="BE10" s="1073"/>
      <c r="BF10" s="1073"/>
      <c r="BG10" s="1073"/>
      <c r="BH10" s="1073"/>
      <c r="BI10" s="1073"/>
      <c r="BJ10" s="1073"/>
      <c r="BK10" s="1073"/>
      <c r="BL10" s="1073"/>
      <c r="BM10" s="1073"/>
      <c r="BN10" s="1073"/>
      <c r="BO10" s="1073"/>
      <c r="BP10" s="1073"/>
      <c r="BQ10" s="1073"/>
      <c r="BR10" s="1073"/>
      <c r="BS10" s="1073"/>
      <c r="BT10" s="1073"/>
      <c r="BU10" s="1073"/>
      <c r="BV10" s="1073"/>
      <c r="BW10" s="1073"/>
      <c r="BX10" s="1073"/>
      <c r="BY10" s="1073"/>
      <c r="BZ10" s="1073"/>
      <c r="CA10" s="1073"/>
      <c r="CB10" s="1073"/>
      <c r="CC10" s="1073"/>
      <c r="CD10" s="1073"/>
      <c r="CE10" s="1073"/>
      <c r="CF10" s="1073"/>
      <c r="CG10" s="1073"/>
      <c r="CH10" s="1073"/>
      <c r="CI10" s="1073"/>
      <c r="CJ10" s="1073"/>
      <c r="CK10" s="1073"/>
      <c r="CL10" s="1073"/>
      <c r="CM10" s="1073"/>
      <c r="CN10" s="1073"/>
      <c r="CO10" s="1073"/>
      <c r="CP10" s="1073"/>
      <c r="CQ10" s="1073"/>
      <c r="CR10" s="1073"/>
      <c r="CS10" s="1073"/>
      <c r="CT10" s="1073"/>
      <c r="CU10" s="1073"/>
      <c r="CV10" s="1073"/>
      <c r="CW10" s="1073"/>
      <c r="CX10" s="1073"/>
      <c r="CY10" s="1073"/>
      <c r="CZ10" s="1073"/>
      <c r="DA10" s="1073"/>
      <c r="DB10" s="1073"/>
      <c r="DC10" s="1073"/>
      <c r="DD10" s="1073"/>
      <c r="DE10" s="1073"/>
      <c r="DF10" s="1073"/>
      <c r="DG10" s="1073"/>
      <c r="DH10" s="1073"/>
      <c r="DI10" s="1073"/>
      <c r="DJ10" s="1073"/>
      <c r="DK10" s="1073"/>
      <c r="DL10" s="1073"/>
      <c r="DM10" s="1073"/>
      <c r="DN10" s="1073"/>
      <c r="DO10" s="1073"/>
      <c r="DP10" s="1073"/>
      <c r="DQ10" s="1073"/>
      <c r="DR10" s="1073"/>
      <c r="DS10" s="1073"/>
      <c r="DT10" s="1073"/>
      <c r="DU10" s="1073"/>
      <c r="DV10" s="1073"/>
      <c r="DW10" s="1073"/>
      <c r="DX10" s="1073"/>
      <c r="DY10" s="1073"/>
      <c r="DZ10" s="1073"/>
      <c r="EA10" s="1073"/>
      <c r="EB10" s="1073"/>
      <c r="EC10" s="1073"/>
      <c r="ED10" s="1073"/>
      <c r="EE10" s="1073"/>
      <c r="EF10" s="1073"/>
      <c r="EG10" s="1073"/>
      <c r="EH10" s="1073"/>
      <c r="EI10" s="1073"/>
      <c r="EJ10" s="1073"/>
      <c r="EK10" s="1073"/>
      <c r="EL10" s="1073"/>
      <c r="EM10" s="1073"/>
      <c r="EN10" s="1073"/>
      <c r="EO10" s="1073"/>
      <c r="EP10" s="1073"/>
      <c r="EQ10" s="1073"/>
      <c r="ER10" s="1073"/>
      <c r="ES10" s="1073"/>
      <c r="ET10" s="1073"/>
      <c r="EU10" s="1073"/>
      <c r="EV10" s="1073"/>
      <c r="EW10" s="1073"/>
      <c r="EX10" s="1073"/>
      <c r="EY10" s="1073"/>
      <c r="EZ10" s="1073"/>
      <c r="FA10" s="1073"/>
      <c r="FB10" s="1073"/>
      <c r="FC10" s="1073"/>
      <c r="FD10" s="1073"/>
      <c r="FE10" s="1073"/>
      <c r="FF10" s="1073"/>
      <c r="FG10" s="1073"/>
      <c r="FH10" s="1073"/>
      <c r="FI10" s="1073"/>
      <c r="FJ10" s="1073"/>
      <c r="FK10" s="1073"/>
      <c r="FL10" s="1073"/>
      <c r="FM10" s="1073"/>
      <c r="FN10" s="1073"/>
      <c r="FO10" s="1073"/>
      <c r="FP10" s="1073"/>
      <c r="FQ10" s="1073"/>
      <c r="FR10" s="1073"/>
      <c r="FS10" s="1073"/>
      <c r="FT10" s="1073"/>
      <c r="FU10" s="1073"/>
      <c r="FV10" s="1073"/>
      <c r="FW10" s="1073"/>
      <c r="FX10" s="1073"/>
      <c r="FY10" s="1073"/>
      <c r="FZ10" s="1073"/>
      <c r="GA10" s="1073"/>
      <c r="GB10" s="1073"/>
      <c r="GC10" s="1073"/>
      <c r="GD10" s="1073"/>
      <c r="GE10" s="1073"/>
      <c r="GF10" s="1073"/>
      <c r="GG10" s="1073"/>
      <c r="GH10" s="1073"/>
      <c r="GI10" s="1073"/>
      <c r="GJ10" s="1073"/>
      <c r="GK10" s="1073"/>
      <c r="GL10" s="1073"/>
      <c r="GM10" s="1073"/>
      <c r="GN10" s="1073"/>
      <c r="GO10" s="1073"/>
      <c r="GP10" s="1073"/>
      <c r="GQ10" s="1073"/>
      <c r="GR10" s="1073"/>
      <c r="GS10" s="1073"/>
      <c r="GT10" s="1073"/>
      <c r="GU10" s="1073"/>
      <c r="GV10" s="1073"/>
      <c r="GW10" s="1073"/>
      <c r="GX10" s="1073"/>
      <c r="GY10" s="1073"/>
      <c r="GZ10" s="1073"/>
      <c r="HA10" s="1073"/>
      <c r="HB10" s="1073"/>
      <c r="HC10" s="1073"/>
      <c r="HD10" s="1073"/>
      <c r="HE10" s="1073"/>
      <c r="HF10" s="1073"/>
      <c r="HG10" s="1073"/>
      <c r="HH10" s="1073"/>
      <c r="HI10" s="1073"/>
      <c r="HJ10" s="1073"/>
      <c r="HK10" s="1073"/>
      <c r="HL10" s="1073"/>
      <c r="HM10" s="1073"/>
      <c r="HN10" s="1073"/>
      <c r="HO10" s="1073"/>
      <c r="HP10" s="1073"/>
      <c r="HQ10" s="1073"/>
      <c r="HR10" s="1073"/>
      <c r="HS10" s="1073"/>
      <c r="HT10" s="1073"/>
      <c r="HU10" s="1073"/>
      <c r="HV10" s="1073"/>
      <c r="HW10" s="1073"/>
      <c r="HX10" s="1073"/>
      <c r="HY10" s="1073"/>
      <c r="HZ10" s="1073"/>
      <c r="IA10" s="1073"/>
      <c r="IB10" s="1073"/>
      <c r="IC10" s="1073"/>
      <c r="ID10" s="1073"/>
      <c r="IE10" s="1073"/>
      <c r="IF10" s="1073"/>
      <c r="IG10" s="1073"/>
      <c r="IH10" s="1073"/>
      <c r="II10" s="1073"/>
      <c r="IJ10" s="1073"/>
      <c r="IK10" s="1073"/>
      <c r="IL10" s="1073"/>
      <c r="IM10" s="1073"/>
      <c r="IN10" s="1073"/>
      <c r="IO10" s="1073"/>
      <c r="IP10" s="1073"/>
      <c r="IQ10" s="1073"/>
      <c r="IR10" s="1073"/>
      <c r="IS10" s="1073"/>
      <c r="IT10" s="1073"/>
      <c r="IU10" s="1073"/>
      <c r="IV10" s="1073"/>
    </row>
    <row r="11" spans="1:256" ht="14.5" customHeight="1">
      <c r="B11" s="1004"/>
      <c r="C11" s="1013"/>
      <c r="D11" s="1016"/>
      <c r="E11" s="1021"/>
      <c r="F11" s="1027"/>
      <c r="G11" s="1027"/>
      <c r="H11" s="1027"/>
      <c r="I11" s="1027"/>
      <c r="J11" s="1027"/>
      <c r="K11" s="1035"/>
      <c r="L11" s="1021"/>
      <c r="M11" s="1027"/>
      <c r="N11" s="1027"/>
      <c r="O11" s="1027"/>
      <c r="P11" s="1027"/>
      <c r="Q11" s="1027"/>
      <c r="R11" s="1035"/>
      <c r="S11" s="1021"/>
      <c r="T11" s="1027"/>
      <c r="U11" s="1027"/>
      <c r="V11" s="1027"/>
      <c r="W11" s="1027"/>
      <c r="X11" s="1027"/>
      <c r="Y11" s="1035"/>
      <c r="Z11" s="1021"/>
      <c r="AA11" s="1027"/>
      <c r="AB11" s="1027"/>
      <c r="AC11" s="1027"/>
      <c r="AD11" s="1027"/>
      <c r="AE11" s="1027"/>
      <c r="AF11" s="1051"/>
      <c r="AG11" s="1057"/>
      <c r="AH11" s="1063"/>
      <c r="AI11" s="1064"/>
      <c r="AJ11" s="1070"/>
      <c r="AK11" s="1074"/>
      <c r="AL11" s="1047"/>
      <c r="AM11" s="1073"/>
      <c r="AN11" s="1073"/>
      <c r="AO11" s="1073"/>
      <c r="AP11" s="1073"/>
      <c r="AQ11" s="1073"/>
      <c r="AR11" s="1073"/>
      <c r="AS11" s="1073"/>
      <c r="AT11" s="1073"/>
      <c r="AU11" s="1073"/>
      <c r="AV11" s="1073"/>
      <c r="AW11" s="1073"/>
      <c r="AX11" s="1073"/>
      <c r="AY11" s="1073"/>
      <c r="AZ11" s="1073"/>
      <c r="BA11" s="1073"/>
      <c r="BB11" s="1073"/>
      <c r="BC11" s="1073"/>
      <c r="BD11" s="1073"/>
      <c r="BE11" s="1073"/>
      <c r="BF11" s="1073"/>
      <c r="BG11" s="1073"/>
      <c r="BH11" s="1073"/>
      <c r="BI11" s="1073"/>
      <c r="BJ11" s="1073"/>
      <c r="BK11" s="1073"/>
      <c r="BL11" s="1073"/>
      <c r="BM11" s="1073"/>
      <c r="BN11" s="1073"/>
      <c r="BO11" s="1073"/>
      <c r="BP11" s="1073"/>
      <c r="BQ11" s="1073"/>
      <c r="BR11" s="1073"/>
      <c r="BS11" s="1073"/>
      <c r="BT11" s="1073"/>
      <c r="BU11" s="1073"/>
      <c r="BV11" s="1073"/>
      <c r="BW11" s="1073"/>
      <c r="BX11" s="1073"/>
      <c r="BY11" s="1073"/>
      <c r="BZ11" s="1073"/>
      <c r="CA11" s="1073"/>
      <c r="CB11" s="1073"/>
      <c r="CC11" s="1073"/>
      <c r="CD11" s="1073"/>
      <c r="CE11" s="1073"/>
      <c r="CF11" s="1073"/>
      <c r="CG11" s="1073"/>
      <c r="CH11" s="1073"/>
      <c r="CI11" s="1073"/>
      <c r="CJ11" s="1073"/>
      <c r="CK11" s="1073"/>
      <c r="CL11" s="1073"/>
      <c r="CM11" s="1073"/>
      <c r="CN11" s="1073"/>
      <c r="CO11" s="1073"/>
      <c r="CP11" s="1073"/>
      <c r="CQ11" s="1073"/>
      <c r="CR11" s="1073"/>
      <c r="CS11" s="1073"/>
      <c r="CT11" s="1073"/>
      <c r="CU11" s="1073"/>
      <c r="CV11" s="1073"/>
      <c r="CW11" s="1073"/>
      <c r="CX11" s="1073"/>
      <c r="CY11" s="1073"/>
      <c r="CZ11" s="1073"/>
      <c r="DA11" s="1073"/>
      <c r="DB11" s="1073"/>
      <c r="DC11" s="1073"/>
      <c r="DD11" s="1073"/>
      <c r="DE11" s="1073"/>
      <c r="DF11" s="1073"/>
      <c r="DG11" s="1073"/>
      <c r="DH11" s="1073"/>
      <c r="DI11" s="1073"/>
      <c r="DJ11" s="1073"/>
      <c r="DK11" s="1073"/>
      <c r="DL11" s="1073"/>
      <c r="DM11" s="1073"/>
      <c r="DN11" s="1073"/>
      <c r="DO11" s="1073"/>
      <c r="DP11" s="1073"/>
      <c r="DQ11" s="1073"/>
      <c r="DR11" s="1073"/>
      <c r="DS11" s="1073"/>
      <c r="DT11" s="1073"/>
      <c r="DU11" s="1073"/>
      <c r="DV11" s="1073"/>
      <c r="DW11" s="1073"/>
      <c r="DX11" s="1073"/>
      <c r="DY11" s="1073"/>
      <c r="DZ11" s="1073"/>
      <c r="EA11" s="1073"/>
      <c r="EB11" s="1073"/>
      <c r="EC11" s="1073"/>
      <c r="ED11" s="1073"/>
      <c r="EE11" s="1073"/>
      <c r="EF11" s="1073"/>
      <c r="EG11" s="1073"/>
      <c r="EH11" s="1073"/>
      <c r="EI11" s="1073"/>
      <c r="EJ11" s="1073"/>
      <c r="EK11" s="1073"/>
      <c r="EL11" s="1073"/>
      <c r="EM11" s="1073"/>
      <c r="EN11" s="1073"/>
      <c r="EO11" s="1073"/>
      <c r="EP11" s="1073"/>
      <c r="EQ11" s="1073"/>
      <c r="ER11" s="1073"/>
      <c r="ES11" s="1073"/>
      <c r="ET11" s="1073"/>
      <c r="EU11" s="1073"/>
      <c r="EV11" s="1073"/>
      <c r="EW11" s="1073"/>
      <c r="EX11" s="1073"/>
      <c r="EY11" s="1073"/>
      <c r="EZ11" s="1073"/>
      <c r="FA11" s="1073"/>
      <c r="FB11" s="1073"/>
      <c r="FC11" s="1073"/>
      <c r="FD11" s="1073"/>
      <c r="FE11" s="1073"/>
      <c r="FF11" s="1073"/>
      <c r="FG11" s="1073"/>
      <c r="FH11" s="1073"/>
      <c r="FI11" s="1073"/>
      <c r="FJ11" s="1073"/>
      <c r="FK11" s="1073"/>
      <c r="FL11" s="1073"/>
      <c r="FM11" s="1073"/>
      <c r="FN11" s="1073"/>
      <c r="FO11" s="1073"/>
      <c r="FP11" s="1073"/>
      <c r="FQ11" s="1073"/>
      <c r="FR11" s="1073"/>
      <c r="FS11" s="1073"/>
      <c r="FT11" s="1073"/>
      <c r="FU11" s="1073"/>
      <c r="FV11" s="1073"/>
      <c r="FW11" s="1073"/>
      <c r="FX11" s="1073"/>
      <c r="FY11" s="1073"/>
      <c r="FZ11" s="1073"/>
      <c r="GA11" s="1073"/>
      <c r="GB11" s="1073"/>
      <c r="GC11" s="1073"/>
      <c r="GD11" s="1073"/>
      <c r="GE11" s="1073"/>
      <c r="GF11" s="1073"/>
      <c r="GG11" s="1073"/>
      <c r="GH11" s="1073"/>
      <c r="GI11" s="1073"/>
      <c r="GJ11" s="1073"/>
      <c r="GK11" s="1073"/>
      <c r="GL11" s="1073"/>
      <c r="GM11" s="1073"/>
      <c r="GN11" s="1073"/>
      <c r="GO11" s="1073"/>
      <c r="GP11" s="1073"/>
      <c r="GQ11" s="1073"/>
      <c r="GR11" s="1073"/>
      <c r="GS11" s="1073"/>
      <c r="GT11" s="1073"/>
      <c r="GU11" s="1073"/>
      <c r="GV11" s="1073"/>
      <c r="GW11" s="1073"/>
      <c r="GX11" s="1073"/>
      <c r="GY11" s="1073"/>
      <c r="GZ11" s="1073"/>
      <c r="HA11" s="1073"/>
      <c r="HB11" s="1073"/>
      <c r="HC11" s="1073"/>
      <c r="HD11" s="1073"/>
      <c r="HE11" s="1073"/>
      <c r="HF11" s="1073"/>
      <c r="HG11" s="1073"/>
      <c r="HH11" s="1073"/>
      <c r="HI11" s="1073"/>
      <c r="HJ11" s="1073"/>
      <c r="HK11" s="1073"/>
      <c r="HL11" s="1073"/>
      <c r="HM11" s="1073"/>
      <c r="HN11" s="1073"/>
      <c r="HO11" s="1073"/>
      <c r="HP11" s="1073"/>
      <c r="HQ11" s="1073"/>
      <c r="HR11" s="1073"/>
      <c r="HS11" s="1073"/>
      <c r="HT11" s="1073"/>
      <c r="HU11" s="1073"/>
      <c r="HV11" s="1073"/>
      <c r="HW11" s="1073"/>
      <c r="HX11" s="1073"/>
      <c r="HY11" s="1073"/>
      <c r="HZ11" s="1073"/>
      <c r="IA11" s="1073"/>
      <c r="IB11" s="1073"/>
      <c r="IC11" s="1073"/>
      <c r="ID11" s="1073"/>
      <c r="IE11" s="1073"/>
      <c r="IF11" s="1073"/>
      <c r="IG11" s="1073"/>
      <c r="IH11" s="1073"/>
      <c r="II11" s="1073"/>
      <c r="IJ11" s="1073"/>
      <c r="IK11" s="1073"/>
      <c r="IL11" s="1073"/>
      <c r="IM11" s="1073"/>
      <c r="IN11" s="1073"/>
      <c r="IO11" s="1073"/>
      <c r="IP11" s="1073"/>
      <c r="IQ11" s="1073"/>
      <c r="IR11" s="1073"/>
      <c r="IS11" s="1073"/>
      <c r="IT11" s="1073"/>
      <c r="IU11" s="1073"/>
      <c r="IV11" s="1073"/>
    </row>
    <row r="12" spans="1:256" ht="14.5" customHeight="1">
      <c r="B12" s="1005"/>
      <c r="C12" s="1013"/>
      <c r="D12" s="1016"/>
      <c r="E12" s="1022"/>
      <c r="F12" s="1028"/>
      <c r="G12" s="1028"/>
      <c r="H12" s="1028"/>
      <c r="I12" s="1028"/>
      <c r="J12" s="1028"/>
      <c r="K12" s="1036"/>
      <c r="L12" s="1022"/>
      <c r="M12" s="1028"/>
      <c r="N12" s="1028"/>
      <c r="O12" s="1028"/>
      <c r="P12" s="1028"/>
      <c r="Q12" s="1028"/>
      <c r="R12" s="1036"/>
      <c r="S12" s="1022"/>
      <c r="T12" s="1028"/>
      <c r="U12" s="1028"/>
      <c r="V12" s="1028"/>
      <c r="W12" s="1028"/>
      <c r="X12" s="1028"/>
      <c r="Y12" s="1036"/>
      <c r="Z12" s="1022"/>
      <c r="AA12" s="1028"/>
      <c r="AB12" s="1028"/>
      <c r="AC12" s="1028"/>
      <c r="AD12" s="1028"/>
      <c r="AE12" s="1028"/>
      <c r="AF12" s="1052"/>
      <c r="AG12" s="1057"/>
      <c r="AH12" s="1063"/>
      <c r="AI12" s="1064"/>
      <c r="AJ12" s="1070"/>
      <c r="AK12" s="1047"/>
      <c r="AL12" s="1047"/>
      <c r="AM12" s="1073"/>
      <c r="AN12" s="1073"/>
      <c r="AO12" s="1073"/>
      <c r="AP12" s="1073"/>
      <c r="AQ12" s="1073"/>
      <c r="AR12" s="1073"/>
      <c r="AS12" s="1073"/>
      <c r="AT12" s="1073"/>
      <c r="AU12" s="1073"/>
      <c r="AV12" s="1073"/>
      <c r="AW12" s="1073"/>
      <c r="AX12" s="1073"/>
      <c r="AY12" s="1073"/>
      <c r="AZ12" s="1073"/>
      <c r="BA12" s="1073"/>
      <c r="BB12" s="1073"/>
      <c r="BC12" s="1073"/>
      <c r="BD12" s="1073"/>
      <c r="BE12" s="1073"/>
      <c r="BF12" s="1073"/>
      <c r="BG12" s="1073"/>
      <c r="BH12" s="1073"/>
      <c r="BI12" s="1073"/>
      <c r="BJ12" s="1073"/>
      <c r="BK12" s="1073"/>
      <c r="BL12" s="1073"/>
      <c r="BM12" s="1073"/>
      <c r="BN12" s="1073"/>
      <c r="BO12" s="1073"/>
      <c r="BP12" s="1073"/>
      <c r="BQ12" s="1073"/>
      <c r="BR12" s="1073"/>
      <c r="BS12" s="1073"/>
      <c r="BT12" s="1073"/>
      <c r="BU12" s="1073"/>
      <c r="BV12" s="1073"/>
      <c r="BW12" s="1073"/>
      <c r="BX12" s="1073"/>
      <c r="BY12" s="1073"/>
      <c r="BZ12" s="1073"/>
      <c r="CA12" s="1073"/>
      <c r="CB12" s="1073"/>
      <c r="CC12" s="1073"/>
      <c r="CD12" s="1073"/>
      <c r="CE12" s="1073"/>
      <c r="CF12" s="1073"/>
      <c r="CG12" s="1073"/>
      <c r="CH12" s="1073"/>
      <c r="CI12" s="1073"/>
      <c r="CJ12" s="1073"/>
      <c r="CK12" s="1073"/>
      <c r="CL12" s="1073"/>
      <c r="CM12" s="1073"/>
      <c r="CN12" s="1073"/>
      <c r="CO12" s="1073"/>
      <c r="CP12" s="1073"/>
      <c r="CQ12" s="1073"/>
      <c r="CR12" s="1073"/>
      <c r="CS12" s="1073"/>
      <c r="CT12" s="1073"/>
      <c r="CU12" s="1073"/>
      <c r="CV12" s="1073"/>
      <c r="CW12" s="1073"/>
      <c r="CX12" s="1073"/>
      <c r="CY12" s="1073"/>
      <c r="CZ12" s="1073"/>
      <c r="DA12" s="1073"/>
      <c r="DB12" s="1073"/>
      <c r="DC12" s="1073"/>
      <c r="DD12" s="1073"/>
      <c r="DE12" s="1073"/>
      <c r="DF12" s="1073"/>
      <c r="DG12" s="1073"/>
      <c r="DH12" s="1073"/>
      <c r="DI12" s="1073"/>
      <c r="DJ12" s="1073"/>
      <c r="DK12" s="1073"/>
      <c r="DL12" s="1073"/>
      <c r="DM12" s="1073"/>
      <c r="DN12" s="1073"/>
      <c r="DO12" s="1073"/>
      <c r="DP12" s="1073"/>
      <c r="DQ12" s="1073"/>
      <c r="DR12" s="1073"/>
      <c r="DS12" s="1073"/>
      <c r="DT12" s="1073"/>
      <c r="DU12" s="1073"/>
      <c r="DV12" s="1073"/>
      <c r="DW12" s="1073"/>
      <c r="DX12" s="1073"/>
      <c r="DY12" s="1073"/>
      <c r="DZ12" s="1073"/>
      <c r="EA12" s="1073"/>
      <c r="EB12" s="1073"/>
      <c r="EC12" s="1073"/>
      <c r="ED12" s="1073"/>
      <c r="EE12" s="1073"/>
      <c r="EF12" s="1073"/>
      <c r="EG12" s="1073"/>
      <c r="EH12" s="1073"/>
      <c r="EI12" s="1073"/>
      <c r="EJ12" s="1073"/>
      <c r="EK12" s="1073"/>
      <c r="EL12" s="1073"/>
      <c r="EM12" s="1073"/>
      <c r="EN12" s="1073"/>
      <c r="EO12" s="1073"/>
      <c r="EP12" s="1073"/>
      <c r="EQ12" s="1073"/>
      <c r="ER12" s="1073"/>
      <c r="ES12" s="1073"/>
      <c r="ET12" s="1073"/>
      <c r="EU12" s="1073"/>
      <c r="EV12" s="1073"/>
      <c r="EW12" s="1073"/>
      <c r="EX12" s="1073"/>
      <c r="EY12" s="1073"/>
      <c r="EZ12" s="1073"/>
      <c r="FA12" s="1073"/>
      <c r="FB12" s="1073"/>
      <c r="FC12" s="1073"/>
      <c r="FD12" s="1073"/>
      <c r="FE12" s="1073"/>
      <c r="FF12" s="1073"/>
      <c r="FG12" s="1073"/>
      <c r="FH12" s="1073"/>
      <c r="FI12" s="1073"/>
      <c r="FJ12" s="1073"/>
      <c r="FK12" s="1073"/>
      <c r="FL12" s="1073"/>
      <c r="FM12" s="1073"/>
      <c r="FN12" s="1073"/>
      <c r="FO12" s="1073"/>
      <c r="FP12" s="1073"/>
      <c r="FQ12" s="1073"/>
      <c r="FR12" s="1073"/>
      <c r="FS12" s="1073"/>
      <c r="FT12" s="1073"/>
      <c r="FU12" s="1073"/>
      <c r="FV12" s="1073"/>
      <c r="FW12" s="1073"/>
      <c r="FX12" s="1073"/>
      <c r="FY12" s="1073"/>
      <c r="FZ12" s="1073"/>
      <c r="GA12" s="1073"/>
      <c r="GB12" s="1073"/>
      <c r="GC12" s="1073"/>
      <c r="GD12" s="1073"/>
      <c r="GE12" s="1073"/>
      <c r="GF12" s="1073"/>
      <c r="GG12" s="1073"/>
      <c r="GH12" s="1073"/>
      <c r="GI12" s="1073"/>
      <c r="GJ12" s="1073"/>
      <c r="GK12" s="1073"/>
      <c r="GL12" s="1073"/>
      <c r="GM12" s="1073"/>
      <c r="GN12" s="1073"/>
      <c r="GO12" s="1073"/>
      <c r="GP12" s="1073"/>
      <c r="GQ12" s="1073"/>
      <c r="GR12" s="1073"/>
      <c r="GS12" s="1073"/>
      <c r="GT12" s="1073"/>
      <c r="GU12" s="1073"/>
      <c r="GV12" s="1073"/>
      <c r="GW12" s="1073"/>
      <c r="GX12" s="1073"/>
      <c r="GY12" s="1073"/>
      <c r="GZ12" s="1073"/>
      <c r="HA12" s="1073"/>
      <c r="HB12" s="1073"/>
      <c r="HC12" s="1073"/>
      <c r="HD12" s="1073"/>
      <c r="HE12" s="1073"/>
      <c r="HF12" s="1073"/>
      <c r="HG12" s="1073"/>
      <c r="HH12" s="1073"/>
      <c r="HI12" s="1073"/>
      <c r="HJ12" s="1073"/>
      <c r="HK12" s="1073"/>
      <c r="HL12" s="1073"/>
      <c r="HM12" s="1073"/>
      <c r="HN12" s="1073"/>
      <c r="HO12" s="1073"/>
      <c r="HP12" s="1073"/>
      <c r="HQ12" s="1073"/>
      <c r="HR12" s="1073"/>
      <c r="HS12" s="1073"/>
      <c r="HT12" s="1073"/>
      <c r="HU12" s="1073"/>
      <c r="HV12" s="1073"/>
      <c r="HW12" s="1073"/>
      <c r="HX12" s="1073"/>
      <c r="HY12" s="1073"/>
      <c r="HZ12" s="1073"/>
      <c r="IA12" s="1073"/>
      <c r="IB12" s="1073"/>
      <c r="IC12" s="1073"/>
      <c r="ID12" s="1073"/>
      <c r="IE12" s="1073"/>
      <c r="IF12" s="1073"/>
      <c r="IG12" s="1073"/>
      <c r="IH12" s="1073"/>
      <c r="II12" s="1073"/>
      <c r="IJ12" s="1073"/>
      <c r="IK12" s="1073"/>
      <c r="IL12" s="1073"/>
      <c r="IM12" s="1073"/>
      <c r="IN12" s="1073"/>
      <c r="IO12" s="1073"/>
      <c r="IP12" s="1073"/>
      <c r="IQ12" s="1073"/>
      <c r="IR12" s="1073"/>
      <c r="IS12" s="1073"/>
      <c r="IT12" s="1073"/>
      <c r="IU12" s="1073"/>
      <c r="IV12" s="1073"/>
    </row>
    <row r="13" spans="1:256" ht="14.5" customHeight="1">
      <c r="B13" s="1005"/>
      <c r="C13" s="1013"/>
      <c r="D13" s="1016"/>
      <c r="E13" s="1021"/>
      <c r="F13" s="1027"/>
      <c r="G13" s="1027"/>
      <c r="H13" s="1027"/>
      <c r="I13" s="1027"/>
      <c r="J13" s="1027"/>
      <c r="K13" s="1035"/>
      <c r="L13" s="1021"/>
      <c r="M13" s="1027"/>
      <c r="N13" s="1027"/>
      <c r="O13" s="1027"/>
      <c r="P13" s="1027"/>
      <c r="Q13" s="1027"/>
      <c r="R13" s="1035"/>
      <c r="S13" s="1021"/>
      <c r="T13" s="1027"/>
      <c r="U13" s="1027"/>
      <c r="V13" s="1027"/>
      <c r="W13" s="1027"/>
      <c r="X13" s="1027"/>
      <c r="Y13" s="1035"/>
      <c r="Z13" s="1021"/>
      <c r="AA13" s="1027"/>
      <c r="AB13" s="1027"/>
      <c r="AC13" s="1027"/>
      <c r="AD13" s="1027"/>
      <c r="AE13" s="1027"/>
      <c r="AF13" s="1051"/>
      <c r="AG13" s="1057"/>
      <c r="AH13" s="1063"/>
      <c r="AI13" s="1064"/>
      <c r="AJ13" s="1070"/>
      <c r="AK13" s="1074"/>
      <c r="AL13" s="1047"/>
      <c r="AM13" s="1073"/>
      <c r="AN13" s="1073"/>
      <c r="AO13" s="1073"/>
      <c r="AP13" s="1073"/>
      <c r="AQ13" s="1073"/>
      <c r="AR13" s="1073"/>
      <c r="AS13" s="1073"/>
      <c r="AT13" s="1073"/>
      <c r="AU13" s="1073"/>
      <c r="AV13" s="1073"/>
      <c r="AW13" s="1073"/>
      <c r="AX13" s="1073"/>
      <c r="AY13" s="1073"/>
      <c r="AZ13" s="1073"/>
      <c r="BA13" s="1073"/>
      <c r="BB13" s="1073"/>
      <c r="BC13" s="1073"/>
      <c r="BD13" s="1073"/>
      <c r="BE13" s="1073"/>
      <c r="BF13" s="1073"/>
      <c r="BG13" s="1073"/>
      <c r="BH13" s="1073"/>
      <c r="BI13" s="1073"/>
      <c r="BJ13" s="1073"/>
      <c r="BK13" s="1073"/>
      <c r="BL13" s="1073"/>
      <c r="BM13" s="1073"/>
      <c r="BN13" s="1073"/>
      <c r="BO13" s="1073"/>
      <c r="BP13" s="1073"/>
      <c r="BQ13" s="1073"/>
      <c r="BR13" s="1073"/>
      <c r="BS13" s="1073"/>
      <c r="BT13" s="1073"/>
      <c r="BU13" s="1073"/>
      <c r="BV13" s="1073"/>
      <c r="BW13" s="1073"/>
      <c r="BX13" s="1073"/>
      <c r="BY13" s="1073"/>
      <c r="BZ13" s="1073"/>
      <c r="CA13" s="1073"/>
      <c r="CB13" s="1073"/>
      <c r="CC13" s="1073"/>
      <c r="CD13" s="1073"/>
      <c r="CE13" s="1073"/>
      <c r="CF13" s="1073"/>
      <c r="CG13" s="1073"/>
      <c r="CH13" s="1073"/>
      <c r="CI13" s="1073"/>
      <c r="CJ13" s="1073"/>
      <c r="CK13" s="1073"/>
      <c r="CL13" s="1073"/>
      <c r="CM13" s="1073"/>
      <c r="CN13" s="1073"/>
      <c r="CO13" s="1073"/>
      <c r="CP13" s="1073"/>
      <c r="CQ13" s="1073"/>
      <c r="CR13" s="1073"/>
      <c r="CS13" s="1073"/>
      <c r="CT13" s="1073"/>
      <c r="CU13" s="1073"/>
      <c r="CV13" s="1073"/>
      <c r="CW13" s="1073"/>
      <c r="CX13" s="1073"/>
      <c r="CY13" s="1073"/>
      <c r="CZ13" s="1073"/>
      <c r="DA13" s="1073"/>
      <c r="DB13" s="1073"/>
      <c r="DC13" s="1073"/>
      <c r="DD13" s="1073"/>
      <c r="DE13" s="1073"/>
      <c r="DF13" s="1073"/>
      <c r="DG13" s="1073"/>
      <c r="DH13" s="1073"/>
      <c r="DI13" s="1073"/>
      <c r="DJ13" s="1073"/>
      <c r="DK13" s="1073"/>
      <c r="DL13" s="1073"/>
      <c r="DM13" s="1073"/>
      <c r="DN13" s="1073"/>
      <c r="DO13" s="1073"/>
      <c r="DP13" s="1073"/>
      <c r="DQ13" s="1073"/>
      <c r="DR13" s="1073"/>
      <c r="DS13" s="1073"/>
      <c r="DT13" s="1073"/>
      <c r="DU13" s="1073"/>
      <c r="DV13" s="1073"/>
      <c r="DW13" s="1073"/>
      <c r="DX13" s="1073"/>
      <c r="DY13" s="1073"/>
      <c r="DZ13" s="1073"/>
      <c r="EA13" s="1073"/>
      <c r="EB13" s="1073"/>
      <c r="EC13" s="1073"/>
      <c r="ED13" s="1073"/>
      <c r="EE13" s="1073"/>
      <c r="EF13" s="1073"/>
      <c r="EG13" s="1073"/>
      <c r="EH13" s="1073"/>
      <c r="EI13" s="1073"/>
      <c r="EJ13" s="1073"/>
      <c r="EK13" s="1073"/>
      <c r="EL13" s="1073"/>
      <c r="EM13" s="1073"/>
      <c r="EN13" s="1073"/>
      <c r="EO13" s="1073"/>
      <c r="EP13" s="1073"/>
      <c r="EQ13" s="1073"/>
      <c r="ER13" s="1073"/>
      <c r="ES13" s="1073"/>
      <c r="ET13" s="1073"/>
      <c r="EU13" s="1073"/>
      <c r="EV13" s="1073"/>
      <c r="EW13" s="1073"/>
      <c r="EX13" s="1073"/>
      <c r="EY13" s="1073"/>
      <c r="EZ13" s="1073"/>
      <c r="FA13" s="1073"/>
      <c r="FB13" s="1073"/>
      <c r="FC13" s="1073"/>
      <c r="FD13" s="1073"/>
      <c r="FE13" s="1073"/>
      <c r="FF13" s="1073"/>
      <c r="FG13" s="1073"/>
      <c r="FH13" s="1073"/>
      <c r="FI13" s="1073"/>
      <c r="FJ13" s="1073"/>
      <c r="FK13" s="1073"/>
      <c r="FL13" s="1073"/>
      <c r="FM13" s="1073"/>
      <c r="FN13" s="1073"/>
      <c r="FO13" s="1073"/>
      <c r="FP13" s="1073"/>
      <c r="FQ13" s="1073"/>
      <c r="FR13" s="1073"/>
      <c r="FS13" s="1073"/>
      <c r="FT13" s="1073"/>
      <c r="FU13" s="1073"/>
      <c r="FV13" s="1073"/>
      <c r="FW13" s="1073"/>
      <c r="FX13" s="1073"/>
      <c r="FY13" s="1073"/>
      <c r="FZ13" s="1073"/>
      <c r="GA13" s="1073"/>
      <c r="GB13" s="1073"/>
      <c r="GC13" s="1073"/>
      <c r="GD13" s="1073"/>
      <c r="GE13" s="1073"/>
      <c r="GF13" s="1073"/>
      <c r="GG13" s="1073"/>
      <c r="GH13" s="1073"/>
      <c r="GI13" s="1073"/>
      <c r="GJ13" s="1073"/>
      <c r="GK13" s="1073"/>
      <c r="GL13" s="1073"/>
      <c r="GM13" s="1073"/>
      <c r="GN13" s="1073"/>
      <c r="GO13" s="1073"/>
      <c r="GP13" s="1073"/>
      <c r="GQ13" s="1073"/>
      <c r="GR13" s="1073"/>
      <c r="GS13" s="1073"/>
      <c r="GT13" s="1073"/>
      <c r="GU13" s="1073"/>
      <c r="GV13" s="1073"/>
      <c r="GW13" s="1073"/>
      <c r="GX13" s="1073"/>
      <c r="GY13" s="1073"/>
      <c r="GZ13" s="1073"/>
      <c r="HA13" s="1073"/>
      <c r="HB13" s="1073"/>
      <c r="HC13" s="1073"/>
      <c r="HD13" s="1073"/>
      <c r="HE13" s="1073"/>
      <c r="HF13" s="1073"/>
      <c r="HG13" s="1073"/>
      <c r="HH13" s="1073"/>
      <c r="HI13" s="1073"/>
      <c r="HJ13" s="1073"/>
      <c r="HK13" s="1073"/>
      <c r="HL13" s="1073"/>
      <c r="HM13" s="1073"/>
      <c r="HN13" s="1073"/>
      <c r="HO13" s="1073"/>
      <c r="HP13" s="1073"/>
      <c r="HQ13" s="1073"/>
      <c r="HR13" s="1073"/>
      <c r="HS13" s="1073"/>
      <c r="HT13" s="1073"/>
      <c r="HU13" s="1073"/>
      <c r="HV13" s="1073"/>
      <c r="HW13" s="1073"/>
      <c r="HX13" s="1073"/>
      <c r="HY13" s="1073"/>
      <c r="HZ13" s="1073"/>
      <c r="IA13" s="1073"/>
      <c r="IB13" s="1073"/>
      <c r="IC13" s="1073"/>
      <c r="ID13" s="1073"/>
      <c r="IE13" s="1073"/>
      <c r="IF13" s="1073"/>
      <c r="IG13" s="1073"/>
      <c r="IH13" s="1073"/>
      <c r="II13" s="1073"/>
      <c r="IJ13" s="1073"/>
      <c r="IK13" s="1073"/>
      <c r="IL13" s="1073"/>
      <c r="IM13" s="1073"/>
      <c r="IN13" s="1073"/>
      <c r="IO13" s="1073"/>
      <c r="IP13" s="1073"/>
      <c r="IQ13" s="1073"/>
      <c r="IR13" s="1073"/>
      <c r="IS13" s="1073"/>
      <c r="IT13" s="1073"/>
      <c r="IU13" s="1073"/>
      <c r="IV13" s="1073"/>
    </row>
    <row r="14" spans="1:256" ht="14.5" customHeight="1">
      <c r="B14" s="1005"/>
      <c r="C14" s="1013"/>
      <c r="D14" s="1013"/>
      <c r="E14" s="1022"/>
      <c r="F14" s="1028"/>
      <c r="G14" s="1028"/>
      <c r="H14" s="1028"/>
      <c r="I14" s="1028"/>
      <c r="J14" s="1028"/>
      <c r="K14" s="1036"/>
      <c r="L14" s="1022"/>
      <c r="M14" s="1028"/>
      <c r="N14" s="1028"/>
      <c r="O14" s="1028"/>
      <c r="P14" s="1028"/>
      <c r="Q14" s="1028"/>
      <c r="R14" s="1036"/>
      <c r="S14" s="1022"/>
      <c r="T14" s="1028"/>
      <c r="U14" s="1028"/>
      <c r="V14" s="1028"/>
      <c r="W14" s="1028"/>
      <c r="X14" s="1028"/>
      <c r="Y14" s="1036"/>
      <c r="Z14" s="1022"/>
      <c r="AA14" s="1028"/>
      <c r="AB14" s="1028"/>
      <c r="AC14" s="1028"/>
      <c r="AD14" s="1028"/>
      <c r="AE14" s="1028"/>
      <c r="AF14" s="1052"/>
      <c r="AG14" s="1057"/>
      <c r="AH14" s="1064"/>
      <c r="AI14" s="1064"/>
      <c r="AJ14" s="1071"/>
      <c r="AK14" s="1047"/>
      <c r="AL14" s="1047"/>
      <c r="AM14" s="1073"/>
      <c r="AN14" s="1073"/>
      <c r="AO14" s="1073"/>
      <c r="AP14" s="1073"/>
      <c r="AQ14" s="1073"/>
      <c r="AR14" s="1073"/>
      <c r="AS14" s="1073"/>
      <c r="AT14" s="1073"/>
      <c r="AU14" s="1073"/>
      <c r="AV14" s="1073"/>
      <c r="AW14" s="1073"/>
      <c r="AX14" s="1073"/>
      <c r="AY14" s="1073"/>
      <c r="AZ14" s="1073"/>
      <c r="BA14" s="1073"/>
      <c r="BB14" s="1073"/>
      <c r="BC14" s="1073"/>
      <c r="BD14" s="1073"/>
      <c r="BE14" s="1073"/>
      <c r="BF14" s="1073"/>
      <c r="BG14" s="1073"/>
      <c r="BH14" s="1073"/>
      <c r="BI14" s="1073"/>
      <c r="BJ14" s="1073"/>
      <c r="BK14" s="1073"/>
      <c r="BL14" s="1073"/>
      <c r="BM14" s="1073"/>
      <c r="BN14" s="1073"/>
      <c r="BO14" s="1073"/>
      <c r="BP14" s="1073"/>
      <c r="BQ14" s="1073"/>
      <c r="BR14" s="1073"/>
      <c r="BS14" s="1073"/>
      <c r="BT14" s="1073"/>
      <c r="BU14" s="1073"/>
      <c r="BV14" s="1073"/>
      <c r="BW14" s="1073"/>
      <c r="BX14" s="1073"/>
      <c r="BY14" s="1073"/>
      <c r="BZ14" s="1073"/>
      <c r="CA14" s="1073"/>
      <c r="CB14" s="1073"/>
      <c r="CC14" s="1073"/>
      <c r="CD14" s="1073"/>
      <c r="CE14" s="1073"/>
      <c r="CF14" s="1073"/>
      <c r="CG14" s="1073"/>
      <c r="CH14" s="1073"/>
      <c r="CI14" s="1073"/>
      <c r="CJ14" s="1073"/>
      <c r="CK14" s="1073"/>
      <c r="CL14" s="1073"/>
      <c r="CM14" s="1073"/>
      <c r="CN14" s="1073"/>
      <c r="CO14" s="1073"/>
      <c r="CP14" s="1073"/>
      <c r="CQ14" s="1073"/>
      <c r="CR14" s="1073"/>
      <c r="CS14" s="1073"/>
      <c r="CT14" s="1073"/>
      <c r="CU14" s="1073"/>
      <c r="CV14" s="1073"/>
      <c r="CW14" s="1073"/>
      <c r="CX14" s="1073"/>
      <c r="CY14" s="1073"/>
      <c r="CZ14" s="1073"/>
      <c r="DA14" s="1073"/>
      <c r="DB14" s="1073"/>
      <c r="DC14" s="1073"/>
      <c r="DD14" s="1073"/>
      <c r="DE14" s="1073"/>
      <c r="DF14" s="1073"/>
      <c r="DG14" s="1073"/>
      <c r="DH14" s="1073"/>
      <c r="DI14" s="1073"/>
      <c r="DJ14" s="1073"/>
      <c r="DK14" s="1073"/>
      <c r="DL14" s="1073"/>
      <c r="DM14" s="1073"/>
      <c r="DN14" s="1073"/>
      <c r="DO14" s="1073"/>
      <c r="DP14" s="1073"/>
      <c r="DQ14" s="1073"/>
      <c r="DR14" s="1073"/>
      <c r="DS14" s="1073"/>
      <c r="DT14" s="1073"/>
      <c r="DU14" s="1073"/>
      <c r="DV14" s="1073"/>
      <c r="DW14" s="1073"/>
      <c r="DX14" s="1073"/>
      <c r="DY14" s="1073"/>
      <c r="DZ14" s="1073"/>
      <c r="EA14" s="1073"/>
      <c r="EB14" s="1073"/>
      <c r="EC14" s="1073"/>
      <c r="ED14" s="1073"/>
      <c r="EE14" s="1073"/>
      <c r="EF14" s="1073"/>
      <c r="EG14" s="1073"/>
      <c r="EH14" s="1073"/>
      <c r="EI14" s="1073"/>
      <c r="EJ14" s="1073"/>
      <c r="EK14" s="1073"/>
      <c r="EL14" s="1073"/>
      <c r="EM14" s="1073"/>
      <c r="EN14" s="1073"/>
      <c r="EO14" s="1073"/>
      <c r="EP14" s="1073"/>
      <c r="EQ14" s="1073"/>
      <c r="ER14" s="1073"/>
      <c r="ES14" s="1073"/>
      <c r="ET14" s="1073"/>
      <c r="EU14" s="1073"/>
      <c r="EV14" s="1073"/>
      <c r="EW14" s="1073"/>
      <c r="EX14" s="1073"/>
      <c r="EY14" s="1073"/>
      <c r="EZ14" s="1073"/>
      <c r="FA14" s="1073"/>
      <c r="FB14" s="1073"/>
      <c r="FC14" s="1073"/>
      <c r="FD14" s="1073"/>
      <c r="FE14" s="1073"/>
      <c r="FF14" s="1073"/>
      <c r="FG14" s="1073"/>
      <c r="FH14" s="1073"/>
      <c r="FI14" s="1073"/>
      <c r="FJ14" s="1073"/>
      <c r="FK14" s="1073"/>
      <c r="FL14" s="1073"/>
      <c r="FM14" s="1073"/>
      <c r="FN14" s="1073"/>
      <c r="FO14" s="1073"/>
      <c r="FP14" s="1073"/>
      <c r="FQ14" s="1073"/>
      <c r="FR14" s="1073"/>
      <c r="FS14" s="1073"/>
      <c r="FT14" s="1073"/>
      <c r="FU14" s="1073"/>
      <c r="FV14" s="1073"/>
      <c r="FW14" s="1073"/>
      <c r="FX14" s="1073"/>
      <c r="FY14" s="1073"/>
      <c r="FZ14" s="1073"/>
      <c r="GA14" s="1073"/>
      <c r="GB14" s="1073"/>
      <c r="GC14" s="1073"/>
      <c r="GD14" s="1073"/>
      <c r="GE14" s="1073"/>
      <c r="GF14" s="1073"/>
      <c r="GG14" s="1073"/>
      <c r="GH14" s="1073"/>
      <c r="GI14" s="1073"/>
      <c r="GJ14" s="1073"/>
      <c r="GK14" s="1073"/>
      <c r="GL14" s="1073"/>
      <c r="GM14" s="1073"/>
      <c r="GN14" s="1073"/>
      <c r="GO14" s="1073"/>
      <c r="GP14" s="1073"/>
      <c r="GQ14" s="1073"/>
      <c r="GR14" s="1073"/>
      <c r="GS14" s="1073"/>
      <c r="GT14" s="1073"/>
      <c r="GU14" s="1073"/>
      <c r="GV14" s="1073"/>
      <c r="GW14" s="1073"/>
      <c r="GX14" s="1073"/>
      <c r="GY14" s="1073"/>
      <c r="GZ14" s="1073"/>
      <c r="HA14" s="1073"/>
      <c r="HB14" s="1073"/>
      <c r="HC14" s="1073"/>
      <c r="HD14" s="1073"/>
      <c r="HE14" s="1073"/>
      <c r="HF14" s="1073"/>
      <c r="HG14" s="1073"/>
      <c r="HH14" s="1073"/>
      <c r="HI14" s="1073"/>
      <c r="HJ14" s="1073"/>
      <c r="HK14" s="1073"/>
      <c r="HL14" s="1073"/>
      <c r="HM14" s="1073"/>
      <c r="HN14" s="1073"/>
      <c r="HO14" s="1073"/>
      <c r="HP14" s="1073"/>
      <c r="HQ14" s="1073"/>
      <c r="HR14" s="1073"/>
      <c r="HS14" s="1073"/>
      <c r="HT14" s="1073"/>
      <c r="HU14" s="1073"/>
      <c r="HV14" s="1073"/>
      <c r="HW14" s="1073"/>
      <c r="HX14" s="1073"/>
      <c r="HY14" s="1073"/>
      <c r="HZ14" s="1073"/>
      <c r="IA14" s="1073"/>
      <c r="IB14" s="1073"/>
      <c r="IC14" s="1073"/>
      <c r="ID14" s="1073"/>
      <c r="IE14" s="1073"/>
      <c r="IF14" s="1073"/>
      <c r="IG14" s="1073"/>
      <c r="IH14" s="1073"/>
      <c r="II14" s="1073"/>
      <c r="IJ14" s="1073"/>
      <c r="IK14" s="1073"/>
      <c r="IL14" s="1073"/>
      <c r="IM14" s="1073"/>
      <c r="IN14" s="1073"/>
      <c r="IO14" s="1073"/>
      <c r="IP14" s="1073"/>
      <c r="IQ14" s="1073"/>
      <c r="IR14" s="1073"/>
      <c r="IS14" s="1073"/>
      <c r="IT14" s="1073"/>
      <c r="IU14" s="1073"/>
      <c r="IV14" s="1073"/>
    </row>
    <row r="15" spans="1:256" ht="14.5" customHeight="1">
      <c r="B15" s="1005"/>
      <c r="C15" s="1013"/>
      <c r="D15" s="1013"/>
      <c r="E15" s="1023"/>
      <c r="F15" s="1029"/>
      <c r="G15" s="1029"/>
      <c r="H15" s="1029"/>
      <c r="I15" s="1029"/>
      <c r="J15" s="1029"/>
      <c r="K15" s="1037"/>
      <c r="L15" s="1023"/>
      <c r="M15" s="1029"/>
      <c r="N15" s="1029"/>
      <c r="O15" s="1029"/>
      <c r="P15" s="1029"/>
      <c r="Q15" s="1029"/>
      <c r="R15" s="1037"/>
      <c r="S15" s="1023"/>
      <c r="T15" s="1029"/>
      <c r="U15" s="1029"/>
      <c r="V15" s="1029"/>
      <c r="W15" s="1029"/>
      <c r="X15" s="1029"/>
      <c r="Y15" s="1037"/>
      <c r="Z15" s="1023"/>
      <c r="AA15" s="1029"/>
      <c r="AB15" s="1029"/>
      <c r="AC15" s="1029"/>
      <c r="AD15" s="1029"/>
      <c r="AE15" s="1029"/>
      <c r="AF15" s="1053"/>
      <c r="AG15" s="1057"/>
      <c r="AH15" s="1064"/>
      <c r="AI15" s="1064"/>
      <c r="AJ15" s="1071"/>
      <c r="AK15" s="1047"/>
      <c r="AL15" s="1047"/>
      <c r="AM15" s="1073"/>
      <c r="AN15" s="1073"/>
      <c r="AO15" s="1073"/>
      <c r="AP15" s="1073"/>
      <c r="AQ15" s="1073"/>
      <c r="AR15" s="1073"/>
      <c r="AS15" s="1073"/>
      <c r="AT15" s="1073"/>
      <c r="AU15" s="1073"/>
      <c r="AV15" s="1073"/>
      <c r="AW15" s="1073"/>
      <c r="AX15" s="1073"/>
      <c r="AY15" s="1073"/>
      <c r="AZ15" s="1073"/>
      <c r="BA15" s="1073"/>
      <c r="BB15" s="1073"/>
      <c r="BC15" s="1073"/>
      <c r="BD15" s="1073"/>
      <c r="BE15" s="1073"/>
      <c r="BF15" s="1073"/>
      <c r="BG15" s="1073"/>
      <c r="BH15" s="1073"/>
      <c r="BI15" s="1073"/>
      <c r="BJ15" s="1073"/>
      <c r="BK15" s="1073"/>
      <c r="BL15" s="1073"/>
      <c r="BM15" s="1073"/>
      <c r="BN15" s="1073"/>
      <c r="BO15" s="1073"/>
      <c r="BP15" s="1073"/>
      <c r="BQ15" s="1073"/>
      <c r="BR15" s="1073"/>
      <c r="BS15" s="1073"/>
      <c r="BT15" s="1073"/>
      <c r="BU15" s="1073"/>
      <c r="BV15" s="1073"/>
      <c r="BW15" s="1073"/>
      <c r="BX15" s="1073"/>
      <c r="BY15" s="1073"/>
      <c r="BZ15" s="1073"/>
      <c r="CA15" s="1073"/>
      <c r="CB15" s="1073"/>
      <c r="CC15" s="1073"/>
      <c r="CD15" s="1073"/>
      <c r="CE15" s="1073"/>
      <c r="CF15" s="1073"/>
      <c r="CG15" s="1073"/>
      <c r="CH15" s="1073"/>
      <c r="CI15" s="1073"/>
      <c r="CJ15" s="1073"/>
      <c r="CK15" s="1073"/>
      <c r="CL15" s="1073"/>
      <c r="CM15" s="1073"/>
      <c r="CN15" s="1073"/>
      <c r="CO15" s="1073"/>
      <c r="CP15" s="1073"/>
      <c r="CQ15" s="1073"/>
      <c r="CR15" s="1073"/>
      <c r="CS15" s="1073"/>
      <c r="CT15" s="1073"/>
      <c r="CU15" s="1073"/>
      <c r="CV15" s="1073"/>
      <c r="CW15" s="1073"/>
      <c r="CX15" s="1073"/>
      <c r="CY15" s="1073"/>
      <c r="CZ15" s="1073"/>
      <c r="DA15" s="1073"/>
      <c r="DB15" s="1073"/>
      <c r="DC15" s="1073"/>
      <c r="DD15" s="1073"/>
      <c r="DE15" s="1073"/>
      <c r="DF15" s="1073"/>
      <c r="DG15" s="1073"/>
      <c r="DH15" s="1073"/>
      <c r="DI15" s="1073"/>
      <c r="DJ15" s="1073"/>
      <c r="DK15" s="1073"/>
      <c r="DL15" s="1073"/>
      <c r="DM15" s="1073"/>
      <c r="DN15" s="1073"/>
      <c r="DO15" s="1073"/>
      <c r="DP15" s="1073"/>
      <c r="DQ15" s="1073"/>
      <c r="DR15" s="1073"/>
      <c r="DS15" s="1073"/>
      <c r="DT15" s="1073"/>
      <c r="DU15" s="1073"/>
      <c r="DV15" s="1073"/>
      <c r="DW15" s="1073"/>
      <c r="DX15" s="1073"/>
      <c r="DY15" s="1073"/>
      <c r="DZ15" s="1073"/>
      <c r="EA15" s="1073"/>
      <c r="EB15" s="1073"/>
      <c r="EC15" s="1073"/>
      <c r="ED15" s="1073"/>
      <c r="EE15" s="1073"/>
      <c r="EF15" s="1073"/>
      <c r="EG15" s="1073"/>
      <c r="EH15" s="1073"/>
      <c r="EI15" s="1073"/>
      <c r="EJ15" s="1073"/>
      <c r="EK15" s="1073"/>
      <c r="EL15" s="1073"/>
      <c r="EM15" s="1073"/>
      <c r="EN15" s="1073"/>
      <c r="EO15" s="1073"/>
      <c r="EP15" s="1073"/>
      <c r="EQ15" s="1073"/>
      <c r="ER15" s="1073"/>
      <c r="ES15" s="1073"/>
      <c r="ET15" s="1073"/>
      <c r="EU15" s="1073"/>
      <c r="EV15" s="1073"/>
      <c r="EW15" s="1073"/>
      <c r="EX15" s="1073"/>
      <c r="EY15" s="1073"/>
      <c r="EZ15" s="1073"/>
      <c r="FA15" s="1073"/>
      <c r="FB15" s="1073"/>
      <c r="FC15" s="1073"/>
      <c r="FD15" s="1073"/>
      <c r="FE15" s="1073"/>
      <c r="FF15" s="1073"/>
      <c r="FG15" s="1073"/>
      <c r="FH15" s="1073"/>
      <c r="FI15" s="1073"/>
      <c r="FJ15" s="1073"/>
      <c r="FK15" s="1073"/>
      <c r="FL15" s="1073"/>
      <c r="FM15" s="1073"/>
      <c r="FN15" s="1073"/>
      <c r="FO15" s="1073"/>
      <c r="FP15" s="1073"/>
      <c r="FQ15" s="1073"/>
      <c r="FR15" s="1073"/>
      <c r="FS15" s="1073"/>
      <c r="FT15" s="1073"/>
      <c r="FU15" s="1073"/>
      <c r="FV15" s="1073"/>
      <c r="FW15" s="1073"/>
      <c r="FX15" s="1073"/>
      <c r="FY15" s="1073"/>
      <c r="FZ15" s="1073"/>
      <c r="GA15" s="1073"/>
      <c r="GB15" s="1073"/>
      <c r="GC15" s="1073"/>
      <c r="GD15" s="1073"/>
      <c r="GE15" s="1073"/>
      <c r="GF15" s="1073"/>
      <c r="GG15" s="1073"/>
      <c r="GH15" s="1073"/>
      <c r="GI15" s="1073"/>
      <c r="GJ15" s="1073"/>
      <c r="GK15" s="1073"/>
      <c r="GL15" s="1073"/>
      <c r="GM15" s="1073"/>
      <c r="GN15" s="1073"/>
      <c r="GO15" s="1073"/>
      <c r="GP15" s="1073"/>
      <c r="GQ15" s="1073"/>
      <c r="GR15" s="1073"/>
      <c r="GS15" s="1073"/>
      <c r="GT15" s="1073"/>
      <c r="GU15" s="1073"/>
      <c r="GV15" s="1073"/>
      <c r="GW15" s="1073"/>
      <c r="GX15" s="1073"/>
      <c r="GY15" s="1073"/>
      <c r="GZ15" s="1073"/>
      <c r="HA15" s="1073"/>
      <c r="HB15" s="1073"/>
      <c r="HC15" s="1073"/>
      <c r="HD15" s="1073"/>
      <c r="HE15" s="1073"/>
      <c r="HF15" s="1073"/>
      <c r="HG15" s="1073"/>
      <c r="HH15" s="1073"/>
      <c r="HI15" s="1073"/>
      <c r="HJ15" s="1073"/>
      <c r="HK15" s="1073"/>
      <c r="HL15" s="1073"/>
      <c r="HM15" s="1073"/>
      <c r="HN15" s="1073"/>
      <c r="HO15" s="1073"/>
      <c r="HP15" s="1073"/>
      <c r="HQ15" s="1073"/>
      <c r="HR15" s="1073"/>
      <c r="HS15" s="1073"/>
      <c r="HT15" s="1073"/>
      <c r="HU15" s="1073"/>
      <c r="HV15" s="1073"/>
      <c r="HW15" s="1073"/>
      <c r="HX15" s="1073"/>
      <c r="HY15" s="1073"/>
      <c r="HZ15" s="1073"/>
      <c r="IA15" s="1073"/>
      <c r="IB15" s="1073"/>
      <c r="IC15" s="1073"/>
      <c r="ID15" s="1073"/>
      <c r="IE15" s="1073"/>
      <c r="IF15" s="1073"/>
      <c r="IG15" s="1073"/>
      <c r="IH15" s="1073"/>
      <c r="II15" s="1073"/>
      <c r="IJ15" s="1073"/>
      <c r="IK15" s="1073"/>
      <c r="IL15" s="1073"/>
      <c r="IM15" s="1073"/>
      <c r="IN15" s="1073"/>
      <c r="IO15" s="1073"/>
      <c r="IP15" s="1073"/>
      <c r="IQ15" s="1073"/>
      <c r="IR15" s="1073"/>
      <c r="IS15" s="1073"/>
      <c r="IT15" s="1073"/>
      <c r="IU15" s="1073"/>
      <c r="IV15" s="1073"/>
    </row>
    <row r="16" spans="1:256" ht="14.5" customHeight="1">
      <c r="B16" s="1003"/>
      <c r="C16" s="1014"/>
      <c r="D16" s="1017"/>
      <c r="E16" s="1022"/>
      <c r="F16" s="1028"/>
      <c r="G16" s="1028"/>
      <c r="H16" s="1028"/>
      <c r="I16" s="1028"/>
      <c r="J16" s="1028"/>
      <c r="K16" s="1036"/>
      <c r="L16" s="1022"/>
      <c r="M16" s="1028"/>
      <c r="N16" s="1028"/>
      <c r="O16" s="1028"/>
      <c r="P16" s="1028"/>
      <c r="Q16" s="1028"/>
      <c r="R16" s="1036"/>
      <c r="S16" s="1022"/>
      <c r="T16" s="1028"/>
      <c r="U16" s="1028"/>
      <c r="V16" s="1028"/>
      <c r="W16" s="1028"/>
      <c r="X16" s="1028"/>
      <c r="Y16" s="1036"/>
      <c r="Z16" s="1022"/>
      <c r="AA16" s="1028"/>
      <c r="AB16" s="1028"/>
      <c r="AC16" s="1028"/>
      <c r="AD16" s="1028"/>
      <c r="AE16" s="1028"/>
      <c r="AF16" s="1052"/>
      <c r="AG16" s="1057"/>
      <c r="AH16" s="1064"/>
      <c r="AI16" s="1064"/>
      <c r="AJ16" s="1071"/>
      <c r="AK16" s="1047"/>
      <c r="AL16" s="1047"/>
      <c r="AM16" s="1073"/>
      <c r="AN16" s="1073"/>
      <c r="AO16" s="1073"/>
      <c r="AP16" s="1073"/>
      <c r="AQ16" s="1073"/>
      <c r="AR16" s="1073"/>
      <c r="AS16" s="1073"/>
      <c r="AT16" s="1073"/>
      <c r="AU16" s="1073"/>
      <c r="AV16" s="1073"/>
      <c r="AW16" s="1073"/>
      <c r="AX16" s="1073"/>
      <c r="AY16" s="1073"/>
      <c r="AZ16" s="1073"/>
      <c r="BA16" s="1073"/>
      <c r="BB16" s="1073"/>
      <c r="BC16" s="1073"/>
      <c r="BD16" s="1073"/>
      <c r="BE16" s="1073"/>
      <c r="BF16" s="1073"/>
      <c r="BG16" s="1073"/>
      <c r="BH16" s="1073"/>
      <c r="BI16" s="1073"/>
      <c r="BJ16" s="1073"/>
      <c r="BK16" s="1073"/>
      <c r="BL16" s="1073"/>
      <c r="BM16" s="1073"/>
      <c r="BN16" s="1073"/>
      <c r="BO16" s="1073"/>
      <c r="BP16" s="1073"/>
      <c r="BQ16" s="1073"/>
      <c r="BR16" s="1073"/>
      <c r="BS16" s="1073"/>
      <c r="BT16" s="1073"/>
      <c r="BU16" s="1073"/>
      <c r="BV16" s="1073"/>
      <c r="BW16" s="1073"/>
      <c r="BX16" s="1073"/>
      <c r="BY16" s="1073"/>
      <c r="BZ16" s="1073"/>
      <c r="CA16" s="1073"/>
      <c r="CB16" s="1073"/>
      <c r="CC16" s="1073"/>
      <c r="CD16" s="1073"/>
      <c r="CE16" s="1073"/>
      <c r="CF16" s="1073"/>
      <c r="CG16" s="1073"/>
      <c r="CH16" s="1073"/>
      <c r="CI16" s="1073"/>
      <c r="CJ16" s="1073"/>
      <c r="CK16" s="1073"/>
      <c r="CL16" s="1073"/>
      <c r="CM16" s="1073"/>
      <c r="CN16" s="1073"/>
      <c r="CO16" s="1073"/>
      <c r="CP16" s="1073"/>
      <c r="CQ16" s="1073"/>
      <c r="CR16" s="1073"/>
      <c r="CS16" s="1073"/>
      <c r="CT16" s="1073"/>
      <c r="CU16" s="1073"/>
      <c r="CV16" s="1073"/>
      <c r="CW16" s="1073"/>
      <c r="CX16" s="1073"/>
      <c r="CY16" s="1073"/>
      <c r="CZ16" s="1073"/>
      <c r="DA16" s="1073"/>
      <c r="DB16" s="1073"/>
      <c r="DC16" s="1073"/>
      <c r="DD16" s="1073"/>
      <c r="DE16" s="1073"/>
      <c r="DF16" s="1073"/>
      <c r="DG16" s="1073"/>
      <c r="DH16" s="1073"/>
      <c r="DI16" s="1073"/>
      <c r="DJ16" s="1073"/>
      <c r="DK16" s="1073"/>
      <c r="DL16" s="1073"/>
      <c r="DM16" s="1073"/>
      <c r="DN16" s="1073"/>
      <c r="DO16" s="1073"/>
      <c r="DP16" s="1073"/>
      <c r="DQ16" s="1073"/>
      <c r="DR16" s="1073"/>
      <c r="DS16" s="1073"/>
      <c r="DT16" s="1073"/>
      <c r="DU16" s="1073"/>
      <c r="DV16" s="1073"/>
      <c r="DW16" s="1073"/>
      <c r="DX16" s="1073"/>
      <c r="DY16" s="1073"/>
      <c r="DZ16" s="1073"/>
      <c r="EA16" s="1073"/>
      <c r="EB16" s="1073"/>
      <c r="EC16" s="1073"/>
      <c r="ED16" s="1073"/>
      <c r="EE16" s="1073"/>
      <c r="EF16" s="1073"/>
      <c r="EG16" s="1073"/>
      <c r="EH16" s="1073"/>
      <c r="EI16" s="1073"/>
      <c r="EJ16" s="1073"/>
      <c r="EK16" s="1073"/>
      <c r="EL16" s="1073"/>
      <c r="EM16" s="1073"/>
      <c r="EN16" s="1073"/>
      <c r="EO16" s="1073"/>
      <c r="EP16" s="1073"/>
      <c r="EQ16" s="1073"/>
      <c r="ER16" s="1073"/>
      <c r="ES16" s="1073"/>
      <c r="ET16" s="1073"/>
      <c r="EU16" s="1073"/>
      <c r="EV16" s="1073"/>
      <c r="EW16" s="1073"/>
      <c r="EX16" s="1073"/>
      <c r="EY16" s="1073"/>
      <c r="EZ16" s="1073"/>
      <c r="FA16" s="1073"/>
      <c r="FB16" s="1073"/>
      <c r="FC16" s="1073"/>
      <c r="FD16" s="1073"/>
      <c r="FE16" s="1073"/>
      <c r="FF16" s="1073"/>
      <c r="FG16" s="1073"/>
      <c r="FH16" s="1073"/>
      <c r="FI16" s="1073"/>
      <c r="FJ16" s="1073"/>
      <c r="FK16" s="1073"/>
      <c r="FL16" s="1073"/>
      <c r="FM16" s="1073"/>
      <c r="FN16" s="1073"/>
      <c r="FO16" s="1073"/>
      <c r="FP16" s="1073"/>
      <c r="FQ16" s="1073"/>
      <c r="FR16" s="1073"/>
      <c r="FS16" s="1073"/>
      <c r="FT16" s="1073"/>
      <c r="FU16" s="1073"/>
      <c r="FV16" s="1073"/>
      <c r="FW16" s="1073"/>
      <c r="FX16" s="1073"/>
      <c r="FY16" s="1073"/>
      <c r="FZ16" s="1073"/>
      <c r="GA16" s="1073"/>
      <c r="GB16" s="1073"/>
      <c r="GC16" s="1073"/>
      <c r="GD16" s="1073"/>
      <c r="GE16" s="1073"/>
      <c r="GF16" s="1073"/>
      <c r="GG16" s="1073"/>
      <c r="GH16" s="1073"/>
      <c r="GI16" s="1073"/>
      <c r="GJ16" s="1073"/>
      <c r="GK16" s="1073"/>
      <c r="GL16" s="1073"/>
      <c r="GM16" s="1073"/>
      <c r="GN16" s="1073"/>
      <c r="GO16" s="1073"/>
      <c r="GP16" s="1073"/>
      <c r="GQ16" s="1073"/>
      <c r="GR16" s="1073"/>
      <c r="GS16" s="1073"/>
      <c r="GT16" s="1073"/>
      <c r="GU16" s="1073"/>
      <c r="GV16" s="1073"/>
      <c r="GW16" s="1073"/>
      <c r="GX16" s="1073"/>
      <c r="GY16" s="1073"/>
      <c r="GZ16" s="1073"/>
      <c r="HA16" s="1073"/>
      <c r="HB16" s="1073"/>
      <c r="HC16" s="1073"/>
      <c r="HD16" s="1073"/>
      <c r="HE16" s="1073"/>
      <c r="HF16" s="1073"/>
      <c r="HG16" s="1073"/>
      <c r="HH16" s="1073"/>
      <c r="HI16" s="1073"/>
      <c r="HJ16" s="1073"/>
      <c r="HK16" s="1073"/>
      <c r="HL16" s="1073"/>
      <c r="HM16" s="1073"/>
      <c r="HN16" s="1073"/>
      <c r="HO16" s="1073"/>
      <c r="HP16" s="1073"/>
      <c r="HQ16" s="1073"/>
      <c r="HR16" s="1073"/>
      <c r="HS16" s="1073"/>
      <c r="HT16" s="1073"/>
      <c r="HU16" s="1073"/>
      <c r="HV16" s="1073"/>
      <c r="HW16" s="1073"/>
      <c r="HX16" s="1073"/>
      <c r="HY16" s="1073"/>
      <c r="HZ16" s="1073"/>
      <c r="IA16" s="1073"/>
      <c r="IB16" s="1073"/>
      <c r="IC16" s="1073"/>
      <c r="ID16" s="1073"/>
      <c r="IE16" s="1073"/>
      <c r="IF16" s="1073"/>
      <c r="IG16" s="1073"/>
      <c r="IH16" s="1073"/>
      <c r="II16" s="1073"/>
      <c r="IJ16" s="1073"/>
      <c r="IK16" s="1073"/>
      <c r="IL16" s="1073"/>
      <c r="IM16" s="1073"/>
      <c r="IN16" s="1073"/>
      <c r="IO16" s="1073"/>
      <c r="IP16" s="1073"/>
      <c r="IQ16" s="1073"/>
      <c r="IR16" s="1073"/>
      <c r="IS16" s="1073"/>
      <c r="IT16" s="1073"/>
      <c r="IU16" s="1073"/>
      <c r="IV16" s="1073"/>
    </row>
    <row r="17" spans="2:256" ht="14.5" customHeight="1">
      <c r="B17" s="1003"/>
      <c r="C17" s="1014"/>
      <c r="D17" s="1017"/>
      <c r="E17" s="1021"/>
      <c r="F17" s="1027"/>
      <c r="G17" s="1027"/>
      <c r="H17" s="1027"/>
      <c r="I17" s="1027"/>
      <c r="J17" s="1027"/>
      <c r="K17" s="1035"/>
      <c r="L17" s="1021"/>
      <c r="M17" s="1027"/>
      <c r="N17" s="1027"/>
      <c r="O17" s="1027"/>
      <c r="P17" s="1027"/>
      <c r="Q17" s="1027"/>
      <c r="R17" s="1035"/>
      <c r="S17" s="1021"/>
      <c r="T17" s="1027"/>
      <c r="U17" s="1027"/>
      <c r="V17" s="1027"/>
      <c r="W17" s="1027"/>
      <c r="X17" s="1027"/>
      <c r="Y17" s="1035"/>
      <c r="Z17" s="1021"/>
      <c r="AA17" s="1027"/>
      <c r="AB17" s="1027"/>
      <c r="AC17" s="1027"/>
      <c r="AD17" s="1027"/>
      <c r="AE17" s="1027"/>
      <c r="AF17" s="1051"/>
      <c r="AG17" s="1057"/>
      <c r="AH17" s="1064"/>
      <c r="AI17" s="1064"/>
      <c r="AJ17" s="1071"/>
      <c r="AK17" s="1047"/>
      <c r="AL17" s="1047"/>
      <c r="AM17" s="1073"/>
      <c r="AN17" s="1073"/>
      <c r="AO17" s="1073"/>
      <c r="AP17" s="1073"/>
      <c r="AQ17" s="1073"/>
      <c r="AR17" s="1073"/>
      <c r="AS17" s="1073"/>
      <c r="AT17" s="1073"/>
      <c r="AU17" s="1073"/>
      <c r="AV17" s="1073"/>
      <c r="AW17" s="1073"/>
      <c r="AX17" s="1073"/>
      <c r="AY17" s="1073"/>
      <c r="AZ17" s="1073"/>
      <c r="BA17" s="1073"/>
      <c r="BB17" s="1073"/>
      <c r="BC17" s="1073"/>
      <c r="BD17" s="1073"/>
      <c r="BE17" s="1073"/>
      <c r="BF17" s="1073"/>
      <c r="BG17" s="1073"/>
      <c r="BH17" s="1073"/>
      <c r="BI17" s="1073"/>
      <c r="BJ17" s="1073"/>
      <c r="BK17" s="1073"/>
      <c r="BL17" s="1073"/>
      <c r="BM17" s="1073"/>
      <c r="BN17" s="1073"/>
      <c r="BO17" s="1073"/>
      <c r="BP17" s="1073"/>
      <c r="BQ17" s="1073"/>
      <c r="BR17" s="1073"/>
      <c r="BS17" s="1073"/>
      <c r="BT17" s="1073"/>
      <c r="BU17" s="1073"/>
      <c r="BV17" s="1073"/>
      <c r="BW17" s="1073"/>
      <c r="BX17" s="1073"/>
      <c r="BY17" s="1073"/>
      <c r="BZ17" s="1073"/>
      <c r="CA17" s="1073"/>
      <c r="CB17" s="1073"/>
      <c r="CC17" s="1073"/>
      <c r="CD17" s="1073"/>
      <c r="CE17" s="1073"/>
      <c r="CF17" s="1073"/>
      <c r="CG17" s="1073"/>
      <c r="CH17" s="1073"/>
      <c r="CI17" s="1073"/>
      <c r="CJ17" s="1073"/>
      <c r="CK17" s="1073"/>
      <c r="CL17" s="1073"/>
      <c r="CM17" s="1073"/>
      <c r="CN17" s="1073"/>
      <c r="CO17" s="1073"/>
      <c r="CP17" s="1073"/>
      <c r="CQ17" s="1073"/>
      <c r="CR17" s="1073"/>
      <c r="CS17" s="1073"/>
      <c r="CT17" s="1073"/>
      <c r="CU17" s="1073"/>
      <c r="CV17" s="1073"/>
      <c r="CW17" s="1073"/>
      <c r="CX17" s="1073"/>
      <c r="CY17" s="1073"/>
      <c r="CZ17" s="1073"/>
      <c r="DA17" s="1073"/>
      <c r="DB17" s="1073"/>
      <c r="DC17" s="1073"/>
      <c r="DD17" s="1073"/>
      <c r="DE17" s="1073"/>
      <c r="DF17" s="1073"/>
      <c r="DG17" s="1073"/>
      <c r="DH17" s="1073"/>
      <c r="DI17" s="1073"/>
      <c r="DJ17" s="1073"/>
      <c r="DK17" s="1073"/>
      <c r="DL17" s="1073"/>
      <c r="DM17" s="1073"/>
      <c r="DN17" s="1073"/>
      <c r="DO17" s="1073"/>
      <c r="DP17" s="1073"/>
      <c r="DQ17" s="1073"/>
      <c r="DR17" s="1073"/>
      <c r="DS17" s="1073"/>
      <c r="DT17" s="1073"/>
      <c r="DU17" s="1073"/>
      <c r="DV17" s="1073"/>
      <c r="DW17" s="1073"/>
      <c r="DX17" s="1073"/>
      <c r="DY17" s="1073"/>
      <c r="DZ17" s="1073"/>
      <c r="EA17" s="1073"/>
      <c r="EB17" s="1073"/>
      <c r="EC17" s="1073"/>
      <c r="ED17" s="1073"/>
      <c r="EE17" s="1073"/>
      <c r="EF17" s="1073"/>
      <c r="EG17" s="1073"/>
      <c r="EH17" s="1073"/>
      <c r="EI17" s="1073"/>
      <c r="EJ17" s="1073"/>
      <c r="EK17" s="1073"/>
      <c r="EL17" s="1073"/>
      <c r="EM17" s="1073"/>
      <c r="EN17" s="1073"/>
      <c r="EO17" s="1073"/>
      <c r="EP17" s="1073"/>
      <c r="EQ17" s="1073"/>
      <c r="ER17" s="1073"/>
      <c r="ES17" s="1073"/>
      <c r="ET17" s="1073"/>
      <c r="EU17" s="1073"/>
      <c r="EV17" s="1073"/>
      <c r="EW17" s="1073"/>
      <c r="EX17" s="1073"/>
      <c r="EY17" s="1073"/>
      <c r="EZ17" s="1073"/>
      <c r="FA17" s="1073"/>
      <c r="FB17" s="1073"/>
      <c r="FC17" s="1073"/>
      <c r="FD17" s="1073"/>
      <c r="FE17" s="1073"/>
      <c r="FF17" s="1073"/>
      <c r="FG17" s="1073"/>
      <c r="FH17" s="1073"/>
      <c r="FI17" s="1073"/>
      <c r="FJ17" s="1073"/>
      <c r="FK17" s="1073"/>
      <c r="FL17" s="1073"/>
      <c r="FM17" s="1073"/>
      <c r="FN17" s="1073"/>
      <c r="FO17" s="1073"/>
      <c r="FP17" s="1073"/>
      <c r="FQ17" s="1073"/>
      <c r="FR17" s="1073"/>
      <c r="FS17" s="1073"/>
      <c r="FT17" s="1073"/>
      <c r="FU17" s="1073"/>
      <c r="FV17" s="1073"/>
      <c r="FW17" s="1073"/>
      <c r="FX17" s="1073"/>
      <c r="FY17" s="1073"/>
      <c r="FZ17" s="1073"/>
      <c r="GA17" s="1073"/>
      <c r="GB17" s="1073"/>
      <c r="GC17" s="1073"/>
      <c r="GD17" s="1073"/>
      <c r="GE17" s="1073"/>
      <c r="GF17" s="1073"/>
      <c r="GG17" s="1073"/>
      <c r="GH17" s="1073"/>
      <c r="GI17" s="1073"/>
      <c r="GJ17" s="1073"/>
      <c r="GK17" s="1073"/>
      <c r="GL17" s="1073"/>
      <c r="GM17" s="1073"/>
      <c r="GN17" s="1073"/>
      <c r="GO17" s="1073"/>
      <c r="GP17" s="1073"/>
      <c r="GQ17" s="1073"/>
      <c r="GR17" s="1073"/>
      <c r="GS17" s="1073"/>
      <c r="GT17" s="1073"/>
      <c r="GU17" s="1073"/>
      <c r="GV17" s="1073"/>
      <c r="GW17" s="1073"/>
      <c r="GX17" s="1073"/>
      <c r="GY17" s="1073"/>
      <c r="GZ17" s="1073"/>
      <c r="HA17" s="1073"/>
      <c r="HB17" s="1073"/>
      <c r="HC17" s="1073"/>
      <c r="HD17" s="1073"/>
      <c r="HE17" s="1073"/>
      <c r="HF17" s="1073"/>
      <c r="HG17" s="1073"/>
      <c r="HH17" s="1073"/>
      <c r="HI17" s="1073"/>
      <c r="HJ17" s="1073"/>
      <c r="HK17" s="1073"/>
      <c r="HL17" s="1073"/>
      <c r="HM17" s="1073"/>
      <c r="HN17" s="1073"/>
      <c r="HO17" s="1073"/>
      <c r="HP17" s="1073"/>
      <c r="HQ17" s="1073"/>
      <c r="HR17" s="1073"/>
      <c r="HS17" s="1073"/>
      <c r="HT17" s="1073"/>
      <c r="HU17" s="1073"/>
      <c r="HV17" s="1073"/>
      <c r="HW17" s="1073"/>
      <c r="HX17" s="1073"/>
      <c r="HY17" s="1073"/>
      <c r="HZ17" s="1073"/>
      <c r="IA17" s="1073"/>
      <c r="IB17" s="1073"/>
      <c r="IC17" s="1073"/>
      <c r="ID17" s="1073"/>
      <c r="IE17" s="1073"/>
      <c r="IF17" s="1073"/>
      <c r="IG17" s="1073"/>
      <c r="IH17" s="1073"/>
      <c r="II17" s="1073"/>
      <c r="IJ17" s="1073"/>
      <c r="IK17" s="1073"/>
      <c r="IL17" s="1073"/>
      <c r="IM17" s="1073"/>
      <c r="IN17" s="1073"/>
      <c r="IO17" s="1073"/>
      <c r="IP17" s="1073"/>
      <c r="IQ17" s="1073"/>
      <c r="IR17" s="1073"/>
      <c r="IS17" s="1073"/>
      <c r="IT17" s="1073"/>
      <c r="IU17" s="1073"/>
      <c r="IV17" s="1073"/>
    </row>
    <row r="18" spans="2:256" ht="14.5" customHeight="1">
      <c r="B18" s="1003"/>
      <c r="C18" s="1013"/>
      <c r="D18" s="1013"/>
      <c r="E18" s="1022"/>
      <c r="F18" s="1028"/>
      <c r="G18" s="1028"/>
      <c r="H18" s="1028"/>
      <c r="I18" s="1028"/>
      <c r="J18" s="1028"/>
      <c r="K18" s="1036"/>
      <c r="L18" s="1022"/>
      <c r="M18" s="1028"/>
      <c r="N18" s="1028"/>
      <c r="O18" s="1028"/>
      <c r="P18" s="1028"/>
      <c r="Q18" s="1028"/>
      <c r="R18" s="1036"/>
      <c r="S18" s="1022"/>
      <c r="T18" s="1028"/>
      <c r="U18" s="1028"/>
      <c r="V18" s="1028"/>
      <c r="W18" s="1028"/>
      <c r="X18" s="1028"/>
      <c r="Y18" s="1036"/>
      <c r="Z18" s="1022"/>
      <c r="AA18" s="1028"/>
      <c r="AB18" s="1028"/>
      <c r="AC18" s="1028"/>
      <c r="AD18" s="1028"/>
      <c r="AE18" s="1028"/>
      <c r="AF18" s="1052"/>
      <c r="AG18" s="1057"/>
      <c r="AH18" s="1064"/>
      <c r="AI18" s="1064"/>
      <c r="AJ18" s="1071"/>
      <c r="AK18" s="1047"/>
      <c r="AL18" s="1047"/>
      <c r="AM18" s="1073"/>
      <c r="AN18" s="1073"/>
      <c r="AO18" s="1073"/>
      <c r="AP18" s="1073"/>
      <c r="AQ18" s="1073"/>
      <c r="AR18" s="1073"/>
      <c r="AS18" s="1073"/>
      <c r="AT18" s="1073"/>
      <c r="AU18" s="1073"/>
      <c r="AV18" s="1073"/>
      <c r="AW18" s="1073"/>
      <c r="AX18" s="1073"/>
      <c r="AY18" s="1073"/>
      <c r="AZ18" s="1073"/>
      <c r="BA18" s="1073"/>
      <c r="BB18" s="1073"/>
      <c r="BC18" s="1073"/>
      <c r="BD18" s="1073"/>
      <c r="BE18" s="1073"/>
      <c r="BF18" s="1073"/>
      <c r="BG18" s="1073"/>
      <c r="BH18" s="1073"/>
      <c r="BI18" s="1073"/>
      <c r="BJ18" s="1073"/>
      <c r="BK18" s="1073"/>
      <c r="BL18" s="1073"/>
      <c r="BM18" s="1073"/>
      <c r="BN18" s="1073"/>
      <c r="BO18" s="1073"/>
      <c r="BP18" s="1073"/>
      <c r="BQ18" s="1073"/>
      <c r="BR18" s="1073"/>
      <c r="BS18" s="1073"/>
      <c r="BT18" s="1073"/>
      <c r="BU18" s="1073"/>
      <c r="BV18" s="1073"/>
      <c r="BW18" s="1073"/>
      <c r="BX18" s="1073"/>
      <c r="BY18" s="1073"/>
      <c r="BZ18" s="1073"/>
      <c r="CA18" s="1073"/>
      <c r="CB18" s="1073"/>
      <c r="CC18" s="1073"/>
      <c r="CD18" s="1073"/>
      <c r="CE18" s="1073"/>
      <c r="CF18" s="1073"/>
      <c r="CG18" s="1073"/>
      <c r="CH18" s="1073"/>
      <c r="CI18" s="1073"/>
      <c r="CJ18" s="1073"/>
      <c r="CK18" s="1073"/>
      <c r="CL18" s="1073"/>
      <c r="CM18" s="1073"/>
      <c r="CN18" s="1073"/>
      <c r="CO18" s="1073"/>
      <c r="CP18" s="1073"/>
      <c r="CQ18" s="1073"/>
      <c r="CR18" s="1073"/>
      <c r="CS18" s="1073"/>
      <c r="CT18" s="1073"/>
      <c r="CU18" s="1073"/>
      <c r="CV18" s="1073"/>
      <c r="CW18" s="1073"/>
      <c r="CX18" s="1073"/>
      <c r="CY18" s="1073"/>
      <c r="CZ18" s="1073"/>
      <c r="DA18" s="1073"/>
      <c r="DB18" s="1073"/>
      <c r="DC18" s="1073"/>
      <c r="DD18" s="1073"/>
      <c r="DE18" s="1073"/>
      <c r="DF18" s="1073"/>
      <c r="DG18" s="1073"/>
      <c r="DH18" s="1073"/>
      <c r="DI18" s="1073"/>
      <c r="DJ18" s="1073"/>
      <c r="DK18" s="1073"/>
      <c r="DL18" s="1073"/>
      <c r="DM18" s="1073"/>
      <c r="DN18" s="1073"/>
      <c r="DO18" s="1073"/>
      <c r="DP18" s="1073"/>
      <c r="DQ18" s="1073"/>
      <c r="DR18" s="1073"/>
      <c r="DS18" s="1073"/>
      <c r="DT18" s="1073"/>
      <c r="DU18" s="1073"/>
      <c r="DV18" s="1073"/>
      <c r="DW18" s="1073"/>
      <c r="DX18" s="1073"/>
      <c r="DY18" s="1073"/>
      <c r="DZ18" s="1073"/>
      <c r="EA18" s="1073"/>
      <c r="EB18" s="1073"/>
      <c r="EC18" s="1073"/>
      <c r="ED18" s="1073"/>
      <c r="EE18" s="1073"/>
      <c r="EF18" s="1073"/>
      <c r="EG18" s="1073"/>
      <c r="EH18" s="1073"/>
      <c r="EI18" s="1073"/>
      <c r="EJ18" s="1073"/>
      <c r="EK18" s="1073"/>
      <c r="EL18" s="1073"/>
      <c r="EM18" s="1073"/>
      <c r="EN18" s="1073"/>
      <c r="EO18" s="1073"/>
      <c r="EP18" s="1073"/>
      <c r="EQ18" s="1073"/>
      <c r="ER18" s="1073"/>
      <c r="ES18" s="1073"/>
      <c r="ET18" s="1073"/>
      <c r="EU18" s="1073"/>
      <c r="EV18" s="1073"/>
      <c r="EW18" s="1073"/>
      <c r="EX18" s="1073"/>
      <c r="EY18" s="1073"/>
      <c r="EZ18" s="1073"/>
      <c r="FA18" s="1073"/>
      <c r="FB18" s="1073"/>
      <c r="FC18" s="1073"/>
      <c r="FD18" s="1073"/>
      <c r="FE18" s="1073"/>
      <c r="FF18" s="1073"/>
      <c r="FG18" s="1073"/>
      <c r="FH18" s="1073"/>
      <c r="FI18" s="1073"/>
      <c r="FJ18" s="1073"/>
      <c r="FK18" s="1073"/>
      <c r="FL18" s="1073"/>
      <c r="FM18" s="1073"/>
      <c r="FN18" s="1073"/>
      <c r="FO18" s="1073"/>
      <c r="FP18" s="1073"/>
      <c r="FQ18" s="1073"/>
      <c r="FR18" s="1073"/>
      <c r="FS18" s="1073"/>
      <c r="FT18" s="1073"/>
      <c r="FU18" s="1073"/>
      <c r="FV18" s="1073"/>
      <c r="FW18" s="1073"/>
      <c r="FX18" s="1073"/>
      <c r="FY18" s="1073"/>
      <c r="FZ18" s="1073"/>
      <c r="GA18" s="1073"/>
      <c r="GB18" s="1073"/>
      <c r="GC18" s="1073"/>
      <c r="GD18" s="1073"/>
      <c r="GE18" s="1073"/>
      <c r="GF18" s="1073"/>
      <c r="GG18" s="1073"/>
      <c r="GH18" s="1073"/>
      <c r="GI18" s="1073"/>
      <c r="GJ18" s="1073"/>
      <c r="GK18" s="1073"/>
      <c r="GL18" s="1073"/>
      <c r="GM18" s="1073"/>
      <c r="GN18" s="1073"/>
      <c r="GO18" s="1073"/>
      <c r="GP18" s="1073"/>
      <c r="GQ18" s="1073"/>
      <c r="GR18" s="1073"/>
      <c r="GS18" s="1073"/>
      <c r="GT18" s="1073"/>
      <c r="GU18" s="1073"/>
      <c r="GV18" s="1073"/>
      <c r="GW18" s="1073"/>
      <c r="GX18" s="1073"/>
      <c r="GY18" s="1073"/>
      <c r="GZ18" s="1073"/>
      <c r="HA18" s="1073"/>
      <c r="HB18" s="1073"/>
      <c r="HC18" s="1073"/>
      <c r="HD18" s="1073"/>
      <c r="HE18" s="1073"/>
      <c r="HF18" s="1073"/>
      <c r="HG18" s="1073"/>
      <c r="HH18" s="1073"/>
      <c r="HI18" s="1073"/>
      <c r="HJ18" s="1073"/>
      <c r="HK18" s="1073"/>
      <c r="HL18" s="1073"/>
      <c r="HM18" s="1073"/>
      <c r="HN18" s="1073"/>
      <c r="HO18" s="1073"/>
      <c r="HP18" s="1073"/>
      <c r="HQ18" s="1073"/>
      <c r="HR18" s="1073"/>
      <c r="HS18" s="1073"/>
      <c r="HT18" s="1073"/>
      <c r="HU18" s="1073"/>
      <c r="HV18" s="1073"/>
      <c r="HW18" s="1073"/>
      <c r="HX18" s="1073"/>
      <c r="HY18" s="1073"/>
      <c r="HZ18" s="1073"/>
      <c r="IA18" s="1073"/>
      <c r="IB18" s="1073"/>
      <c r="IC18" s="1073"/>
      <c r="ID18" s="1073"/>
      <c r="IE18" s="1073"/>
      <c r="IF18" s="1073"/>
      <c r="IG18" s="1073"/>
      <c r="IH18" s="1073"/>
      <c r="II18" s="1073"/>
      <c r="IJ18" s="1073"/>
      <c r="IK18" s="1073"/>
      <c r="IL18" s="1073"/>
      <c r="IM18" s="1073"/>
      <c r="IN18" s="1073"/>
      <c r="IO18" s="1073"/>
      <c r="IP18" s="1073"/>
      <c r="IQ18" s="1073"/>
      <c r="IR18" s="1073"/>
      <c r="IS18" s="1073"/>
      <c r="IT18" s="1073"/>
      <c r="IU18" s="1073"/>
      <c r="IV18" s="1073"/>
    </row>
    <row r="19" spans="2:256" ht="14.5" customHeight="1">
      <c r="B19" s="1003"/>
      <c r="C19" s="1013"/>
      <c r="D19" s="1013"/>
      <c r="E19" s="1021"/>
      <c r="F19" s="1027"/>
      <c r="G19" s="1027"/>
      <c r="H19" s="1027"/>
      <c r="I19" s="1027"/>
      <c r="J19" s="1027"/>
      <c r="K19" s="1035"/>
      <c r="L19" s="1021"/>
      <c r="M19" s="1027"/>
      <c r="N19" s="1027"/>
      <c r="O19" s="1027"/>
      <c r="P19" s="1027"/>
      <c r="Q19" s="1027"/>
      <c r="R19" s="1035"/>
      <c r="S19" s="1021"/>
      <c r="T19" s="1027"/>
      <c r="U19" s="1027"/>
      <c r="V19" s="1027"/>
      <c r="W19" s="1027"/>
      <c r="X19" s="1027"/>
      <c r="Y19" s="1035"/>
      <c r="Z19" s="1021"/>
      <c r="AA19" s="1027"/>
      <c r="AB19" s="1027"/>
      <c r="AC19" s="1027"/>
      <c r="AD19" s="1027"/>
      <c r="AE19" s="1027"/>
      <c r="AF19" s="1051"/>
      <c r="AG19" s="1057"/>
      <c r="AH19" s="1064"/>
      <c r="AI19" s="1064"/>
      <c r="AJ19" s="1071"/>
      <c r="AK19" s="1047"/>
      <c r="AL19" s="1047"/>
      <c r="AM19" s="1073"/>
      <c r="AN19" s="1073"/>
      <c r="AO19" s="1073"/>
      <c r="AP19" s="1073"/>
      <c r="AQ19" s="1073"/>
      <c r="AR19" s="1073"/>
      <c r="AS19" s="1073"/>
      <c r="AT19" s="1073"/>
      <c r="AU19" s="1073"/>
      <c r="AV19" s="1073"/>
      <c r="AW19" s="1073"/>
      <c r="AX19" s="1073"/>
      <c r="AY19" s="1073"/>
      <c r="AZ19" s="1073"/>
      <c r="BA19" s="1073"/>
      <c r="BB19" s="1073"/>
      <c r="BC19" s="1073"/>
      <c r="BD19" s="1073"/>
      <c r="BE19" s="1073"/>
      <c r="BF19" s="1073"/>
      <c r="BG19" s="1073"/>
      <c r="BH19" s="1073"/>
      <c r="BI19" s="1073"/>
      <c r="BJ19" s="1073"/>
      <c r="BK19" s="1073"/>
      <c r="BL19" s="1073"/>
      <c r="BM19" s="1073"/>
      <c r="BN19" s="1073"/>
      <c r="BO19" s="1073"/>
      <c r="BP19" s="1073"/>
      <c r="BQ19" s="1073"/>
      <c r="BR19" s="1073"/>
      <c r="BS19" s="1073"/>
      <c r="BT19" s="1073"/>
      <c r="BU19" s="1073"/>
      <c r="BV19" s="1073"/>
      <c r="BW19" s="1073"/>
      <c r="BX19" s="1073"/>
      <c r="BY19" s="1073"/>
      <c r="BZ19" s="1073"/>
      <c r="CA19" s="1073"/>
      <c r="CB19" s="1073"/>
      <c r="CC19" s="1073"/>
      <c r="CD19" s="1073"/>
      <c r="CE19" s="1073"/>
      <c r="CF19" s="1073"/>
      <c r="CG19" s="1073"/>
      <c r="CH19" s="1073"/>
      <c r="CI19" s="1073"/>
      <c r="CJ19" s="1073"/>
      <c r="CK19" s="1073"/>
      <c r="CL19" s="1073"/>
      <c r="CM19" s="1073"/>
      <c r="CN19" s="1073"/>
      <c r="CO19" s="1073"/>
      <c r="CP19" s="1073"/>
      <c r="CQ19" s="1073"/>
      <c r="CR19" s="1073"/>
      <c r="CS19" s="1073"/>
      <c r="CT19" s="1073"/>
      <c r="CU19" s="1073"/>
      <c r="CV19" s="1073"/>
      <c r="CW19" s="1073"/>
      <c r="CX19" s="1073"/>
      <c r="CY19" s="1073"/>
      <c r="CZ19" s="1073"/>
      <c r="DA19" s="1073"/>
      <c r="DB19" s="1073"/>
      <c r="DC19" s="1073"/>
      <c r="DD19" s="1073"/>
      <c r="DE19" s="1073"/>
      <c r="DF19" s="1073"/>
      <c r="DG19" s="1073"/>
      <c r="DH19" s="1073"/>
      <c r="DI19" s="1073"/>
      <c r="DJ19" s="1073"/>
      <c r="DK19" s="1073"/>
      <c r="DL19" s="1073"/>
      <c r="DM19" s="1073"/>
      <c r="DN19" s="1073"/>
      <c r="DO19" s="1073"/>
      <c r="DP19" s="1073"/>
      <c r="DQ19" s="1073"/>
      <c r="DR19" s="1073"/>
      <c r="DS19" s="1073"/>
      <c r="DT19" s="1073"/>
      <c r="DU19" s="1073"/>
      <c r="DV19" s="1073"/>
      <c r="DW19" s="1073"/>
      <c r="DX19" s="1073"/>
      <c r="DY19" s="1073"/>
      <c r="DZ19" s="1073"/>
      <c r="EA19" s="1073"/>
      <c r="EB19" s="1073"/>
      <c r="EC19" s="1073"/>
      <c r="ED19" s="1073"/>
      <c r="EE19" s="1073"/>
      <c r="EF19" s="1073"/>
      <c r="EG19" s="1073"/>
      <c r="EH19" s="1073"/>
      <c r="EI19" s="1073"/>
      <c r="EJ19" s="1073"/>
      <c r="EK19" s="1073"/>
      <c r="EL19" s="1073"/>
      <c r="EM19" s="1073"/>
      <c r="EN19" s="1073"/>
      <c r="EO19" s="1073"/>
      <c r="EP19" s="1073"/>
      <c r="EQ19" s="1073"/>
      <c r="ER19" s="1073"/>
      <c r="ES19" s="1073"/>
      <c r="ET19" s="1073"/>
      <c r="EU19" s="1073"/>
      <c r="EV19" s="1073"/>
      <c r="EW19" s="1073"/>
      <c r="EX19" s="1073"/>
      <c r="EY19" s="1073"/>
      <c r="EZ19" s="1073"/>
      <c r="FA19" s="1073"/>
      <c r="FB19" s="1073"/>
      <c r="FC19" s="1073"/>
      <c r="FD19" s="1073"/>
      <c r="FE19" s="1073"/>
      <c r="FF19" s="1073"/>
      <c r="FG19" s="1073"/>
      <c r="FH19" s="1073"/>
      <c r="FI19" s="1073"/>
      <c r="FJ19" s="1073"/>
      <c r="FK19" s="1073"/>
      <c r="FL19" s="1073"/>
      <c r="FM19" s="1073"/>
      <c r="FN19" s="1073"/>
      <c r="FO19" s="1073"/>
      <c r="FP19" s="1073"/>
      <c r="FQ19" s="1073"/>
      <c r="FR19" s="1073"/>
      <c r="FS19" s="1073"/>
      <c r="FT19" s="1073"/>
      <c r="FU19" s="1073"/>
      <c r="FV19" s="1073"/>
      <c r="FW19" s="1073"/>
      <c r="FX19" s="1073"/>
      <c r="FY19" s="1073"/>
      <c r="FZ19" s="1073"/>
      <c r="GA19" s="1073"/>
      <c r="GB19" s="1073"/>
      <c r="GC19" s="1073"/>
      <c r="GD19" s="1073"/>
      <c r="GE19" s="1073"/>
      <c r="GF19" s="1073"/>
      <c r="GG19" s="1073"/>
      <c r="GH19" s="1073"/>
      <c r="GI19" s="1073"/>
      <c r="GJ19" s="1073"/>
      <c r="GK19" s="1073"/>
      <c r="GL19" s="1073"/>
      <c r="GM19" s="1073"/>
      <c r="GN19" s="1073"/>
      <c r="GO19" s="1073"/>
      <c r="GP19" s="1073"/>
      <c r="GQ19" s="1073"/>
      <c r="GR19" s="1073"/>
      <c r="GS19" s="1073"/>
      <c r="GT19" s="1073"/>
      <c r="GU19" s="1073"/>
      <c r="GV19" s="1073"/>
      <c r="GW19" s="1073"/>
      <c r="GX19" s="1073"/>
      <c r="GY19" s="1073"/>
      <c r="GZ19" s="1073"/>
      <c r="HA19" s="1073"/>
      <c r="HB19" s="1073"/>
      <c r="HC19" s="1073"/>
      <c r="HD19" s="1073"/>
      <c r="HE19" s="1073"/>
      <c r="HF19" s="1073"/>
      <c r="HG19" s="1073"/>
      <c r="HH19" s="1073"/>
      <c r="HI19" s="1073"/>
      <c r="HJ19" s="1073"/>
      <c r="HK19" s="1073"/>
      <c r="HL19" s="1073"/>
      <c r="HM19" s="1073"/>
      <c r="HN19" s="1073"/>
      <c r="HO19" s="1073"/>
      <c r="HP19" s="1073"/>
      <c r="HQ19" s="1073"/>
      <c r="HR19" s="1073"/>
      <c r="HS19" s="1073"/>
      <c r="HT19" s="1073"/>
      <c r="HU19" s="1073"/>
      <c r="HV19" s="1073"/>
      <c r="HW19" s="1073"/>
      <c r="HX19" s="1073"/>
      <c r="HY19" s="1073"/>
      <c r="HZ19" s="1073"/>
      <c r="IA19" s="1073"/>
      <c r="IB19" s="1073"/>
      <c r="IC19" s="1073"/>
      <c r="ID19" s="1073"/>
      <c r="IE19" s="1073"/>
      <c r="IF19" s="1073"/>
      <c r="IG19" s="1073"/>
      <c r="IH19" s="1073"/>
      <c r="II19" s="1073"/>
      <c r="IJ19" s="1073"/>
      <c r="IK19" s="1073"/>
      <c r="IL19" s="1073"/>
      <c r="IM19" s="1073"/>
      <c r="IN19" s="1073"/>
      <c r="IO19" s="1073"/>
      <c r="IP19" s="1073"/>
      <c r="IQ19" s="1073"/>
      <c r="IR19" s="1073"/>
      <c r="IS19" s="1073"/>
      <c r="IT19" s="1073"/>
      <c r="IU19" s="1073"/>
      <c r="IV19" s="1073"/>
    </row>
    <row r="20" spans="2:256" ht="14.5" customHeight="1">
      <c r="B20" s="1003"/>
      <c r="C20" s="1013"/>
      <c r="D20" s="1013"/>
      <c r="E20" s="1022"/>
      <c r="F20" s="1028"/>
      <c r="G20" s="1028"/>
      <c r="H20" s="1028"/>
      <c r="I20" s="1028"/>
      <c r="J20" s="1028"/>
      <c r="K20" s="1036"/>
      <c r="L20" s="1022"/>
      <c r="M20" s="1028"/>
      <c r="N20" s="1028"/>
      <c r="O20" s="1028"/>
      <c r="P20" s="1028"/>
      <c r="Q20" s="1028"/>
      <c r="R20" s="1036"/>
      <c r="S20" s="1022"/>
      <c r="T20" s="1028"/>
      <c r="U20" s="1028"/>
      <c r="V20" s="1028"/>
      <c r="W20" s="1028"/>
      <c r="X20" s="1028"/>
      <c r="Y20" s="1036"/>
      <c r="Z20" s="1022"/>
      <c r="AA20" s="1028"/>
      <c r="AB20" s="1028"/>
      <c r="AC20" s="1028"/>
      <c r="AD20" s="1028"/>
      <c r="AE20" s="1028"/>
      <c r="AF20" s="1052"/>
      <c r="AG20" s="1057"/>
      <c r="AH20" s="1064"/>
      <c r="AI20" s="1064"/>
      <c r="AJ20" s="1071"/>
      <c r="AK20" s="1047"/>
      <c r="AL20" s="1047"/>
      <c r="AM20" s="1073"/>
      <c r="AN20" s="1073"/>
      <c r="AO20" s="1073"/>
      <c r="AP20" s="1073"/>
      <c r="AQ20" s="1073"/>
      <c r="AR20" s="1073"/>
      <c r="AS20" s="1073"/>
      <c r="AT20" s="1073"/>
      <c r="AU20" s="1073"/>
      <c r="AV20" s="1073"/>
      <c r="AW20" s="1073"/>
      <c r="AX20" s="1073"/>
      <c r="AY20" s="1073"/>
      <c r="AZ20" s="1073"/>
      <c r="BA20" s="1073"/>
      <c r="BB20" s="1073"/>
      <c r="BC20" s="1073"/>
      <c r="BD20" s="1073"/>
      <c r="BE20" s="1073"/>
      <c r="BF20" s="1073"/>
      <c r="BG20" s="1073"/>
      <c r="BH20" s="1073"/>
      <c r="BI20" s="1073"/>
      <c r="BJ20" s="1073"/>
      <c r="BK20" s="1073"/>
      <c r="BL20" s="1073"/>
      <c r="BM20" s="1073"/>
      <c r="BN20" s="1073"/>
      <c r="BO20" s="1073"/>
      <c r="BP20" s="1073"/>
      <c r="BQ20" s="1073"/>
      <c r="BR20" s="1073"/>
      <c r="BS20" s="1073"/>
      <c r="BT20" s="1073"/>
      <c r="BU20" s="1073"/>
      <c r="BV20" s="1073"/>
      <c r="BW20" s="1073"/>
      <c r="BX20" s="1073"/>
      <c r="BY20" s="1073"/>
      <c r="BZ20" s="1073"/>
      <c r="CA20" s="1073"/>
      <c r="CB20" s="1073"/>
      <c r="CC20" s="1073"/>
      <c r="CD20" s="1073"/>
      <c r="CE20" s="1073"/>
      <c r="CF20" s="1073"/>
      <c r="CG20" s="1073"/>
      <c r="CH20" s="1073"/>
      <c r="CI20" s="1073"/>
      <c r="CJ20" s="1073"/>
      <c r="CK20" s="1073"/>
      <c r="CL20" s="1073"/>
      <c r="CM20" s="1073"/>
      <c r="CN20" s="1073"/>
      <c r="CO20" s="1073"/>
      <c r="CP20" s="1073"/>
      <c r="CQ20" s="1073"/>
      <c r="CR20" s="1073"/>
      <c r="CS20" s="1073"/>
      <c r="CT20" s="1073"/>
      <c r="CU20" s="1073"/>
      <c r="CV20" s="1073"/>
      <c r="CW20" s="1073"/>
      <c r="CX20" s="1073"/>
      <c r="CY20" s="1073"/>
      <c r="CZ20" s="1073"/>
      <c r="DA20" s="1073"/>
      <c r="DB20" s="1073"/>
      <c r="DC20" s="1073"/>
      <c r="DD20" s="1073"/>
      <c r="DE20" s="1073"/>
      <c r="DF20" s="1073"/>
      <c r="DG20" s="1073"/>
      <c r="DH20" s="1073"/>
      <c r="DI20" s="1073"/>
      <c r="DJ20" s="1073"/>
      <c r="DK20" s="1073"/>
      <c r="DL20" s="1073"/>
      <c r="DM20" s="1073"/>
      <c r="DN20" s="1073"/>
      <c r="DO20" s="1073"/>
      <c r="DP20" s="1073"/>
      <c r="DQ20" s="1073"/>
      <c r="DR20" s="1073"/>
      <c r="DS20" s="1073"/>
      <c r="DT20" s="1073"/>
      <c r="DU20" s="1073"/>
      <c r="DV20" s="1073"/>
      <c r="DW20" s="1073"/>
      <c r="DX20" s="1073"/>
      <c r="DY20" s="1073"/>
      <c r="DZ20" s="1073"/>
      <c r="EA20" s="1073"/>
      <c r="EB20" s="1073"/>
      <c r="EC20" s="1073"/>
      <c r="ED20" s="1073"/>
      <c r="EE20" s="1073"/>
      <c r="EF20" s="1073"/>
      <c r="EG20" s="1073"/>
      <c r="EH20" s="1073"/>
      <c r="EI20" s="1073"/>
      <c r="EJ20" s="1073"/>
      <c r="EK20" s="1073"/>
      <c r="EL20" s="1073"/>
      <c r="EM20" s="1073"/>
      <c r="EN20" s="1073"/>
      <c r="EO20" s="1073"/>
      <c r="EP20" s="1073"/>
      <c r="EQ20" s="1073"/>
      <c r="ER20" s="1073"/>
      <c r="ES20" s="1073"/>
      <c r="ET20" s="1073"/>
      <c r="EU20" s="1073"/>
      <c r="EV20" s="1073"/>
      <c r="EW20" s="1073"/>
      <c r="EX20" s="1073"/>
      <c r="EY20" s="1073"/>
      <c r="EZ20" s="1073"/>
      <c r="FA20" s="1073"/>
      <c r="FB20" s="1073"/>
      <c r="FC20" s="1073"/>
      <c r="FD20" s="1073"/>
      <c r="FE20" s="1073"/>
      <c r="FF20" s="1073"/>
      <c r="FG20" s="1073"/>
      <c r="FH20" s="1073"/>
      <c r="FI20" s="1073"/>
      <c r="FJ20" s="1073"/>
      <c r="FK20" s="1073"/>
      <c r="FL20" s="1073"/>
      <c r="FM20" s="1073"/>
      <c r="FN20" s="1073"/>
      <c r="FO20" s="1073"/>
      <c r="FP20" s="1073"/>
      <c r="FQ20" s="1073"/>
      <c r="FR20" s="1073"/>
      <c r="FS20" s="1073"/>
      <c r="FT20" s="1073"/>
      <c r="FU20" s="1073"/>
      <c r="FV20" s="1073"/>
      <c r="FW20" s="1073"/>
      <c r="FX20" s="1073"/>
      <c r="FY20" s="1073"/>
      <c r="FZ20" s="1073"/>
      <c r="GA20" s="1073"/>
      <c r="GB20" s="1073"/>
      <c r="GC20" s="1073"/>
      <c r="GD20" s="1073"/>
      <c r="GE20" s="1073"/>
      <c r="GF20" s="1073"/>
      <c r="GG20" s="1073"/>
      <c r="GH20" s="1073"/>
      <c r="GI20" s="1073"/>
      <c r="GJ20" s="1073"/>
      <c r="GK20" s="1073"/>
      <c r="GL20" s="1073"/>
      <c r="GM20" s="1073"/>
      <c r="GN20" s="1073"/>
      <c r="GO20" s="1073"/>
      <c r="GP20" s="1073"/>
      <c r="GQ20" s="1073"/>
      <c r="GR20" s="1073"/>
      <c r="GS20" s="1073"/>
      <c r="GT20" s="1073"/>
      <c r="GU20" s="1073"/>
      <c r="GV20" s="1073"/>
      <c r="GW20" s="1073"/>
      <c r="GX20" s="1073"/>
      <c r="GY20" s="1073"/>
      <c r="GZ20" s="1073"/>
      <c r="HA20" s="1073"/>
      <c r="HB20" s="1073"/>
      <c r="HC20" s="1073"/>
      <c r="HD20" s="1073"/>
      <c r="HE20" s="1073"/>
      <c r="HF20" s="1073"/>
      <c r="HG20" s="1073"/>
      <c r="HH20" s="1073"/>
      <c r="HI20" s="1073"/>
      <c r="HJ20" s="1073"/>
      <c r="HK20" s="1073"/>
      <c r="HL20" s="1073"/>
      <c r="HM20" s="1073"/>
      <c r="HN20" s="1073"/>
      <c r="HO20" s="1073"/>
      <c r="HP20" s="1073"/>
      <c r="HQ20" s="1073"/>
      <c r="HR20" s="1073"/>
      <c r="HS20" s="1073"/>
      <c r="HT20" s="1073"/>
      <c r="HU20" s="1073"/>
      <c r="HV20" s="1073"/>
      <c r="HW20" s="1073"/>
      <c r="HX20" s="1073"/>
      <c r="HY20" s="1073"/>
      <c r="HZ20" s="1073"/>
      <c r="IA20" s="1073"/>
      <c r="IB20" s="1073"/>
      <c r="IC20" s="1073"/>
      <c r="ID20" s="1073"/>
      <c r="IE20" s="1073"/>
      <c r="IF20" s="1073"/>
      <c r="IG20" s="1073"/>
      <c r="IH20" s="1073"/>
      <c r="II20" s="1073"/>
      <c r="IJ20" s="1073"/>
      <c r="IK20" s="1073"/>
      <c r="IL20" s="1073"/>
      <c r="IM20" s="1073"/>
      <c r="IN20" s="1073"/>
      <c r="IO20" s="1073"/>
      <c r="IP20" s="1073"/>
      <c r="IQ20" s="1073"/>
      <c r="IR20" s="1073"/>
      <c r="IS20" s="1073"/>
      <c r="IT20" s="1073"/>
      <c r="IU20" s="1073"/>
      <c r="IV20" s="1073"/>
    </row>
    <row r="21" spans="2:256" ht="14.5" customHeight="1">
      <c r="B21" s="1003"/>
      <c r="C21" s="1013"/>
      <c r="D21" s="1013"/>
      <c r="E21" s="1021"/>
      <c r="F21" s="1027"/>
      <c r="G21" s="1027"/>
      <c r="H21" s="1027"/>
      <c r="I21" s="1027"/>
      <c r="J21" s="1027"/>
      <c r="K21" s="1035"/>
      <c r="L21" s="1021"/>
      <c r="M21" s="1027"/>
      <c r="N21" s="1027"/>
      <c r="O21" s="1027"/>
      <c r="P21" s="1027"/>
      <c r="Q21" s="1027"/>
      <c r="R21" s="1035"/>
      <c r="S21" s="1021"/>
      <c r="T21" s="1027"/>
      <c r="U21" s="1027"/>
      <c r="V21" s="1027"/>
      <c r="W21" s="1027"/>
      <c r="X21" s="1027"/>
      <c r="Y21" s="1035"/>
      <c r="Z21" s="1021"/>
      <c r="AA21" s="1027"/>
      <c r="AB21" s="1027"/>
      <c r="AC21" s="1027"/>
      <c r="AD21" s="1027"/>
      <c r="AE21" s="1027"/>
      <c r="AF21" s="1051"/>
      <c r="AG21" s="1057"/>
      <c r="AH21" s="1064"/>
      <c r="AI21" s="1064"/>
      <c r="AJ21" s="1071"/>
      <c r="AK21" s="1047"/>
      <c r="AL21" s="1047"/>
      <c r="AM21" s="1073"/>
      <c r="AN21" s="1073"/>
      <c r="AO21" s="1073"/>
      <c r="AP21" s="1073"/>
      <c r="AQ21" s="1073"/>
      <c r="AR21" s="1073"/>
      <c r="AS21" s="1073"/>
      <c r="AT21" s="1073"/>
      <c r="AU21" s="1073"/>
      <c r="AV21" s="1073"/>
      <c r="AW21" s="1073"/>
      <c r="AX21" s="1073"/>
      <c r="AY21" s="1073"/>
      <c r="AZ21" s="1073"/>
      <c r="BA21" s="1073"/>
      <c r="BB21" s="1073"/>
      <c r="BC21" s="1073"/>
      <c r="BD21" s="1073"/>
      <c r="BE21" s="1073"/>
      <c r="BF21" s="1073"/>
      <c r="BG21" s="1073"/>
      <c r="BH21" s="1073"/>
      <c r="BI21" s="1073"/>
      <c r="BJ21" s="1073"/>
      <c r="BK21" s="1073"/>
      <c r="BL21" s="1073"/>
      <c r="BM21" s="1073"/>
      <c r="BN21" s="1073"/>
      <c r="BO21" s="1073"/>
      <c r="BP21" s="1073"/>
      <c r="BQ21" s="1073"/>
      <c r="BR21" s="1073"/>
      <c r="BS21" s="1073"/>
      <c r="BT21" s="1073"/>
      <c r="BU21" s="1073"/>
      <c r="BV21" s="1073"/>
      <c r="BW21" s="1073"/>
      <c r="BX21" s="1073"/>
      <c r="BY21" s="1073"/>
      <c r="BZ21" s="1073"/>
      <c r="CA21" s="1073"/>
      <c r="CB21" s="1073"/>
      <c r="CC21" s="1073"/>
      <c r="CD21" s="1073"/>
      <c r="CE21" s="1073"/>
      <c r="CF21" s="1073"/>
      <c r="CG21" s="1073"/>
      <c r="CH21" s="1073"/>
      <c r="CI21" s="1073"/>
      <c r="CJ21" s="1073"/>
      <c r="CK21" s="1073"/>
      <c r="CL21" s="1073"/>
      <c r="CM21" s="1073"/>
      <c r="CN21" s="1073"/>
      <c r="CO21" s="1073"/>
      <c r="CP21" s="1073"/>
      <c r="CQ21" s="1073"/>
      <c r="CR21" s="1073"/>
      <c r="CS21" s="1073"/>
      <c r="CT21" s="1073"/>
      <c r="CU21" s="1073"/>
      <c r="CV21" s="1073"/>
      <c r="CW21" s="1073"/>
      <c r="CX21" s="1073"/>
      <c r="CY21" s="1073"/>
      <c r="CZ21" s="1073"/>
      <c r="DA21" s="1073"/>
      <c r="DB21" s="1073"/>
      <c r="DC21" s="1073"/>
      <c r="DD21" s="1073"/>
      <c r="DE21" s="1073"/>
      <c r="DF21" s="1073"/>
      <c r="DG21" s="1073"/>
      <c r="DH21" s="1073"/>
      <c r="DI21" s="1073"/>
      <c r="DJ21" s="1073"/>
      <c r="DK21" s="1073"/>
      <c r="DL21" s="1073"/>
      <c r="DM21" s="1073"/>
      <c r="DN21" s="1073"/>
      <c r="DO21" s="1073"/>
      <c r="DP21" s="1073"/>
      <c r="DQ21" s="1073"/>
      <c r="DR21" s="1073"/>
      <c r="DS21" s="1073"/>
      <c r="DT21" s="1073"/>
      <c r="DU21" s="1073"/>
      <c r="DV21" s="1073"/>
      <c r="DW21" s="1073"/>
      <c r="DX21" s="1073"/>
      <c r="DY21" s="1073"/>
      <c r="DZ21" s="1073"/>
      <c r="EA21" s="1073"/>
      <c r="EB21" s="1073"/>
      <c r="EC21" s="1073"/>
      <c r="ED21" s="1073"/>
      <c r="EE21" s="1073"/>
      <c r="EF21" s="1073"/>
      <c r="EG21" s="1073"/>
      <c r="EH21" s="1073"/>
      <c r="EI21" s="1073"/>
      <c r="EJ21" s="1073"/>
      <c r="EK21" s="1073"/>
      <c r="EL21" s="1073"/>
      <c r="EM21" s="1073"/>
      <c r="EN21" s="1073"/>
      <c r="EO21" s="1073"/>
      <c r="EP21" s="1073"/>
      <c r="EQ21" s="1073"/>
      <c r="ER21" s="1073"/>
      <c r="ES21" s="1073"/>
      <c r="ET21" s="1073"/>
      <c r="EU21" s="1073"/>
      <c r="EV21" s="1073"/>
      <c r="EW21" s="1073"/>
      <c r="EX21" s="1073"/>
      <c r="EY21" s="1073"/>
      <c r="EZ21" s="1073"/>
      <c r="FA21" s="1073"/>
      <c r="FB21" s="1073"/>
      <c r="FC21" s="1073"/>
      <c r="FD21" s="1073"/>
      <c r="FE21" s="1073"/>
      <c r="FF21" s="1073"/>
      <c r="FG21" s="1073"/>
      <c r="FH21" s="1073"/>
      <c r="FI21" s="1073"/>
      <c r="FJ21" s="1073"/>
      <c r="FK21" s="1073"/>
      <c r="FL21" s="1073"/>
      <c r="FM21" s="1073"/>
      <c r="FN21" s="1073"/>
      <c r="FO21" s="1073"/>
      <c r="FP21" s="1073"/>
      <c r="FQ21" s="1073"/>
      <c r="FR21" s="1073"/>
      <c r="FS21" s="1073"/>
      <c r="FT21" s="1073"/>
      <c r="FU21" s="1073"/>
      <c r="FV21" s="1073"/>
      <c r="FW21" s="1073"/>
      <c r="FX21" s="1073"/>
      <c r="FY21" s="1073"/>
      <c r="FZ21" s="1073"/>
      <c r="GA21" s="1073"/>
      <c r="GB21" s="1073"/>
      <c r="GC21" s="1073"/>
      <c r="GD21" s="1073"/>
      <c r="GE21" s="1073"/>
      <c r="GF21" s="1073"/>
      <c r="GG21" s="1073"/>
      <c r="GH21" s="1073"/>
      <c r="GI21" s="1073"/>
      <c r="GJ21" s="1073"/>
      <c r="GK21" s="1073"/>
      <c r="GL21" s="1073"/>
      <c r="GM21" s="1073"/>
      <c r="GN21" s="1073"/>
      <c r="GO21" s="1073"/>
      <c r="GP21" s="1073"/>
      <c r="GQ21" s="1073"/>
      <c r="GR21" s="1073"/>
      <c r="GS21" s="1073"/>
      <c r="GT21" s="1073"/>
      <c r="GU21" s="1073"/>
      <c r="GV21" s="1073"/>
      <c r="GW21" s="1073"/>
      <c r="GX21" s="1073"/>
      <c r="GY21" s="1073"/>
      <c r="GZ21" s="1073"/>
      <c r="HA21" s="1073"/>
      <c r="HB21" s="1073"/>
      <c r="HC21" s="1073"/>
      <c r="HD21" s="1073"/>
      <c r="HE21" s="1073"/>
      <c r="HF21" s="1073"/>
      <c r="HG21" s="1073"/>
      <c r="HH21" s="1073"/>
      <c r="HI21" s="1073"/>
      <c r="HJ21" s="1073"/>
      <c r="HK21" s="1073"/>
      <c r="HL21" s="1073"/>
      <c r="HM21" s="1073"/>
      <c r="HN21" s="1073"/>
      <c r="HO21" s="1073"/>
      <c r="HP21" s="1073"/>
      <c r="HQ21" s="1073"/>
      <c r="HR21" s="1073"/>
      <c r="HS21" s="1073"/>
      <c r="HT21" s="1073"/>
      <c r="HU21" s="1073"/>
      <c r="HV21" s="1073"/>
      <c r="HW21" s="1073"/>
      <c r="HX21" s="1073"/>
      <c r="HY21" s="1073"/>
      <c r="HZ21" s="1073"/>
      <c r="IA21" s="1073"/>
      <c r="IB21" s="1073"/>
      <c r="IC21" s="1073"/>
      <c r="ID21" s="1073"/>
      <c r="IE21" s="1073"/>
      <c r="IF21" s="1073"/>
      <c r="IG21" s="1073"/>
      <c r="IH21" s="1073"/>
      <c r="II21" s="1073"/>
      <c r="IJ21" s="1073"/>
      <c r="IK21" s="1073"/>
      <c r="IL21" s="1073"/>
      <c r="IM21" s="1073"/>
      <c r="IN21" s="1073"/>
      <c r="IO21" s="1073"/>
      <c r="IP21" s="1073"/>
      <c r="IQ21" s="1073"/>
      <c r="IR21" s="1073"/>
      <c r="IS21" s="1073"/>
      <c r="IT21" s="1073"/>
      <c r="IU21" s="1073"/>
      <c r="IV21" s="1073"/>
    </row>
    <row r="22" spans="2:256" ht="14.5" customHeight="1">
      <c r="B22" s="1003"/>
      <c r="C22" s="1013"/>
      <c r="D22" s="1013"/>
      <c r="E22" s="1022"/>
      <c r="F22" s="1028"/>
      <c r="G22" s="1028"/>
      <c r="H22" s="1028"/>
      <c r="I22" s="1028"/>
      <c r="J22" s="1028"/>
      <c r="K22" s="1036"/>
      <c r="L22" s="1022"/>
      <c r="M22" s="1028"/>
      <c r="N22" s="1028"/>
      <c r="O22" s="1028"/>
      <c r="P22" s="1028"/>
      <c r="Q22" s="1028"/>
      <c r="R22" s="1036"/>
      <c r="S22" s="1022"/>
      <c r="T22" s="1028"/>
      <c r="U22" s="1028"/>
      <c r="V22" s="1028"/>
      <c r="W22" s="1028"/>
      <c r="X22" s="1028"/>
      <c r="Y22" s="1036"/>
      <c r="Z22" s="1022"/>
      <c r="AA22" s="1028"/>
      <c r="AB22" s="1028"/>
      <c r="AC22" s="1028"/>
      <c r="AD22" s="1028"/>
      <c r="AE22" s="1028"/>
      <c r="AF22" s="1052"/>
      <c r="AG22" s="1057"/>
      <c r="AH22" s="1064"/>
      <c r="AI22" s="1064"/>
      <c r="AJ22" s="1071"/>
      <c r="AK22" s="1047"/>
      <c r="AL22" s="1047"/>
      <c r="AM22" s="1073"/>
      <c r="AN22" s="1073"/>
      <c r="AO22" s="1073"/>
      <c r="AP22" s="1073"/>
      <c r="AQ22" s="1073"/>
      <c r="AR22" s="1073"/>
      <c r="AS22" s="1073"/>
      <c r="AT22" s="1073"/>
      <c r="AU22" s="1073"/>
      <c r="AV22" s="1073"/>
      <c r="AW22" s="1073"/>
      <c r="AX22" s="1073"/>
      <c r="AY22" s="1073"/>
      <c r="AZ22" s="1073"/>
      <c r="BA22" s="1073"/>
      <c r="BB22" s="1073"/>
      <c r="BC22" s="1073"/>
      <c r="BD22" s="1073"/>
      <c r="BE22" s="1073"/>
      <c r="BF22" s="1073"/>
      <c r="BG22" s="1073"/>
      <c r="BH22" s="1073"/>
      <c r="BI22" s="1073"/>
      <c r="BJ22" s="1073"/>
      <c r="BK22" s="1073"/>
      <c r="BL22" s="1073"/>
      <c r="BM22" s="1073"/>
      <c r="BN22" s="1073"/>
      <c r="BO22" s="1073"/>
      <c r="BP22" s="1073"/>
      <c r="BQ22" s="1073"/>
      <c r="BR22" s="1073"/>
      <c r="BS22" s="1073"/>
      <c r="BT22" s="1073"/>
      <c r="BU22" s="1073"/>
      <c r="BV22" s="1073"/>
      <c r="BW22" s="1073"/>
      <c r="BX22" s="1073"/>
      <c r="BY22" s="1073"/>
      <c r="BZ22" s="1073"/>
      <c r="CA22" s="1073"/>
      <c r="CB22" s="1073"/>
      <c r="CC22" s="1073"/>
      <c r="CD22" s="1073"/>
      <c r="CE22" s="1073"/>
      <c r="CF22" s="1073"/>
      <c r="CG22" s="1073"/>
      <c r="CH22" s="1073"/>
      <c r="CI22" s="1073"/>
      <c r="CJ22" s="1073"/>
      <c r="CK22" s="1073"/>
      <c r="CL22" s="1073"/>
      <c r="CM22" s="1073"/>
      <c r="CN22" s="1073"/>
      <c r="CO22" s="1073"/>
      <c r="CP22" s="1073"/>
      <c r="CQ22" s="1073"/>
      <c r="CR22" s="1073"/>
      <c r="CS22" s="1073"/>
      <c r="CT22" s="1073"/>
      <c r="CU22" s="1073"/>
      <c r="CV22" s="1073"/>
      <c r="CW22" s="1073"/>
      <c r="CX22" s="1073"/>
      <c r="CY22" s="1073"/>
      <c r="CZ22" s="1073"/>
      <c r="DA22" s="1073"/>
      <c r="DB22" s="1073"/>
      <c r="DC22" s="1073"/>
      <c r="DD22" s="1073"/>
      <c r="DE22" s="1073"/>
      <c r="DF22" s="1073"/>
      <c r="DG22" s="1073"/>
      <c r="DH22" s="1073"/>
      <c r="DI22" s="1073"/>
      <c r="DJ22" s="1073"/>
      <c r="DK22" s="1073"/>
      <c r="DL22" s="1073"/>
      <c r="DM22" s="1073"/>
      <c r="DN22" s="1073"/>
      <c r="DO22" s="1073"/>
      <c r="DP22" s="1073"/>
      <c r="DQ22" s="1073"/>
      <c r="DR22" s="1073"/>
      <c r="DS22" s="1073"/>
      <c r="DT22" s="1073"/>
      <c r="DU22" s="1073"/>
      <c r="DV22" s="1073"/>
      <c r="DW22" s="1073"/>
      <c r="DX22" s="1073"/>
      <c r="DY22" s="1073"/>
      <c r="DZ22" s="1073"/>
      <c r="EA22" s="1073"/>
      <c r="EB22" s="1073"/>
      <c r="EC22" s="1073"/>
      <c r="ED22" s="1073"/>
      <c r="EE22" s="1073"/>
      <c r="EF22" s="1073"/>
      <c r="EG22" s="1073"/>
      <c r="EH22" s="1073"/>
      <c r="EI22" s="1073"/>
      <c r="EJ22" s="1073"/>
      <c r="EK22" s="1073"/>
      <c r="EL22" s="1073"/>
      <c r="EM22" s="1073"/>
      <c r="EN22" s="1073"/>
      <c r="EO22" s="1073"/>
      <c r="EP22" s="1073"/>
      <c r="EQ22" s="1073"/>
      <c r="ER22" s="1073"/>
      <c r="ES22" s="1073"/>
      <c r="ET22" s="1073"/>
      <c r="EU22" s="1073"/>
      <c r="EV22" s="1073"/>
      <c r="EW22" s="1073"/>
      <c r="EX22" s="1073"/>
      <c r="EY22" s="1073"/>
      <c r="EZ22" s="1073"/>
      <c r="FA22" s="1073"/>
      <c r="FB22" s="1073"/>
      <c r="FC22" s="1073"/>
      <c r="FD22" s="1073"/>
      <c r="FE22" s="1073"/>
      <c r="FF22" s="1073"/>
      <c r="FG22" s="1073"/>
      <c r="FH22" s="1073"/>
      <c r="FI22" s="1073"/>
      <c r="FJ22" s="1073"/>
      <c r="FK22" s="1073"/>
      <c r="FL22" s="1073"/>
      <c r="FM22" s="1073"/>
      <c r="FN22" s="1073"/>
      <c r="FO22" s="1073"/>
      <c r="FP22" s="1073"/>
      <c r="FQ22" s="1073"/>
      <c r="FR22" s="1073"/>
      <c r="FS22" s="1073"/>
      <c r="FT22" s="1073"/>
      <c r="FU22" s="1073"/>
      <c r="FV22" s="1073"/>
      <c r="FW22" s="1073"/>
      <c r="FX22" s="1073"/>
      <c r="FY22" s="1073"/>
      <c r="FZ22" s="1073"/>
      <c r="GA22" s="1073"/>
      <c r="GB22" s="1073"/>
      <c r="GC22" s="1073"/>
      <c r="GD22" s="1073"/>
      <c r="GE22" s="1073"/>
      <c r="GF22" s="1073"/>
      <c r="GG22" s="1073"/>
      <c r="GH22" s="1073"/>
      <c r="GI22" s="1073"/>
      <c r="GJ22" s="1073"/>
      <c r="GK22" s="1073"/>
      <c r="GL22" s="1073"/>
      <c r="GM22" s="1073"/>
      <c r="GN22" s="1073"/>
      <c r="GO22" s="1073"/>
      <c r="GP22" s="1073"/>
      <c r="GQ22" s="1073"/>
      <c r="GR22" s="1073"/>
      <c r="GS22" s="1073"/>
      <c r="GT22" s="1073"/>
      <c r="GU22" s="1073"/>
      <c r="GV22" s="1073"/>
      <c r="GW22" s="1073"/>
      <c r="GX22" s="1073"/>
      <c r="GY22" s="1073"/>
      <c r="GZ22" s="1073"/>
      <c r="HA22" s="1073"/>
      <c r="HB22" s="1073"/>
      <c r="HC22" s="1073"/>
      <c r="HD22" s="1073"/>
      <c r="HE22" s="1073"/>
      <c r="HF22" s="1073"/>
      <c r="HG22" s="1073"/>
      <c r="HH22" s="1073"/>
      <c r="HI22" s="1073"/>
      <c r="HJ22" s="1073"/>
      <c r="HK22" s="1073"/>
      <c r="HL22" s="1073"/>
      <c r="HM22" s="1073"/>
      <c r="HN22" s="1073"/>
      <c r="HO22" s="1073"/>
      <c r="HP22" s="1073"/>
      <c r="HQ22" s="1073"/>
      <c r="HR22" s="1073"/>
      <c r="HS22" s="1073"/>
      <c r="HT22" s="1073"/>
      <c r="HU22" s="1073"/>
      <c r="HV22" s="1073"/>
      <c r="HW22" s="1073"/>
      <c r="HX22" s="1073"/>
      <c r="HY22" s="1073"/>
      <c r="HZ22" s="1073"/>
      <c r="IA22" s="1073"/>
      <c r="IB22" s="1073"/>
      <c r="IC22" s="1073"/>
      <c r="ID22" s="1073"/>
      <c r="IE22" s="1073"/>
      <c r="IF22" s="1073"/>
      <c r="IG22" s="1073"/>
      <c r="IH22" s="1073"/>
      <c r="II22" s="1073"/>
      <c r="IJ22" s="1073"/>
      <c r="IK22" s="1073"/>
      <c r="IL22" s="1073"/>
      <c r="IM22" s="1073"/>
      <c r="IN22" s="1073"/>
      <c r="IO22" s="1073"/>
      <c r="IP22" s="1073"/>
      <c r="IQ22" s="1073"/>
      <c r="IR22" s="1073"/>
      <c r="IS22" s="1073"/>
      <c r="IT22" s="1073"/>
      <c r="IU22" s="1073"/>
      <c r="IV22" s="1073"/>
    </row>
    <row r="23" spans="2:256" ht="14.5" customHeight="1">
      <c r="B23" s="1003"/>
      <c r="C23" s="1013"/>
      <c r="D23" s="1013"/>
      <c r="E23" s="1021"/>
      <c r="F23" s="1027"/>
      <c r="G23" s="1027"/>
      <c r="H23" s="1027"/>
      <c r="I23" s="1027"/>
      <c r="J23" s="1027"/>
      <c r="K23" s="1035"/>
      <c r="L23" s="1021"/>
      <c r="M23" s="1027"/>
      <c r="N23" s="1027"/>
      <c r="O23" s="1027"/>
      <c r="P23" s="1027"/>
      <c r="Q23" s="1027"/>
      <c r="R23" s="1035"/>
      <c r="S23" s="1021"/>
      <c r="T23" s="1027"/>
      <c r="U23" s="1027"/>
      <c r="V23" s="1027"/>
      <c r="W23" s="1027"/>
      <c r="X23" s="1027"/>
      <c r="Y23" s="1035"/>
      <c r="Z23" s="1021"/>
      <c r="AA23" s="1027"/>
      <c r="AB23" s="1027"/>
      <c r="AC23" s="1027"/>
      <c r="AD23" s="1027"/>
      <c r="AE23" s="1027"/>
      <c r="AF23" s="1051"/>
      <c r="AG23" s="1057"/>
      <c r="AH23" s="1064"/>
      <c r="AI23" s="1064"/>
      <c r="AJ23" s="1071"/>
      <c r="AK23" s="1047"/>
      <c r="AL23" s="1047"/>
      <c r="AM23" s="1073"/>
      <c r="AN23" s="1073"/>
      <c r="AO23" s="1073"/>
      <c r="AP23" s="1073"/>
      <c r="AQ23" s="1073"/>
      <c r="AR23" s="1073"/>
      <c r="AS23" s="1073"/>
      <c r="AT23" s="1073"/>
      <c r="AU23" s="1073"/>
      <c r="AV23" s="1073"/>
      <c r="AW23" s="1073"/>
      <c r="AX23" s="1073"/>
      <c r="AY23" s="1073"/>
      <c r="AZ23" s="1073"/>
      <c r="BA23" s="1073"/>
      <c r="BB23" s="1073"/>
      <c r="BC23" s="1073"/>
      <c r="BD23" s="1073"/>
      <c r="BE23" s="1073"/>
      <c r="BF23" s="1073"/>
      <c r="BG23" s="1073"/>
      <c r="BH23" s="1073"/>
      <c r="BI23" s="1073"/>
      <c r="BJ23" s="1073"/>
      <c r="BK23" s="1073"/>
      <c r="BL23" s="1073"/>
      <c r="BM23" s="1073"/>
      <c r="BN23" s="1073"/>
      <c r="BO23" s="1073"/>
      <c r="BP23" s="1073"/>
      <c r="BQ23" s="1073"/>
      <c r="BR23" s="1073"/>
      <c r="BS23" s="1073"/>
      <c r="BT23" s="1073"/>
      <c r="BU23" s="1073"/>
      <c r="BV23" s="1073"/>
      <c r="BW23" s="1073"/>
      <c r="BX23" s="1073"/>
      <c r="BY23" s="1073"/>
      <c r="BZ23" s="1073"/>
      <c r="CA23" s="1073"/>
      <c r="CB23" s="1073"/>
      <c r="CC23" s="1073"/>
      <c r="CD23" s="1073"/>
      <c r="CE23" s="1073"/>
      <c r="CF23" s="1073"/>
      <c r="CG23" s="1073"/>
      <c r="CH23" s="1073"/>
      <c r="CI23" s="1073"/>
      <c r="CJ23" s="1073"/>
      <c r="CK23" s="1073"/>
      <c r="CL23" s="1073"/>
      <c r="CM23" s="1073"/>
      <c r="CN23" s="1073"/>
      <c r="CO23" s="1073"/>
      <c r="CP23" s="1073"/>
      <c r="CQ23" s="1073"/>
      <c r="CR23" s="1073"/>
      <c r="CS23" s="1073"/>
      <c r="CT23" s="1073"/>
      <c r="CU23" s="1073"/>
      <c r="CV23" s="1073"/>
      <c r="CW23" s="1073"/>
      <c r="CX23" s="1073"/>
      <c r="CY23" s="1073"/>
      <c r="CZ23" s="1073"/>
      <c r="DA23" s="1073"/>
      <c r="DB23" s="1073"/>
      <c r="DC23" s="1073"/>
      <c r="DD23" s="1073"/>
      <c r="DE23" s="1073"/>
      <c r="DF23" s="1073"/>
      <c r="DG23" s="1073"/>
      <c r="DH23" s="1073"/>
      <c r="DI23" s="1073"/>
      <c r="DJ23" s="1073"/>
      <c r="DK23" s="1073"/>
      <c r="DL23" s="1073"/>
      <c r="DM23" s="1073"/>
      <c r="DN23" s="1073"/>
      <c r="DO23" s="1073"/>
      <c r="DP23" s="1073"/>
      <c r="DQ23" s="1073"/>
      <c r="DR23" s="1073"/>
      <c r="DS23" s="1073"/>
      <c r="DT23" s="1073"/>
      <c r="DU23" s="1073"/>
      <c r="DV23" s="1073"/>
      <c r="DW23" s="1073"/>
      <c r="DX23" s="1073"/>
      <c r="DY23" s="1073"/>
      <c r="DZ23" s="1073"/>
      <c r="EA23" s="1073"/>
      <c r="EB23" s="1073"/>
      <c r="EC23" s="1073"/>
      <c r="ED23" s="1073"/>
      <c r="EE23" s="1073"/>
      <c r="EF23" s="1073"/>
      <c r="EG23" s="1073"/>
      <c r="EH23" s="1073"/>
      <c r="EI23" s="1073"/>
      <c r="EJ23" s="1073"/>
      <c r="EK23" s="1073"/>
      <c r="EL23" s="1073"/>
      <c r="EM23" s="1073"/>
      <c r="EN23" s="1073"/>
      <c r="EO23" s="1073"/>
      <c r="EP23" s="1073"/>
      <c r="EQ23" s="1073"/>
      <c r="ER23" s="1073"/>
      <c r="ES23" s="1073"/>
      <c r="ET23" s="1073"/>
      <c r="EU23" s="1073"/>
      <c r="EV23" s="1073"/>
      <c r="EW23" s="1073"/>
      <c r="EX23" s="1073"/>
      <c r="EY23" s="1073"/>
      <c r="EZ23" s="1073"/>
      <c r="FA23" s="1073"/>
      <c r="FB23" s="1073"/>
      <c r="FC23" s="1073"/>
      <c r="FD23" s="1073"/>
      <c r="FE23" s="1073"/>
      <c r="FF23" s="1073"/>
      <c r="FG23" s="1073"/>
      <c r="FH23" s="1073"/>
      <c r="FI23" s="1073"/>
      <c r="FJ23" s="1073"/>
      <c r="FK23" s="1073"/>
      <c r="FL23" s="1073"/>
      <c r="FM23" s="1073"/>
      <c r="FN23" s="1073"/>
      <c r="FO23" s="1073"/>
      <c r="FP23" s="1073"/>
      <c r="FQ23" s="1073"/>
      <c r="FR23" s="1073"/>
      <c r="FS23" s="1073"/>
      <c r="FT23" s="1073"/>
      <c r="FU23" s="1073"/>
      <c r="FV23" s="1073"/>
      <c r="FW23" s="1073"/>
      <c r="FX23" s="1073"/>
      <c r="FY23" s="1073"/>
      <c r="FZ23" s="1073"/>
      <c r="GA23" s="1073"/>
      <c r="GB23" s="1073"/>
      <c r="GC23" s="1073"/>
      <c r="GD23" s="1073"/>
      <c r="GE23" s="1073"/>
      <c r="GF23" s="1073"/>
      <c r="GG23" s="1073"/>
      <c r="GH23" s="1073"/>
      <c r="GI23" s="1073"/>
      <c r="GJ23" s="1073"/>
      <c r="GK23" s="1073"/>
      <c r="GL23" s="1073"/>
      <c r="GM23" s="1073"/>
      <c r="GN23" s="1073"/>
      <c r="GO23" s="1073"/>
      <c r="GP23" s="1073"/>
      <c r="GQ23" s="1073"/>
      <c r="GR23" s="1073"/>
      <c r="GS23" s="1073"/>
      <c r="GT23" s="1073"/>
      <c r="GU23" s="1073"/>
      <c r="GV23" s="1073"/>
      <c r="GW23" s="1073"/>
      <c r="GX23" s="1073"/>
      <c r="GY23" s="1073"/>
      <c r="GZ23" s="1073"/>
      <c r="HA23" s="1073"/>
      <c r="HB23" s="1073"/>
      <c r="HC23" s="1073"/>
      <c r="HD23" s="1073"/>
      <c r="HE23" s="1073"/>
      <c r="HF23" s="1073"/>
      <c r="HG23" s="1073"/>
      <c r="HH23" s="1073"/>
      <c r="HI23" s="1073"/>
      <c r="HJ23" s="1073"/>
      <c r="HK23" s="1073"/>
      <c r="HL23" s="1073"/>
      <c r="HM23" s="1073"/>
      <c r="HN23" s="1073"/>
      <c r="HO23" s="1073"/>
      <c r="HP23" s="1073"/>
      <c r="HQ23" s="1073"/>
      <c r="HR23" s="1073"/>
      <c r="HS23" s="1073"/>
      <c r="HT23" s="1073"/>
      <c r="HU23" s="1073"/>
      <c r="HV23" s="1073"/>
      <c r="HW23" s="1073"/>
      <c r="HX23" s="1073"/>
      <c r="HY23" s="1073"/>
      <c r="HZ23" s="1073"/>
      <c r="IA23" s="1073"/>
      <c r="IB23" s="1073"/>
      <c r="IC23" s="1073"/>
      <c r="ID23" s="1073"/>
      <c r="IE23" s="1073"/>
      <c r="IF23" s="1073"/>
      <c r="IG23" s="1073"/>
      <c r="IH23" s="1073"/>
      <c r="II23" s="1073"/>
      <c r="IJ23" s="1073"/>
      <c r="IK23" s="1073"/>
      <c r="IL23" s="1073"/>
      <c r="IM23" s="1073"/>
      <c r="IN23" s="1073"/>
      <c r="IO23" s="1073"/>
      <c r="IP23" s="1073"/>
      <c r="IQ23" s="1073"/>
      <c r="IR23" s="1073"/>
      <c r="IS23" s="1073"/>
      <c r="IT23" s="1073"/>
      <c r="IU23" s="1073"/>
      <c r="IV23" s="1073"/>
    </row>
    <row r="24" spans="2:256" ht="14.5" customHeight="1">
      <c r="B24" s="1003"/>
      <c r="C24" s="1013"/>
      <c r="D24" s="1013"/>
      <c r="E24" s="1022"/>
      <c r="F24" s="1028"/>
      <c r="G24" s="1028"/>
      <c r="H24" s="1028"/>
      <c r="I24" s="1028"/>
      <c r="J24" s="1028"/>
      <c r="K24" s="1036"/>
      <c r="L24" s="1022"/>
      <c r="M24" s="1028"/>
      <c r="N24" s="1028"/>
      <c r="O24" s="1028"/>
      <c r="P24" s="1028"/>
      <c r="Q24" s="1028"/>
      <c r="R24" s="1036"/>
      <c r="S24" s="1022"/>
      <c r="T24" s="1028"/>
      <c r="U24" s="1028"/>
      <c r="V24" s="1028"/>
      <c r="W24" s="1028"/>
      <c r="X24" s="1028"/>
      <c r="Y24" s="1036"/>
      <c r="Z24" s="1022"/>
      <c r="AA24" s="1028"/>
      <c r="AB24" s="1028"/>
      <c r="AC24" s="1028"/>
      <c r="AD24" s="1028"/>
      <c r="AE24" s="1028"/>
      <c r="AF24" s="1052"/>
      <c r="AG24" s="1057"/>
      <c r="AH24" s="1064"/>
      <c r="AI24" s="1064"/>
      <c r="AJ24" s="1071"/>
      <c r="AK24" s="1047"/>
      <c r="AL24" s="1047"/>
      <c r="AM24" s="1073"/>
      <c r="AN24" s="1073"/>
      <c r="AO24" s="1073"/>
      <c r="AP24" s="1073"/>
      <c r="AQ24" s="1073"/>
      <c r="AR24" s="1073"/>
      <c r="AS24" s="1073"/>
      <c r="AT24" s="1073"/>
      <c r="AU24" s="1073"/>
      <c r="AV24" s="1073"/>
      <c r="AW24" s="1073"/>
      <c r="AX24" s="1073"/>
      <c r="AY24" s="1073"/>
      <c r="AZ24" s="1073"/>
      <c r="BA24" s="1073"/>
      <c r="BB24" s="1073"/>
      <c r="BC24" s="1073"/>
      <c r="BD24" s="1073"/>
      <c r="BE24" s="1073"/>
      <c r="BF24" s="1073"/>
      <c r="BG24" s="1073"/>
      <c r="BH24" s="1073"/>
      <c r="BI24" s="1073"/>
      <c r="BJ24" s="1073"/>
      <c r="BK24" s="1073"/>
      <c r="BL24" s="1073"/>
      <c r="BM24" s="1073"/>
      <c r="BN24" s="1073"/>
      <c r="BO24" s="1073"/>
      <c r="BP24" s="1073"/>
      <c r="BQ24" s="1073"/>
      <c r="BR24" s="1073"/>
      <c r="BS24" s="1073"/>
      <c r="BT24" s="1073"/>
      <c r="BU24" s="1073"/>
      <c r="BV24" s="1073"/>
      <c r="BW24" s="1073"/>
      <c r="BX24" s="1073"/>
      <c r="BY24" s="1073"/>
      <c r="BZ24" s="1073"/>
      <c r="CA24" s="1073"/>
      <c r="CB24" s="1073"/>
      <c r="CC24" s="1073"/>
      <c r="CD24" s="1073"/>
      <c r="CE24" s="1073"/>
      <c r="CF24" s="1073"/>
      <c r="CG24" s="1073"/>
      <c r="CH24" s="1073"/>
      <c r="CI24" s="1073"/>
      <c r="CJ24" s="1073"/>
      <c r="CK24" s="1073"/>
      <c r="CL24" s="1073"/>
      <c r="CM24" s="1073"/>
      <c r="CN24" s="1073"/>
      <c r="CO24" s="1073"/>
      <c r="CP24" s="1073"/>
      <c r="CQ24" s="1073"/>
      <c r="CR24" s="1073"/>
      <c r="CS24" s="1073"/>
      <c r="CT24" s="1073"/>
      <c r="CU24" s="1073"/>
      <c r="CV24" s="1073"/>
      <c r="CW24" s="1073"/>
      <c r="CX24" s="1073"/>
      <c r="CY24" s="1073"/>
      <c r="CZ24" s="1073"/>
      <c r="DA24" s="1073"/>
      <c r="DB24" s="1073"/>
      <c r="DC24" s="1073"/>
      <c r="DD24" s="1073"/>
      <c r="DE24" s="1073"/>
      <c r="DF24" s="1073"/>
      <c r="DG24" s="1073"/>
      <c r="DH24" s="1073"/>
      <c r="DI24" s="1073"/>
      <c r="DJ24" s="1073"/>
      <c r="DK24" s="1073"/>
      <c r="DL24" s="1073"/>
      <c r="DM24" s="1073"/>
      <c r="DN24" s="1073"/>
      <c r="DO24" s="1073"/>
      <c r="DP24" s="1073"/>
      <c r="DQ24" s="1073"/>
      <c r="DR24" s="1073"/>
      <c r="DS24" s="1073"/>
      <c r="DT24" s="1073"/>
      <c r="DU24" s="1073"/>
      <c r="DV24" s="1073"/>
      <c r="DW24" s="1073"/>
      <c r="DX24" s="1073"/>
      <c r="DY24" s="1073"/>
      <c r="DZ24" s="1073"/>
      <c r="EA24" s="1073"/>
      <c r="EB24" s="1073"/>
      <c r="EC24" s="1073"/>
      <c r="ED24" s="1073"/>
      <c r="EE24" s="1073"/>
      <c r="EF24" s="1073"/>
      <c r="EG24" s="1073"/>
      <c r="EH24" s="1073"/>
      <c r="EI24" s="1073"/>
      <c r="EJ24" s="1073"/>
      <c r="EK24" s="1073"/>
      <c r="EL24" s="1073"/>
      <c r="EM24" s="1073"/>
      <c r="EN24" s="1073"/>
      <c r="EO24" s="1073"/>
      <c r="EP24" s="1073"/>
      <c r="EQ24" s="1073"/>
      <c r="ER24" s="1073"/>
      <c r="ES24" s="1073"/>
      <c r="ET24" s="1073"/>
      <c r="EU24" s="1073"/>
      <c r="EV24" s="1073"/>
      <c r="EW24" s="1073"/>
      <c r="EX24" s="1073"/>
      <c r="EY24" s="1073"/>
      <c r="EZ24" s="1073"/>
      <c r="FA24" s="1073"/>
      <c r="FB24" s="1073"/>
      <c r="FC24" s="1073"/>
      <c r="FD24" s="1073"/>
      <c r="FE24" s="1073"/>
      <c r="FF24" s="1073"/>
      <c r="FG24" s="1073"/>
      <c r="FH24" s="1073"/>
      <c r="FI24" s="1073"/>
      <c r="FJ24" s="1073"/>
      <c r="FK24" s="1073"/>
      <c r="FL24" s="1073"/>
      <c r="FM24" s="1073"/>
      <c r="FN24" s="1073"/>
      <c r="FO24" s="1073"/>
      <c r="FP24" s="1073"/>
      <c r="FQ24" s="1073"/>
      <c r="FR24" s="1073"/>
      <c r="FS24" s="1073"/>
      <c r="FT24" s="1073"/>
      <c r="FU24" s="1073"/>
      <c r="FV24" s="1073"/>
      <c r="FW24" s="1073"/>
      <c r="FX24" s="1073"/>
      <c r="FY24" s="1073"/>
      <c r="FZ24" s="1073"/>
      <c r="GA24" s="1073"/>
      <c r="GB24" s="1073"/>
      <c r="GC24" s="1073"/>
      <c r="GD24" s="1073"/>
      <c r="GE24" s="1073"/>
      <c r="GF24" s="1073"/>
      <c r="GG24" s="1073"/>
      <c r="GH24" s="1073"/>
      <c r="GI24" s="1073"/>
      <c r="GJ24" s="1073"/>
      <c r="GK24" s="1073"/>
      <c r="GL24" s="1073"/>
      <c r="GM24" s="1073"/>
      <c r="GN24" s="1073"/>
      <c r="GO24" s="1073"/>
      <c r="GP24" s="1073"/>
      <c r="GQ24" s="1073"/>
      <c r="GR24" s="1073"/>
      <c r="GS24" s="1073"/>
      <c r="GT24" s="1073"/>
      <c r="GU24" s="1073"/>
      <c r="GV24" s="1073"/>
      <c r="GW24" s="1073"/>
      <c r="GX24" s="1073"/>
      <c r="GY24" s="1073"/>
      <c r="GZ24" s="1073"/>
      <c r="HA24" s="1073"/>
      <c r="HB24" s="1073"/>
      <c r="HC24" s="1073"/>
      <c r="HD24" s="1073"/>
      <c r="HE24" s="1073"/>
      <c r="HF24" s="1073"/>
      <c r="HG24" s="1073"/>
      <c r="HH24" s="1073"/>
      <c r="HI24" s="1073"/>
      <c r="HJ24" s="1073"/>
      <c r="HK24" s="1073"/>
      <c r="HL24" s="1073"/>
      <c r="HM24" s="1073"/>
      <c r="HN24" s="1073"/>
      <c r="HO24" s="1073"/>
      <c r="HP24" s="1073"/>
      <c r="HQ24" s="1073"/>
      <c r="HR24" s="1073"/>
      <c r="HS24" s="1073"/>
      <c r="HT24" s="1073"/>
      <c r="HU24" s="1073"/>
      <c r="HV24" s="1073"/>
      <c r="HW24" s="1073"/>
      <c r="HX24" s="1073"/>
      <c r="HY24" s="1073"/>
      <c r="HZ24" s="1073"/>
      <c r="IA24" s="1073"/>
      <c r="IB24" s="1073"/>
      <c r="IC24" s="1073"/>
      <c r="ID24" s="1073"/>
      <c r="IE24" s="1073"/>
      <c r="IF24" s="1073"/>
      <c r="IG24" s="1073"/>
      <c r="IH24" s="1073"/>
      <c r="II24" s="1073"/>
      <c r="IJ24" s="1073"/>
      <c r="IK24" s="1073"/>
      <c r="IL24" s="1073"/>
      <c r="IM24" s="1073"/>
      <c r="IN24" s="1073"/>
      <c r="IO24" s="1073"/>
      <c r="IP24" s="1073"/>
      <c r="IQ24" s="1073"/>
      <c r="IR24" s="1073"/>
      <c r="IS24" s="1073"/>
      <c r="IT24" s="1073"/>
      <c r="IU24" s="1073"/>
      <c r="IV24" s="1073"/>
    </row>
    <row r="25" spans="2:256" ht="14.5" customHeight="1">
      <c r="B25" s="1003"/>
      <c r="C25" s="1013"/>
      <c r="D25" s="1013"/>
      <c r="E25" s="1021"/>
      <c r="F25" s="1027"/>
      <c r="G25" s="1027"/>
      <c r="H25" s="1027"/>
      <c r="I25" s="1027"/>
      <c r="J25" s="1027"/>
      <c r="K25" s="1035"/>
      <c r="L25" s="1021"/>
      <c r="M25" s="1027"/>
      <c r="N25" s="1027"/>
      <c r="O25" s="1027"/>
      <c r="P25" s="1027"/>
      <c r="Q25" s="1027"/>
      <c r="R25" s="1035"/>
      <c r="S25" s="1021"/>
      <c r="T25" s="1027"/>
      <c r="U25" s="1027"/>
      <c r="V25" s="1027"/>
      <c r="W25" s="1027"/>
      <c r="X25" s="1027"/>
      <c r="Y25" s="1035"/>
      <c r="Z25" s="1021"/>
      <c r="AA25" s="1027"/>
      <c r="AB25" s="1027"/>
      <c r="AC25" s="1027"/>
      <c r="AD25" s="1027"/>
      <c r="AE25" s="1027"/>
      <c r="AF25" s="1051"/>
      <c r="AG25" s="1057"/>
      <c r="AH25" s="1064"/>
      <c r="AI25" s="1064"/>
      <c r="AJ25" s="1071"/>
      <c r="AK25" s="1047"/>
      <c r="AL25" s="1047"/>
      <c r="AM25" s="1073"/>
      <c r="AN25" s="1073"/>
      <c r="AO25" s="1073"/>
      <c r="AP25" s="1073"/>
      <c r="AQ25" s="1073"/>
      <c r="AR25" s="1073"/>
      <c r="AS25" s="1073"/>
      <c r="AT25" s="1073"/>
      <c r="AU25" s="1073"/>
      <c r="AV25" s="1073"/>
      <c r="AW25" s="1073"/>
      <c r="AX25" s="1073"/>
      <c r="AY25" s="1073"/>
      <c r="AZ25" s="1073"/>
      <c r="BA25" s="1073"/>
      <c r="BB25" s="1073"/>
      <c r="BC25" s="1073"/>
      <c r="BD25" s="1073"/>
      <c r="BE25" s="1073"/>
      <c r="BF25" s="1073"/>
      <c r="BG25" s="1073"/>
      <c r="BH25" s="1073"/>
      <c r="BI25" s="1073"/>
      <c r="BJ25" s="1073"/>
      <c r="BK25" s="1073"/>
      <c r="BL25" s="1073"/>
      <c r="BM25" s="1073"/>
      <c r="BN25" s="1073"/>
      <c r="BO25" s="1073"/>
      <c r="BP25" s="1073"/>
      <c r="BQ25" s="1073"/>
      <c r="BR25" s="1073"/>
      <c r="BS25" s="1073"/>
      <c r="BT25" s="1073"/>
      <c r="BU25" s="1073"/>
      <c r="BV25" s="1073"/>
      <c r="BW25" s="1073"/>
      <c r="BX25" s="1073"/>
      <c r="BY25" s="1073"/>
      <c r="BZ25" s="1073"/>
      <c r="CA25" s="1073"/>
      <c r="CB25" s="1073"/>
      <c r="CC25" s="1073"/>
      <c r="CD25" s="1073"/>
      <c r="CE25" s="1073"/>
      <c r="CF25" s="1073"/>
      <c r="CG25" s="1073"/>
      <c r="CH25" s="1073"/>
      <c r="CI25" s="1073"/>
      <c r="CJ25" s="1073"/>
      <c r="CK25" s="1073"/>
      <c r="CL25" s="1073"/>
      <c r="CM25" s="1073"/>
      <c r="CN25" s="1073"/>
      <c r="CO25" s="1073"/>
      <c r="CP25" s="1073"/>
      <c r="CQ25" s="1073"/>
      <c r="CR25" s="1073"/>
      <c r="CS25" s="1073"/>
      <c r="CT25" s="1073"/>
      <c r="CU25" s="1073"/>
      <c r="CV25" s="1073"/>
      <c r="CW25" s="1073"/>
      <c r="CX25" s="1073"/>
      <c r="CY25" s="1073"/>
      <c r="CZ25" s="1073"/>
      <c r="DA25" s="1073"/>
      <c r="DB25" s="1073"/>
      <c r="DC25" s="1073"/>
      <c r="DD25" s="1073"/>
      <c r="DE25" s="1073"/>
      <c r="DF25" s="1073"/>
      <c r="DG25" s="1073"/>
      <c r="DH25" s="1073"/>
      <c r="DI25" s="1073"/>
      <c r="DJ25" s="1073"/>
      <c r="DK25" s="1073"/>
      <c r="DL25" s="1073"/>
      <c r="DM25" s="1073"/>
      <c r="DN25" s="1073"/>
      <c r="DO25" s="1073"/>
      <c r="DP25" s="1073"/>
      <c r="DQ25" s="1073"/>
      <c r="DR25" s="1073"/>
      <c r="DS25" s="1073"/>
      <c r="DT25" s="1073"/>
      <c r="DU25" s="1073"/>
      <c r="DV25" s="1073"/>
      <c r="DW25" s="1073"/>
      <c r="DX25" s="1073"/>
      <c r="DY25" s="1073"/>
      <c r="DZ25" s="1073"/>
      <c r="EA25" s="1073"/>
      <c r="EB25" s="1073"/>
      <c r="EC25" s="1073"/>
      <c r="ED25" s="1073"/>
      <c r="EE25" s="1073"/>
      <c r="EF25" s="1073"/>
      <c r="EG25" s="1073"/>
      <c r="EH25" s="1073"/>
      <c r="EI25" s="1073"/>
      <c r="EJ25" s="1073"/>
      <c r="EK25" s="1073"/>
      <c r="EL25" s="1073"/>
      <c r="EM25" s="1073"/>
      <c r="EN25" s="1073"/>
      <c r="EO25" s="1073"/>
      <c r="EP25" s="1073"/>
      <c r="EQ25" s="1073"/>
      <c r="ER25" s="1073"/>
      <c r="ES25" s="1073"/>
      <c r="ET25" s="1073"/>
      <c r="EU25" s="1073"/>
      <c r="EV25" s="1073"/>
      <c r="EW25" s="1073"/>
      <c r="EX25" s="1073"/>
      <c r="EY25" s="1073"/>
      <c r="EZ25" s="1073"/>
      <c r="FA25" s="1073"/>
      <c r="FB25" s="1073"/>
      <c r="FC25" s="1073"/>
      <c r="FD25" s="1073"/>
      <c r="FE25" s="1073"/>
      <c r="FF25" s="1073"/>
      <c r="FG25" s="1073"/>
      <c r="FH25" s="1073"/>
      <c r="FI25" s="1073"/>
      <c r="FJ25" s="1073"/>
      <c r="FK25" s="1073"/>
      <c r="FL25" s="1073"/>
      <c r="FM25" s="1073"/>
      <c r="FN25" s="1073"/>
      <c r="FO25" s="1073"/>
      <c r="FP25" s="1073"/>
      <c r="FQ25" s="1073"/>
      <c r="FR25" s="1073"/>
      <c r="FS25" s="1073"/>
      <c r="FT25" s="1073"/>
      <c r="FU25" s="1073"/>
      <c r="FV25" s="1073"/>
      <c r="FW25" s="1073"/>
      <c r="FX25" s="1073"/>
      <c r="FY25" s="1073"/>
      <c r="FZ25" s="1073"/>
      <c r="GA25" s="1073"/>
      <c r="GB25" s="1073"/>
      <c r="GC25" s="1073"/>
      <c r="GD25" s="1073"/>
      <c r="GE25" s="1073"/>
      <c r="GF25" s="1073"/>
      <c r="GG25" s="1073"/>
      <c r="GH25" s="1073"/>
      <c r="GI25" s="1073"/>
      <c r="GJ25" s="1073"/>
      <c r="GK25" s="1073"/>
      <c r="GL25" s="1073"/>
      <c r="GM25" s="1073"/>
      <c r="GN25" s="1073"/>
      <c r="GO25" s="1073"/>
      <c r="GP25" s="1073"/>
      <c r="GQ25" s="1073"/>
      <c r="GR25" s="1073"/>
      <c r="GS25" s="1073"/>
      <c r="GT25" s="1073"/>
      <c r="GU25" s="1073"/>
      <c r="GV25" s="1073"/>
      <c r="GW25" s="1073"/>
      <c r="GX25" s="1073"/>
      <c r="GY25" s="1073"/>
      <c r="GZ25" s="1073"/>
      <c r="HA25" s="1073"/>
      <c r="HB25" s="1073"/>
      <c r="HC25" s="1073"/>
      <c r="HD25" s="1073"/>
      <c r="HE25" s="1073"/>
      <c r="HF25" s="1073"/>
      <c r="HG25" s="1073"/>
      <c r="HH25" s="1073"/>
      <c r="HI25" s="1073"/>
      <c r="HJ25" s="1073"/>
      <c r="HK25" s="1073"/>
      <c r="HL25" s="1073"/>
      <c r="HM25" s="1073"/>
      <c r="HN25" s="1073"/>
      <c r="HO25" s="1073"/>
      <c r="HP25" s="1073"/>
      <c r="HQ25" s="1073"/>
      <c r="HR25" s="1073"/>
      <c r="HS25" s="1073"/>
      <c r="HT25" s="1073"/>
      <c r="HU25" s="1073"/>
      <c r="HV25" s="1073"/>
      <c r="HW25" s="1073"/>
      <c r="HX25" s="1073"/>
      <c r="HY25" s="1073"/>
      <c r="HZ25" s="1073"/>
      <c r="IA25" s="1073"/>
      <c r="IB25" s="1073"/>
      <c r="IC25" s="1073"/>
      <c r="ID25" s="1073"/>
      <c r="IE25" s="1073"/>
      <c r="IF25" s="1073"/>
      <c r="IG25" s="1073"/>
      <c r="IH25" s="1073"/>
      <c r="II25" s="1073"/>
      <c r="IJ25" s="1073"/>
      <c r="IK25" s="1073"/>
      <c r="IL25" s="1073"/>
      <c r="IM25" s="1073"/>
      <c r="IN25" s="1073"/>
      <c r="IO25" s="1073"/>
      <c r="IP25" s="1073"/>
      <c r="IQ25" s="1073"/>
      <c r="IR25" s="1073"/>
      <c r="IS25" s="1073"/>
      <c r="IT25" s="1073"/>
      <c r="IU25" s="1073"/>
      <c r="IV25" s="1073"/>
    </row>
    <row r="26" spans="2:256" ht="14.5" customHeight="1">
      <c r="B26" s="1003"/>
      <c r="C26" s="1013"/>
      <c r="D26" s="1013"/>
      <c r="E26" s="1022"/>
      <c r="F26" s="1028"/>
      <c r="G26" s="1028"/>
      <c r="H26" s="1028"/>
      <c r="I26" s="1028"/>
      <c r="J26" s="1028"/>
      <c r="K26" s="1036"/>
      <c r="L26" s="1022"/>
      <c r="M26" s="1028"/>
      <c r="N26" s="1028"/>
      <c r="O26" s="1028"/>
      <c r="P26" s="1028"/>
      <c r="Q26" s="1028"/>
      <c r="R26" s="1036"/>
      <c r="S26" s="1022"/>
      <c r="T26" s="1028"/>
      <c r="U26" s="1028"/>
      <c r="V26" s="1028"/>
      <c r="W26" s="1028"/>
      <c r="X26" s="1028"/>
      <c r="Y26" s="1036"/>
      <c r="Z26" s="1022"/>
      <c r="AA26" s="1028"/>
      <c r="AB26" s="1028"/>
      <c r="AC26" s="1028"/>
      <c r="AD26" s="1028"/>
      <c r="AE26" s="1028"/>
      <c r="AF26" s="1052"/>
      <c r="AG26" s="1057"/>
      <c r="AH26" s="1064"/>
      <c r="AI26" s="1064"/>
      <c r="AJ26" s="1071"/>
      <c r="AK26" s="1047"/>
      <c r="AL26" s="1047"/>
      <c r="AM26" s="1073"/>
      <c r="AN26" s="1073"/>
      <c r="AO26" s="1073"/>
      <c r="AP26" s="1073"/>
      <c r="AQ26" s="1073"/>
      <c r="AR26" s="1073"/>
      <c r="AS26" s="1073"/>
      <c r="AT26" s="1073"/>
      <c r="AU26" s="1073"/>
      <c r="AV26" s="1073"/>
      <c r="AW26" s="1073"/>
      <c r="AX26" s="1073"/>
      <c r="AY26" s="1073"/>
      <c r="AZ26" s="1073"/>
      <c r="BA26" s="1073"/>
      <c r="BB26" s="1073"/>
      <c r="BC26" s="1073"/>
      <c r="BD26" s="1073"/>
      <c r="BE26" s="1073"/>
      <c r="BF26" s="1073"/>
      <c r="BG26" s="1073"/>
      <c r="BH26" s="1073"/>
      <c r="BI26" s="1073"/>
      <c r="BJ26" s="1073"/>
      <c r="BK26" s="1073"/>
      <c r="BL26" s="1073"/>
      <c r="BM26" s="1073"/>
      <c r="BN26" s="1073"/>
      <c r="BO26" s="1073"/>
      <c r="BP26" s="1073"/>
      <c r="BQ26" s="1073"/>
      <c r="BR26" s="1073"/>
      <c r="BS26" s="1073"/>
      <c r="BT26" s="1073"/>
      <c r="BU26" s="1073"/>
      <c r="BV26" s="1073"/>
      <c r="BW26" s="1073"/>
      <c r="BX26" s="1073"/>
      <c r="BY26" s="1073"/>
      <c r="BZ26" s="1073"/>
      <c r="CA26" s="1073"/>
      <c r="CB26" s="1073"/>
      <c r="CC26" s="1073"/>
      <c r="CD26" s="1073"/>
      <c r="CE26" s="1073"/>
      <c r="CF26" s="1073"/>
      <c r="CG26" s="1073"/>
      <c r="CH26" s="1073"/>
      <c r="CI26" s="1073"/>
      <c r="CJ26" s="1073"/>
      <c r="CK26" s="1073"/>
      <c r="CL26" s="1073"/>
      <c r="CM26" s="1073"/>
      <c r="CN26" s="1073"/>
      <c r="CO26" s="1073"/>
      <c r="CP26" s="1073"/>
      <c r="CQ26" s="1073"/>
      <c r="CR26" s="1073"/>
      <c r="CS26" s="1073"/>
      <c r="CT26" s="1073"/>
      <c r="CU26" s="1073"/>
      <c r="CV26" s="1073"/>
      <c r="CW26" s="1073"/>
      <c r="CX26" s="1073"/>
      <c r="CY26" s="1073"/>
      <c r="CZ26" s="1073"/>
      <c r="DA26" s="1073"/>
      <c r="DB26" s="1073"/>
      <c r="DC26" s="1073"/>
      <c r="DD26" s="1073"/>
      <c r="DE26" s="1073"/>
      <c r="DF26" s="1073"/>
      <c r="DG26" s="1073"/>
      <c r="DH26" s="1073"/>
      <c r="DI26" s="1073"/>
      <c r="DJ26" s="1073"/>
      <c r="DK26" s="1073"/>
      <c r="DL26" s="1073"/>
      <c r="DM26" s="1073"/>
      <c r="DN26" s="1073"/>
      <c r="DO26" s="1073"/>
      <c r="DP26" s="1073"/>
      <c r="DQ26" s="1073"/>
      <c r="DR26" s="1073"/>
      <c r="DS26" s="1073"/>
      <c r="DT26" s="1073"/>
      <c r="DU26" s="1073"/>
      <c r="DV26" s="1073"/>
      <c r="DW26" s="1073"/>
      <c r="DX26" s="1073"/>
      <c r="DY26" s="1073"/>
      <c r="DZ26" s="1073"/>
      <c r="EA26" s="1073"/>
      <c r="EB26" s="1073"/>
      <c r="EC26" s="1073"/>
      <c r="ED26" s="1073"/>
      <c r="EE26" s="1073"/>
      <c r="EF26" s="1073"/>
      <c r="EG26" s="1073"/>
      <c r="EH26" s="1073"/>
      <c r="EI26" s="1073"/>
      <c r="EJ26" s="1073"/>
      <c r="EK26" s="1073"/>
      <c r="EL26" s="1073"/>
      <c r="EM26" s="1073"/>
      <c r="EN26" s="1073"/>
      <c r="EO26" s="1073"/>
      <c r="EP26" s="1073"/>
      <c r="EQ26" s="1073"/>
      <c r="ER26" s="1073"/>
      <c r="ES26" s="1073"/>
      <c r="ET26" s="1073"/>
      <c r="EU26" s="1073"/>
      <c r="EV26" s="1073"/>
      <c r="EW26" s="1073"/>
      <c r="EX26" s="1073"/>
      <c r="EY26" s="1073"/>
      <c r="EZ26" s="1073"/>
      <c r="FA26" s="1073"/>
      <c r="FB26" s="1073"/>
      <c r="FC26" s="1073"/>
      <c r="FD26" s="1073"/>
      <c r="FE26" s="1073"/>
      <c r="FF26" s="1073"/>
      <c r="FG26" s="1073"/>
      <c r="FH26" s="1073"/>
      <c r="FI26" s="1073"/>
      <c r="FJ26" s="1073"/>
      <c r="FK26" s="1073"/>
      <c r="FL26" s="1073"/>
      <c r="FM26" s="1073"/>
      <c r="FN26" s="1073"/>
      <c r="FO26" s="1073"/>
      <c r="FP26" s="1073"/>
      <c r="FQ26" s="1073"/>
      <c r="FR26" s="1073"/>
      <c r="FS26" s="1073"/>
      <c r="FT26" s="1073"/>
      <c r="FU26" s="1073"/>
      <c r="FV26" s="1073"/>
      <c r="FW26" s="1073"/>
      <c r="FX26" s="1073"/>
      <c r="FY26" s="1073"/>
      <c r="FZ26" s="1073"/>
      <c r="GA26" s="1073"/>
      <c r="GB26" s="1073"/>
      <c r="GC26" s="1073"/>
      <c r="GD26" s="1073"/>
      <c r="GE26" s="1073"/>
      <c r="GF26" s="1073"/>
      <c r="GG26" s="1073"/>
      <c r="GH26" s="1073"/>
      <c r="GI26" s="1073"/>
      <c r="GJ26" s="1073"/>
      <c r="GK26" s="1073"/>
      <c r="GL26" s="1073"/>
      <c r="GM26" s="1073"/>
      <c r="GN26" s="1073"/>
      <c r="GO26" s="1073"/>
      <c r="GP26" s="1073"/>
      <c r="GQ26" s="1073"/>
      <c r="GR26" s="1073"/>
      <c r="GS26" s="1073"/>
      <c r="GT26" s="1073"/>
      <c r="GU26" s="1073"/>
      <c r="GV26" s="1073"/>
      <c r="GW26" s="1073"/>
      <c r="GX26" s="1073"/>
      <c r="GY26" s="1073"/>
      <c r="GZ26" s="1073"/>
      <c r="HA26" s="1073"/>
      <c r="HB26" s="1073"/>
      <c r="HC26" s="1073"/>
      <c r="HD26" s="1073"/>
      <c r="HE26" s="1073"/>
      <c r="HF26" s="1073"/>
      <c r="HG26" s="1073"/>
      <c r="HH26" s="1073"/>
      <c r="HI26" s="1073"/>
      <c r="HJ26" s="1073"/>
      <c r="HK26" s="1073"/>
      <c r="HL26" s="1073"/>
      <c r="HM26" s="1073"/>
      <c r="HN26" s="1073"/>
      <c r="HO26" s="1073"/>
      <c r="HP26" s="1073"/>
      <c r="HQ26" s="1073"/>
      <c r="HR26" s="1073"/>
      <c r="HS26" s="1073"/>
      <c r="HT26" s="1073"/>
      <c r="HU26" s="1073"/>
      <c r="HV26" s="1073"/>
      <c r="HW26" s="1073"/>
      <c r="HX26" s="1073"/>
      <c r="HY26" s="1073"/>
      <c r="HZ26" s="1073"/>
      <c r="IA26" s="1073"/>
      <c r="IB26" s="1073"/>
      <c r="IC26" s="1073"/>
      <c r="ID26" s="1073"/>
      <c r="IE26" s="1073"/>
      <c r="IF26" s="1073"/>
      <c r="IG26" s="1073"/>
      <c r="IH26" s="1073"/>
      <c r="II26" s="1073"/>
      <c r="IJ26" s="1073"/>
      <c r="IK26" s="1073"/>
      <c r="IL26" s="1073"/>
      <c r="IM26" s="1073"/>
      <c r="IN26" s="1073"/>
      <c r="IO26" s="1073"/>
      <c r="IP26" s="1073"/>
      <c r="IQ26" s="1073"/>
      <c r="IR26" s="1073"/>
      <c r="IS26" s="1073"/>
      <c r="IT26" s="1073"/>
      <c r="IU26" s="1073"/>
      <c r="IV26" s="1073"/>
    </row>
    <row r="27" spans="2:256" ht="14.5" customHeight="1">
      <c r="B27" s="1003"/>
      <c r="C27" s="1013"/>
      <c r="D27" s="1013"/>
      <c r="E27" s="1021"/>
      <c r="F27" s="1027"/>
      <c r="G27" s="1027"/>
      <c r="H27" s="1027"/>
      <c r="I27" s="1027"/>
      <c r="J27" s="1027"/>
      <c r="K27" s="1035"/>
      <c r="L27" s="1021"/>
      <c r="M27" s="1027"/>
      <c r="N27" s="1027"/>
      <c r="O27" s="1027"/>
      <c r="P27" s="1027"/>
      <c r="Q27" s="1027"/>
      <c r="R27" s="1035"/>
      <c r="S27" s="1021"/>
      <c r="T27" s="1027"/>
      <c r="U27" s="1027"/>
      <c r="V27" s="1027"/>
      <c r="W27" s="1027"/>
      <c r="X27" s="1027"/>
      <c r="Y27" s="1035"/>
      <c r="Z27" s="1021"/>
      <c r="AA27" s="1027"/>
      <c r="AB27" s="1027"/>
      <c r="AC27" s="1027"/>
      <c r="AD27" s="1027"/>
      <c r="AE27" s="1027"/>
      <c r="AF27" s="1051"/>
      <c r="AG27" s="1057"/>
      <c r="AH27" s="1064"/>
      <c r="AI27" s="1064"/>
      <c r="AJ27" s="1071"/>
      <c r="AK27" s="1047"/>
      <c r="AL27" s="1047"/>
      <c r="AM27" s="1073"/>
      <c r="AN27" s="1073"/>
      <c r="AO27" s="1073"/>
      <c r="AP27" s="1073"/>
      <c r="AQ27" s="1073"/>
      <c r="AR27" s="1073"/>
      <c r="AS27" s="1073"/>
      <c r="AT27" s="1073"/>
      <c r="AU27" s="1073"/>
      <c r="AV27" s="1073"/>
      <c r="AW27" s="1073"/>
      <c r="AX27" s="1073"/>
      <c r="AY27" s="1073"/>
      <c r="AZ27" s="1073"/>
      <c r="BA27" s="1073"/>
      <c r="BB27" s="1073"/>
      <c r="BC27" s="1073"/>
      <c r="BD27" s="1073"/>
      <c r="BE27" s="1073"/>
      <c r="BF27" s="1073"/>
      <c r="BG27" s="1073"/>
      <c r="BH27" s="1073"/>
      <c r="BI27" s="1073"/>
      <c r="BJ27" s="1073"/>
      <c r="BK27" s="1073"/>
      <c r="BL27" s="1073"/>
      <c r="BM27" s="1073"/>
      <c r="BN27" s="1073"/>
      <c r="BO27" s="1073"/>
      <c r="BP27" s="1073"/>
      <c r="BQ27" s="1073"/>
      <c r="BR27" s="1073"/>
      <c r="BS27" s="1073"/>
      <c r="BT27" s="1073"/>
      <c r="BU27" s="1073"/>
      <c r="BV27" s="1073"/>
      <c r="BW27" s="1073"/>
      <c r="BX27" s="1073"/>
      <c r="BY27" s="1073"/>
      <c r="BZ27" s="1073"/>
      <c r="CA27" s="1073"/>
      <c r="CB27" s="1073"/>
      <c r="CC27" s="1073"/>
      <c r="CD27" s="1073"/>
      <c r="CE27" s="1073"/>
      <c r="CF27" s="1073"/>
      <c r="CG27" s="1073"/>
      <c r="CH27" s="1073"/>
      <c r="CI27" s="1073"/>
      <c r="CJ27" s="1073"/>
      <c r="CK27" s="1073"/>
      <c r="CL27" s="1073"/>
      <c r="CM27" s="1073"/>
      <c r="CN27" s="1073"/>
      <c r="CO27" s="1073"/>
      <c r="CP27" s="1073"/>
      <c r="CQ27" s="1073"/>
      <c r="CR27" s="1073"/>
      <c r="CS27" s="1073"/>
      <c r="CT27" s="1073"/>
      <c r="CU27" s="1073"/>
      <c r="CV27" s="1073"/>
      <c r="CW27" s="1073"/>
      <c r="CX27" s="1073"/>
      <c r="CY27" s="1073"/>
      <c r="CZ27" s="1073"/>
      <c r="DA27" s="1073"/>
      <c r="DB27" s="1073"/>
      <c r="DC27" s="1073"/>
      <c r="DD27" s="1073"/>
      <c r="DE27" s="1073"/>
      <c r="DF27" s="1073"/>
      <c r="DG27" s="1073"/>
      <c r="DH27" s="1073"/>
      <c r="DI27" s="1073"/>
      <c r="DJ27" s="1073"/>
      <c r="DK27" s="1073"/>
      <c r="DL27" s="1073"/>
      <c r="DM27" s="1073"/>
      <c r="DN27" s="1073"/>
      <c r="DO27" s="1073"/>
      <c r="DP27" s="1073"/>
      <c r="DQ27" s="1073"/>
      <c r="DR27" s="1073"/>
      <c r="DS27" s="1073"/>
      <c r="DT27" s="1073"/>
      <c r="DU27" s="1073"/>
      <c r="DV27" s="1073"/>
      <c r="DW27" s="1073"/>
      <c r="DX27" s="1073"/>
      <c r="DY27" s="1073"/>
      <c r="DZ27" s="1073"/>
      <c r="EA27" s="1073"/>
      <c r="EB27" s="1073"/>
      <c r="EC27" s="1073"/>
      <c r="ED27" s="1073"/>
      <c r="EE27" s="1073"/>
      <c r="EF27" s="1073"/>
      <c r="EG27" s="1073"/>
      <c r="EH27" s="1073"/>
      <c r="EI27" s="1073"/>
      <c r="EJ27" s="1073"/>
      <c r="EK27" s="1073"/>
      <c r="EL27" s="1073"/>
      <c r="EM27" s="1073"/>
      <c r="EN27" s="1073"/>
      <c r="EO27" s="1073"/>
      <c r="EP27" s="1073"/>
      <c r="EQ27" s="1073"/>
      <c r="ER27" s="1073"/>
      <c r="ES27" s="1073"/>
      <c r="ET27" s="1073"/>
      <c r="EU27" s="1073"/>
      <c r="EV27" s="1073"/>
      <c r="EW27" s="1073"/>
      <c r="EX27" s="1073"/>
      <c r="EY27" s="1073"/>
      <c r="EZ27" s="1073"/>
      <c r="FA27" s="1073"/>
      <c r="FB27" s="1073"/>
      <c r="FC27" s="1073"/>
      <c r="FD27" s="1073"/>
      <c r="FE27" s="1073"/>
      <c r="FF27" s="1073"/>
      <c r="FG27" s="1073"/>
      <c r="FH27" s="1073"/>
      <c r="FI27" s="1073"/>
      <c r="FJ27" s="1073"/>
      <c r="FK27" s="1073"/>
      <c r="FL27" s="1073"/>
      <c r="FM27" s="1073"/>
      <c r="FN27" s="1073"/>
      <c r="FO27" s="1073"/>
      <c r="FP27" s="1073"/>
      <c r="FQ27" s="1073"/>
      <c r="FR27" s="1073"/>
      <c r="FS27" s="1073"/>
      <c r="FT27" s="1073"/>
      <c r="FU27" s="1073"/>
      <c r="FV27" s="1073"/>
      <c r="FW27" s="1073"/>
      <c r="FX27" s="1073"/>
      <c r="FY27" s="1073"/>
      <c r="FZ27" s="1073"/>
      <c r="GA27" s="1073"/>
      <c r="GB27" s="1073"/>
      <c r="GC27" s="1073"/>
      <c r="GD27" s="1073"/>
      <c r="GE27" s="1073"/>
      <c r="GF27" s="1073"/>
      <c r="GG27" s="1073"/>
      <c r="GH27" s="1073"/>
      <c r="GI27" s="1073"/>
      <c r="GJ27" s="1073"/>
      <c r="GK27" s="1073"/>
      <c r="GL27" s="1073"/>
      <c r="GM27" s="1073"/>
      <c r="GN27" s="1073"/>
      <c r="GO27" s="1073"/>
      <c r="GP27" s="1073"/>
      <c r="GQ27" s="1073"/>
      <c r="GR27" s="1073"/>
      <c r="GS27" s="1073"/>
      <c r="GT27" s="1073"/>
      <c r="GU27" s="1073"/>
      <c r="GV27" s="1073"/>
      <c r="GW27" s="1073"/>
      <c r="GX27" s="1073"/>
      <c r="GY27" s="1073"/>
      <c r="GZ27" s="1073"/>
      <c r="HA27" s="1073"/>
      <c r="HB27" s="1073"/>
      <c r="HC27" s="1073"/>
      <c r="HD27" s="1073"/>
      <c r="HE27" s="1073"/>
      <c r="HF27" s="1073"/>
      <c r="HG27" s="1073"/>
      <c r="HH27" s="1073"/>
      <c r="HI27" s="1073"/>
      <c r="HJ27" s="1073"/>
      <c r="HK27" s="1073"/>
      <c r="HL27" s="1073"/>
      <c r="HM27" s="1073"/>
      <c r="HN27" s="1073"/>
      <c r="HO27" s="1073"/>
      <c r="HP27" s="1073"/>
      <c r="HQ27" s="1073"/>
      <c r="HR27" s="1073"/>
      <c r="HS27" s="1073"/>
      <c r="HT27" s="1073"/>
      <c r="HU27" s="1073"/>
      <c r="HV27" s="1073"/>
      <c r="HW27" s="1073"/>
      <c r="HX27" s="1073"/>
      <c r="HY27" s="1073"/>
      <c r="HZ27" s="1073"/>
      <c r="IA27" s="1073"/>
      <c r="IB27" s="1073"/>
      <c r="IC27" s="1073"/>
      <c r="ID27" s="1073"/>
      <c r="IE27" s="1073"/>
      <c r="IF27" s="1073"/>
      <c r="IG27" s="1073"/>
      <c r="IH27" s="1073"/>
      <c r="II27" s="1073"/>
      <c r="IJ27" s="1073"/>
      <c r="IK27" s="1073"/>
      <c r="IL27" s="1073"/>
      <c r="IM27" s="1073"/>
      <c r="IN27" s="1073"/>
      <c r="IO27" s="1073"/>
      <c r="IP27" s="1073"/>
      <c r="IQ27" s="1073"/>
      <c r="IR27" s="1073"/>
      <c r="IS27" s="1073"/>
      <c r="IT27" s="1073"/>
      <c r="IU27" s="1073"/>
      <c r="IV27" s="1073"/>
    </row>
    <row r="28" spans="2:256" ht="14.5" customHeight="1">
      <c r="B28" s="1003"/>
      <c r="C28" s="1013"/>
      <c r="D28" s="1013"/>
      <c r="E28" s="1022"/>
      <c r="F28" s="1028"/>
      <c r="G28" s="1028"/>
      <c r="H28" s="1028"/>
      <c r="I28" s="1028"/>
      <c r="J28" s="1028"/>
      <c r="K28" s="1036"/>
      <c r="L28" s="1022"/>
      <c r="M28" s="1028"/>
      <c r="N28" s="1028"/>
      <c r="O28" s="1028"/>
      <c r="P28" s="1028"/>
      <c r="Q28" s="1028"/>
      <c r="R28" s="1036"/>
      <c r="S28" s="1022"/>
      <c r="T28" s="1028"/>
      <c r="U28" s="1028"/>
      <c r="V28" s="1028"/>
      <c r="W28" s="1028"/>
      <c r="X28" s="1028"/>
      <c r="Y28" s="1036"/>
      <c r="Z28" s="1022"/>
      <c r="AA28" s="1028"/>
      <c r="AB28" s="1028"/>
      <c r="AC28" s="1028"/>
      <c r="AD28" s="1028"/>
      <c r="AE28" s="1028"/>
      <c r="AF28" s="1052"/>
      <c r="AG28" s="1057"/>
      <c r="AH28" s="1064"/>
      <c r="AI28" s="1064"/>
      <c r="AJ28" s="1071"/>
      <c r="AK28" s="1047"/>
      <c r="AL28" s="1047"/>
      <c r="AM28" s="1073"/>
      <c r="AN28" s="1073"/>
      <c r="AO28" s="1073"/>
      <c r="AP28" s="1073"/>
      <c r="AQ28" s="1073"/>
      <c r="AR28" s="1073"/>
      <c r="AS28" s="1073"/>
      <c r="AT28" s="1073"/>
      <c r="AU28" s="1073"/>
      <c r="AV28" s="1073"/>
      <c r="AW28" s="1073"/>
      <c r="AX28" s="1073"/>
      <c r="AY28" s="1073"/>
      <c r="AZ28" s="1073"/>
      <c r="BA28" s="1073"/>
      <c r="BB28" s="1073"/>
      <c r="BC28" s="1073"/>
      <c r="BD28" s="1073"/>
      <c r="BE28" s="1073"/>
      <c r="BF28" s="1073"/>
      <c r="BG28" s="1073"/>
      <c r="BH28" s="1073"/>
      <c r="BI28" s="1073"/>
      <c r="BJ28" s="1073"/>
      <c r="BK28" s="1073"/>
      <c r="BL28" s="1073"/>
      <c r="BM28" s="1073"/>
      <c r="BN28" s="1073"/>
      <c r="BO28" s="1073"/>
      <c r="BP28" s="1073"/>
      <c r="BQ28" s="1073"/>
      <c r="BR28" s="1073"/>
      <c r="BS28" s="1073"/>
      <c r="BT28" s="1073"/>
      <c r="BU28" s="1073"/>
      <c r="BV28" s="1073"/>
      <c r="BW28" s="1073"/>
      <c r="BX28" s="1073"/>
      <c r="BY28" s="1073"/>
      <c r="BZ28" s="1073"/>
      <c r="CA28" s="1073"/>
      <c r="CB28" s="1073"/>
      <c r="CC28" s="1073"/>
      <c r="CD28" s="1073"/>
      <c r="CE28" s="1073"/>
      <c r="CF28" s="1073"/>
      <c r="CG28" s="1073"/>
      <c r="CH28" s="1073"/>
      <c r="CI28" s="1073"/>
      <c r="CJ28" s="1073"/>
      <c r="CK28" s="1073"/>
      <c r="CL28" s="1073"/>
      <c r="CM28" s="1073"/>
      <c r="CN28" s="1073"/>
      <c r="CO28" s="1073"/>
      <c r="CP28" s="1073"/>
      <c r="CQ28" s="1073"/>
      <c r="CR28" s="1073"/>
      <c r="CS28" s="1073"/>
      <c r="CT28" s="1073"/>
      <c r="CU28" s="1073"/>
      <c r="CV28" s="1073"/>
      <c r="CW28" s="1073"/>
      <c r="CX28" s="1073"/>
      <c r="CY28" s="1073"/>
      <c r="CZ28" s="1073"/>
      <c r="DA28" s="1073"/>
      <c r="DB28" s="1073"/>
      <c r="DC28" s="1073"/>
      <c r="DD28" s="1073"/>
      <c r="DE28" s="1073"/>
      <c r="DF28" s="1073"/>
      <c r="DG28" s="1073"/>
      <c r="DH28" s="1073"/>
      <c r="DI28" s="1073"/>
      <c r="DJ28" s="1073"/>
      <c r="DK28" s="1073"/>
      <c r="DL28" s="1073"/>
      <c r="DM28" s="1073"/>
      <c r="DN28" s="1073"/>
      <c r="DO28" s="1073"/>
      <c r="DP28" s="1073"/>
      <c r="DQ28" s="1073"/>
      <c r="DR28" s="1073"/>
      <c r="DS28" s="1073"/>
      <c r="DT28" s="1073"/>
      <c r="DU28" s="1073"/>
      <c r="DV28" s="1073"/>
      <c r="DW28" s="1073"/>
      <c r="DX28" s="1073"/>
      <c r="DY28" s="1073"/>
      <c r="DZ28" s="1073"/>
      <c r="EA28" s="1073"/>
      <c r="EB28" s="1073"/>
      <c r="EC28" s="1073"/>
      <c r="ED28" s="1073"/>
      <c r="EE28" s="1073"/>
      <c r="EF28" s="1073"/>
      <c r="EG28" s="1073"/>
      <c r="EH28" s="1073"/>
      <c r="EI28" s="1073"/>
      <c r="EJ28" s="1073"/>
      <c r="EK28" s="1073"/>
      <c r="EL28" s="1073"/>
      <c r="EM28" s="1073"/>
      <c r="EN28" s="1073"/>
      <c r="EO28" s="1073"/>
      <c r="EP28" s="1073"/>
      <c r="EQ28" s="1073"/>
      <c r="ER28" s="1073"/>
      <c r="ES28" s="1073"/>
      <c r="ET28" s="1073"/>
      <c r="EU28" s="1073"/>
      <c r="EV28" s="1073"/>
      <c r="EW28" s="1073"/>
      <c r="EX28" s="1073"/>
      <c r="EY28" s="1073"/>
      <c r="EZ28" s="1073"/>
      <c r="FA28" s="1073"/>
      <c r="FB28" s="1073"/>
      <c r="FC28" s="1073"/>
      <c r="FD28" s="1073"/>
      <c r="FE28" s="1073"/>
      <c r="FF28" s="1073"/>
      <c r="FG28" s="1073"/>
      <c r="FH28" s="1073"/>
      <c r="FI28" s="1073"/>
      <c r="FJ28" s="1073"/>
      <c r="FK28" s="1073"/>
      <c r="FL28" s="1073"/>
      <c r="FM28" s="1073"/>
      <c r="FN28" s="1073"/>
      <c r="FO28" s="1073"/>
      <c r="FP28" s="1073"/>
      <c r="FQ28" s="1073"/>
      <c r="FR28" s="1073"/>
      <c r="FS28" s="1073"/>
      <c r="FT28" s="1073"/>
      <c r="FU28" s="1073"/>
      <c r="FV28" s="1073"/>
      <c r="FW28" s="1073"/>
      <c r="FX28" s="1073"/>
      <c r="FY28" s="1073"/>
      <c r="FZ28" s="1073"/>
      <c r="GA28" s="1073"/>
      <c r="GB28" s="1073"/>
      <c r="GC28" s="1073"/>
      <c r="GD28" s="1073"/>
      <c r="GE28" s="1073"/>
      <c r="GF28" s="1073"/>
      <c r="GG28" s="1073"/>
      <c r="GH28" s="1073"/>
      <c r="GI28" s="1073"/>
      <c r="GJ28" s="1073"/>
      <c r="GK28" s="1073"/>
      <c r="GL28" s="1073"/>
      <c r="GM28" s="1073"/>
      <c r="GN28" s="1073"/>
      <c r="GO28" s="1073"/>
      <c r="GP28" s="1073"/>
      <c r="GQ28" s="1073"/>
      <c r="GR28" s="1073"/>
      <c r="GS28" s="1073"/>
      <c r="GT28" s="1073"/>
      <c r="GU28" s="1073"/>
      <c r="GV28" s="1073"/>
      <c r="GW28" s="1073"/>
      <c r="GX28" s="1073"/>
      <c r="GY28" s="1073"/>
      <c r="GZ28" s="1073"/>
      <c r="HA28" s="1073"/>
      <c r="HB28" s="1073"/>
      <c r="HC28" s="1073"/>
      <c r="HD28" s="1073"/>
      <c r="HE28" s="1073"/>
      <c r="HF28" s="1073"/>
      <c r="HG28" s="1073"/>
      <c r="HH28" s="1073"/>
      <c r="HI28" s="1073"/>
      <c r="HJ28" s="1073"/>
      <c r="HK28" s="1073"/>
      <c r="HL28" s="1073"/>
      <c r="HM28" s="1073"/>
      <c r="HN28" s="1073"/>
      <c r="HO28" s="1073"/>
      <c r="HP28" s="1073"/>
      <c r="HQ28" s="1073"/>
      <c r="HR28" s="1073"/>
      <c r="HS28" s="1073"/>
      <c r="HT28" s="1073"/>
      <c r="HU28" s="1073"/>
      <c r="HV28" s="1073"/>
      <c r="HW28" s="1073"/>
      <c r="HX28" s="1073"/>
      <c r="HY28" s="1073"/>
      <c r="HZ28" s="1073"/>
      <c r="IA28" s="1073"/>
      <c r="IB28" s="1073"/>
      <c r="IC28" s="1073"/>
      <c r="ID28" s="1073"/>
      <c r="IE28" s="1073"/>
      <c r="IF28" s="1073"/>
      <c r="IG28" s="1073"/>
      <c r="IH28" s="1073"/>
      <c r="II28" s="1073"/>
      <c r="IJ28" s="1073"/>
      <c r="IK28" s="1073"/>
      <c r="IL28" s="1073"/>
      <c r="IM28" s="1073"/>
      <c r="IN28" s="1073"/>
      <c r="IO28" s="1073"/>
      <c r="IP28" s="1073"/>
      <c r="IQ28" s="1073"/>
      <c r="IR28" s="1073"/>
      <c r="IS28" s="1073"/>
      <c r="IT28" s="1073"/>
      <c r="IU28" s="1073"/>
      <c r="IV28" s="1073"/>
    </row>
    <row r="29" spans="2:256" ht="14.5" customHeight="1">
      <c r="B29" s="1003"/>
      <c r="C29" s="1013"/>
      <c r="D29" s="1013"/>
      <c r="E29" s="1021"/>
      <c r="F29" s="1027"/>
      <c r="G29" s="1027"/>
      <c r="H29" s="1027"/>
      <c r="I29" s="1027"/>
      <c r="J29" s="1027"/>
      <c r="K29" s="1035"/>
      <c r="L29" s="1021"/>
      <c r="M29" s="1027"/>
      <c r="N29" s="1027"/>
      <c r="O29" s="1027"/>
      <c r="P29" s="1027"/>
      <c r="Q29" s="1027"/>
      <c r="R29" s="1035"/>
      <c r="S29" s="1021"/>
      <c r="T29" s="1027"/>
      <c r="U29" s="1027"/>
      <c r="V29" s="1027"/>
      <c r="W29" s="1027"/>
      <c r="X29" s="1027"/>
      <c r="Y29" s="1035"/>
      <c r="Z29" s="1021"/>
      <c r="AA29" s="1027"/>
      <c r="AB29" s="1027"/>
      <c r="AC29" s="1027"/>
      <c r="AD29" s="1027"/>
      <c r="AE29" s="1027"/>
      <c r="AF29" s="1051"/>
      <c r="AG29" s="1057"/>
      <c r="AH29" s="1064"/>
      <c r="AI29" s="1064"/>
      <c r="AJ29" s="1071"/>
      <c r="AK29" s="1047"/>
      <c r="AL29" s="1047"/>
      <c r="AM29" s="1073"/>
      <c r="AN29" s="1073"/>
      <c r="AO29" s="1073"/>
      <c r="AP29" s="1073"/>
      <c r="AQ29" s="1073"/>
      <c r="AR29" s="1073"/>
      <c r="AS29" s="1073"/>
      <c r="AT29" s="1073"/>
      <c r="AU29" s="1073"/>
      <c r="AV29" s="1073"/>
      <c r="AW29" s="1073"/>
      <c r="AX29" s="1073"/>
      <c r="AY29" s="1073"/>
      <c r="AZ29" s="1073"/>
      <c r="BA29" s="1073"/>
      <c r="BB29" s="1073"/>
      <c r="BC29" s="1073"/>
      <c r="BD29" s="1073"/>
      <c r="BE29" s="1073"/>
      <c r="BF29" s="1073"/>
      <c r="BG29" s="1073"/>
      <c r="BH29" s="1073"/>
      <c r="BI29" s="1073"/>
      <c r="BJ29" s="1073"/>
      <c r="BK29" s="1073"/>
      <c r="BL29" s="1073"/>
      <c r="BM29" s="1073"/>
      <c r="BN29" s="1073"/>
      <c r="BO29" s="1073"/>
      <c r="BP29" s="1073"/>
      <c r="BQ29" s="1073"/>
      <c r="BR29" s="1073"/>
      <c r="BS29" s="1073"/>
      <c r="BT29" s="1073"/>
      <c r="BU29" s="1073"/>
      <c r="BV29" s="1073"/>
      <c r="BW29" s="1073"/>
      <c r="BX29" s="1073"/>
      <c r="BY29" s="1073"/>
      <c r="BZ29" s="1073"/>
      <c r="CA29" s="1073"/>
      <c r="CB29" s="1073"/>
      <c r="CC29" s="1073"/>
      <c r="CD29" s="1073"/>
      <c r="CE29" s="1073"/>
      <c r="CF29" s="1073"/>
      <c r="CG29" s="1073"/>
      <c r="CH29" s="1073"/>
      <c r="CI29" s="1073"/>
      <c r="CJ29" s="1073"/>
      <c r="CK29" s="1073"/>
      <c r="CL29" s="1073"/>
      <c r="CM29" s="1073"/>
      <c r="CN29" s="1073"/>
      <c r="CO29" s="1073"/>
      <c r="CP29" s="1073"/>
      <c r="CQ29" s="1073"/>
      <c r="CR29" s="1073"/>
      <c r="CS29" s="1073"/>
      <c r="CT29" s="1073"/>
      <c r="CU29" s="1073"/>
      <c r="CV29" s="1073"/>
      <c r="CW29" s="1073"/>
      <c r="CX29" s="1073"/>
      <c r="CY29" s="1073"/>
      <c r="CZ29" s="1073"/>
      <c r="DA29" s="1073"/>
      <c r="DB29" s="1073"/>
      <c r="DC29" s="1073"/>
      <c r="DD29" s="1073"/>
      <c r="DE29" s="1073"/>
      <c r="DF29" s="1073"/>
      <c r="DG29" s="1073"/>
      <c r="DH29" s="1073"/>
      <c r="DI29" s="1073"/>
      <c r="DJ29" s="1073"/>
      <c r="DK29" s="1073"/>
      <c r="DL29" s="1073"/>
      <c r="DM29" s="1073"/>
      <c r="DN29" s="1073"/>
      <c r="DO29" s="1073"/>
      <c r="DP29" s="1073"/>
      <c r="DQ29" s="1073"/>
      <c r="DR29" s="1073"/>
      <c r="DS29" s="1073"/>
      <c r="DT29" s="1073"/>
      <c r="DU29" s="1073"/>
      <c r="DV29" s="1073"/>
      <c r="DW29" s="1073"/>
      <c r="DX29" s="1073"/>
      <c r="DY29" s="1073"/>
      <c r="DZ29" s="1073"/>
      <c r="EA29" s="1073"/>
      <c r="EB29" s="1073"/>
      <c r="EC29" s="1073"/>
      <c r="ED29" s="1073"/>
      <c r="EE29" s="1073"/>
      <c r="EF29" s="1073"/>
      <c r="EG29" s="1073"/>
      <c r="EH29" s="1073"/>
      <c r="EI29" s="1073"/>
      <c r="EJ29" s="1073"/>
      <c r="EK29" s="1073"/>
      <c r="EL29" s="1073"/>
      <c r="EM29" s="1073"/>
      <c r="EN29" s="1073"/>
      <c r="EO29" s="1073"/>
      <c r="EP29" s="1073"/>
      <c r="EQ29" s="1073"/>
      <c r="ER29" s="1073"/>
      <c r="ES29" s="1073"/>
      <c r="ET29" s="1073"/>
      <c r="EU29" s="1073"/>
      <c r="EV29" s="1073"/>
      <c r="EW29" s="1073"/>
      <c r="EX29" s="1073"/>
      <c r="EY29" s="1073"/>
      <c r="EZ29" s="1073"/>
      <c r="FA29" s="1073"/>
      <c r="FB29" s="1073"/>
      <c r="FC29" s="1073"/>
      <c r="FD29" s="1073"/>
      <c r="FE29" s="1073"/>
      <c r="FF29" s="1073"/>
      <c r="FG29" s="1073"/>
      <c r="FH29" s="1073"/>
      <c r="FI29" s="1073"/>
      <c r="FJ29" s="1073"/>
      <c r="FK29" s="1073"/>
      <c r="FL29" s="1073"/>
      <c r="FM29" s="1073"/>
      <c r="FN29" s="1073"/>
      <c r="FO29" s="1073"/>
      <c r="FP29" s="1073"/>
      <c r="FQ29" s="1073"/>
      <c r="FR29" s="1073"/>
      <c r="FS29" s="1073"/>
      <c r="FT29" s="1073"/>
      <c r="FU29" s="1073"/>
      <c r="FV29" s="1073"/>
      <c r="FW29" s="1073"/>
      <c r="FX29" s="1073"/>
      <c r="FY29" s="1073"/>
      <c r="FZ29" s="1073"/>
      <c r="GA29" s="1073"/>
      <c r="GB29" s="1073"/>
      <c r="GC29" s="1073"/>
      <c r="GD29" s="1073"/>
      <c r="GE29" s="1073"/>
      <c r="GF29" s="1073"/>
      <c r="GG29" s="1073"/>
      <c r="GH29" s="1073"/>
      <c r="GI29" s="1073"/>
      <c r="GJ29" s="1073"/>
      <c r="GK29" s="1073"/>
      <c r="GL29" s="1073"/>
      <c r="GM29" s="1073"/>
      <c r="GN29" s="1073"/>
      <c r="GO29" s="1073"/>
      <c r="GP29" s="1073"/>
      <c r="GQ29" s="1073"/>
      <c r="GR29" s="1073"/>
      <c r="GS29" s="1073"/>
      <c r="GT29" s="1073"/>
      <c r="GU29" s="1073"/>
      <c r="GV29" s="1073"/>
      <c r="GW29" s="1073"/>
      <c r="GX29" s="1073"/>
      <c r="GY29" s="1073"/>
      <c r="GZ29" s="1073"/>
      <c r="HA29" s="1073"/>
      <c r="HB29" s="1073"/>
      <c r="HC29" s="1073"/>
      <c r="HD29" s="1073"/>
      <c r="HE29" s="1073"/>
      <c r="HF29" s="1073"/>
      <c r="HG29" s="1073"/>
      <c r="HH29" s="1073"/>
      <c r="HI29" s="1073"/>
      <c r="HJ29" s="1073"/>
      <c r="HK29" s="1073"/>
      <c r="HL29" s="1073"/>
      <c r="HM29" s="1073"/>
      <c r="HN29" s="1073"/>
      <c r="HO29" s="1073"/>
      <c r="HP29" s="1073"/>
      <c r="HQ29" s="1073"/>
      <c r="HR29" s="1073"/>
      <c r="HS29" s="1073"/>
      <c r="HT29" s="1073"/>
      <c r="HU29" s="1073"/>
      <c r="HV29" s="1073"/>
      <c r="HW29" s="1073"/>
      <c r="HX29" s="1073"/>
      <c r="HY29" s="1073"/>
      <c r="HZ29" s="1073"/>
      <c r="IA29" s="1073"/>
      <c r="IB29" s="1073"/>
      <c r="IC29" s="1073"/>
      <c r="ID29" s="1073"/>
      <c r="IE29" s="1073"/>
      <c r="IF29" s="1073"/>
      <c r="IG29" s="1073"/>
      <c r="IH29" s="1073"/>
      <c r="II29" s="1073"/>
      <c r="IJ29" s="1073"/>
      <c r="IK29" s="1073"/>
      <c r="IL29" s="1073"/>
      <c r="IM29" s="1073"/>
      <c r="IN29" s="1073"/>
      <c r="IO29" s="1073"/>
      <c r="IP29" s="1073"/>
      <c r="IQ29" s="1073"/>
      <c r="IR29" s="1073"/>
      <c r="IS29" s="1073"/>
      <c r="IT29" s="1073"/>
      <c r="IU29" s="1073"/>
      <c r="IV29" s="1073"/>
    </row>
    <row r="30" spans="2:256" ht="14.5" customHeight="1">
      <c r="B30" s="1003"/>
      <c r="C30" s="1013"/>
      <c r="D30" s="1013"/>
      <c r="E30" s="1022"/>
      <c r="F30" s="1028"/>
      <c r="G30" s="1028"/>
      <c r="H30" s="1028"/>
      <c r="I30" s="1028"/>
      <c r="J30" s="1028"/>
      <c r="K30" s="1036"/>
      <c r="L30" s="1022"/>
      <c r="M30" s="1028"/>
      <c r="N30" s="1028"/>
      <c r="O30" s="1028"/>
      <c r="P30" s="1028"/>
      <c r="Q30" s="1028"/>
      <c r="R30" s="1036"/>
      <c r="S30" s="1022"/>
      <c r="T30" s="1028"/>
      <c r="U30" s="1028"/>
      <c r="V30" s="1028"/>
      <c r="W30" s="1028"/>
      <c r="X30" s="1028"/>
      <c r="Y30" s="1036"/>
      <c r="Z30" s="1022"/>
      <c r="AA30" s="1028"/>
      <c r="AB30" s="1028"/>
      <c r="AC30" s="1028"/>
      <c r="AD30" s="1028"/>
      <c r="AE30" s="1028"/>
      <c r="AF30" s="1052"/>
      <c r="AG30" s="1057"/>
      <c r="AH30" s="1064"/>
      <c r="AI30" s="1064"/>
      <c r="AJ30" s="1071"/>
      <c r="AK30" s="1047"/>
      <c r="AL30" s="1047"/>
      <c r="AM30" s="1073"/>
      <c r="AN30" s="1073"/>
      <c r="AO30" s="1073"/>
      <c r="AP30" s="1073"/>
      <c r="AQ30" s="1073"/>
      <c r="AR30" s="1073"/>
      <c r="AS30" s="1073"/>
      <c r="AT30" s="1073"/>
      <c r="AU30" s="1073"/>
      <c r="AV30" s="1073"/>
      <c r="AW30" s="1073"/>
      <c r="AX30" s="1073"/>
      <c r="AY30" s="1073"/>
      <c r="AZ30" s="1073"/>
      <c r="BA30" s="1073"/>
      <c r="BB30" s="1073"/>
      <c r="BC30" s="1073"/>
      <c r="BD30" s="1073"/>
      <c r="BE30" s="1073"/>
      <c r="BF30" s="1073"/>
      <c r="BG30" s="1073"/>
      <c r="BH30" s="1073"/>
      <c r="BI30" s="1073"/>
      <c r="BJ30" s="1073"/>
      <c r="BK30" s="1073"/>
      <c r="BL30" s="1073"/>
      <c r="BM30" s="1073"/>
      <c r="BN30" s="1073"/>
      <c r="BO30" s="1073"/>
      <c r="BP30" s="1073"/>
      <c r="BQ30" s="1073"/>
      <c r="BR30" s="1073"/>
      <c r="BS30" s="1073"/>
      <c r="BT30" s="1073"/>
      <c r="BU30" s="1073"/>
      <c r="BV30" s="1073"/>
      <c r="BW30" s="1073"/>
      <c r="BX30" s="1073"/>
      <c r="BY30" s="1073"/>
      <c r="BZ30" s="1073"/>
      <c r="CA30" s="1073"/>
      <c r="CB30" s="1073"/>
      <c r="CC30" s="1073"/>
      <c r="CD30" s="1073"/>
      <c r="CE30" s="1073"/>
      <c r="CF30" s="1073"/>
      <c r="CG30" s="1073"/>
      <c r="CH30" s="1073"/>
      <c r="CI30" s="1073"/>
      <c r="CJ30" s="1073"/>
      <c r="CK30" s="1073"/>
      <c r="CL30" s="1073"/>
      <c r="CM30" s="1073"/>
      <c r="CN30" s="1073"/>
      <c r="CO30" s="1073"/>
      <c r="CP30" s="1073"/>
      <c r="CQ30" s="1073"/>
      <c r="CR30" s="1073"/>
      <c r="CS30" s="1073"/>
      <c r="CT30" s="1073"/>
      <c r="CU30" s="1073"/>
      <c r="CV30" s="1073"/>
      <c r="CW30" s="1073"/>
      <c r="CX30" s="1073"/>
      <c r="CY30" s="1073"/>
      <c r="CZ30" s="1073"/>
      <c r="DA30" s="1073"/>
      <c r="DB30" s="1073"/>
      <c r="DC30" s="1073"/>
      <c r="DD30" s="1073"/>
      <c r="DE30" s="1073"/>
      <c r="DF30" s="1073"/>
      <c r="DG30" s="1073"/>
      <c r="DH30" s="1073"/>
      <c r="DI30" s="1073"/>
      <c r="DJ30" s="1073"/>
      <c r="DK30" s="1073"/>
      <c r="DL30" s="1073"/>
      <c r="DM30" s="1073"/>
      <c r="DN30" s="1073"/>
      <c r="DO30" s="1073"/>
      <c r="DP30" s="1073"/>
      <c r="DQ30" s="1073"/>
      <c r="DR30" s="1073"/>
      <c r="DS30" s="1073"/>
      <c r="DT30" s="1073"/>
      <c r="DU30" s="1073"/>
      <c r="DV30" s="1073"/>
      <c r="DW30" s="1073"/>
      <c r="DX30" s="1073"/>
      <c r="DY30" s="1073"/>
      <c r="DZ30" s="1073"/>
      <c r="EA30" s="1073"/>
      <c r="EB30" s="1073"/>
      <c r="EC30" s="1073"/>
      <c r="ED30" s="1073"/>
      <c r="EE30" s="1073"/>
      <c r="EF30" s="1073"/>
      <c r="EG30" s="1073"/>
      <c r="EH30" s="1073"/>
      <c r="EI30" s="1073"/>
      <c r="EJ30" s="1073"/>
      <c r="EK30" s="1073"/>
      <c r="EL30" s="1073"/>
      <c r="EM30" s="1073"/>
      <c r="EN30" s="1073"/>
      <c r="EO30" s="1073"/>
      <c r="EP30" s="1073"/>
      <c r="EQ30" s="1073"/>
      <c r="ER30" s="1073"/>
      <c r="ES30" s="1073"/>
      <c r="ET30" s="1073"/>
      <c r="EU30" s="1073"/>
      <c r="EV30" s="1073"/>
      <c r="EW30" s="1073"/>
      <c r="EX30" s="1073"/>
      <c r="EY30" s="1073"/>
      <c r="EZ30" s="1073"/>
      <c r="FA30" s="1073"/>
      <c r="FB30" s="1073"/>
      <c r="FC30" s="1073"/>
      <c r="FD30" s="1073"/>
      <c r="FE30" s="1073"/>
      <c r="FF30" s="1073"/>
      <c r="FG30" s="1073"/>
      <c r="FH30" s="1073"/>
      <c r="FI30" s="1073"/>
      <c r="FJ30" s="1073"/>
      <c r="FK30" s="1073"/>
      <c r="FL30" s="1073"/>
      <c r="FM30" s="1073"/>
      <c r="FN30" s="1073"/>
      <c r="FO30" s="1073"/>
      <c r="FP30" s="1073"/>
      <c r="FQ30" s="1073"/>
      <c r="FR30" s="1073"/>
      <c r="FS30" s="1073"/>
      <c r="FT30" s="1073"/>
      <c r="FU30" s="1073"/>
      <c r="FV30" s="1073"/>
      <c r="FW30" s="1073"/>
      <c r="FX30" s="1073"/>
      <c r="FY30" s="1073"/>
      <c r="FZ30" s="1073"/>
      <c r="GA30" s="1073"/>
      <c r="GB30" s="1073"/>
      <c r="GC30" s="1073"/>
      <c r="GD30" s="1073"/>
      <c r="GE30" s="1073"/>
      <c r="GF30" s="1073"/>
      <c r="GG30" s="1073"/>
      <c r="GH30" s="1073"/>
      <c r="GI30" s="1073"/>
      <c r="GJ30" s="1073"/>
      <c r="GK30" s="1073"/>
      <c r="GL30" s="1073"/>
      <c r="GM30" s="1073"/>
      <c r="GN30" s="1073"/>
      <c r="GO30" s="1073"/>
      <c r="GP30" s="1073"/>
      <c r="GQ30" s="1073"/>
      <c r="GR30" s="1073"/>
      <c r="GS30" s="1073"/>
      <c r="GT30" s="1073"/>
      <c r="GU30" s="1073"/>
      <c r="GV30" s="1073"/>
      <c r="GW30" s="1073"/>
      <c r="GX30" s="1073"/>
      <c r="GY30" s="1073"/>
      <c r="GZ30" s="1073"/>
      <c r="HA30" s="1073"/>
      <c r="HB30" s="1073"/>
      <c r="HC30" s="1073"/>
      <c r="HD30" s="1073"/>
      <c r="HE30" s="1073"/>
      <c r="HF30" s="1073"/>
      <c r="HG30" s="1073"/>
      <c r="HH30" s="1073"/>
      <c r="HI30" s="1073"/>
      <c r="HJ30" s="1073"/>
      <c r="HK30" s="1073"/>
      <c r="HL30" s="1073"/>
      <c r="HM30" s="1073"/>
      <c r="HN30" s="1073"/>
      <c r="HO30" s="1073"/>
      <c r="HP30" s="1073"/>
      <c r="HQ30" s="1073"/>
      <c r="HR30" s="1073"/>
      <c r="HS30" s="1073"/>
      <c r="HT30" s="1073"/>
      <c r="HU30" s="1073"/>
      <c r="HV30" s="1073"/>
      <c r="HW30" s="1073"/>
      <c r="HX30" s="1073"/>
      <c r="HY30" s="1073"/>
      <c r="HZ30" s="1073"/>
      <c r="IA30" s="1073"/>
      <c r="IB30" s="1073"/>
      <c r="IC30" s="1073"/>
      <c r="ID30" s="1073"/>
      <c r="IE30" s="1073"/>
      <c r="IF30" s="1073"/>
      <c r="IG30" s="1073"/>
      <c r="IH30" s="1073"/>
      <c r="II30" s="1073"/>
      <c r="IJ30" s="1073"/>
      <c r="IK30" s="1073"/>
      <c r="IL30" s="1073"/>
      <c r="IM30" s="1073"/>
      <c r="IN30" s="1073"/>
      <c r="IO30" s="1073"/>
      <c r="IP30" s="1073"/>
      <c r="IQ30" s="1073"/>
      <c r="IR30" s="1073"/>
      <c r="IS30" s="1073"/>
      <c r="IT30" s="1073"/>
      <c r="IU30" s="1073"/>
      <c r="IV30" s="1073"/>
    </row>
    <row r="31" spans="2:256" ht="14.5" customHeight="1">
      <c r="B31" s="1003"/>
      <c r="C31" s="1013"/>
      <c r="D31" s="1013"/>
      <c r="E31" s="1021"/>
      <c r="F31" s="1027"/>
      <c r="G31" s="1027"/>
      <c r="H31" s="1027"/>
      <c r="I31" s="1027"/>
      <c r="J31" s="1027"/>
      <c r="K31" s="1035"/>
      <c r="L31" s="1021"/>
      <c r="M31" s="1027"/>
      <c r="N31" s="1027"/>
      <c r="O31" s="1027"/>
      <c r="P31" s="1027"/>
      <c r="Q31" s="1027"/>
      <c r="R31" s="1035"/>
      <c r="S31" s="1021"/>
      <c r="T31" s="1027"/>
      <c r="U31" s="1027"/>
      <c r="V31" s="1027"/>
      <c r="W31" s="1027"/>
      <c r="X31" s="1027"/>
      <c r="Y31" s="1035"/>
      <c r="Z31" s="1021"/>
      <c r="AA31" s="1027"/>
      <c r="AB31" s="1027"/>
      <c r="AC31" s="1027"/>
      <c r="AD31" s="1027"/>
      <c r="AE31" s="1027"/>
      <c r="AF31" s="1051"/>
      <c r="AG31" s="1057"/>
      <c r="AH31" s="1064"/>
      <c r="AI31" s="1064"/>
      <c r="AJ31" s="1071"/>
      <c r="AK31" s="1047"/>
      <c r="AL31" s="1047"/>
      <c r="AM31" s="1073"/>
      <c r="AN31" s="1073"/>
      <c r="AO31" s="1073"/>
      <c r="AP31" s="1073"/>
      <c r="AQ31" s="1073"/>
      <c r="AR31" s="1073"/>
      <c r="AS31" s="1073"/>
      <c r="AT31" s="1073"/>
      <c r="AU31" s="1073"/>
      <c r="AV31" s="1073"/>
      <c r="AW31" s="1073"/>
      <c r="AX31" s="1073"/>
      <c r="AY31" s="1073"/>
      <c r="AZ31" s="1073"/>
      <c r="BA31" s="1073"/>
      <c r="BB31" s="1073"/>
      <c r="BC31" s="1073"/>
      <c r="BD31" s="1073"/>
      <c r="BE31" s="1073"/>
      <c r="BF31" s="1073"/>
      <c r="BG31" s="1073"/>
      <c r="BH31" s="1073"/>
      <c r="BI31" s="1073"/>
      <c r="BJ31" s="1073"/>
      <c r="BK31" s="1073"/>
      <c r="BL31" s="1073"/>
      <c r="BM31" s="1073"/>
      <c r="BN31" s="1073"/>
      <c r="BO31" s="1073"/>
      <c r="BP31" s="1073"/>
      <c r="BQ31" s="1073"/>
      <c r="BR31" s="1073"/>
      <c r="BS31" s="1073"/>
      <c r="BT31" s="1073"/>
      <c r="BU31" s="1073"/>
      <c r="BV31" s="1073"/>
      <c r="BW31" s="1073"/>
      <c r="BX31" s="1073"/>
      <c r="BY31" s="1073"/>
      <c r="BZ31" s="1073"/>
      <c r="CA31" s="1073"/>
      <c r="CB31" s="1073"/>
      <c r="CC31" s="1073"/>
      <c r="CD31" s="1073"/>
      <c r="CE31" s="1073"/>
      <c r="CF31" s="1073"/>
      <c r="CG31" s="1073"/>
      <c r="CH31" s="1073"/>
      <c r="CI31" s="1073"/>
      <c r="CJ31" s="1073"/>
      <c r="CK31" s="1073"/>
      <c r="CL31" s="1073"/>
      <c r="CM31" s="1073"/>
      <c r="CN31" s="1073"/>
      <c r="CO31" s="1073"/>
      <c r="CP31" s="1073"/>
      <c r="CQ31" s="1073"/>
      <c r="CR31" s="1073"/>
      <c r="CS31" s="1073"/>
      <c r="CT31" s="1073"/>
      <c r="CU31" s="1073"/>
      <c r="CV31" s="1073"/>
      <c r="CW31" s="1073"/>
      <c r="CX31" s="1073"/>
      <c r="CY31" s="1073"/>
      <c r="CZ31" s="1073"/>
      <c r="DA31" s="1073"/>
      <c r="DB31" s="1073"/>
      <c r="DC31" s="1073"/>
      <c r="DD31" s="1073"/>
      <c r="DE31" s="1073"/>
      <c r="DF31" s="1073"/>
      <c r="DG31" s="1073"/>
      <c r="DH31" s="1073"/>
      <c r="DI31" s="1073"/>
      <c r="DJ31" s="1073"/>
      <c r="DK31" s="1073"/>
      <c r="DL31" s="1073"/>
      <c r="DM31" s="1073"/>
      <c r="DN31" s="1073"/>
      <c r="DO31" s="1073"/>
      <c r="DP31" s="1073"/>
      <c r="DQ31" s="1073"/>
      <c r="DR31" s="1073"/>
      <c r="DS31" s="1073"/>
      <c r="DT31" s="1073"/>
      <c r="DU31" s="1073"/>
      <c r="DV31" s="1073"/>
      <c r="DW31" s="1073"/>
      <c r="DX31" s="1073"/>
      <c r="DY31" s="1073"/>
      <c r="DZ31" s="1073"/>
      <c r="EA31" s="1073"/>
      <c r="EB31" s="1073"/>
      <c r="EC31" s="1073"/>
      <c r="ED31" s="1073"/>
      <c r="EE31" s="1073"/>
      <c r="EF31" s="1073"/>
      <c r="EG31" s="1073"/>
      <c r="EH31" s="1073"/>
      <c r="EI31" s="1073"/>
      <c r="EJ31" s="1073"/>
      <c r="EK31" s="1073"/>
      <c r="EL31" s="1073"/>
      <c r="EM31" s="1073"/>
      <c r="EN31" s="1073"/>
      <c r="EO31" s="1073"/>
      <c r="EP31" s="1073"/>
      <c r="EQ31" s="1073"/>
      <c r="ER31" s="1073"/>
      <c r="ES31" s="1073"/>
      <c r="ET31" s="1073"/>
      <c r="EU31" s="1073"/>
      <c r="EV31" s="1073"/>
      <c r="EW31" s="1073"/>
      <c r="EX31" s="1073"/>
      <c r="EY31" s="1073"/>
      <c r="EZ31" s="1073"/>
      <c r="FA31" s="1073"/>
      <c r="FB31" s="1073"/>
      <c r="FC31" s="1073"/>
      <c r="FD31" s="1073"/>
      <c r="FE31" s="1073"/>
      <c r="FF31" s="1073"/>
      <c r="FG31" s="1073"/>
      <c r="FH31" s="1073"/>
      <c r="FI31" s="1073"/>
      <c r="FJ31" s="1073"/>
      <c r="FK31" s="1073"/>
      <c r="FL31" s="1073"/>
      <c r="FM31" s="1073"/>
      <c r="FN31" s="1073"/>
      <c r="FO31" s="1073"/>
      <c r="FP31" s="1073"/>
      <c r="FQ31" s="1073"/>
      <c r="FR31" s="1073"/>
      <c r="FS31" s="1073"/>
      <c r="FT31" s="1073"/>
      <c r="FU31" s="1073"/>
      <c r="FV31" s="1073"/>
      <c r="FW31" s="1073"/>
      <c r="FX31" s="1073"/>
      <c r="FY31" s="1073"/>
      <c r="FZ31" s="1073"/>
      <c r="GA31" s="1073"/>
      <c r="GB31" s="1073"/>
      <c r="GC31" s="1073"/>
      <c r="GD31" s="1073"/>
      <c r="GE31" s="1073"/>
      <c r="GF31" s="1073"/>
      <c r="GG31" s="1073"/>
      <c r="GH31" s="1073"/>
      <c r="GI31" s="1073"/>
      <c r="GJ31" s="1073"/>
      <c r="GK31" s="1073"/>
      <c r="GL31" s="1073"/>
      <c r="GM31" s="1073"/>
      <c r="GN31" s="1073"/>
      <c r="GO31" s="1073"/>
      <c r="GP31" s="1073"/>
      <c r="GQ31" s="1073"/>
      <c r="GR31" s="1073"/>
      <c r="GS31" s="1073"/>
      <c r="GT31" s="1073"/>
      <c r="GU31" s="1073"/>
      <c r="GV31" s="1073"/>
      <c r="GW31" s="1073"/>
      <c r="GX31" s="1073"/>
      <c r="GY31" s="1073"/>
      <c r="GZ31" s="1073"/>
      <c r="HA31" s="1073"/>
      <c r="HB31" s="1073"/>
      <c r="HC31" s="1073"/>
      <c r="HD31" s="1073"/>
      <c r="HE31" s="1073"/>
      <c r="HF31" s="1073"/>
      <c r="HG31" s="1073"/>
      <c r="HH31" s="1073"/>
      <c r="HI31" s="1073"/>
      <c r="HJ31" s="1073"/>
      <c r="HK31" s="1073"/>
      <c r="HL31" s="1073"/>
      <c r="HM31" s="1073"/>
      <c r="HN31" s="1073"/>
      <c r="HO31" s="1073"/>
      <c r="HP31" s="1073"/>
      <c r="HQ31" s="1073"/>
      <c r="HR31" s="1073"/>
      <c r="HS31" s="1073"/>
      <c r="HT31" s="1073"/>
      <c r="HU31" s="1073"/>
      <c r="HV31" s="1073"/>
      <c r="HW31" s="1073"/>
      <c r="HX31" s="1073"/>
      <c r="HY31" s="1073"/>
      <c r="HZ31" s="1073"/>
      <c r="IA31" s="1073"/>
      <c r="IB31" s="1073"/>
      <c r="IC31" s="1073"/>
      <c r="ID31" s="1073"/>
      <c r="IE31" s="1073"/>
      <c r="IF31" s="1073"/>
      <c r="IG31" s="1073"/>
      <c r="IH31" s="1073"/>
      <c r="II31" s="1073"/>
      <c r="IJ31" s="1073"/>
      <c r="IK31" s="1073"/>
      <c r="IL31" s="1073"/>
      <c r="IM31" s="1073"/>
      <c r="IN31" s="1073"/>
      <c r="IO31" s="1073"/>
      <c r="IP31" s="1073"/>
      <c r="IQ31" s="1073"/>
      <c r="IR31" s="1073"/>
      <c r="IS31" s="1073"/>
      <c r="IT31" s="1073"/>
      <c r="IU31" s="1073"/>
      <c r="IV31" s="1073"/>
    </row>
    <row r="32" spans="2:256" ht="14.5" customHeight="1">
      <c r="B32" s="1003"/>
      <c r="C32" s="1013"/>
      <c r="D32" s="1013"/>
      <c r="E32" s="1022"/>
      <c r="F32" s="1028"/>
      <c r="G32" s="1028"/>
      <c r="H32" s="1028"/>
      <c r="I32" s="1028"/>
      <c r="J32" s="1028"/>
      <c r="K32" s="1036"/>
      <c r="L32" s="1022"/>
      <c r="M32" s="1028"/>
      <c r="N32" s="1028"/>
      <c r="O32" s="1028"/>
      <c r="P32" s="1028"/>
      <c r="Q32" s="1028"/>
      <c r="R32" s="1036"/>
      <c r="S32" s="1022"/>
      <c r="T32" s="1028"/>
      <c r="U32" s="1028"/>
      <c r="V32" s="1028"/>
      <c r="W32" s="1028"/>
      <c r="X32" s="1028"/>
      <c r="Y32" s="1036"/>
      <c r="Z32" s="1022"/>
      <c r="AA32" s="1028"/>
      <c r="AB32" s="1028"/>
      <c r="AC32" s="1028"/>
      <c r="AD32" s="1028"/>
      <c r="AE32" s="1028"/>
      <c r="AF32" s="1052"/>
      <c r="AG32" s="1057"/>
      <c r="AH32" s="1064"/>
      <c r="AI32" s="1064"/>
      <c r="AJ32" s="1071"/>
      <c r="AK32" s="1047"/>
      <c r="AL32" s="1047"/>
      <c r="AM32" s="1073"/>
      <c r="AN32" s="1073"/>
      <c r="AO32" s="1073"/>
      <c r="AP32" s="1073"/>
      <c r="AQ32" s="1073"/>
      <c r="AR32" s="1073"/>
      <c r="AS32" s="1073"/>
      <c r="AT32" s="1073"/>
      <c r="AU32" s="1073"/>
      <c r="AV32" s="1073"/>
      <c r="AW32" s="1073"/>
      <c r="AX32" s="1073"/>
      <c r="AY32" s="1073"/>
      <c r="AZ32" s="1073"/>
      <c r="BA32" s="1073"/>
      <c r="BB32" s="1073"/>
      <c r="BC32" s="1073"/>
      <c r="BD32" s="1073"/>
      <c r="BE32" s="1073"/>
      <c r="BF32" s="1073"/>
      <c r="BG32" s="1073"/>
      <c r="BH32" s="1073"/>
      <c r="BI32" s="1073"/>
      <c r="BJ32" s="1073"/>
      <c r="BK32" s="1073"/>
      <c r="BL32" s="1073"/>
      <c r="BM32" s="1073"/>
      <c r="BN32" s="1073"/>
      <c r="BO32" s="1073"/>
      <c r="BP32" s="1073"/>
      <c r="BQ32" s="1073"/>
      <c r="BR32" s="1073"/>
      <c r="BS32" s="1073"/>
      <c r="BT32" s="1073"/>
      <c r="BU32" s="1073"/>
      <c r="BV32" s="1073"/>
      <c r="BW32" s="1073"/>
      <c r="BX32" s="1073"/>
      <c r="BY32" s="1073"/>
      <c r="BZ32" s="1073"/>
      <c r="CA32" s="1073"/>
      <c r="CB32" s="1073"/>
      <c r="CC32" s="1073"/>
      <c r="CD32" s="1073"/>
      <c r="CE32" s="1073"/>
      <c r="CF32" s="1073"/>
      <c r="CG32" s="1073"/>
      <c r="CH32" s="1073"/>
      <c r="CI32" s="1073"/>
      <c r="CJ32" s="1073"/>
      <c r="CK32" s="1073"/>
      <c r="CL32" s="1073"/>
      <c r="CM32" s="1073"/>
      <c r="CN32" s="1073"/>
      <c r="CO32" s="1073"/>
      <c r="CP32" s="1073"/>
      <c r="CQ32" s="1073"/>
      <c r="CR32" s="1073"/>
      <c r="CS32" s="1073"/>
      <c r="CT32" s="1073"/>
      <c r="CU32" s="1073"/>
      <c r="CV32" s="1073"/>
      <c r="CW32" s="1073"/>
      <c r="CX32" s="1073"/>
      <c r="CY32" s="1073"/>
      <c r="CZ32" s="1073"/>
      <c r="DA32" s="1073"/>
      <c r="DB32" s="1073"/>
      <c r="DC32" s="1073"/>
      <c r="DD32" s="1073"/>
      <c r="DE32" s="1073"/>
      <c r="DF32" s="1073"/>
      <c r="DG32" s="1073"/>
      <c r="DH32" s="1073"/>
      <c r="DI32" s="1073"/>
      <c r="DJ32" s="1073"/>
      <c r="DK32" s="1073"/>
      <c r="DL32" s="1073"/>
      <c r="DM32" s="1073"/>
      <c r="DN32" s="1073"/>
      <c r="DO32" s="1073"/>
      <c r="DP32" s="1073"/>
      <c r="DQ32" s="1073"/>
      <c r="DR32" s="1073"/>
      <c r="DS32" s="1073"/>
      <c r="DT32" s="1073"/>
      <c r="DU32" s="1073"/>
      <c r="DV32" s="1073"/>
      <c r="DW32" s="1073"/>
      <c r="DX32" s="1073"/>
      <c r="DY32" s="1073"/>
      <c r="DZ32" s="1073"/>
      <c r="EA32" s="1073"/>
      <c r="EB32" s="1073"/>
      <c r="EC32" s="1073"/>
      <c r="ED32" s="1073"/>
      <c r="EE32" s="1073"/>
      <c r="EF32" s="1073"/>
      <c r="EG32" s="1073"/>
      <c r="EH32" s="1073"/>
      <c r="EI32" s="1073"/>
      <c r="EJ32" s="1073"/>
      <c r="EK32" s="1073"/>
      <c r="EL32" s="1073"/>
      <c r="EM32" s="1073"/>
      <c r="EN32" s="1073"/>
      <c r="EO32" s="1073"/>
      <c r="EP32" s="1073"/>
      <c r="EQ32" s="1073"/>
      <c r="ER32" s="1073"/>
      <c r="ES32" s="1073"/>
      <c r="ET32" s="1073"/>
      <c r="EU32" s="1073"/>
      <c r="EV32" s="1073"/>
      <c r="EW32" s="1073"/>
      <c r="EX32" s="1073"/>
      <c r="EY32" s="1073"/>
      <c r="EZ32" s="1073"/>
      <c r="FA32" s="1073"/>
      <c r="FB32" s="1073"/>
      <c r="FC32" s="1073"/>
      <c r="FD32" s="1073"/>
      <c r="FE32" s="1073"/>
      <c r="FF32" s="1073"/>
      <c r="FG32" s="1073"/>
      <c r="FH32" s="1073"/>
      <c r="FI32" s="1073"/>
      <c r="FJ32" s="1073"/>
      <c r="FK32" s="1073"/>
      <c r="FL32" s="1073"/>
      <c r="FM32" s="1073"/>
      <c r="FN32" s="1073"/>
      <c r="FO32" s="1073"/>
      <c r="FP32" s="1073"/>
      <c r="FQ32" s="1073"/>
      <c r="FR32" s="1073"/>
      <c r="FS32" s="1073"/>
      <c r="FT32" s="1073"/>
      <c r="FU32" s="1073"/>
      <c r="FV32" s="1073"/>
      <c r="FW32" s="1073"/>
      <c r="FX32" s="1073"/>
      <c r="FY32" s="1073"/>
      <c r="FZ32" s="1073"/>
      <c r="GA32" s="1073"/>
      <c r="GB32" s="1073"/>
      <c r="GC32" s="1073"/>
      <c r="GD32" s="1073"/>
      <c r="GE32" s="1073"/>
      <c r="GF32" s="1073"/>
      <c r="GG32" s="1073"/>
      <c r="GH32" s="1073"/>
      <c r="GI32" s="1073"/>
      <c r="GJ32" s="1073"/>
      <c r="GK32" s="1073"/>
      <c r="GL32" s="1073"/>
      <c r="GM32" s="1073"/>
      <c r="GN32" s="1073"/>
      <c r="GO32" s="1073"/>
      <c r="GP32" s="1073"/>
      <c r="GQ32" s="1073"/>
      <c r="GR32" s="1073"/>
      <c r="GS32" s="1073"/>
      <c r="GT32" s="1073"/>
      <c r="GU32" s="1073"/>
      <c r="GV32" s="1073"/>
      <c r="GW32" s="1073"/>
      <c r="GX32" s="1073"/>
      <c r="GY32" s="1073"/>
      <c r="GZ32" s="1073"/>
      <c r="HA32" s="1073"/>
      <c r="HB32" s="1073"/>
      <c r="HC32" s="1073"/>
      <c r="HD32" s="1073"/>
      <c r="HE32" s="1073"/>
      <c r="HF32" s="1073"/>
      <c r="HG32" s="1073"/>
      <c r="HH32" s="1073"/>
      <c r="HI32" s="1073"/>
      <c r="HJ32" s="1073"/>
      <c r="HK32" s="1073"/>
      <c r="HL32" s="1073"/>
      <c r="HM32" s="1073"/>
      <c r="HN32" s="1073"/>
      <c r="HO32" s="1073"/>
      <c r="HP32" s="1073"/>
      <c r="HQ32" s="1073"/>
      <c r="HR32" s="1073"/>
      <c r="HS32" s="1073"/>
      <c r="HT32" s="1073"/>
      <c r="HU32" s="1073"/>
      <c r="HV32" s="1073"/>
      <c r="HW32" s="1073"/>
      <c r="HX32" s="1073"/>
      <c r="HY32" s="1073"/>
      <c r="HZ32" s="1073"/>
      <c r="IA32" s="1073"/>
      <c r="IB32" s="1073"/>
      <c r="IC32" s="1073"/>
      <c r="ID32" s="1073"/>
      <c r="IE32" s="1073"/>
      <c r="IF32" s="1073"/>
      <c r="IG32" s="1073"/>
      <c r="IH32" s="1073"/>
      <c r="II32" s="1073"/>
      <c r="IJ32" s="1073"/>
      <c r="IK32" s="1073"/>
      <c r="IL32" s="1073"/>
      <c r="IM32" s="1073"/>
      <c r="IN32" s="1073"/>
      <c r="IO32" s="1073"/>
      <c r="IP32" s="1073"/>
      <c r="IQ32" s="1073"/>
      <c r="IR32" s="1073"/>
      <c r="IS32" s="1073"/>
      <c r="IT32" s="1073"/>
      <c r="IU32" s="1073"/>
      <c r="IV32" s="1073"/>
    </row>
    <row r="33" spans="2:256" ht="14.5" customHeight="1">
      <c r="B33" s="1003"/>
      <c r="C33" s="1013"/>
      <c r="D33" s="1013"/>
      <c r="E33" s="1021"/>
      <c r="F33" s="1027"/>
      <c r="G33" s="1027"/>
      <c r="H33" s="1027"/>
      <c r="I33" s="1027"/>
      <c r="J33" s="1027"/>
      <c r="K33" s="1035"/>
      <c r="L33" s="1021"/>
      <c r="M33" s="1027"/>
      <c r="N33" s="1027"/>
      <c r="O33" s="1027"/>
      <c r="P33" s="1027"/>
      <c r="Q33" s="1027"/>
      <c r="R33" s="1035"/>
      <c r="S33" s="1021"/>
      <c r="T33" s="1027"/>
      <c r="U33" s="1027"/>
      <c r="V33" s="1027"/>
      <c r="W33" s="1027"/>
      <c r="X33" s="1027"/>
      <c r="Y33" s="1035"/>
      <c r="Z33" s="1021"/>
      <c r="AA33" s="1027"/>
      <c r="AB33" s="1027"/>
      <c r="AC33" s="1027"/>
      <c r="AD33" s="1027"/>
      <c r="AE33" s="1027"/>
      <c r="AF33" s="1051"/>
      <c r="AG33" s="1057"/>
      <c r="AH33" s="1064"/>
      <c r="AI33" s="1064"/>
      <c r="AJ33" s="1071"/>
      <c r="AK33" s="1047"/>
      <c r="AL33" s="1047"/>
      <c r="AM33" s="1073"/>
      <c r="AN33" s="1073"/>
      <c r="AO33" s="1073"/>
      <c r="AP33" s="1073"/>
      <c r="AQ33" s="1073"/>
      <c r="AR33" s="1073"/>
      <c r="AS33" s="1073"/>
      <c r="AT33" s="1073"/>
      <c r="AU33" s="1073"/>
      <c r="AV33" s="1073"/>
      <c r="AW33" s="1073"/>
      <c r="AX33" s="1073"/>
      <c r="AY33" s="1073"/>
      <c r="AZ33" s="1073"/>
      <c r="BA33" s="1073"/>
      <c r="BB33" s="1073"/>
      <c r="BC33" s="1073"/>
      <c r="BD33" s="1073"/>
      <c r="BE33" s="1073"/>
      <c r="BF33" s="1073"/>
      <c r="BG33" s="1073"/>
      <c r="BH33" s="1073"/>
      <c r="BI33" s="1073"/>
      <c r="BJ33" s="1073"/>
      <c r="BK33" s="1073"/>
      <c r="BL33" s="1073"/>
      <c r="BM33" s="1073"/>
      <c r="BN33" s="1073"/>
      <c r="BO33" s="1073"/>
      <c r="BP33" s="1073"/>
      <c r="BQ33" s="1073"/>
      <c r="BR33" s="1073"/>
      <c r="BS33" s="1073"/>
      <c r="BT33" s="1073"/>
      <c r="BU33" s="1073"/>
      <c r="BV33" s="1073"/>
      <c r="BW33" s="1073"/>
      <c r="BX33" s="1073"/>
      <c r="BY33" s="1073"/>
      <c r="BZ33" s="1073"/>
      <c r="CA33" s="1073"/>
      <c r="CB33" s="1073"/>
      <c r="CC33" s="1073"/>
      <c r="CD33" s="1073"/>
      <c r="CE33" s="1073"/>
      <c r="CF33" s="1073"/>
      <c r="CG33" s="1073"/>
      <c r="CH33" s="1073"/>
      <c r="CI33" s="1073"/>
      <c r="CJ33" s="1073"/>
      <c r="CK33" s="1073"/>
      <c r="CL33" s="1073"/>
      <c r="CM33" s="1073"/>
      <c r="CN33" s="1073"/>
      <c r="CO33" s="1073"/>
      <c r="CP33" s="1073"/>
      <c r="CQ33" s="1073"/>
      <c r="CR33" s="1073"/>
      <c r="CS33" s="1073"/>
      <c r="CT33" s="1073"/>
      <c r="CU33" s="1073"/>
      <c r="CV33" s="1073"/>
      <c r="CW33" s="1073"/>
      <c r="CX33" s="1073"/>
      <c r="CY33" s="1073"/>
      <c r="CZ33" s="1073"/>
      <c r="DA33" s="1073"/>
      <c r="DB33" s="1073"/>
      <c r="DC33" s="1073"/>
      <c r="DD33" s="1073"/>
      <c r="DE33" s="1073"/>
      <c r="DF33" s="1073"/>
      <c r="DG33" s="1073"/>
      <c r="DH33" s="1073"/>
      <c r="DI33" s="1073"/>
      <c r="DJ33" s="1073"/>
      <c r="DK33" s="1073"/>
      <c r="DL33" s="1073"/>
      <c r="DM33" s="1073"/>
      <c r="DN33" s="1073"/>
      <c r="DO33" s="1073"/>
      <c r="DP33" s="1073"/>
      <c r="DQ33" s="1073"/>
      <c r="DR33" s="1073"/>
      <c r="DS33" s="1073"/>
      <c r="DT33" s="1073"/>
      <c r="DU33" s="1073"/>
      <c r="DV33" s="1073"/>
      <c r="DW33" s="1073"/>
      <c r="DX33" s="1073"/>
      <c r="DY33" s="1073"/>
      <c r="DZ33" s="1073"/>
      <c r="EA33" s="1073"/>
      <c r="EB33" s="1073"/>
      <c r="EC33" s="1073"/>
      <c r="ED33" s="1073"/>
      <c r="EE33" s="1073"/>
      <c r="EF33" s="1073"/>
      <c r="EG33" s="1073"/>
      <c r="EH33" s="1073"/>
      <c r="EI33" s="1073"/>
      <c r="EJ33" s="1073"/>
      <c r="EK33" s="1073"/>
      <c r="EL33" s="1073"/>
      <c r="EM33" s="1073"/>
      <c r="EN33" s="1073"/>
      <c r="EO33" s="1073"/>
      <c r="EP33" s="1073"/>
      <c r="EQ33" s="1073"/>
      <c r="ER33" s="1073"/>
      <c r="ES33" s="1073"/>
      <c r="ET33" s="1073"/>
      <c r="EU33" s="1073"/>
      <c r="EV33" s="1073"/>
      <c r="EW33" s="1073"/>
      <c r="EX33" s="1073"/>
      <c r="EY33" s="1073"/>
      <c r="EZ33" s="1073"/>
      <c r="FA33" s="1073"/>
      <c r="FB33" s="1073"/>
      <c r="FC33" s="1073"/>
      <c r="FD33" s="1073"/>
      <c r="FE33" s="1073"/>
      <c r="FF33" s="1073"/>
      <c r="FG33" s="1073"/>
      <c r="FH33" s="1073"/>
      <c r="FI33" s="1073"/>
      <c r="FJ33" s="1073"/>
      <c r="FK33" s="1073"/>
      <c r="FL33" s="1073"/>
      <c r="FM33" s="1073"/>
      <c r="FN33" s="1073"/>
      <c r="FO33" s="1073"/>
      <c r="FP33" s="1073"/>
      <c r="FQ33" s="1073"/>
      <c r="FR33" s="1073"/>
      <c r="FS33" s="1073"/>
      <c r="FT33" s="1073"/>
      <c r="FU33" s="1073"/>
      <c r="FV33" s="1073"/>
      <c r="FW33" s="1073"/>
      <c r="FX33" s="1073"/>
      <c r="FY33" s="1073"/>
      <c r="FZ33" s="1073"/>
      <c r="GA33" s="1073"/>
      <c r="GB33" s="1073"/>
      <c r="GC33" s="1073"/>
      <c r="GD33" s="1073"/>
      <c r="GE33" s="1073"/>
      <c r="GF33" s="1073"/>
      <c r="GG33" s="1073"/>
      <c r="GH33" s="1073"/>
      <c r="GI33" s="1073"/>
      <c r="GJ33" s="1073"/>
      <c r="GK33" s="1073"/>
      <c r="GL33" s="1073"/>
      <c r="GM33" s="1073"/>
      <c r="GN33" s="1073"/>
      <c r="GO33" s="1073"/>
      <c r="GP33" s="1073"/>
      <c r="GQ33" s="1073"/>
      <c r="GR33" s="1073"/>
      <c r="GS33" s="1073"/>
      <c r="GT33" s="1073"/>
      <c r="GU33" s="1073"/>
      <c r="GV33" s="1073"/>
      <c r="GW33" s="1073"/>
      <c r="GX33" s="1073"/>
      <c r="GY33" s="1073"/>
      <c r="GZ33" s="1073"/>
      <c r="HA33" s="1073"/>
      <c r="HB33" s="1073"/>
      <c r="HC33" s="1073"/>
      <c r="HD33" s="1073"/>
      <c r="HE33" s="1073"/>
      <c r="HF33" s="1073"/>
      <c r="HG33" s="1073"/>
      <c r="HH33" s="1073"/>
      <c r="HI33" s="1073"/>
      <c r="HJ33" s="1073"/>
      <c r="HK33" s="1073"/>
      <c r="HL33" s="1073"/>
      <c r="HM33" s="1073"/>
      <c r="HN33" s="1073"/>
      <c r="HO33" s="1073"/>
      <c r="HP33" s="1073"/>
      <c r="HQ33" s="1073"/>
      <c r="HR33" s="1073"/>
      <c r="HS33" s="1073"/>
      <c r="HT33" s="1073"/>
      <c r="HU33" s="1073"/>
      <c r="HV33" s="1073"/>
      <c r="HW33" s="1073"/>
      <c r="HX33" s="1073"/>
      <c r="HY33" s="1073"/>
      <c r="HZ33" s="1073"/>
      <c r="IA33" s="1073"/>
      <c r="IB33" s="1073"/>
      <c r="IC33" s="1073"/>
      <c r="ID33" s="1073"/>
      <c r="IE33" s="1073"/>
      <c r="IF33" s="1073"/>
      <c r="IG33" s="1073"/>
      <c r="IH33" s="1073"/>
      <c r="II33" s="1073"/>
      <c r="IJ33" s="1073"/>
      <c r="IK33" s="1073"/>
      <c r="IL33" s="1073"/>
      <c r="IM33" s="1073"/>
      <c r="IN33" s="1073"/>
      <c r="IO33" s="1073"/>
      <c r="IP33" s="1073"/>
      <c r="IQ33" s="1073"/>
      <c r="IR33" s="1073"/>
      <c r="IS33" s="1073"/>
      <c r="IT33" s="1073"/>
      <c r="IU33" s="1073"/>
      <c r="IV33" s="1073"/>
    </row>
    <row r="34" spans="2:256" ht="14.5" customHeight="1">
      <c r="B34" s="1003"/>
      <c r="C34" s="1013"/>
      <c r="D34" s="1013"/>
      <c r="E34" s="1022"/>
      <c r="F34" s="1028"/>
      <c r="G34" s="1028"/>
      <c r="H34" s="1028"/>
      <c r="I34" s="1028"/>
      <c r="J34" s="1028"/>
      <c r="K34" s="1036"/>
      <c r="L34" s="1022"/>
      <c r="M34" s="1028"/>
      <c r="N34" s="1028"/>
      <c r="O34" s="1028"/>
      <c r="P34" s="1028"/>
      <c r="Q34" s="1028"/>
      <c r="R34" s="1036"/>
      <c r="S34" s="1022"/>
      <c r="T34" s="1028"/>
      <c r="U34" s="1028"/>
      <c r="V34" s="1028"/>
      <c r="W34" s="1028"/>
      <c r="X34" s="1028"/>
      <c r="Y34" s="1036"/>
      <c r="Z34" s="1022"/>
      <c r="AA34" s="1028"/>
      <c r="AB34" s="1028"/>
      <c r="AC34" s="1028"/>
      <c r="AD34" s="1028"/>
      <c r="AE34" s="1028"/>
      <c r="AF34" s="1052"/>
      <c r="AG34" s="1057"/>
      <c r="AH34" s="1064"/>
      <c r="AI34" s="1064"/>
      <c r="AJ34" s="1071"/>
      <c r="AK34" s="1047"/>
      <c r="AL34" s="1047"/>
      <c r="AM34" s="1073"/>
      <c r="AN34" s="1073"/>
      <c r="AO34" s="1073"/>
      <c r="AP34" s="1073"/>
      <c r="AQ34" s="1073"/>
      <c r="AR34" s="1073"/>
      <c r="AS34" s="1073"/>
      <c r="AT34" s="1073"/>
      <c r="AU34" s="1073"/>
      <c r="AV34" s="1073"/>
      <c r="AW34" s="1073"/>
      <c r="AX34" s="1073"/>
      <c r="AY34" s="1073"/>
      <c r="AZ34" s="1073"/>
      <c r="BA34" s="1073"/>
      <c r="BB34" s="1073"/>
      <c r="BC34" s="1073"/>
      <c r="BD34" s="1073"/>
      <c r="BE34" s="1073"/>
      <c r="BF34" s="1073"/>
      <c r="BG34" s="1073"/>
      <c r="BH34" s="1073"/>
      <c r="BI34" s="1073"/>
      <c r="BJ34" s="1073"/>
      <c r="BK34" s="1073"/>
      <c r="BL34" s="1073"/>
      <c r="BM34" s="1073"/>
      <c r="BN34" s="1073"/>
      <c r="BO34" s="1073"/>
      <c r="BP34" s="1073"/>
      <c r="BQ34" s="1073"/>
      <c r="BR34" s="1073"/>
      <c r="BS34" s="1073"/>
      <c r="BT34" s="1073"/>
      <c r="BU34" s="1073"/>
      <c r="BV34" s="1073"/>
      <c r="BW34" s="1073"/>
      <c r="BX34" s="1073"/>
      <c r="BY34" s="1073"/>
      <c r="BZ34" s="1073"/>
      <c r="CA34" s="1073"/>
      <c r="CB34" s="1073"/>
      <c r="CC34" s="1073"/>
      <c r="CD34" s="1073"/>
      <c r="CE34" s="1073"/>
      <c r="CF34" s="1073"/>
      <c r="CG34" s="1073"/>
      <c r="CH34" s="1073"/>
      <c r="CI34" s="1073"/>
      <c r="CJ34" s="1073"/>
      <c r="CK34" s="1073"/>
      <c r="CL34" s="1073"/>
      <c r="CM34" s="1073"/>
      <c r="CN34" s="1073"/>
      <c r="CO34" s="1073"/>
      <c r="CP34" s="1073"/>
      <c r="CQ34" s="1073"/>
      <c r="CR34" s="1073"/>
      <c r="CS34" s="1073"/>
      <c r="CT34" s="1073"/>
      <c r="CU34" s="1073"/>
      <c r="CV34" s="1073"/>
      <c r="CW34" s="1073"/>
      <c r="CX34" s="1073"/>
      <c r="CY34" s="1073"/>
      <c r="CZ34" s="1073"/>
      <c r="DA34" s="1073"/>
      <c r="DB34" s="1073"/>
      <c r="DC34" s="1073"/>
      <c r="DD34" s="1073"/>
      <c r="DE34" s="1073"/>
      <c r="DF34" s="1073"/>
      <c r="DG34" s="1073"/>
      <c r="DH34" s="1073"/>
      <c r="DI34" s="1073"/>
      <c r="DJ34" s="1073"/>
      <c r="DK34" s="1073"/>
      <c r="DL34" s="1073"/>
      <c r="DM34" s="1073"/>
      <c r="DN34" s="1073"/>
      <c r="DO34" s="1073"/>
      <c r="DP34" s="1073"/>
      <c r="DQ34" s="1073"/>
      <c r="DR34" s="1073"/>
      <c r="DS34" s="1073"/>
      <c r="DT34" s="1073"/>
      <c r="DU34" s="1073"/>
      <c r="DV34" s="1073"/>
      <c r="DW34" s="1073"/>
      <c r="DX34" s="1073"/>
      <c r="DY34" s="1073"/>
      <c r="DZ34" s="1073"/>
      <c r="EA34" s="1073"/>
      <c r="EB34" s="1073"/>
      <c r="EC34" s="1073"/>
      <c r="ED34" s="1073"/>
      <c r="EE34" s="1073"/>
      <c r="EF34" s="1073"/>
      <c r="EG34" s="1073"/>
      <c r="EH34" s="1073"/>
      <c r="EI34" s="1073"/>
      <c r="EJ34" s="1073"/>
      <c r="EK34" s="1073"/>
      <c r="EL34" s="1073"/>
      <c r="EM34" s="1073"/>
      <c r="EN34" s="1073"/>
      <c r="EO34" s="1073"/>
      <c r="EP34" s="1073"/>
      <c r="EQ34" s="1073"/>
      <c r="ER34" s="1073"/>
      <c r="ES34" s="1073"/>
      <c r="ET34" s="1073"/>
      <c r="EU34" s="1073"/>
      <c r="EV34" s="1073"/>
      <c r="EW34" s="1073"/>
      <c r="EX34" s="1073"/>
      <c r="EY34" s="1073"/>
      <c r="EZ34" s="1073"/>
      <c r="FA34" s="1073"/>
      <c r="FB34" s="1073"/>
      <c r="FC34" s="1073"/>
      <c r="FD34" s="1073"/>
      <c r="FE34" s="1073"/>
      <c r="FF34" s="1073"/>
      <c r="FG34" s="1073"/>
      <c r="FH34" s="1073"/>
      <c r="FI34" s="1073"/>
      <c r="FJ34" s="1073"/>
      <c r="FK34" s="1073"/>
      <c r="FL34" s="1073"/>
      <c r="FM34" s="1073"/>
      <c r="FN34" s="1073"/>
      <c r="FO34" s="1073"/>
      <c r="FP34" s="1073"/>
      <c r="FQ34" s="1073"/>
      <c r="FR34" s="1073"/>
      <c r="FS34" s="1073"/>
      <c r="FT34" s="1073"/>
      <c r="FU34" s="1073"/>
      <c r="FV34" s="1073"/>
      <c r="FW34" s="1073"/>
      <c r="FX34" s="1073"/>
      <c r="FY34" s="1073"/>
      <c r="FZ34" s="1073"/>
      <c r="GA34" s="1073"/>
      <c r="GB34" s="1073"/>
      <c r="GC34" s="1073"/>
      <c r="GD34" s="1073"/>
      <c r="GE34" s="1073"/>
      <c r="GF34" s="1073"/>
      <c r="GG34" s="1073"/>
      <c r="GH34" s="1073"/>
      <c r="GI34" s="1073"/>
      <c r="GJ34" s="1073"/>
      <c r="GK34" s="1073"/>
      <c r="GL34" s="1073"/>
      <c r="GM34" s="1073"/>
      <c r="GN34" s="1073"/>
      <c r="GO34" s="1073"/>
      <c r="GP34" s="1073"/>
      <c r="GQ34" s="1073"/>
      <c r="GR34" s="1073"/>
      <c r="GS34" s="1073"/>
      <c r="GT34" s="1073"/>
      <c r="GU34" s="1073"/>
      <c r="GV34" s="1073"/>
      <c r="GW34" s="1073"/>
      <c r="GX34" s="1073"/>
      <c r="GY34" s="1073"/>
      <c r="GZ34" s="1073"/>
      <c r="HA34" s="1073"/>
      <c r="HB34" s="1073"/>
      <c r="HC34" s="1073"/>
      <c r="HD34" s="1073"/>
      <c r="HE34" s="1073"/>
      <c r="HF34" s="1073"/>
      <c r="HG34" s="1073"/>
      <c r="HH34" s="1073"/>
      <c r="HI34" s="1073"/>
      <c r="HJ34" s="1073"/>
      <c r="HK34" s="1073"/>
      <c r="HL34" s="1073"/>
      <c r="HM34" s="1073"/>
      <c r="HN34" s="1073"/>
      <c r="HO34" s="1073"/>
      <c r="HP34" s="1073"/>
      <c r="HQ34" s="1073"/>
      <c r="HR34" s="1073"/>
      <c r="HS34" s="1073"/>
      <c r="HT34" s="1073"/>
      <c r="HU34" s="1073"/>
      <c r="HV34" s="1073"/>
      <c r="HW34" s="1073"/>
      <c r="HX34" s="1073"/>
      <c r="HY34" s="1073"/>
      <c r="HZ34" s="1073"/>
      <c r="IA34" s="1073"/>
      <c r="IB34" s="1073"/>
      <c r="IC34" s="1073"/>
      <c r="ID34" s="1073"/>
      <c r="IE34" s="1073"/>
      <c r="IF34" s="1073"/>
      <c r="IG34" s="1073"/>
      <c r="IH34" s="1073"/>
      <c r="II34" s="1073"/>
      <c r="IJ34" s="1073"/>
      <c r="IK34" s="1073"/>
      <c r="IL34" s="1073"/>
      <c r="IM34" s="1073"/>
      <c r="IN34" s="1073"/>
      <c r="IO34" s="1073"/>
      <c r="IP34" s="1073"/>
      <c r="IQ34" s="1073"/>
      <c r="IR34" s="1073"/>
      <c r="IS34" s="1073"/>
      <c r="IT34" s="1073"/>
      <c r="IU34" s="1073"/>
      <c r="IV34" s="1073"/>
    </row>
    <row r="35" spans="2:256" ht="14.5" customHeight="1">
      <c r="B35" s="1003"/>
      <c r="C35" s="1013"/>
      <c r="D35" s="1013"/>
      <c r="E35" s="1021"/>
      <c r="F35" s="1027"/>
      <c r="G35" s="1027"/>
      <c r="H35" s="1027"/>
      <c r="I35" s="1027"/>
      <c r="J35" s="1027"/>
      <c r="K35" s="1035"/>
      <c r="L35" s="1021"/>
      <c r="M35" s="1027"/>
      <c r="N35" s="1027"/>
      <c r="O35" s="1027"/>
      <c r="P35" s="1027"/>
      <c r="Q35" s="1027"/>
      <c r="R35" s="1035"/>
      <c r="S35" s="1021"/>
      <c r="T35" s="1027"/>
      <c r="U35" s="1027"/>
      <c r="V35" s="1027"/>
      <c r="W35" s="1027"/>
      <c r="X35" s="1027"/>
      <c r="Y35" s="1035"/>
      <c r="Z35" s="1021"/>
      <c r="AA35" s="1027"/>
      <c r="AB35" s="1027"/>
      <c r="AC35" s="1027"/>
      <c r="AD35" s="1027"/>
      <c r="AE35" s="1027"/>
      <c r="AF35" s="1051"/>
      <c r="AG35" s="1057"/>
      <c r="AH35" s="1064"/>
      <c r="AI35" s="1064"/>
      <c r="AJ35" s="1071"/>
      <c r="AK35" s="1047"/>
      <c r="AL35" s="1047"/>
      <c r="AM35" s="1073"/>
      <c r="AN35" s="1073"/>
      <c r="AO35" s="1073"/>
      <c r="AP35" s="1073"/>
      <c r="AQ35" s="1073"/>
      <c r="AR35" s="1073"/>
      <c r="AS35" s="1073"/>
      <c r="AT35" s="1073"/>
      <c r="AU35" s="1073"/>
      <c r="AV35" s="1073"/>
      <c r="AW35" s="1073"/>
      <c r="AX35" s="1073"/>
      <c r="AY35" s="1073"/>
      <c r="AZ35" s="1073"/>
      <c r="BA35" s="1073"/>
      <c r="BB35" s="1073"/>
      <c r="BC35" s="1073"/>
      <c r="BD35" s="1073"/>
      <c r="BE35" s="1073"/>
      <c r="BF35" s="1073"/>
      <c r="BG35" s="1073"/>
      <c r="BH35" s="1073"/>
      <c r="BI35" s="1073"/>
      <c r="BJ35" s="1073"/>
      <c r="BK35" s="1073"/>
      <c r="BL35" s="1073"/>
      <c r="BM35" s="1073"/>
      <c r="BN35" s="1073"/>
      <c r="BO35" s="1073"/>
      <c r="BP35" s="1073"/>
      <c r="BQ35" s="1073"/>
      <c r="BR35" s="1073"/>
      <c r="BS35" s="1073"/>
      <c r="BT35" s="1073"/>
      <c r="BU35" s="1073"/>
      <c r="BV35" s="1073"/>
      <c r="BW35" s="1073"/>
      <c r="BX35" s="1073"/>
      <c r="BY35" s="1073"/>
      <c r="BZ35" s="1073"/>
      <c r="CA35" s="1073"/>
      <c r="CB35" s="1073"/>
      <c r="CC35" s="1073"/>
      <c r="CD35" s="1073"/>
      <c r="CE35" s="1073"/>
      <c r="CF35" s="1073"/>
      <c r="CG35" s="1073"/>
      <c r="CH35" s="1073"/>
      <c r="CI35" s="1073"/>
      <c r="CJ35" s="1073"/>
      <c r="CK35" s="1073"/>
      <c r="CL35" s="1073"/>
      <c r="CM35" s="1073"/>
      <c r="CN35" s="1073"/>
      <c r="CO35" s="1073"/>
      <c r="CP35" s="1073"/>
      <c r="CQ35" s="1073"/>
      <c r="CR35" s="1073"/>
      <c r="CS35" s="1073"/>
      <c r="CT35" s="1073"/>
      <c r="CU35" s="1073"/>
      <c r="CV35" s="1073"/>
      <c r="CW35" s="1073"/>
      <c r="CX35" s="1073"/>
      <c r="CY35" s="1073"/>
      <c r="CZ35" s="1073"/>
      <c r="DA35" s="1073"/>
      <c r="DB35" s="1073"/>
      <c r="DC35" s="1073"/>
      <c r="DD35" s="1073"/>
      <c r="DE35" s="1073"/>
      <c r="DF35" s="1073"/>
      <c r="DG35" s="1073"/>
      <c r="DH35" s="1073"/>
      <c r="DI35" s="1073"/>
      <c r="DJ35" s="1073"/>
      <c r="DK35" s="1073"/>
      <c r="DL35" s="1073"/>
      <c r="DM35" s="1073"/>
      <c r="DN35" s="1073"/>
      <c r="DO35" s="1073"/>
      <c r="DP35" s="1073"/>
      <c r="DQ35" s="1073"/>
      <c r="DR35" s="1073"/>
      <c r="DS35" s="1073"/>
      <c r="DT35" s="1073"/>
      <c r="DU35" s="1073"/>
      <c r="DV35" s="1073"/>
      <c r="DW35" s="1073"/>
      <c r="DX35" s="1073"/>
      <c r="DY35" s="1073"/>
      <c r="DZ35" s="1073"/>
      <c r="EA35" s="1073"/>
      <c r="EB35" s="1073"/>
      <c r="EC35" s="1073"/>
      <c r="ED35" s="1073"/>
      <c r="EE35" s="1073"/>
      <c r="EF35" s="1073"/>
      <c r="EG35" s="1073"/>
      <c r="EH35" s="1073"/>
      <c r="EI35" s="1073"/>
      <c r="EJ35" s="1073"/>
      <c r="EK35" s="1073"/>
      <c r="EL35" s="1073"/>
      <c r="EM35" s="1073"/>
      <c r="EN35" s="1073"/>
      <c r="EO35" s="1073"/>
      <c r="EP35" s="1073"/>
      <c r="EQ35" s="1073"/>
      <c r="ER35" s="1073"/>
      <c r="ES35" s="1073"/>
      <c r="ET35" s="1073"/>
      <c r="EU35" s="1073"/>
      <c r="EV35" s="1073"/>
      <c r="EW35" s="1073"/>
      <c r="EX35" s="1073"/>
      <c r="EY35" s="1073"/>
      <c r="EZ35" s="1073"/>
      <c r="FA35" s="1073"/>
      <c r="FB35" s="1073"/>
      <c r="FC35" s="1073"/>
      <c r="FD35" s="1073"/>
      <c r="FE35" s="1073"/>
      <c r="FF35" s="1073"/>
      <c r="FG35" s="1073"/>
      <c r="FH35" s="1073"/>
      <c r="FI35" s="1073"/>
      <c r="FJ35" s="1073"/>
      <c r="FK35" s="1073"/>
      <c r="FL35" s="1073"/>
      <c r="FM35" s="1073"/>
      <c r="FN35" s="1073"/>
      <c r="FO35" s="1073"/>
      <c r="FP35" s="1073"/>
      <c r="FQ35" s="1073"/>
      <c r="FR35" s="1073"/>
      <c r="FS35" s="1073"/>
      <c r="FT35" s="1073"/>
      <c r="FU35" s="1073"/>
      <c r="FV35" s="1073"/>
      <c r="FW35" s="1073"/>
      <c r="FX35" s="1073"/>
      <c r="FY35" s="1073"/>
      <c r="FZ35" s="1073"/>
      <c r="GA35" s="1073"/>
      <c r="GB35" s="1073"/>
      <c r="GC35" s="1073"/>
      <c r="GD35" s="1073"/>
      <c r="GE35" s="1073"/>
      <c r="GF35" s="1073"/>
      <c r="GG35" s="1073"/>
      <c r="GH35" s="1073"/>
      <c r="GI35" s="1073"/>
      <c r="GJ35" s="1073"/>
      <c r="GK35" s="1073"/>
      <c r="GL35" s="1073"/>
      <c r="GM35" s="1073"/>
      <c r="GN35" s="1073"/>
      <c r="GO35" s="1073"/>
      <c r="GP35" s="1073"/>
      <c r="GQ35" s="1073"/>
      <c r="GR35" s="1073"/>
      <c r="GS35" s="1073"/>
      <c r="GT35" s="1073"/>
      <c r="GU35" s="1073"/>
      <c r="GV35" s="1073"/>
      <c r="GW35" s="1073"/>
      <c r="GX35" s="1073"/>
      <c r="GY35" s="1073"/>
      <c r="GZ35" s="1073"/>
      <c r="HA35" s="1073"/>
      <c r="HB35" s="1073"/>
      <c r="HC35" s="1073"/>
      <c r="HD35" s="1073"/>
      <c r="HE35" s="1073"/>
      <c r="HF35" s="1073"/>
      <c r="HG35" s="1073"/>
      <c r="HH35" s="1073"/>
      <c r="HI35" s="1073"/>
      <c r="HJ35" s="1073"/>
      <c r="HK35" s="1073"/>
      <c r="HL35" s="1073"/>
      <c r="HM35" s="1073"/>
      <c r="HN35" s="1073"/>
      <c r="HO35" s="1073"/>
      <c r="HP35" s="1073"/>
      <c r="HQ35" s="1073"/>
      <c r="HR35" s="1073"/>
      <c r="HS35" s="1073"/>
      <c r="HT35" s="1073"/>
      <c r="HU35" s="1073"/>
      <c r="HV35" s="1073"/>
      <c r="HW35" s="1073"/>
      <c r="HX35" s="1073"/>
      <c r="HY35" s="1073"/>
      <c r="HZ35" s="1073"/>
      <c r="IA35" s="1073"/>
      <c r="IB35" s="1073"/>
      <c r="IC35" s="1073"/>
      <c r="ID35" s="1073"/>
      <c r="IE35" s="1073"/>
      <c r="IF35" s="1073"/>
      <c r="IG35" s="1073"/>
      <c r="IH35" s="1073"/>
      <c r="II35" s="1073"/>
      <c r="IJ35" s="1073"/>
      <c r="IK35" s="1073"/>
      <c r="IL35" s="1073"/>
      <c r="IM35" s="1073"/>
      <c r="IN35" s="1073"/>
      <c r="IO35" s="1073"/>
      <c r="IP35" s="1073"/>
      <c r="IQ35" s="1073"/>
      <c r="IR35" s="1073"/>
      <c r="IS35" s="1073"/>
      <c r="IT35" s="1073"/>
      <c r="IU35" s="1073"/>
      <c r="IV35" s="1073"/>
    </row>
    <row r="36" spans="2:256" ht="14.5" customHeight="1">
      <c r="B36" s="1003"/>
      <c r="C36" s="1013"/>
      <c r="D36" s="1013"/>
      <c r="E36" s="1022"/>
      <c r="F36" s="1028"/>
      <c r="G36" s="1028"/>
      <c r="H36" s="1028"/>
      <c r="I36" s="1028"/>
      <c r="J36" s="1028"/>
      <c r="K36" s="1036"/>
      <c r="L36" s="1022"/>
      <c r="M36" s="1028"/>
      <c r="N36" s="1028"/>
      <c r="O36" s="1028"/>
      <c r="P36" s="1028"/>
      <c r="Q36" s="1028"/>
      <c r="R36" s="1036"/>
      <c r="S36" s="1022"/>
      <c r="T36" s="1028"/>
      <c r="U36" s="1028"/>
      <c r="V36" s="1028"/>
      <c r="W36" s="1028"/>
      <c r="X36" s="1028"/>
      <c r="Y36" s="1036"/>
      <c r="Z36" s="1022"/>
      <c r="AA36" s="1028"/>
      <c r="AB36" s="1028"/>
      <c r="AC36" s="1028"/>
      <c r="AD36" s="1028"/>
      <c r="AE36" s="1028"/>
      <c r="AF36" s="1052"/>
      <c r="AG36" s="1057"/>
      <c r="AH36" s="1064"/>
      <c r="AI36" s="1064"/>
      <c r="AJ36" s="1071"/>
      <c r="AK36" s="1047"/>
      <c r="AL36" s="1047"/>
      <c r="AM36" s="1073"/>
      <c r="AN36" s="1073"/>
      <c r="AO36" s="1073"/>
      <c r="AP36" s="1073"/>
      <c r="AQ36" s="1073"/>
      <c r="AR36" s="1073"/>
      <c r="AS36" s="1073"/>
      <c r="AT36" s="1073"/>
      <c r="AU36" s="1073"/>
      <c r="AV36" s="1073"/>
      <c r="AW36" s="1073"/>
      <c r="AX36" s="1073"/>
      <c r="AY36" s="1073"/>
      <c r="AZ36" s="1073"/>
      <c r="BA36" s="1073"/>
      <c r="BB36" s="1073"/>
      <c r="BC36" s="1073"/>
      <c r="BD36" s="1073"/>
      <c r="BE36" s="1073"/>
      <c r="BF36" s="1073"/>
      <c r="BG36" s="1073"/>
      <c r="BH36" s="1073"/>
      <c r="BI36" s="1073"/>
      <c r="BJ36" s="1073"/>
      <c r="BK36" s="1073"/>
      <c r="BL36" s="1073"/>
      <c r="BM36" s="1073"/>
      <c r="BN36" s="1073"/>
      <c r="BO36" s="1073"/>
      <c r="BP36" s="1073"/>
      <c r="BQ36" s="1073"/>
      <c r="BR36" s="1073"/>
      <c r="BS36" s="1073"/>
      <c r="BT36" s="1073"/>
      <c r="BU36" s="1073"/>
      <c r="BV36" s="1073"/>
      <c r="BW36" s="1073"/>
      <c r="BX36" s="1073"/>
      <c r="BY36" s="1073"/>
      <c r="BZ36" s="1073"/>
      <c r="CA36" s="1073"/>
      <c r="CB36" s="1073"/>
      <c r="CC36" s="1073"/>
      <c r="CD36" s="1073"/>
      <c r="CE36" s="1073"/>
      <c r="CF36" s="1073"/>
      <c r="CG36" s="1073"/>
      <c r="CH36" s="1073"/>
      <c r="CI36" s="1073"/>
      <c r="CJ36" s="1073"/>
      <c r="CK36" s="1073"/>
      <c r="CL36" s="1073"/>
      <c r="CM36" s="1073"/>
      <c r="CN36" s="1073"/>
      <c r="CO36" s="1073"/>
      <c r="CP36" s="1073"/>
      <c r="CQ36" s="1073"/>
      <c r="CR36" s="1073"/>
      <c r="CS36" s="1073"/>
      <c r="CT36" s="1073"/>
      <c r="CU36" s="1073"/>
      <c r="CV36" s="1073"/>
      <c r="CW36" s="1073"/>
      <c r="CX36" s="1073"/>
      <c r="CY36" s="1073"/>
      <c r="CZ36" s="1073"/>
      <c r="DA36" s="1073"/>
      <c r="DB36" s="1073"/>
      <c r="DC36" s="1073"/>
      <c r="DD36" s="1073"/>
      <c r="DE36" s="1073"/>
      <c r="DF36" s="1073"/>
      <c r="DG36" s="1073"/>
      <c r="DH36" s="1073"/>
      <c r="DI36" s="1073"/>
      <c r="DJ36" s="1073"/>
      <c r="DK36" s="1073"/>
      <c r="DL36" s="1073"/>
      <c r="DM36" s="1073"/>
      <c r="DN36" s="1073"/>
      <c r="DO36" s="1073"/>
      <c r="DP36" s="1073"/>
      <c r="DQ36" s="1073"/>
      <c r="DR36" s="1073"/>
      <c r="DS36" s="1073"/>
      <c r="DT36" s="1073"/>
      <c r="DU36" s="1073"/>
      <c r="DV36" s="1073"/>
      <c r="DW36" s="1073"/>
      <c r="DX36" s="1073"/>
      <c r="DY36" s="1073"/>
      <c r="DZ36" s="1073"/>
      <c r="EA36" s="1073"/>
      <c r="EB36" s="1073"/>
      <c r="EC36" s="1073"/>
      <c r="ED36" s="1073"/>
      <c r="EE36" s="1073"/>
      <c r="EF36" s="1073"/>
      <c r="EG36" s="1073"/>
      <c r="EH36" s="1073"/>
      <c r="EI36" s="1073"/>
      <c r="EJ36" s="1073"/>
      <c r="EK36" s="1073"/>
      <c r="EL36" s="1073"/>
      <c r="EM36" s="1073"/>
      <c r="EN36" s="1073"/>
      <c r="EO36" s="1073"/>
      <c r="EP36" s="1073"/>
      <c r="EQ36" s="1073"/>
      <c r="ER36" s="1073"/>
      <c r="ES36" s="1073"/>
      <c r="ET36" s="1073"/>
      <c r="EU36" s="1073"/>
      <c r="EV36" s="1073"/>
      <c r="EW36" s="1073"/>
      <c r="EX36" s="1073"/>
      <c r="EY36" s="1073"/>
      <c r="EZ36" s="1073"/>
      <c r="FA36" s="1073"/>
      <c r="FB36" s="1073"/>
      <c r="FC36" s="1073"/>
      <c r="FD36" s="1073"/>
      <c r="FE36" s="1073"/>
      <c r="FF36" s="1073"/>
      <c r="FG36" s="1073"/>
      <c r="FH36" s="1073"/>
      <c r="FI36" s="1073"/>
      <c r="FJ36" s="1073"/>
      <c r="FK36" s="1073"/>
      <c r="FL36" s="1073"/>
      <c r="FM36" s="1073"/>
      <c r="FN36" s="1073"/>
      <c r="FO36" s="1073"/>
      <c r="FP36" s="1073"/>
      <c r="FQ36" s="1073"/>
      <c r="FR36" s="1073"/>
      <c r="FS36" s="1073"/>
      <c r="FT36" s="1073"/>
      <c r="FU36" s="1073"/>
      <c r="FV36" s="1073"/>
      <c r="FW36" s="1073"/>
      <c r="FX36" s="1073"/>
      <c r="FY36" s="1073"/>
      <c r="FZ36" s="1073"/>
      <c r="GA36" s="1073"/>
      <c r="GB36" s="1073"/>
      <c r="GC36" s="1073"/>
      <c r="GD36" s="1073"/>
      <c r="GE36" s="1073"/>
      <c r="GF36" s="1073"/>
      <c r="GG36" s="1073"/>
      <c r="GH36" s="1073"/>
      <c r="GI36" s="1073"/>
      <c r="GJ36" s="1073"/>
      <c r="GK36" s="1073"/>
      <c r="GL36" s="1073"/>
      <c r="GM36" s="1073"/>
      <c r="GN36" s="1073"/>
      <c r="GO36" s="1073"/>
      <c r="GP36" s="1073"/>
      <c r="GQ36" s="1073"/>
      <c r="GR36" s="1073"/>
      <c r="GS36" s="1073"/>
      <c r="GT36" s="1073"/>
      <c r="GU36" s="1073"/>
      <c r="GV36" s="1073"/>
      <c r="GW36" s="1073"/>
      <c r="GX36" s="1073"/>
      <c r="GY36" s="1073"/>
      <c r="GZ36" s="1073"/>
      <c r="HA36" s="1073"/>
      <c r="HB36" s="1073"/>
      <c r="HC36" s="1073"/>
      <c r="HD36" s="1073"/>
      <c r="HE36" s="1073"/>
      <c r="HF36" s="1073"/>
      <c r="HG36" s="1073"/>
      <c r="HH36" s="1073"/>
      <c r="HI36" s="1073"/>
      <c r="HJ36" s="1073"/>
      <c r="HK36" s="1073"/>
      <c r="HL36" s="1073"/>
      <c r="HM36" s="1073"/>
      <c r="HN36" s="1073"/>
      <c r="HO36" s="1073"/>
      <c r="HP36" s="1073"/>
      <c r="HQ36" s="1073"/>
      <c r="HR36" s="1073"/>
      <c r="HS36" s="1073"/>
      <c r="HT36" s="1073"/>
      <c r="HU36" s="1073"/>
      <c r="HV36" s="1073"/>
      <c r="HW36" s="1073"/>
      <c r="HX36" s="1073"/>
      <c r="HY36" s="1073"/>
      <c r="HZ36" s="1073"/>
      <c r="IA36" s="1073"/>
      <c r="IB36" s="1073"/>
      <c r="IC36" s="1073"/>
      <c r="ID36" s="1073"/>
      <c r="IE36" s="1073"/>
      <c r="IF36" s="1073"/>
      <c r="IG36" s="1073"/>
      <c r="IH36" s="1073"/>
      <c r="II36" s="1073"/>
      <c r="IJ36" s="1073"/>
      <c r="IK36" s="1073"/>
      <c r="IL36" s="1073"/>
      <c r="IM36" s="1073"/>
      <c r="IN36" s="1073"/>
      <c r="IO36" s="1073"/>
      <c r="IP36" s="1073"/>
      <c r="IQ36" s="1073"/>
      <c r="IR36" s="1073"/>
      <c r="IS36" s="1073"/>
      <c r="IT36" s="1073"/>
      <c r="IU36" s="1073"/>
      <c r="IV36" s="1073"/>
    </row>
    <row r="37" spans="2:256" ht="14.5" customHeight="1">
      <c r="B37" s="1003"/>
      <c r="C37" s="1013"/>
      <c r="D37" s="1013"/>
      <c r="E37" s="1021"/>
      <c r="F37" s="1027"/>
      <c r="G37" s="1027"/>
      <c r="H37" s="1027"/>
      <c r="I37" s="1027"/>
      <c r="J37" s="1027"/>
      <c r="K37" s="1035"/>
      <c r="L37" s="1021"/>
      <c r="M37" s="1027"/>
      <c r="N37" s="1027"/>
      <c r="O37" s="1027"/>
      <c r="P37" s="1027"/>
      <c r="Q37" s="1027"/>
      <c r="R37" s="1035"/>
      <c r="S37" s="1021"/>
      <c r="T37" s="1027"/>
      <c r="U37" s="1027"/>
      <c r="V37" s="1027"/>
      <c r="W37" s="1027"/>
      <c r="X37" s="1027"/>
      <c r="Y37" s="1035"/>
      <c r="Z37" s="1021"/>
      <c r="AA37" s="1027"/>
      <c r="AB37" s="1027"/>
      <c r="AC37" s="1027"/>
      <c r="AD37" s="1027"/>
      <c r="AE37" s="1027"/>
      <c r="AF37" s="1051"/>
      <c r="AG37" s="1057"/>
      <c r="AH37" s="1064"/>
      <c r="AI37" s="1064"/>
      <c r="AJ37" s="1071"/>
      <c r="AK37" s="1047"/>
      <c r="AL37" s="1047"/>
      <c r="AM37" s="1073"/>
      <c r="AN37" s="1073"/>
      <c r="AO37" s="1073"/>
      <c r="AP37" s="1073"/>
      <c r="AQ37" s="1073"/>
      <c r="AR37" s="1073"/>
      <c r="AS37" s="1073"/>
      <c r="AT37" s="1073"/>
      <c r="AU37" s="1073"/>
      <c r="AV37" s="1073"/>
      <c r="AW37" s="1073"/>
      <c r="AX37" s="1073"/>
      <c r="AY37" s="1073"/>
      <c r="AZ37" s="1073"/>
      <c r="BA37" s="1073"/>
      <c r="BB37" s="1073"/>
      <c r="BC37" s="1073"/>
      <c r="BD37" s="1073"/>
      <c r="BE37" s="1073"/>
      <c r="BF37" s="1073"/>
      <c r="BG37" s="1073"/>
      <c r="BH37" s="1073"/>
      <c r="BI37" s="1073"/>
      <c r="BJ37" s="1073"/>
      <c r="BK37" s="1073"/>
      <c r="BL37" s="1073"/>
      <c r="BM37" s="1073"/>
      <c r="BN37" s="1073"/>
      <c r="BO37" s="1073"/>
      <c r="BP37" s="1073"/>
      <c r="BQ37" s="1073"/>
      <c r="BR37" s="1073"/>
      <c r="BS37" s="1073"/>
      <c r="BT37" s="1073"/>
      <c r="BU37" s="1073"/>
      <c r="BV37" s="1073"/>
      <c r="BW37" s="1073"/>
      <c r="BX37" s="1073"/>
      <c r="BY37" s="1073"/>
      <c r="BZ37" s="1073"/>
      <c r="CA37" s="1073"/>
      <c r="CB37" s="1073"/>
      <c r="CC37" s="1073"/>
      <c r="CD37" s="1073"/>
      <c r="CE37" s="1073"/>
      <c r="CF37" s="1073"/>
      <c r="CG37" s="1073"/>
      <c r="CH37" s="1073"/>
      <c r="CI37" s="1073"/>
      <c r="CJ37" s="1073"/>
      <c r="CK37" s="1073"/>
      <c r="CL37" s="1073"/>
      <c r="CM37" s="1073"/>
      <c r="CN37" s="1073"/>
      <c r="CO37" s="1073"/>
      <c r="CP37" s="1073"/>
      <c r="CQ37" s="1073"/>
      <c r="CR37" s="1073"/>
      <c r="CS37" s="1073"/>
      <c r="CT37" s="1073"/>
      <c r="CU37" s="1073"/>
      <c r="CV37" s="1073"/>
      <c r="CW37" s="1073"/>
      <c r="CX37" s="1073"/>
      <c r="CY37" s="1073"/>
      <c r="CZ37" s="1073"/>
      <c r="DA37" s="1073"/>
      <c r="DB37" s="1073"/>
      <c r="DC37" s="1073"/>
      <c r="DD37" s="1073"/>
      <c r="DE37" s="1073"/>
      <c r="DF37" s="1073"/>
      <c r="DG37" s="1073"/>
      <c r="DH37" s="1073"/>
      <c r="DI37" s="1073"/>
      <c r="DJ37" s="1073"/>
      <c r="DK37" s="1073"/>
      <c r="DL37" s="1073"/>
      <c r="DM37" s="1073"/>
      <c r="DN37" s="1073"/>
      <c r="DO37" s="1073"/>
      <c r="DP37" s="1073"/>
      <c r="DQ37" s="1073"/>
      <c r="DR37" s="1073"/>
      <c r="DS37" s="1073"/>
      <c r="DT37" s="1073"/>
      <c r="DU37" s="1073"/>
      <c r="DV37" s="1073"/>
      <c r="DW37" s="1073"/>
      <c r="DX37" s="1073"/>
      <c r="DY37" s="1073"/>
      <c r="DZ37" s="1073"/>
      <c r="EA37" s="1073"/>
      <c r="EB37" s="1073"/>
      <c r="EC37" s="1073"/>
      <c r="ED37" s="1073"/>
      <c r="EE37" s="1073"/>
      <c r="EF37" s="1073"/>
      <c r="EG37" s="1073"/>
      <c r="EH37" s="1073"/>
      <c r="EI37" s="1073"/>
      <c r="EJ37" s="1073"/>
      <c r="EK37" s="1073"/>
      <c r="EL37" s="1073"/>
      <c r="EM37" s="1073"/>
      <c r="EN37" s="1073"/>
      <c r="EO37" s="1073"/>
      <c r="EP37" s="1073"/>
      <c r="EQ37" s="1073"/>
      <c r="ER37" s="1073"/>
      <c r="ES37" s="1073"/>
      <c r="ET37" s="1073"/>
      <c r="EU37" s="1073"/>
      <c r="EV37" s="1073"/>
      <c r="EW37" s="1073"/>
      <c r="EX37" s="1073"/>
      <c r="EY37" s="1073"/>
      <c r="EZ37" s="1073"/>
      <c r="FA37" s="1073"/>
      <c r="FB37" s="1073"/>
      <c r="FC37" s="1073"/>
      <c r="FD37" s="1073"/>
      <c r="FE37" s="1073"/>
      <c r="FF37" s="1073"/>
      <c r="FG37" s="1073"/>
      <c r="FH37" s="1073"/>
      <c r="FI37" s="1073"/>
      <c r="FJ37" s="1073"/>
      <c r="FK37" s="1073"/>
      <c r="FL37" s="1073"/>
      <c r="FM37" s="1073"/>
      <c r="FN37" s="1073"/>
      <c r="FO37" s="1073"/>
      <c r="FP37" s="1073"/>
      <c r="FQ37" s="1073"/>
      <c r="FR37" s="1073"/>
      <c r="FS37" s="1073"/>
      <c r="FT37" s="1073"/>
      <c r="FU37" s="1073"/>
      <c r="FV37" s="1073"/>
      <c r="FW37" s="1073"/>
      <c r="FX37" s="1073"/>
      <c r="FY37" s="1073"/>
      <c r="FZ37" s="1073"/>
      <c r="GA37" s="1073"/>
      <c r="GB37" s="1073"/>
      <c r="GC37" s="1073"/>
      <c r="GD37" s="1073"/>
      <c r="GE37" s="1073"/>
      <c r="GF37" s="1073"/>
      <c r="GG37" s="1073"/>
      <c r="GH37" s="1073"/>
      <c r="GI37" s="1073"/>
      <c r="GJ37" s="1073"/>
      <c r="GK37" s="1073"/>
      <c r="GL37" s="1073"/>
      <c r="GM37" s="1073"/>
      <c r="GN37" s="1073"/>
      <c r="GO37" s="1073"/>
      <c r="GP37" s="1073"/>
      <c r="GQ37" s="1073"/>
      <c r="GR37" s="1073"/>
      <c r="GS37" s="1073"/>
      <c r="GT37" s="1073"/>
      <c r="GU37" s="1073"/>
      <c r="GV37" s="1073"/>
      <c r="GW37" s="1073"/>
      <c r="GX37" s="1073"/>
      <c r="GY37" s="1073"/>
      <c r="GZ37" s="1073"/>
      <c r="HA37" s="1073"/>
      <c r="HB37" s="1073"/>
      <c r="HC37" s="1073"/>
      <c r="HD37" s="1073"/>
      <c r="HE37" s="1073"/>
      <c r="HF37" s="1073"/>
      <c r="HG37" s="1073"/>
      <c r="HH37" s="1073"/>
      <c r="HI37" s="1073"/>
      <c r="HJ37" s="1073"/>
      <c r="HK37" s="1073"/>
      <c r="HL37" s="1073"/>
      <c r="HM37" s="1073"/>
      <c r="HN37" s="1073"/>
      <c r="HO37" s="1073"/>
      <c r="HP37" s="1073"/>
      <c r="HQ37" s="1073"/>
      <c r="HR37" s="1073"/>
      <c r="HS37" s="1073"/>
      <c r="HT37" s="1073"/>
      <c r="HU37" s="1073"/>
      <c r="HV37" s="1073"/>
      <c r="HW37" s="1073"/>
      <c r="HX37" s="1073"/>
      <c r="HY37" s="1073"/>
      <c r="HZ37" s="1073"/>
      <c r="IA37" s="1073"/>
      <c r="IB37" s="1073"/>
      <c r="IC37" s="1073"/>
      <c r="ID37" s="1073"/>
      <c r="IE37" s="1073"/>
      <c r="IF37" s="1073"/>
      <c r="IG37" s="1073"/>
      <c r="IH37" s="1073"/>
      <c r="II37" s="1073"/>
      <c r="IJ37" s="1073"/>
      <c r="IK37" s="1073"/>
      <c r="IL37" s="1073"/>
      <c r="IM37" s="1073"/>
      <c r="IN37" s="1073"/>
      <c r="IO37" s="1073"/>
      <c r="IP37" s="1073"/>
      <c r="IQ37" s="1073"/>
      <c r="IR37" s="1073"/>
      <c r="IS37" s="1073"/>
      <c r="IT37" s="1073"/>
      <c r="IU37" s="1073"/>
      <c r="IV37" s="1073"/>
    </row>
    <row r="38" spans="2:256" s="997" customFormat="1" ht="16.5" customHeight="1">
      <c r="B38" s="1001"/>
      <c r="C38" s="1001"/>
      <c r="D38" s="1001"/>
      <c r="E38" s="1001"/>
      <c r="F38" s="1001"/>
      <c r="G38" s="1001"/>
      <c r="H38" s="1001"/>
      <c r="I38" s="1001"/>
      <c r="J38" s="1006"/>
      <c r="S38" s="1030"/>
      <c r="W38" s="1039"/>
      <c r="X38" s="1039"/>
      <c r="Y38" s="1039"/>
      <c r="Z38" s="1039"/>
      <c r="AA38" s="1039"/>
      <c r="AB38" s="1039"/>
      <c r="AC38" s="1039"/>
      <c r="AD38" s="1039"/>
      <c r="AE38" s="1039"/>
      <c r="AF38" s="1039"/>
      <c r="AG38" s="1039"/>
      <c r="AH38" s="1030"/>
      <c r="AI38" s="1001"/>
    </row>
    <row r="39" spans="2:256" ht="4.5" customHeight="1">
      <c r="B39" s="1006"/>
      <c r="C39" s="1006"/>
      <c r="D39" s="1006"/>
      <c r="AI39" s="1006"/>
    </row>
    <row r="40" spans="2:256" ht="18" customHeight="1">
      <c r="B40" s="1007" t="s">
        <v>782</v>
      </c>
      <c r="C40" s="1007"/>
      <c r="D40" s="1007"/>
      <c r="E40" s="1007"/>
      <c r="F40" s="1007"/>
      <c r="G40" s="1007"/>
      <c r="H40" s="1007"/>
      <c r="I40" s="1007"/>
      <c r="J40" s="1007"/>
      <c r="K40" s="1007"/>
      <c r="L40" s="1007"/>
      <c r="M40" s="1007"/>
      <c r="N40" s="1007"/>
      <c r="O40" s="1007"/>
      <c r="P40" s="1007"/>
      <c r="Q40" s="1007"/>
      <c r="R40" s="1007"/>
      <c r="S40" s="1007"/>
      <c r="T40" s="1007"/>
      <c r="U40" s="1007"/>
      <c r="V40" s="1007"/>
      <c r="Y40" s="1040" t="s">
        <v>487</v>
      </c>
      <c r="Z40" s="1040"/>
      <c r="AA40" s="1007" t="s">
        <v>67</v>
      </c>
      <c r="AB40" s="1007"/>
      <c r="AC40" s="1007"/>
      <c r="AD40" s="1007"/>
      <c r="AE40" s="1007"/>
      <c r="AF40" s="1007"/>
      <c r="AG40" s="1007"/>
      <c r="AI40" s="1007"/>
    </row>
    <row r="41" spans="2:256" ht="7.5" customHeight="1">
      <c r="C41" s="1006"/>
      <c r="D41" s="1006"/>
      <c r="AI41" s="1006"/>
    </row>
    <row r="42" spans="2:256" s="246" customFormat="1" ht="15" customHeight="1">
      <c r="B42" s="1008" t="s">
        <v>490</v>
      </c>
    </row>
    <row r="43" spans="2:256" s="246" customFormat="1" ht="15" customHeight="1">
      <c r="B43" s="1008" t="s">
        <v>37</v>
      </c>
      <c r="IJ43" s="996"/>
      <c r="IK43" s="996"/>
      <c r="IL43" s="996"/>
      <c r="IM43" s="996"/>
      <c r="IN43" s="996"/>
      <c r="IO43" s="996"/>
      <c r="IP43" s="996"/>
      <c r="IQ43" s="996"/>
      <c r="IR43" s="996"/>
      <c r="IS43" s="996"/>
      <c r="IT43" s="996"/>
      <c r="IU43" s="996"/>
      <c r="IV43" s="996"/>
    </row>
    <row r="44" spans="2:256" s="246" customFormat="1" ht="15" customHeight="1">
      <c r="B44" s="1008" t="s">
        <v>805</v>
      </c>
      <c r="IJ44" s="996"/>
      <c r="IK44" s="996"/>
      <c r="IL44" s="996"/>
      <c r="IM44" s="996"/>
      <c r="IN44" s="996"/>
      <c r="IO44" s="996"/>
      <c r="IP44" s="996"/>
      <c r="IQ44" s="996"/>
      <c r="IR44" s="996"/>
      <c r="IS44" s="996"/>
      <c r="IT44" s="996"/>
      <c r="IU44" s="996"/>
      <c r="IV44" s="996"/>
    </row>
    <row r="45" spans="2:256" s="246" customFormat="1" ht="15" customHeight="1">
      <c r="B45" s="1008" t="s">
        <v>806</v>
      </c>
      <c r="H45" s="1030"/>
      <c r="AB45" s="1042" t="s">
        <v>482</v>
      </c>
      <c r="AC45" s="1045"/>
      <c r="AD45" s="1045"/>
      <c r="AE45" s="1045"/>
      <c r="AF45" s="1045"/>
      <c r="AG45" s="1045"/>
      <c r="AH45" s="1045"/>
      <c r="AI45" s="1067"/>
      <c r="IJ45" s="996"/>
      <c r="IK45" s="996"/>
      <c r="IL45" s="996"/>
      <c r="IM45" s="996"/>
      <c r="IN45" s="996"/>
      <c r="IO45" s="996"/>
      <c r="IP45" s="996"/>
      <c r="IQ45" s="996"/>
      <c r="IR45" s="996"/>
      <c r="IS45" s="996"/>
      <c r="IT45" s="996"/>
      <c r="IU45" s="996"/>
      <c r="IV45" s="996"/>
    </row>
    <row r="46" spans="2:256" s="246" customFormat="1" ht="15" customHeight="1">
      <c r="B46" s="1009" t="s">
        <v>807</v>
      </c>
      <c r="H46" s="1030"/>
      <c r="AB46" s="1043" t="s">
        <v>699</v>
      </c>
      <c r="AC46" s="1046"/>
      <c r="AD46" s="1046"/>
      <c r="AE46" s="1046"/>
      <c r="AF46" s="1046"/>
      <c r="AG46" s="1058"/>
      <c r="AH46" s="1065"/>
      <c r="AI46" s="1068"/>
      <c r="IJ46" s="996"/>
      <c r="IK46" s="996"/>
      <c r="IL46" s="996"/>
      <c r="IM46" s="996"/>
      <c r="IN46" s="996"/>
      <c r="IO46" s="996"/>
      <c r="IP46" s="996"/>
      <c r="IQ46" s="996"/>
      <c r="IR46" s="996"/>
      <c r="IS46" s="996"/>
      <c r="IT46" s="996"/>
      <c r="IU46" s="996"/>
      <c r="IV46" s="996"/>
    </row>
    <row r="47" spans="2:256" s="246" customFormat="1" ht="15" customHeight="1">
      <c r="B47" s="1008" t="s">
        <v>808</v>
      </c>
      <c r="H47" s="1030"/>
      <c r="AB47" s="1043" t="s">
        <v>700</v>
      </c>
      <c r="AC47" s="1047"/>
      <c r="AD47" s="1047"/>
      <c r="AE47" s="1047"/>
      <c r="AF47" s="1047"/>
      <c r="AG47" s="1059"/>
      <c r="AH47" s="1065"/>
      <c r="AI47" s="1068"/>
      <c r="IJ47" s="996"/>
      <c r="IK47" s="996"/>
      <c r="IL47" s="996"/>
      <c r="IM47" s="996"/>
      <c r="IN47" s="996"/>
      <c r="IO47" s="996"/>
      <c r="IP47" s="996"/>
      <c r="IQ47" s="996"/>
      <c r="IR47" s="996"/>
      <c r="IS47" s="996"/>
      <c r="IT47" s="996"/>
      <c r="IU47" s="996"/>
      <c r="IV47" s="996"/>
    </row>
    <row r="48" spans="2:256" s="246" customFormat="1" ht="15" customHeight="1">
      <c r="B48" s="1008" t="s">
        <v>809</v>
      </c>
      <c r="H48" s="1030"/>
      <c r="AB48" s="1043" t="s">
        <v>379</v>
      </c>
      <c r="AC48" s="1047"/>
      <c r="AD48" s="1047"/>
      <c r="AE48" s="1047"/>
      <c r="AF48" s="1047"/>
      <c r="AG48" s="1059"/>
      <c r="AH48" s="1065"/>
      <c r="AI48" s="1068"/>
      <c r="IJ48" s="996"/>
      <c r="IK48" s="996"/>
      <c r="IL48" s="996"/>
      <c r="IM48" s="996"/>
      <c r="IN48" s="996"/>
      <c r="IO48" s="996"/>
      <c r="IP48" s="996"/>
      <c r="IQ48" s="996"/>
      <c r="IR48" s="996"/>
      <c r="IS48" s="996"/>
      <c r="IT48" s="996"/>
      <c r="IU48" s="996"/>
      <c r="IV48" s="996"/>
    </row>
    <row r="49" spans="2:256" s="246" customFormat="1" ht="15" customHeight="1">
      <c r="B49" s="1008" t="s">
        <v>729</v>
      </c>
      <c r="H49" s="1030"/>
      <c r="AB49" s="1043" t="s">
        <v>701</v>
      </c>
      <c r="AC49" s="1047"/>
      <c r="AD49" s="1047"/>
      <c r="AE49" s="1047"/>
      <c r="AF49" s="1047"/>
      <c r="AG49" s="1059"/>
      <c r="AH49" s="1065"/>
      <c r="AI49" s="1068"/>
      <c r="IJ49" s="996"/>
      <c r="IK49" s="996"/>
      <c r="IL49" s="996"/>
      <c r="IM49" s="996"/>
      <c r="IN49" s="996"/>
      <c r="IO49" s="996"/>
      <c r="IP49" s="996"/>
      <c r="IQ49" s="996"/>
      <c r="IR49" s="996"/>
      <c r="IS49" s="996"/>
      <c r="IT49" s="996"/>
      <c r="IU49" s="996"/>
      <c r="IV49" s="996"/>
    </row>
    <row r="50" spans="2:256" s="246" customFormat="1" ht="15" customHeight="1">
      <c r="B50" s="1008" t="s">
        <v>483</v>
      </c>
      <c r="H50" s="1030"/>
      <c r="AB50" s="1043" t="s">
        <v>439</v>
      </c>
      <c r="AC50" s="1047"/>
      <c r="AD50" s="1047"/>
      <c r="AE50" s="1047"/>
      <c r="AF50" s="1047"/>
      <c r="AG50" s="1059"/>
      <c r="AH50" s="1065"/>
      <c r="AI50" s="1068"/>
      <c r="IJ50" s="996"/>
      <c r="IK50" s="996"/>
      <c r="IL50" s="996"/>
      <c r="IM50" s="996"/>
      <c r="IN50" s="996"/>
      <c r="IO50" s="996"/>
      <c r="IP50" s="996"/>
      <c r="IQ50" s="996"/>
      <c r="IR50" s="996"/>
      <c r="IS50" s="996"/>
      <c r="IT50" s="996"/>
      <c r="IU50" s="996"/>
      <c r="IV50" s="996"/>
    </row>
    <row r="51" spans="2:256" s="246" customFormat="1" ht="15" customHeight="1">
      <c r="B51" s="1008" t="s">
        <v>441</v>
      </c>
      <c r="AB51" s="1044"/>
      <c r="AC51" s="1048"/>
      <c r="AD51" s="1048"/>
      <c r="AE51" s="1048"/>
      <c r="AF51" s="1048"/>
      <c r="AG51" s="1060"/>
      <c r="AH51" s="1066"/>
      <c r="AI51" s="1069"/>
    </row>
    <row r="52" spans="2:256" s="246" customFormat="1" ht="15" customHeight="1">
      <c r="B52" s="1008" t="s">
        <v>353</v>
      </c>
      <c r="U52" s="997"/>
      <c r="V52" s="997"/>
      <c r="W52" s="997"/>
      <c r="X52" s="997"/>
      <c r="Y52" s="997"/>
      <c r="Z52" s="997"/>
      <c r="AA52" s="997"/>
      <c r="AB52" s="997"/>
      <c r="AC52" s="997"/>
      <c r="AD52" s="997"/>
      <c r="AE52" s="997"/>
      <c r="AF52" s="997"/>
      <c r="AG52" s="997"/>
    </row>
    <row r="53" spans="2:256" s="246" customFormat="1" ht="15" customHeight="1">
      <c r="B53" s="1010" t="s">
        <v>640</v>
      </c>
      <c r="U53" s="997"/>
      <c r="V53" s="997"/>
      <c r="W53" s="997"/>
      <c r="X53" s="997"/>
      <c r="Y53" s="997"/>
      <c r="Z53" s="997"/>
      <c r="AA53" s="997"/>
      <c r="AB53" s="997"/>
      <c r="AC53" s="997"/>
      <c r="AD53" s="997"/>
      <c r="AE53" s="997"/>
      <c r="AF53" s="997"/>
      <c r="AG53" s="997"/>
    </row>
    <row r="54" spans="2:256" s="997" customFormat="1" ht="14.25">
      <c r="B54" s="1011"/>
      <c r="C54" s="996"/>
      <c r="H54" s="1030"/>
      <c r="AI54" s="996"/>
    </row>
    <row r="55" spans="2:256" s="997" customFormat="1" ht="14.25">
      <c r="B55" s="1011"/>
      <c r="C55" s="996"/>
      <c r="H55" s="1030"/>
      <c r="U55" s="996"/>
      <c r="V55" s="996"/>
      <c r="W55" s="996"/>
      <c r="X55" s="996"/>
      <c r="Y55" s="996"/>
      <c r="Z55" s="996"/>
      <c r="AA55" s="996"/>
      <c r="AB55" s="996"/>
      <c r="AC55" s="996"/>
      <c r="AD55" s="996"/>
      <c r="AE55" s="996"/>
      <c r="AF55" s="996"/>
      <c r="AG55" s="996"/>
      <c r="AI55" s="996"/>
    </row>
    <row r="56" spans="2:256" s="997" customFormat="1" ht="14.25">
      <c r="B56" s="1011"/>
      <c r="C56" s="996"/>
      <c r="H56" s="1030"/>
      <c r="U56" s="996"/>
      <c r="V56" s="996"/>
      <c r="W56" s="996"/>
      <c r="X56" s="996"/>
      <c r="Y56" s="996"/>
      <c r="Z56" s="996"/>
      <c r="AA56" s="996"/>
      <c r="AB56" s="996"/>
      <c r="AC56" s="996"/>
      <c r="AD56" s="996"/>
      <c r="AE56" s="996"/>
      <c r="AF56" s="996"/>
      <c r="AG56" s="996"/>
      <c r="AI56" s="996"/>
    </row>
  </sheetData>
  <mergeCells count="130">
    <mergeCell ref="K2:M2"/>
    <mergeCell ref="E5:K5"/>
    <mergeCell ref="L5:R5"/>
    <mergeCell ref="S5:Y5"/>
    <mergeCell ref="Z5:AF5"/>
    <mergeCell ref="AG5:AI5"/>
    <mergeCell ref="Y40:Z40"/>
    <mergeCell ref="AB45:AI45"/>
    <mergeCell ref="AC46:AG46"/>
    <mergeCell ref="AH46:AI46"/>
    <mergeCell ref="AC47:AG47"/>
    <mergeCell ref="AH47:AI47"/>
    <mergeCell ref="AC48:AG48"/>
    <mergeCell ref="AH48:AI48"/>
    <mergeCell ref="AC49:AG49"/>
    <mergeCell ref="AH49:AI49"/>
    <mergeCell ref="AC50:AG50"/>
    <mergeCell ref="AH50:AI50"/>
    <mergeCell ref="AC51:AG51"/>
    <mergeCell ref="AH51:AI51"/>
    <mergeCell ref="B5:B7"/>
    <mergeCell ref="C5:C7"/>
    <mergeCell ref="D5:D7"/>
    <mergeCell ref="AJ5:AJ7"/>
    <mergeCell ref="AI6:AI7"/>
    <mergeCell ref="B8:B9"/>
    <mergeCell ref="C8:C9"/>
    <mergeCell ref="D8:D9"/>
    <mergeCell ref="AG8:AG9"/>
    <mergeCell ref="AH8:AH9"/>
    <mergeCell ref="AI8:AI9"/>
    <mergeCell ref="AJ8:AJ9"/>
    <mergeCell ref="B10:B11"/>
    <mergeCell ref="C10:C11"/>
    <mergeCell ref="D10:D11"/>
    <mergeCell ref="AG10:AG11"/>
    <mergeCell ref="AH10:AH11"/>
    <mergeCell ref="AI10:AI11"/>
    <mergeCell ref="AJ10:AJ11"/>
    <mergeCell ref="B12:B13"/>
    <mergeCell ref="C12:C13"/>
    <mergeCell ref="D12:D13"/>
    <mergeCell ref="AG12:AG13"/>
    <mergeCell ref="AH12:AH13"/>
    <mergeCell ref="AI12:AI13"/>
    <mergeCell ref="AJ12:AJ13"/>
    <mergeCell ref="B14:B15"/>
    <mergeCell ref="C14:C15"/>
    <mergeCell ref="D14:D15"/>
    <mergeCell ref="AG14:AG15"/>
    <mergeCell ref="AH14:AH15"/>
    <mergeCell ref="AI14:AI15"/>
    <mergeCell ref="AJ14:AJ15"/>
    <mergeCell ref="B16:B17"/>
    <mergeCell ref="C16:C17"/>
    <mergeCell ref="D16:D17"/>
    <mergeCell ref="AG16:AG17"/>
    <mergeCell ref="AH16:AH17"/>
    <mergeCell ref="AI16:AI17"/>
    <mergeCell ref="AJ16:AJ17"/>
    <mergeCell ref="B18:B19"/>
    <mergeCell ref="C18:C19"/>
    <mergeCell ref="D18:D19"/>
    <mergeCell ref="AG18:AG19"/>
    <mergeCell ref="AH18:AH19"/>
    <mergeCell ref="AI18:AI19"/>
    <mergeCell ref="AJ18:AJ19"/>
    <mergeCell ref="B20:B21"/>
    <mergeCell ref="C20:C21"/>
    <mergeCell ref="D20:D21"/>
    <mergeCell ref="AG20:AG21"/>
    <mergeCell ref="AH20:AH21"/>
    <mergeCell ref="AI20:AI21"/>
    <mergeCell ref="AJ20:AJ21"/>
    <mergeCell ref="B22:B23"/>
    <mergeCell ref="C22:C23"/>
    <mergeCell ref="D22:D23"/>
    <mergeCell ref="AG22:AG23"/>
    <mergeCell ref="AH22:AH23"/>
    <mergeCell ref="AI22:AI23"/>
    <mergeCell ref="AJ22:AJ23"/>
    <mergeCell ref="B24:B25"/>
    <mergeCell ref="C24:C25"/>
    <mergeCell ref="D24:D25"/>
    <mergeCell ref="AG24:AG25"/>
    <mergeCell ref="AH24:AH25"/>
    <mergeCell ref="AI24:AI25"/>
    <mergeCell ref="AJ24:AJ25"/>
    <mergeCell ref="B26:B27"/>
    <mergeCell ref="C26:C27"/>
    <mergeCell ref="D26:D27"/>
    <mergeCell ref="AG26:AG27"/>
    <mergeCell ref="AH26:AH27"/>
    <mergeCell ref="AI26:AI27"/>
    <mergeCell ref="AJ26:AJ27"/>
    <mergeCell ref="B28:B29"/>
    <mergeCell ref="C28:C29"/>
    <mergeCell ref="D28:D29"/>
    <mergeCell ref="AG28:AG29"/>
    <mergeCell ref="AH28:AH29"/>
    <mergeCell ref="AI28:AI29"/>
    <mergeCell ref="AJ28:AJ29"/>
    <mergeCell ref="B30:B31"/>
    <mergeCell ref="C30:C31"/>
    <mergeCell ref="D30:D31"/>
    <mergeCell ref="AG30:AG31"/>
    <mergeCell ref="AH30:AH31"/>
    <mergeCell ref="AI30:AI31"/>
    <mergeCell ref="AJ30:AJ31"/>
    <mergeCell ref="B32:B33"/>
    <mergeCell ref="C32:C33"/>
    <mergeCell ref="D32:D33"/>
    <mergeCell ref="AG32:AG33"/>
    <mergeCell ref="AH32:AH33"/>
    <mergeCell ref="AI32:AI33"/>
    <mergeCell ref="AJ32:AJ33"/>
    <mergeCell ref="B34:B35"/>
    <mergeCell ref="C34:C35"/>
    <mergeCell ref="D34:D35"/>
    <mergeCell ref="AG34:AG35"/>
    <mergeCell ref="AH34:AH35"/>
    <mergeCell ref="AI34:AI35"/>
    <mergeCell ref="AJ34:AJ35"/>
    <mergeCell ref="B36:B37"/>
    <mergeCell ref="C36:C37"/>
    <mergeCell ref="D36:D37"/>
    <mergeCell ref="AG36:AG37"/>
    <mergeCell ref="AH36:AH37"/>
    <mergeCell ref="AI36:AI37"/>
    <mergeCell ref="AJ36:AJ37"/>
  </mergeCells>
  <phoneticPr fontId="24" type="Hiragana"/>
  <pageMargins left="0.48831488314883137" right="0.40625000000000006" top="0.42708333333333326" bottom="0.3125" header="0.51181102362204722" footer="0.22916666666666663"/>
  <pageSetup paperSize="9" fitToWidth="1" fitToHeight="1" orientation="landscape"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A6A6"/>
  </sheetPr>
  <dimension ref="A1:IV72"/>
  <sheetViews>
    <sheetView workbookViewId="0">
      <selection activeCell="F11" sqref="F11"/>
    </sheetView>
  </sheetViews>
  <sheetFormatPr defaultRowHeight="12"/>
  <cols>
    <col min="1" max="1" width="1.25" style="996" customWidth="1"/>
    <col min="2" max="2" width="13.75" style="996" customWidth="1"/>
    <col min="3" max="3" width="5" style="996" customWidth="1"/>
    <col min="4" max="4" width="13.625" style="996" customWidth="1"/>
    <col min="5" max="32" width="2.625" style="996" customWidth="1"/>
    <col min="33" max="33" width="6.375" style="996" customWidth="1"/>
    <col min="34" max="34" width="7.75" style="996" customWidth="1"/>
    <col min="35" max="35" width="10" style="996" customWidth="1"/>
    <col min="36" max="36" width="9.375" style="996" customWidth="1"/>
    <col min="37" max="255" width="9.00390625" style="996" customWidth="1"/>
    <col min="256" max="16384" width="9" style="996" bestFit="1" customWidth="1"/>
  </cols>
  <sheetData>
    <row r="1" spans="1:256" ht="18" customHeight="1">
      <c r="B1" s="999" t="s">
        <v>47</v>
      </c>
    </row>
    <row r="2" spans="1:256" s="997" customFormat="1" ht="18.75" customHeight="1">
      <c r="B2" s="1000" t="s">
        <v>804</v>
      </c>
      <c r="J2" s="997" t="s">
        <v>293</v>
      </c>
      <c r="K2" s="1104" t="s">
        <v>15</v>
      </c>
      <c r="L2" s="1104"/>
      <c r="M2" s="1104"/>
      <c r="N2" s="997" t="s">
        <v>11</v>
      </c>
      <c r="O2" s="1072">
        <v>10</v>
      </c>
      <c r="P2" s="1072"/>
      <c r="Q2" s="997" t="s">
        <v>260</v>
      </c>
      <c r="S2" s="1030" t="s">
        <v>834</v>
      </c>
      <c r="T2" s="1030"/>
      <c r="U2" s="1030"/>
      <c r="V2" s="1030"/>
      <c r="W2" s="1030"/>
      <c r="X2" s="1030"/>
      <c r="Y2" s="1030" t="s">
        <v>267</v>
      </c>
      <c r="Z2" s="1030"/>
      <c r="AA2" s="1030"/>
      <c r="AB2" s="1030"/>
      <c r="AC2" s="1030"/>
      <c r="AD2" s="1030"/>
      <c r="AE2" s="1030"/>
      <c r="AF2" s="1030"/>
      <c r="AG2" s="1030"/>
      <c r="AH2" s="1030"/>
    </row>
    <row r="3" spans="1:256" s="997" customFormat="1" ht="19.5" customHeight="1">
      <c r="B3" s="1001"/>
      <c r="C3" s="1001"/>
      <c r="D3" s="1001"/>
      <c r="E3" s="1001"/>
      <c r="F3" s="1001"/>
      <c r="G3" s="1001"/>
      <c r="H3" s="1001"/>
      <c r="I3" s="1001"/>
      <c r="J3" s="1006"/>
      <c r="S3" s="1030"/>
      <c r="W3" s="1039"/>
      <c r="X3" s="1039"/>
      <c r="Y3" s="1009" t="s">
        <v>835</v>
      </c>
      <c r="Z3" s="1039"/>
      <c r="AA3" s="1039"/>
      <c r="AB3" s="1039"/>
      <c r="AC3" s="1039"/>
      <c r="AD3" s="1039"/>
      <c r="AE3" s="1039"/>
      <c r="AF3" s="1039"/>
      <c r="AG3" s="1039"/>
      <c r="AH3" s="1030"/>
      <c r="AI3" s="1001"/>
    </row>
    <row r="4" spans="1:256" ht="9" customHeight="1">
      <c r="B4" s="1075"/>
      <c r="P4" s="1111"/>
      <c r="Q4" s="1111"/>
      <c r="R4" s="1111"/>
      <c r="S4" s="1111"/>
      <c r="T4" s="1111"/>
      <c r="U4" s="1111"/>
      <c r="V4" s="1111"/>
      <c r="W4" s="1111"/>
      <c r="X4" s="1111"/>
      <c r="Y4" s="1111"/>
      <c r="Z4" s="1111"/>
      <c r="AA4" s="1111"/>
      <c r="AB4" s="1111"/>
      <c r="AC4" s="1111"/>
      <c r="AD4" s="1111"/>
      <c r="AE4" s="1111"/>
      <c r="AF4" s="1111"/>
      <c r="AG4" s="1111"/>
      <c r="AH4" s="1111"/>
    </row>
    <row r="5" spans="1:256" ht="4.5" customHeight="1">
      <c r="B5" s="1006"/>
      <c r="C5" s="1006"/>
      <c r="D5" s="1006"/>
      <c r="AI5" s="1006"/>
    </row>
    <row r="6" spans="1:256" s="998" customFormat="1" ht="18" customHeight="1">
      <c r="A6" s="996"/>
      <c r="B6" s="1002" t="s">
        <v>432</v>
      </c>
      <c r="C6" s="1012" t="s">
        <v>198</v>
      </c>
      <c r="D6" s="1015" t="s">
        <v>810</v>
      </c>
      <c r="E6" s="1002" t="s">
        <v>811</v>
      </c>
      <c r="F6" s="1002"/>
      <c r="G6" s="1002"/>
      <c r="H6" s="1002"/>
      <c r="I6" s="1002"/>
      <c r="J6" s="1002"/>
      <c r="K6" s="1002"/>
      <c r="L6" s="1002" t="s">
        <v>6</v>
      </c>
      <c r="M6" s="1002"/>
      <c r="N6" s="1002"/>
      <c r="O6" s="1002"/>
      <c r="P6" s="1002"/>
      <c r="Q6" s="1002"/>
      <c r="R6" s="1002"/>
      <c r="S6" s="1002" t="s">
        <v>813</v>
      </c>
      <c r="T6" s="1002"/>
      <c r="U6" s="1002"/>
      <c r="V6" s="1002"/>
      <c r="W6" s="1002"/>
      <c r="X6" s="1002"/>
      <c r="Y6" s="1002"/>
      <c r="Z6" s="1041" t="s">
        <v>585</v>
      </c>
      <c r="AA6" s="1041"/>
      <c r="AB6" s="1041"/>
      <c r="AC6" s="1041"/>
      <c r="AD6" s="1041"/>
      <c r="AE6" s="1041"/>
      <c r="AF6" s="1041"/>
      <c r="AG6" s="1054" t="s">
        <v>814</v>
      </c>
      <c r="AH6" s="1054"/>
      <c r="AI6" s="1054"/>
      <c r="AJ6" s="1002" t="s">
        <v>208</v>
      </c>
      <c r="AK6" s="1072"/>
      <c r="AL6" s="1072"/>
    </row>
    <row r="7" spans="1:256" ht="17.100000000000001" customHeight="1">
      <c r="B7" s="1002"/>
      <c r="C7" s="1012"/>
      <c r="D7" s="1015"/>
      <c r="E7" s="1018">
        <v>1</v>
      </c>
      <c r="F7" s="1024">
        <v>2</v>
      </c>
      <c r="G7" s="1024">
        <v>3</v>
      </c>
      <c r="H7" s="1024">
        <v>4</v>
      </c>
      <c r="I7" s="1024">
        <v>5</v>
      </c>
      <c r="J7" s="1024">
        <v>6</v>
      </c>
      <c r="K7" s="1032">
        <v>7</v>
      </c>
      <c r="L7" s="1018">
        <v>8</v>
      </c>
      <c r="M7" s="1024">
        <v>9</v>
      </c>
      <c r="N7" s="1024">
        <v>10</v>
      </c>
      <c r="O7" s="1024">
        <v>11</v>
      </c>
      <c r="P7" s="1024">
        <v>12</v>
      </c>
      <c r="Q7" s="1024">
        <v>13</v>
      </c>
      <c r="R7" s="1032">
        <v>14</v>
      </c>
      <c r="S7" s="1038">
        <v>15</v>
      </c>
      <c r="T7" s="1024">
        <v>16</v>
      </c>
      <c r="U7" s="1024">
        <v>17</v>
      </c>
      <c r="V7" s="1024">
        <v>18</v>
      </c>
      <c r="W7" s="1024">
        <v>19</v>
      </c>
      <c r="X7" s="1024">
        <v>20</v>
      </c>
      <c r="Y7" s="1032">
        <v>21</v>
      </c>
      <c r="Z7" s="1018">
        <v>22</v>
      </c>
      <c r="AA7" s="1024">
        <v>23</v>
      </c>
      <c r="AB7" s="1024">
        <v>24</v>
      </c>
      <c r="AC7" s="1024">
        <v>25</v>
      </c>
      <c r="AD7" s="1024">
        <v>26</v>
      </c>
      <c r="AE7" s="1024">
        <v>27</v>
      </c>
      <c r="AF7" s="1049">
        <v>28</v>
      </c>
      <c r="AG7" s="1055" t="s">
        <v>816</v>
      </c>
      <c r="AH7" s="1061" t="s">
        <v>819</v>
      </c>
      <c r="AI7" s="1004" t="s">
        <v>144</v>
      </c>
      <c r="AJ7" s="1002"/>
      <c r="AK7" s="1072"/>
      <c r="AL7" s="1072"/>
      <c r="AM7" s="1073"/>
      <c r="AN7" s="1073"/>
      <c r="AO7" s="1073"/>
      <c r="AP7" s="1073"/>
      <c r="AQ7" s="1073"/>
      <c r="AR7" s="1073"/>
      <c r="AS7" s="1073"/>
      <c r="AT7" s="1073"/>
      <c r="AU7" s="1073"/>
      <c r="AV7" s="1073"/>
      <c r="AW7" s="1073"/>
      <c r="AX7" s="1073"/>
      <c r="AY7" s="1073"/>
      <c r="AZ7" s="1073"/>
      <c r="BA7" s="1073"/>
      <c r="BB7" s="1073"/>
      <c r="BC7" s="1073"/>
      <c r="BD7" s="1073"/>
      <c r="BE7" s="1073"/>
      <c r="BF7" s="1073"/>
      <c r="BG7" s="1073"/>
      <c r="BH7" s="1073"/>
      <c r="BI7" s="1073"/>
      <c r="BJ7" s="1073"/>
      <c r="BK7" s="1073"/>
      <c r="BL7" s="1073"/>
      <c r="BM7" s="1073"/>
      <c r="BN7" s="1073"/>
      <c r="BO7" s="1073"/>
      <c r="BP7" s="1073"/>
      <c r="BQ7" s="1073"/>
      <c r="BR7" s="1073"/>
      <c r="BS7" s="1073"/>
      <c r="BT7" s="1073"/>
      <c r="BU7" s="1073"/>
      <c r="BV7" s="1073"/>
      <c r="BW7" s="1073"/>
      <c r="BX7" s="1073"/>
      <c r="BY7" s="1073"/>
      <c r="BZ7" s="1073"/>
      <c r="CA7" s="1073"/>
      <c r="CB7" s="1073"/>
      <c r="CC7" s="1073"/>
      <c r="CD7" s="1073"/>
      <c r="CE7" s="1073"/>
      <c r="CF7" s="1073"/>
      <c r="CG7" s="1073"/>
      <c r="CH7" s="1073"/>
      <c r="CI7" s="1073"/>
      <c r="CJ7" s="1073"/>
      <c r="CK7" s="1073"/>
      <c r="CL7" s="1073"/>
      <c r="CM7" s="1073"/>
      <c r="CN7" s="1073"/>
      <c r="CO7" s="1073"/>
      <c r="CP7" s="1073"/>
      <c r="CQ7" s="1073"/>
      <c r="CR7" s="1073"/>
      <c r="CS7" s="1073"/>
      <c r="CT7" s="1073"/>
      <c r="CU7" s="1073"/>
      <c r="CV7" s="1073"/>
      <c r="CW7" s="1073"/>
      <c r="CX7" s="1073"/>
      <c r="CY7" s="1073"/>
      <c r="CZ7" s="1073"/>
      <c r="DA7" s="1073"/>
      <c r="DB7" s="1073"/>
      <c r="DC7" s="1073"/>
      <c r="DD7" s="1073"/>
      <c r="DE7" s="1073"/>
      <c r="DF7" s="1073"/>
      <c r="DG7" s="1073"/>
      <c r="DH7" s="1073"/>
      <c r="DI7" s="1073"/>
      <c r="DJ7" s="1073"/>
      <c r="DK7" s="1073"/>
      <c r="DL7" s="1073"/>
      <c r="DM7" s="1073"/>
      <c r="DN7" s="1073"/>
      <c r="DO7" s="1073"/>
      <c r="DP7" s="1073"/>
      <c r="DQ7" s="1073"/>
      <c r="DR7" s="1073"/>
      <c r="DS7" s="1073"/>
      <c r="DT7" s="1073"/>
      <c r="DU7" s="1073"/>
      <c r="DV7" s="1073"/>
      <c r="DW7" s="1073"/>
      <c r="DX7" s="1073"/>
      <c r="DY7" s="1073"/>
      <c r="DZ7" s="1073"/>
      <c r="EA7" s="1073"/>
      <c r="EB7" s="1073"/>
      <c r="EC7" s="1073"/>
      <c r="ED7" s="1073"/>
      <c r="EE7" s="1073"/>
      <c r="EF7" s="1073"/>
      <c r="EG7" s="1073"/>
      <c r="EH7" s="1073"/>
      <c r="EI7" s="1073"/>
      <c r="EJ7" s="1073"/>
      <c r="EK7" s="1073"/>
      <c r="EL7" s="1073"/>
      <c r="EM7" s="1073"/>
      <c r="EN7" s="1073"/>
      <c r="EO7" s="1073"/>
      <c r="EP7" s="1073"/>
      <c r="EQ7" s="1073"/>
      <c r="ER7" s="1073"/>
      <c r="ES7" s="1073"/>
      <c r="ET7" s="1073"/>
      <c r="EU7" s="1073"/>
      <c r="EV7" s="1073"/>
      <c r="EW7" s="1073"/>
      <c r="EX7" s="1073"/>
      <c r="EY7" s="1073"/>
      <c r="EZ7" s="1073"/>
      <c r="FA7" s="1073"/>
      <c r="FB7" s="1073"/>
      <c r="FC7" s="1073"/>
      <c r="FD7" s="1073"/>
      <c r="FE7" s="1073"/>
      <c r="FF7" s="1073"/>
      <c r="FG7" s="1073"/>
      <c r="FH7" s="1073"/>
      <c r="FI7" s="1073"/>
      <c r="FJ7" s="1073"/>
      <c r="FK7" s="1073"/>
      <c r="FL7" s="1073"/>
      <c r="FM7" s="1073"/>
      <c r="FN7" s="1073"/>
      <c r="FO7" s="1073"/>
      <c r="FP7" s="1073"/>
      <c r="FQ7" s="1073"/>
      <c r="FR7" s="1073"/>
      <c r="FS7" s="1073"/>
      <c r="FT7" s="1073"/>
      <c r="FU7" s="1073"/>
      <c r="FV7" s="1073"/>
      <c r="FW7" s="1073"/>
      <c r="FX7" s="1073"/>
      <c r="FY7" s="1073"/>
      <c r="FZ7" s="1073"/>
      <c r="GA7" s="1073"/>
      <c r="GB7" s="1073"/>
      <c r="GC7" s="1073"/>
      <c r="GD7" s="1073"/>
      <c r="GE7" s="1073"/>
      <c r="GF7" s="1073"/>
      <c r="GG7" s="1073"/>
      <c r="GH7" s="1073"/>
      <c r="GI7" s="1073"/>
      <c r="GJ7" s="1073"/>
      <c r="GK7" s="1073"/>
      <c r="GL7" s="1073"/>
      <c r="GM7" s="1073"/>
      <c r="GN7" s="1073"/>
      <c r="GO7" s="1073"/>
      <c r="GP7" s="1073"/>
      <c r="GQ7" s="1073"/>
      <c r="GR7" s="1073"/>
      <c r="GS7" s="1073"/>
      <c r="GT7" s="1073"/>
      <c r="GU7" s="1073"/>
      <c r="GV7" s="1073"/>
      <c r="GW7" s="1073"/>
      <c r="GX7" s="1073"/>
      <c r="GY7" s="1073"/>
      <c r="GZ7" s="1073"/>
      <c r="HA7" s="1073"/>
      <c r="HB7" s="1073"/>
      <c r="HC7" s="1073"/>
      <c r="HD7" s="1073"/>
      <c r="HE7" s="1073"/>
      <c r="HF7" s="1073"/>
      <c r="HG7" s="1073"/>
      <c r="HH7" s="1073"/>
      <c r="HI7" s="1073"/>
      <c r="HJ7" s="1073"/>
      <c r="HK7" s="1073"/>
      <c r="HL7" s="1073"/>
      <c r="HM7" s="1073"/>
      <c r="HN7" s="1073"/>
      <c r="HO7" s="1073"/>
      <c r="HP7" s="1073"/>
      <c r="HQ7" s="1073"/>
      <c r="HR7" s="1073"/>
      <c r="HS7" s="1073"/>
      <c r="HT7" s="1073"/>
      <c r="HU7" s="1073"/>
      <c r="HV7" s="1073"/>
      <c r="HW7" s="1073"/>
      <c r="HX7" s="1073"/>
      <c r="HY7" s="1073"/>
      <c r="HZ7" s="1073"/>
      <c r="IA7" s="1073"/>
      <c r="IB7" s="1073"/>
      <c r="IC7" s="1073"/>
      <c r="ID7" s="1073"/>
      <c r="IE7" s="1073"/>
      <c r="IF7" s="1073"/>
      <c r="IG7" s="1073"/>
      <c r="IH7" s="1073"/>
      <c r="II7" s="1073"/>
      <c r="IJ7" s="1073"/>
      <c r="IK7" s="1073"/>
      <c r="IL7" s="1073"/>
      <c r="IM7" s="1073"/>
      <c r="IN7" s="1073"/>
      <c r="IO7" s="1073"/>
      <c r="IP7" s="1073"/>
      <c r="IQ7" s="1073"/>
      <c r="IR7" s="1073"/>
      <c r="IS7" s="1073"/>
      <c r="IT7" s="1073"/>
      <c r="IU7" s="1073"/>
      <c r="IV7" s="1073"/>
    </row>
    <row r="8" spans="1:256" ht="27" customHeight="1">
      <c r="B8" s="1002"/>
      <c r="C8" s="1012"/>
      <c r="D8" s="1015"/>
      <c r="E8" s="1019" t="s">
        <v>831</v>
      </c>
      <c r="F8" s="1025" t="s">
        <v>614</v>
      </c>
      <c r="G8" s="1025" t="s">
        <v>296</v>
      </c>
      <c r="H8" s="1025" t="s">
        <v>131</v>
      </c>
      <c r="I8" s="1025" t="s">
        <v>832</v>
      </c>
      <c r="J8" s="1025" t="s">
        <v>833</v>
      </c>
      <c r="K8" s="1033" t="s">
        <v>139</v>
      </c>
      <c r="L8" s="1019" t="s">
        <v>831</v>
      </c>
      <c r="M8" s="1025" t="s">
        <v>614</v>
      </c>
      <c r="N8" s="1025" t="s">
        <v>296</v>
      </c>
      <c r="O8" s="1025" t="s">
        <v>131</v>
      </c>
      <c r="P8" s="1025" t="s">
        <v>832</v>
      </c>
      <c r="Q8" s="1025" t="s">
        <v>833</v>
      </c>
      <c r="R8" s="1033" t="s">
        <v>139</v>
      </c>
      <c r="S8" s="1019" t="s">
        <v>831</v>
      </c>
      <c r="T8" s="1025" t="s">
        <v>614</v>
      </c>
      <c r="U8" s="1025" t="s">
        <v>296</v>
      </c>
      <c r="V8" s="1025" t="s">
        <v>131</v>
      </c>
      <c r="W8" s="1025" t="s">
        <v>832</v>
      </c>
      <c r="X8" s="1025" t="s">
        <v>833</v>
      </c>
      <c r="Y8" s="1033" t="s">
        <v>139</v>
      </c>
      <c r="Z8" s="1019" t="s">
        <v>831</v>
      </c>
      <c r="AA8" s="1025" t="s">
        <v>614</v>
      </c>
      <c r="AB8" s="1025" t="s">
        <v>296</v>
      </c>
      <c r="AC8" s="1025" t="s">
        <v>131</v>
      </c>
      <c r="AD8" s="1025" t="s">
        <v>832</v>
      </c>
      <c r="AE8" s="1025" t="s">
        <v>833</v>
      </c>
      <c r="AF8" s="1033" t="s">
        <v>139</v>
      </c>
      <c r="AG8" s="1056" t="s">
        <v>818</v>
      </c>
      <c r="AH8" s="1062" t="s">
        <v>814</v>
      </c>
      <c r="AI8" s="1004"/>
      <c r="AJ8" s="1002"/>
      <c r="AK8" s="1072"/>
      <c r="AL8" s="1072"/>
      <c r="AM8" s="1074"/>
      <c r="AN8" s="1074"/>
      <c r="AO8" s="1074"/>
      <c r="AP8" s="1074"/>
      <c r="AQ8" s="1074"/>
      <c r="AR8" s="1074"/>
      <c r="AS8" s="1074"/>
      <c r="AT8" s="1074"/>
      <c r="AU8" s="1073"/>
      <c r="AV8" s="1073"/>
      <c r="AW8" s="1073"/>
      <c r="AX8" s="1073"/>
      <c r="AY8" s="1073"/>
      <c r="AZ8" s="1073"/>
      <c r="BA8" s="1073"/>
      <c r="BB8" s="1073"/>
      <c r="BC8" s="1073"/>
      <c r="BD8" s="1073"/>
      <c r="BE8" s="1073"/>
      <c r="BF8" s="1073"/>
      <c r="BG8" s="1073"/>
      <c r="BH8" s="1073"/>
      <c r="BI8" s="1073"/>
      <c r="BJ8" s="1073"/>
      <c r="BK8" s="1073"/>
      <c r="BL8" s="1073"/>
      <c r="BM8" s="1073"/>
      <c r="BN8" s="1073"/>
      <c r="BO8" s="1073"/>
      <c r="BP8" s="1073"/>
      <c r="BQ8" s="1073"/>
      <c r="BR8" s="1073"/>
      <c r="BS8" s="1073"/>
      <c r="BT8" s="1073"/>
      <c r="BU8" s="1073"/>
      <c r="BV8" s="1073"/>
      <c r="BW8" s="1073"/>
      <c r="BX8" s="1073"/>
      <c r="BY8" s="1073"/>
      <c r="BZ8" s="1073"/>
      <c r="CA8" s="1073"/>
      <c r="CB8" s="1073"/>
      <c r="CC8" s="1073"/>
      <c r="CD8" s="1073"/>
      <c r="CE8" s="1073"/>
      <c r="CF8" s="1073"/>
      <c r="CG8" s="1073"/>
      <c r="CH8" s="1073"/>
      <c r="CI8" s="1073"/>
      <c r="CJ8" s="1073"/>
      <c r="CK8" s="1073"/>
      <c r="CL8" s="1073"/>
      <c r="CM8" s="1073"/>
      <c r="CN8" s="1073"/>
      <c r="CO8" s="1073"/>
      <c r="CP8" s="1073"/>
      <c r="CQ8" s="1073"/>
      <c r="CR8" s="1073"/>
      <c r="CS8" s="1073"/>
      <c r="CT8" s="1073"/>
      <c r="CU8" s="1073"/>
      <c r="CV8" s="1073"/>
      <c r="CW8" s="1073"/>
      <c r="CX8" s="1073"/>
      <c r="CY8" s="1073"/>
      <c r="CZ8" s="1073"/>
      <c r="DA8" s="1073"/>
      <c r="DB8" s="1073"/>
      <c r="DC8" s="1073"/>
      <c r="DD8" s="1073"/>
      <c r="DE8" s="1073"/>
      <c r="DF8" s="1073"/>
      <c r="DG8" s="1073"/>
      <c r="DH8" s="1073"/>
      <c r="DI8" s="1073"/>
      <c r="DJ8" s="1073"/>
      <c r="DK8" s="1073"/>
      <c r="DL8" s="1073"/>
      <c r="DM8" s="1073"/>
      <c r="DN8" s="1073"/>
      <c r="DO8" s="1073"/>
      <c r="DP8" s="1073"/>
      <c r="DQ8" s="1073"/>
      <c r="DR8" s="1073"/>
      <c r="DS8" s="1073"/>
      <c r="DT8" s="1073"/>
      <c r="DU8" s="1073"/>
      <c r="DV8" s="1073"/>
      <c r="DW8" s="1073"/>
      <c r="DX8" s="1073"/>
      <c r="DY8" s="1073"/>
      <c r="DZ8" s="1073"/>
      <c r="EA8" s="1073"/>
      <c r="EB8" s="1073"/>
      <c r="EC8" s="1073"/>
      <c r="ED8" s="1073"/>
      <c r="EE8" s="1073"/>
      <c r="EF8" s="1073"/>
      <c r="EG8" s="1073"/>
      <c r="EH8" s="1073"/>
      <c r="EI8" s="1073"/>
      <c r="EJ8" s="1073"/>
      <c r="EK8" s="1073"/>
      <c r="EL8" s="1073"/>
      <c r="EM8" s="1073"/>
      <c r="EN8" s="1073"/>
      <c r="EO8" s="1073"/>
      <c r="EP8" s="1073"/>
      <c r="EQ8" s="1073"/>
      <c r="ER8" s="1073"/>
      <c r="ES8" s="1073"/>
      <c r="ET8" s="1073"/>
      <c r="EU8" s="1073"/>
      <c r="EV8" s="1073"/>
      <c r="EW8" s="1073"/>
      <c r="EX8" s="1073"/>
      <c r="EY8" s="1073"/>
      <c r="EZ8" s="1073"/>
      <c r="FA8" s="1073"/>
      <c r="FB8" s="1073"/>
      <c r="FC8" s="1073"/>
      <c r="FD8" s="1073"/>
      <c r="FE8" s="1073"/>
      <c r="FF8" s="1073"/>
      <c r="FG8" s="1073"/>
      <c r="FH8" s="1073"/>
      <c r="FI8" s="1073"/>
      <c r="FJ8" s="1073"/>
      <c r="FK8" s="1073"/>
      <c r="FL8" s="1073"/>
      <c r="FM8" s="1073"/>
      <c r="FN8" s="1073"/>
      <c r="FO8" s="1073"/>
      <c r="FP8" s="1073"/>
      <c r="FQ8" s="1073"/>
      <c r="FR8" s="1073"/>
      <c r="FS8" s="1073"/>
      <c r="FT8" s="1073"/>
      <c r="FU8" s="1073"/>
      <c r="FV8" s="1073"/>
      <c r="FW8" s="1073"/>
      <c r="FX8" s="1073"/>
      <c r="FY8" s="1073"/>
      <c r="FZ8" s="1073"/>
      <c r="GA8" s="1073"/>
      <c r="GB8" s="1073"/>
      <c r="GC8" s="1073"/>
      <c r="GD8" s="1073"/>
      <c r="GE8" s="1073"/>
      <c r="GF8" s="1073"/>
      <c r="GG8" s="1073"/>
      <c r="GH8" s="1073"/>
      <c r="GI8" s="1073"/>
      <c r="GJ8" s="1073"/>
      <c r="GK8" s="1073"/>
      <c r="GL8" s="1073"/>
      <c r="GM8" s="1073"/>
      <c r="GN8" s="1073"/>
      <c r="GO8" s="1073"/>
      <c r="GP8" s="1073"/>
      <c r="GQ8" s="1073"/>
      <c r="GR8" s="1073"/>
      <c r="GS8" s="1073"/>
      <c r="GT8" s="1073"/>
      <c r="GU8" s="1073"/>
      <c r="GV8" s="1073"/>
      <c r="GW8" s="1073"/>
      <c r="GX8" s="1073"/>
      <c r="GY8" s="1073"/>
      <c r="GZ8" s="1073"/>
      <c r="HA8" s="1073"/>
      <c r="HB8" s="1073"/>
      <c r="HC8" s="1073"/>
      <c r="HD8" s="1073"/>
      <c r="HE8" s="1073"/>
      <c r="HF8" s="1073"/>
      <c r="HG8" s="1073"/>
      <c r="HH8" s="1073"/>
      <c r="HI8" s="1073"/>
      <c r="HJ8" s="1073"/>
      <c r="HK8" s="1073"/>
      <c r="HL8" s="1073"/>
      <c r="HM8" s="1073"/>
      <c r="HN8" s="1073"/>
      <c r="HO8" s="1073"/>
      <c r="HP8" s="1073"/>
      <c r="HQ8" s="1073"/>
      <c r="HR8" s="1073"/>
      <c r="HS8" s="1073"/>
      <c r="HT8" s="1073"/>
      <c r="HU8" s="1073"/>
      <c r="HV8" s="1073"/>
      <c r="HW8" s="1073"/>
      <c r="HX8" s="1073"/>
      <c r="HY8" s="1073"/>
      <c r="HZ8" s="1073"/>
      <c r="IA8" s="1073"/>
      <c r="IB8" s="1073"/>
      <c r="IC8" s="1073"/>
      <c r="ID8" s="1073"/>
      <c r="IE8" s="1073"/>
      <c r="IF8" s="1073"/>
      <c r="IG8" s="1073"/>
      <c r="IH8" s="1073"/>
      <c r="II8" s="1073"/>
      <c r="IJ8" s="1073"/>
      <c r="IK8" s="1073"/>
      <c r="IL8" s="1073"/>
      <c r="IM8" s="1073"/>
      <c r="IN8" s="1073"/>
      <c r="IO8" s="1073"/>
      <c r="IP8" s="1073"/>
      <c r="IQ8" s="1073"/>
      <c r="IR8" s="1073"/>
      <c r="IS8" s="1073"/>
      <c r="IT8" s="1073"/>
      <c r="IU8" s="1073"/>
      <c r="IV8" s="1073"/>
    </row>
    <row r="9" spans="1:256" ht="15.1" customHeight="1">
      <c r="B9" s="1005" t="s">
        <v>480</v>
      </c>
      <c r="C9" s="1084" t="s">
        <v>646</v>
      </c>
      <c r="D9" s="1089" t="s">
        <v>601</v>
      </c>
      <c r="E9" s="1020"/>
      <c r="F9" s="1026" t="s">
        <v>700</v>
      </c>
      <c r="G9" s="1026" t="s">
        <v>700</v>
      </c>
      <c r="H9" s="1026" t="s">
        <v>700</v>
      </c>
      <c r="I9" s="1026" t="s">
        <v>700</v>
      </c>
      <c r="J9" s="1026" t="s">
        <v>700</v>
      </c>
      <c r="K9" s="1034"/>
      <c r="L9" s="1020"/>
      <c r="M9" s="1026" t="s">
        <v>700</v>
      </c>
      <c r="N9" s="1026" t="s">
        <v>700</v>
      </c>
      <c r="O9" s="1026" t="s">
        <v>700</v>
      </c>
      <c r="P9" s="1026" t="s">
        <v>700</v>
      </c>
      <c r="Q9" s="1026" t="s">
        <v>700</v>
      </c>
      <c r="R9" s="1034"/>
      <c r="S9" s="1020"/>
      <c r="T9" s="1026" t="s">
        <v>700</v>
      </c>
      <c r="U9" s="1026" t="s">
        <v>700</v>
      </c>
      <c r="V9" s="1026" t="s">
        <v>700</v>
      </c>
      <c r="W9" s="1026" t="s">
        <v>700</v>
      </c>
      <c r="X9" s="1026" t="s">
        <v>700</v>
      </c>
      <c r="Y9" s="1034"/>
      <c r="Z9" s="1020"/>
      <c r="AA9" s="1026" t="s">
        <v>700</v>
      </c>
      <c r="AB9" s="1026" t="s">
        <v>700</v>
      </c>
      <c r="AC9" s="1026" t="s">
        <v>700</v>
      </c>
      <c r="AD9" s="1026" t="s">
        <v>700</v>
      </c>
      <c r="AE9" s="1026" t="s">
        <v>700</v>
      </c>
      <c r="AF9" s="1050"/>
      <c r="AG9" s="1120">
        <f>SUM(E10:AF10)</f>
        <v>160</v>
      </c>
      <c r="AH9" s="1129">
        <f>AG9/4</f>
        <v>40</v>
      </c>
      <c r="AI9" s="1129">
        <f>AH9/W58</f>
        <v>1</v>
      </c>
      <c r="AJ9" s="1148" t="s">
        <v>403</v>
      </c>
      <c r="AK9" s="1073"/>
      <c r="AL9" s="1074"/>
      <c r="AM9" s="1073"/>
      <c r="AN9" s="1073"/>
      <c r="AO9" s="1073"/>
      <c r="AP9" s="1073"/>
      <c r="AQ9" s="1073"/>
      <c r="AR9" s="1073"/>
      <c r="AS9" s="1073"/>
      <c r="AT9" s="1073"/>
      <c r="AU9" s="1073"/>
      <c r="AV9" s="1073"/>
      <c r="AW9" s="1073"/>
      <c r="AX9" s="1073"/>
      <c r="AY9" s="1073"/>
      <c r="AZ9" s="1073"/>
      <c r="BA9" s="1073"/>
      <c r="BB9" s="1073"/>
      <c r="BC9" s="1073"/>
      <c r="BD9" s="1073"/>
      <c r="BE9" s="1073"/>
      <c r="BF9" s="1073"/>
      <c r="BG9" s="1073"/>
      <c r="BH9" s="1073"/>
      <c r="BI9" s="1073"/>
      <c r="BJ9" s="1073"/>
      <c r="BK9" s="1073"/>
      <c r="BL9" s="1073"/>
      <c r="BM9" s="1073"/>
      <c r="BN9" s="1073"/>
      <c r="BO9" s="1073"/>
      <c r="BP9" s="1073"/>
      <c r="BQ9" s="1073"/>
      <c r="BR9" s="1073"/>
      <c r="BS9" s="1073"/>
      <c r="BT9" s="1073"/>
      <c r="BU9" s="1073"/>
      <c r="BV9" s="1073"/>
      <c r="BW9" s="1073"/>
      <c r="BX9" s="1073"/>
      <c r="BY9" s="1073"/>
      <c r="BZ9" s="1073"/>
      <c r="CA9" s="1073"/>
      <c r="CB9" s="1073"/>
      <c r="CC9" s="1073"/>
      <c r="CD9" s="1073"/>
      <c r="CE9" s="1073"/>
      <c r="CF9" s="1073"/>
      <c r="CG9" s="1073"/>
      <c r="CH9" s="1073"/>
      <c r="CI9" s="1073"/>
      <c r="CJ9" s="1073"/>
      <c r="CK9" s="1073"/>
      <c r="CL9" s="1073"/>
      <c r="CM9" s="1073"/>
      <c r="CN9" s="1073"/>
      <c r="CO9" s="1073"/>
      <c r="CP9" s="1073"/>
      <c r="CQ9" s="1073"/>
      <c r="CR9" s="1073"/>
      <c r="CS9" s="1073"/>
      <c r="CT9" s="1073"/>
      <c r="CU9" s="1073"/>
      <c r="CV9" s="1073"/>
      <c r="CW9" s="1073"/>
      <c r="CX9" s="1073"/>
      <c r="CY9" s="1073"/>
      <c r="CZ9" s="1073"/>
      <c r="DA9" s="1073"/>
      <c r="DB9" s="1073"/>
      <c r="DC9" s="1073"/>
      <c r="DD9" s="1073"/>
      <c r="DE9" s="1073"/>
      <c r="DF9" s="1073"/>
      <c r="DG9" s="1073"/>
      <c r="DH9" s="1073"/>
      <c r="DI9" s="1073"/>
      <c r="DJ9" s="1073"/>
      <c r="DK9" s="1073"/>
      <c r="DL9" s="1073"/>
      <c r="DM9" s="1073"/>
      <c r="DN9" s="1073"/>
      <c r="DO9" s="1073"/>
      <c r="DP9" s="1073"/>
      <c r="DQ9" s="1073"/>
      <c r="DR9" s="1073"/>
      <c r="DS9" s="1073"/>
      <c r="DT9" s="1073"/>
      <c r="DU9" s="1073"/>
      <c r="DV9" s="1073"/>
      <c r="DW9" s="1073"/>
      <c r="DX9" s="1073"/>
      <c r="DY9" s="1073"/>
      <c r="DZ9" s="1073"/>
      <c r="EA9" s="1073"/>
      <c r="EB9" s="1073"/>
      <c r="EC9" s="1073"/>
      <c r="ED9" s="1073"/>
      <c r="EE9" s="1073"/>
      <c r="EF9" s="1073"/>
      <c r="EG9" s="1073"/>
      <c r="EH9" s="1073"/>
      <c r="EI9" s="1073"/>
      <c r="EJ9" s="1073"/>
      <c r="EK9" s="1073"/>
      <c r="EL9" s="1073"/>
      <c r="EM9" s="1073"/>
      <c r="EN9" s="1073"/>
      <c r="EO9" s="1073"/>
      <c r="EP9" s="1073"/>
      <c r="EQ9" s="1073"/>
      <c r="ER9" s="1073"/>
      <c r="ES9" s="1073"/>
      <c r="ET9" s="1073"/>
      <c r="EU9" s="1073"/>
      <c r="EV9" s="1073"/>
      <c r="EW9" s="1073"/>
      <c r="EX9" s="1073"/>
      <c r="EY9" s="1073"/>
      <c r="EZ9" s="1073"/>
      <c r="FA9" s="1073"/>
      <c r="FB9" s="1073"/>
      <c r="FC9" s="1073"/>
      <c r="FD9" s="1073"/>
      <c r="FE9" s="1073"/>
      <c r="FF9" s="1073"/>
      <c r="FG9" s="1073"/>
      <c r="FH9" s="1073"/>
      <c r="FI9" s="1073"/>
      <c r="FJ9" s="1073"/>
      <c r="FK9" s="1073"/>
      <c r="FL9" s="1073"/>
      <c r="FM9" s="1073"/>
      <c r="FN9" s="1073"/>
      <c r="FO9" s="1073"/>
      <c r="FP9" s="1073"/>
      <c r="FQ9" s="1073"/>
      <c r="FR9" s="1073"/>
      <c r="FS9" s="1073"/>
      <c r="FT9" s="1073"/>
      <c r="FU9" s="1073"/>
      <c r="FV9" s="1073"/>
      <c r="FW9" s="1073"/>
      <c r="FX9" s="1073"/>
      <c r="FY9" s="1073"/>
      <c r="FZ9" s="1073"/>
      <c r="GA9" s="1073"/>
      <c r="GB9" s="1073"/>
      <c r="GC9" s="1073"/>
      <c r="GD9" s="1073"/>
      <c r="GE9" s="1073"/>
      <c r="GF9" s="1073"/>
      <c r="GG9" s="1073"/>
      <c r="GH9" s="1073"/>
      <c r="GI9" s="1073"/>
      <c r="GJ9" s="1073"/>
      <c r="GK9" s="1073"/>
      <c r="GL9" s="1073"/>
      <c r="GM9" s="1073"/>
      <c r="GN9" s="1073"/>
      <c r="GO9" s="1073"/>
      <c r="GP9" s="1073"/>
      <c r="GQ9" s="1073"/>
      <c r="GR9" s="1073"/>
      <c r="GS9" s="1073"/>
      <c r="GT9" s="1073"/>
      <c r="GU9" s="1073"/>
      <c r="GV9" s="1073"/>
      <c r="GW9" s="1073"/>
      <c r="GX9" s="1073"/>
      <c r="GY9" s="1073"/>
      <c r="GZ9" s="1073"/>
      <c r="HA9" s="1073"/>
      <c r="HB9" s="1073"/>
      <c r="HC9" s="1073"/>
      <c r="HD9" s="1073"/>
      <c r="HE9" s="1073"/>
      <c r="HF9" s="1073"/>
      <c r="HG9" s="1073"/>
      <c r="HH9" s="1073"/>
      <c r="HI9" s="1073"/>
      <c r="HJ9" s="1073"/>
      <c r="HK9" s="1073"/>
      <c r="HL9" s="1073"/>
      <c r="HM9" s="1073"/>
      <c r="HN9" s="1073"/>
      <c r="HO9" s="1073"/>
      <c r="HP9" s="1073"/>
      <c r="HQ9" s="1073"/>
      <c r="HR9" s="1073"/>
      <c r="HS9" s="1073"/>
      <c r="HT9" s="1073"/>
      <c r="HU9" s="1073"/>
      <c r="HV9" s="1073"/>
      <c r="HW9" s="1073"/>
      <c r="HX9" s="1073"/>
      <c r="HY9" s="1073"/>
      <c r="HZ9" s="1073"/>
      <c r="IA9" s="1073"/>
      <c r="IB9" s="1073"/>
      <c r="IC9" s="1073"/>
      <c r="ID9" s="1073"/>
      <c r="IE9" s="1073"/>
      <c r="IF9" s="1073"/>
      <c r="IG9" s="1073"/>
      <c r="IH9" s="1073"/>
      <c r="II9" s="1073"/>
      <c r="IJ9" s="1073"/>
      <c r="IK9" s="1073"/>
      <c r="IL9" s="1073"/>
      <c r="IM9" s="1073"/>
      <c r="IN9" s="1073"/>
      <c r="IO9" s="1073"/>
      <c r="IP9" s="1073"/>
      <c r="IQ9" s="1073"/>
      <c r="IR9" s="1073"/>
      <c r="IS9" s="1073"/>
      <c r="IT9" s="1073"/>
      <c r="IU9" s="1073"/>
      <c r="IV9" s="1073"/>
    </row>
    <row r="10" spans="1:256" ht="15.1" customHeight="1">
      <c r="B10" s="1005"/>
      <c r="C10" s="1084"/>
      <c r="D10" s="1089"/>
      <c r="E10" s="1023"/>
      <c r="F10" s="1029">
        <v>8</v>
      </c>
      <c r="G10" s="1029">
        <v>8</v>
      </c>
      <c r="H10" s="1029">
        <v>8</v>
      </c>
      <c r="I10" s="1029">
        <v>8</v>
      </c>
      <c r="J10" s="1029">
        <v>8</v>
      </c>
      <c r="K10" s="1037"/>
      <c r="L10" s="1023"/>
      <c r="M10" s="1029">
        <v>8</v>
      </c>
      <c r="N10" s="1029">
        <v>8</v>
      </c>
      <c r="O10" s="1029">
        <v>8</v>
      </c>
      <c r="P10" s="1029">
        <v>8</v>
      </c>
      <c r="Q10" s="1029">
        <v>8</v>
      </c>
      <c r="R10" s="1037"/>
      <c r="S10" s="1023"/>
      <c r="T10" s="1029">
        <v>8</v>
      </c>
      <c r="U10" s="1029">
        <v>8</v>
      </c>
      <c r="V10" s="1029">
        <v>8</v>
      </c>
      <c r="W10" s="1029">
        <v>8</v>
      </c>
      <c r="X10" s="1029">
        <v>8</v>
      </c>
      <c r="Y10" s="1037"/>
      <c r="Z10" s="1023"/>
      <c r="AA10" s="1029">
        <v>8</v>
      </c>
      <c r="AB10" s="1029">
        <v>8</v>
      </c>
      <c r="AC10" s="1029">
        <v>8</v>
      </c>
      <c r="AD10" s="1029">
        <v>8</v>
      </c>
      <c r="AE10" s="1029">
        <v>8</v>
      </c>
      <c r="AF10" s="1053"/>
      <c r="AG10" s="1120"/>
      <c r="AH10" s="1129"/>
      <c r="AI10" s="1129"/>
      <c r="AJ10" s="1148"/>
      <c r="AK10" s="1074"/>
      <c r="AL10" s="1047"/>
      <c r="AM10" s="1073"/>
      <c r="AN10" s="1073"/>
      <c r="AO10" s="1073"/>
      <c r="AP10" s="1073"/>
      <c r="AQ10" s="1073"/>
      <c r="AR10" s="1073"/>
      <c r="AS10" s="1073"/>
      <c r="AT10" s="1073"/>
      <c r="AU10" s="1073"/>
      <c r="AV10" s="1073"/>
      <c r="AW10" s="1073"/>
      <c r="AX10" s="1073"/>
      <c r="AY10" s="1073"/>
      <c r="AZ10" s="1073"/>
      <c r="BA10" s="1073"/>
      <c r="BB10" s="1073"/>
      <c r="BC10" s="1073"/>
      <c r="BD10" s="1073"/>
      <c r="BE10" s="1073"/>
      <c r="BF10" s="1073"/>
      <c r="BG10" s="1073"/>
      <c r="BH10" s="1073"/>
      <c r="BI10" s="1073"/>
      <c r="BJ10" s="1073"/>
      <c r="BK10" s="1073"/>
      <c r="BL10" s="1073"/>
      <c r="BM10" s="1073"/>
      <c r="BN10" s="1073"/>
      <c r="BO10" s="1073"/>
      <c r="BP10" s="1073"/>
      <c r="BQ10" s="1073"/>
      <c r="BR10" s="1073"/>
      <c r="BS10" s="1073"/>
      <c r="BT10" s="1073"/>
      <c r="BU10" s="1073"/>
      <c r="BV10" s="1073"/>
      <c r="BW10" s="1073"/>
      <c r="BX10" s="1073"/>
      <c r="BY10" s="1073"/>
      <c r="BZ10" s="1073"/>
      <c r="CA10" s="1073"/>
      <c r="CB10" s="1073"/>
      <c r="CC10" s="1073"/>
      <c r="CD10" s="1073"/>
      <c r="CE10" s="1073"/>
      <c r="CF10" s="1073"/>
      <c r="CG10" s="1073"/>
      <c r="CH10" s="1073"/>
      <c r="CI10" s="1073"/>
      <c r="CJ10" s="1073"/>
      <c r="CK10" s="1073"/>
      <c r="CL10" s="1073"/>
      <c r="CM10" s="1073"/>
      <c r="CN10" s="1073"/>
      <c r="CO10" s="1073"/>
      <c r="CP10" s="1073"/>
      <c r="CQ10" s="1073"/>
      <c r="CR10" s="1073"/>
      <c r="CS10" s="1073"/>
      <c r="CT10" s="1073"/>
      <c r="CU10" s="1073"/>
      <c r="CV10" s="1073"/>
      <c r="CW10" s="1073"/>
      <c r="CX10" s="1073"/>
      <c r="CY10" s="1073"/>
      <c r="CZ10" s="1073"/>
      <c r="DA10" s="1073"/>
      <c r="DB10" s="1073"/>
      <c r="DC10" s="1073"/>
      <c r="DD10" s="1073"/>
      <c r="DE10" s="1073"/>
      <c r="DF10" s="1073"/>
      <c r="DG10" s="1073"/>
      <c r="DH10" s="1073"/>
      <c r="DI10" s="1073"/>
      <c r="DJ10" s="1073"/>
      <c r="DK10" s="1073"/>
      <c r="DL10" s="1073"/>
      <c r="DM10" s="1073"/>
      <c r="DN10" s="1073"/>
      <c r="DO10" s="1073"/>
      <c r="DP10" s="1073"/>
      <c r="DQ10" s="1073"/>
      <c r="DR10" s="1073"/>
      <c r="DS10" s="1073"/>
      <c r="DT10" s="1073"/>
      <c r="DU10" s="1073"/>
      <c r="DV10" s="1073"/>
      <c r="DW10" s="1073"/>
      <c r="DX10" s="1073"/>
      <c r="DY10" s="1073"/>
      <c r="DZ10" s="1073"/>
      <c r="EA10" s="1073"/>
      <c r="EB10" s="1073"/>
      <c r="EC10" s="1073"/>
      <c r="ED10" s="1073"/>
      <c r="EE10" s="1073"/>
      <c r="EF10" s="1073"/>
      <c r="EG10" s="1073"/>
      <c r="EH10" s="1073"/>
      <c r="EI10" s="1073"/>
      <c r="EJ10" s="1073"/>
      <c r="EK10" s="1073"/>
      <c r="EL10" s="1073"/>
      <c r="EM10" s="1073"/>
      <c r="EN10" s="1073"/>
      <c r="EO10" s="1073"/>
      <c r="EP10" s="1073"/>
      <c r="EQ10" s="1073"/>
      <c r="ER10" s="1073"/>
      <c r="ES10" s="1073"/>
      <c r="ET10" s="1073"/>
      <c r="EU10" s="1073"/>
      <c r="EV10" s="1073"/>
      <c r="EW10" s="1073"/>
      <c r="EX10" s="1073"/>
      <c r="EY10" s="1073"/>
      <c r="EZ10" s="1073"/>
      <c r="FA10" s="1073"/>
      <c r="FB10" s="1073"/>
      <c r="FC10" s="1073"/>
      <c r="FD10" s="1073"/>
      <c r="FE10" s="1073"/>
      <c r="FF10" s="1073"/>
      <c r="FG10" s="1073"/>
      <c r="FH10" s="1073"/>
      <c r="FI10" s="1073"/>
      <c r="FJ10" s="1073"/>
      <c r="FK10" s="1073"/>
      <c r="FL10" s="1073"/>
      <c r="FM10" s="1073"/>
      <c r="FN10" s="1073"/>
      <c r="FO10" s="1073"/>
      <c r="FP10" s="1073"/>
      <c r="FQ10" s="1073"/>
      <c r="FR10" s="1073"/>
      <c r="FS10" s="1073"/>
      <c r="FT10" s="1073"/>
      <c r="FU10" s="1073"/>
      <c r="FV10" s="1073"/>
      <c r="FW10" s="1073"/>
      <c r="FX10" s="1073"/>
      <c r="FY10" s="1073"/>
      <c r="FZ10" s="1073"/>
      <c r="GA10" s="1073"/>
      <c r="GB10" s="1073"/>
      <c r="GC10" s="1073"/>
      <c r="GD10" s="1073"/>
      <c r="GE10" s="1073"/>
      <c r="GF10" s="1073"/>
      <c r="GG10" s="1073"/>
      <c r="GH10" s="1073"/>
      <c r="GI10" s="1073"/>
      <c r="GJ10" s="1073"/>
      <c r="GK10" s="1073"/>
      <c r="GL10" s="1073"/>
      <c r="GM10" s="1073"/>
      <c r="GN10" s="1073"/>
      <c r="GO10" s="1073"/>
      <c r="GP10" s="1073"/>
      <c r="GQ10" s="1073"/>
      <c r="GR10" s="1073"/>
      <c r="GS10" s="1073"/>
      <c r="GT10" s="1073"/>
      <c r="GU10" s="1073"/>
      <c r="GV10" s="1073"/>
      <c r="GW10" s="1073"/>
      <c r="GX10" s="1073"/>
      <c r="GY10" s="1073"/>
      <c r="GZ10" s="1073"/>
      <c r="HA10" s="1073"/>
      <c r="HB10" s="1073"/>
      <c r="HC10" s="1073"/>
      <c r="HD10" s="1073"/>
      <c r="HE10" s="1073"/>
      <c r="HF10" s="1073"/>
      <c r="HG10" s="1073"/>
      <c r="HH10" s="1073"/>
      <c r="HI10" s="1073"/>
      <c r="HJ10" s="1073"/>
      <c r="HK10" s="1073"/>
      <c r="HL10" s="1073"/>
      <c r="HM10" s="1073"/>
      <c r="HN10" s="1073"/>
      <c r="HO10" s="1073"/>
      <c r="HP10" s="1073"/>
      <c r="HQ10" s="1073"/>
      <c r="HR10" s="1073"/>
      <c r="HS10" s="1073"/>
      <c r="HT10" s="1073"/>
      <c r="HU10" s="1073"/>
      <c r="HV10" s="1073"/>
      <c r="HW10" s="1073"/>
      <c r="HX10" s="1073"/>
      <c r="HY10" s="1073"/>
      <c r="HZ10" s="1073"/>
      <c r="IA10" s="1073"/>
      <c r="IB10" s="1073"/>
      <c r="IC10" s="1073"/>
      <c r="ID10" s="1073"/>
      <c r="IE10" s="1073"/>
      <c r="IF10" s="1073"/>
      <c r="IG10" s="1073"/>
      <c r="IH10" s="1073"/>
      <c r="II10" s="1073"/>
      <c r="IJ10" s="1073"/>
      <c r="IK10" s="1073"/>
      <c r="IL10" s="1073"/>
      <c r="IM10" s="1073"/>
      <c r="IN10" s="1073"/>
      <c r="IO10" s="1073"/>
      <c r="IP10" s="1073"/>
      <c r="IQ10" s="1073"/>
      <c r="IR10" s="1073"/>
      <c r="IS10" s="1073"/>
      <c r="IT10" s="1073"/>
      <c r="IU10" s="1073"/>
      <c r="IV10" s="1073"/>
    </row>
    <row r="11" spans="1:256" ht="13.5">
      <c r="B11" s="1076" t="s">
        <v>358</v>
      </c>
      <c r="C11" s="1085" t="s">
        <v>567</v>
      </c>
      <c r="D11" s="1085" t="s">
        <v>548</v>
      </c>
      <c r="E11" s="1092" t="s">
        <v>700</v>
      </c>
      <c r="F11" s="1098" t="s">
        <v>701</v>
      </c>
      <c r="G11" s="1098" t="s">
        <v>439</v>
      </c>
      <c r="H11" s="1098"/>
      <c r="I11" s="1098" t="s">
        <v>379</v>
      </c>
      <c r="J11" s="1098" t="s">
        <v>699</v>
      </c>
      <c r="K11" s="1105"/>
      <c r="L11" s="1092" t="s">
        <v>700</v>
      </c>
      <c r="M11" s="1098" t="s">
        <v>701</v>
      </c>
      <c r="N11" s="1098" t="s">
        <v>439</v>
      </c>
      <c r="O11" s="1098"/>
      <c r="P11" s="1098" t="s">
        <v>379</v>
      </c>
      <c r="Q11" s="1098" t="s">
        <v>699</v>
      </c>
      <c r="R11" s="1105"/>
      <c r="S11" s="1092" t="s">
        <v>700</v>
      </c>
      <c r="T11" s="1098" t="s">
        <v>701</v>
      </c>
      <c r="U11" s="1098" t="s">
        <v>439</v>
      </c>
      <c r="V11" s="1098"/>
      <c r="W11" s="1098" t="s">
        <v>379</v>
      </c>
      <c r="X11" s="1098" t="s">
        <v>699</v>
      </c>
      <c r="Y11" s="1105"/>
      <c r="Z11" s="1092" t="s">
        <v>700</v>
      </c>
      <c r="AA11" s="1098" t="s">
        <v>701</v>
      </c>
      <c r="AB11" s="1098" t="s">
        <v>439</v>
      </c>
      <c r="AC11" s="1098"/>
      <c r="AD11" s="1098" t="s">
        <v>379</v>
      </c>
      <c r="AE11" s="1098" t="s">
        <v>699</v>
      </c>
      <c r="AF11" s="1115"/>
      <c r="AG11" s="1121">
        <f>SUM(E12:AF12)</f>
        <v>128</v>
      </c>
      <c r="AH11" s="1130">
        <f>AG11/4</f>
        <v>32</v>
      </c>
      <c r="AI11" s="1140"/>
      <c r="AJ11" s="1149" t="s">
        <v>840</v>
      </c>
    </row>
    <row r="12" spans="1:256" ht="13.5">
      <c r="B12" s="1076"/>
      <c r="C12" s="1085"/>
      <c r="D12" s="1085"/>
      <c r="E12" s="1093">
        <v>8</v>
      </c>
      <c r="F12" s="1099">
        <v>8</v>
      </c>
      <c r="G12" s="1099">
        <v>8</v>
      </c>
      <c r="H12" s="1099"/>
      <c r="I12" s="1099">
        <v>4</v>
      </c>
      <c r="J12" s="1099">
        <v>4</v>
      </c>
      <c r="K12" s="1106"/>
      <c r="L12" s="1093">
        <v>8</v>
      </c>
      <c r="M12" s="1099">
        <v>8</v>
      </c>
      <c r="N12" s="1099">
        <v>8</v>
      </c>
      <c r="O12" s="1099"/>
      <c r="P12" s="1099">
        <v>4</v>
      </c>
      <c r="Q12" s="1099">
        <v>4</v>
      </c>
      <c r="R12" s="1106"/>
      <c r="S12" s="1093">
        <v>8</v>
      </c>
      <c r="T12" s="1099">
        <v>8</v>
      </c>
      <c r="U12" s="1099">
        <v>8</v>
      </c>
      <c r="V12" s="1099"/>
      <c r="W12" s="1099">
        <v>4</v>
      </c>
      <c r="X12" s="1099">
        <v>4</v>
      </c>
      <c r="Y12" s="1106"/>
      <c r="Z12" s="1093">
        <v>8</v>
      </c>
      <c r="AA12" s="1099">
        <v>8</v>
      </c>
      <c r="AB12" s="1099">
        <v>8</v>
      </c>
      <c r="AC12" s="1099"/>
      <c r="AD12" s="1099">
        <v>4</v>
      </c>
      <c r="AE12" s="1099">
        <v>4</v>
      </c>
      <c r="AF12" s="1116"/>
      <c r="AG12" s="1121"/>
      <c r="AH12" s="1130"/>
      <c r="AI12" s="1140"/>
      <c r="AJ12" s="1149"/>
    </row>
    <row r="13" spans="1:256" ht="13.5">
      <c r="B13" s="1077" t="s">
        <v>820</v>
      </c>
      <c r="C13" s="1085"/>
      <c r="D13" s="1085"/>
      <c r="E13" s="1094" t="s">
        <v>700</v>
      </c>
      <c r="F13" s="1100" t="s">
        <v>701</v>
      </c>
      <c r="G13" s="1100" t="s">
        <v>439</v>
      </c>
      <c r="H13" s="1100"/>
      <c r="I13" s="1100" t="s">
        <v>379</v>
      </c>
      <c r="J13" s="1100" t="s">
        <v>699</v>
      </c>
      <c r="K13" s="1107"/>
      <c r="L13" s="1094" t="s">
        <v>700</v>
      </c>
      <c r="M13" s="1100" t="s">
        <v>701</v>
      </c>
      <c r="N13" s="1100" t="s">
        <v>439</v>
      </c>
      <c r="O13" s="1100"/>
      <c r="P13" s="1100" t="s">
        <v>379</v>
      </c>
      <c r="Q13" s="1100" t="s">
        <v>699</v>
      </c>
      <c r="R13" s="1107"/>
      <c r="S13" s="1094" t="s">
        <v>700</v>
      </c>
      <c r="T13" s="1100" t="s">
        <v>701</v>
      </c>
      <c r="U13" s="1100" t="s">
        <v>439</v>
      </c>
      <c r="V13" s="1100"/>
      <c r="W13" s="1100" t="s">
        <v>379</v>
      </c>
      <c r="X13" s="1100" t="s">
        <v>699</v>
      </c>
      <c r="Y13" s="1107"/>
      <c r="Z13" s="1094" t="s">
        <v>700</v>
      </c>
      <c r="AA13" s="1100" t="s">
        <v>701</v>
      </c>
      <c r="AB13" s="1100" t="s">
        <v>439</v>
      </c>
      <c r="AC13" s="1100"/>
      <c r="AD13" s="1100" t="s">
        <v>379</v>
      </c>
      <c r="AE13" s="1100" t="s">
        <v>699</v>
      </c>
      <c r="AF13" s="1117"/>
      <c r="AG13" s="1122">
        <f>SUM(E14:AF14)</f>
        <v>32</v>
      </c>
      <c r="AH13" s="1131">
        <f>AG13/4</f>
        <v>8</v>
      </c>
      <c r="AI13" s="1141"/>
      <c r="AJ13" s="1149"/>
    </row>
    <row r="14" spans="1:256" ht="13.5">
      <c r="B14" s="1077"/>
      <c r="C14" s="1085"/>
      <c r="D14" s="1085"/>
      <c r="E14" s="1021">
        <v>0</v>
      </c>
      <c r="F14" s="1027">
        <v>0</v>
      </c>
      <c r="G14" s="1027">
        <v>0</v>
      </c>
      <c r="H14" s="1027"/>
      <c r="I14" s="1027">
        <v>4</v>
      </c>
      <c r="J14" s="1027">
        <v>4</v>
      </c>
      <c r="K14" s="1035"/>
      <c r="L14" s="1021">
        <v>0</v>
      </c>
      <c r="M14" s="1027">
        <v>0</v>
      </c>
      <c r="N14" s="1027">
        <v>0</v>
      </c>
      <c r="O14" s="1027"/>
      <c r="P14" s="1027">
        <v>4</v>
      </c>
      <c r="Q14" s="1027">
        <v>4</v>
      </c>
      <c r="R14" s="1035"/>
      <c r="S14" s="1021">
        <v>0</v>
      </c>
      <c r="T14" s="1027">
        <v>0</v>
      </c>
      <c r="U14" s="1027">
        <v>0</v>
      </c>
      <c r="V14" s="1027"/>
      <c r="W14" s="1027">
        <v>4</v>
      </c>
      <c r="X14" s="1027">
        <v>4</v>
      </c>
      <c r="Y14" s="1035"/>
      <c r="Z14" s="1021">
        <v>0</v>
      </c>
      <c r="AA14" s="1027">
        <v>0</v>
      </c>
      <c r="AB14" s="1027">
        <v>0</v>
      </c>
      <c r="AC14" s="1027"/>
      <c r="AD14" s="1027">
        <v>4</v>
      </c>
      <c r="AE14" s="1027">
        <v>4</v>
      </c>
      <c r="AF14" s="1051"/>
      <c r="AG14" s="1122"/>
      <c r="AH14" s="1131"/>
      <c r="AI14" s="1141"/>
      <c r="AJ14" s="1149"/>
    </row>
    <row r="15" spans="1:256" ht="13.5">
      <c r="B15" s="1078" t="s">
        <v>358</v>
      </c>
      <c r="C15" s="1013" t="s">
        <v>769</v>
      </c>
      <c r="D15" s="1013" t="s">
        <v>726</v>
      </c>
      <c r="E15" s="1022"/>
      <c r="F15" s="1028" t="s">
        <v>700</v>
      </c>
      <c r="G15" s="1028" t="s">
        <v>701</v>
      </c>
      <c r="H15" s="1028" t="s">
        <v>439</v>
      </c>
      <c r="I15" s="1028"/>
      <c r="J15" s="1028" t="s">
        <v>379</v>
      </c>
      <c r="K15" s="1036" t="s">
        <v>699</v>
      </c>
      <c r="L15" s="1022"/>
      <c r="M15" s="1028" t="s">
        <v>700</v>
      </c>
      <c r="N15" s="1028" t="s">
        <v>701</v>
      </c>
      <c r="O15" s="1028" t="s">
        <v>439</v>
      </c>
      <c r="P15" s="1028"/>
      <c r="Q15" s="1028" t="s">
        <v>379</v>
      </c>
      <c r="R15" s="1036" t="s">
        <v>699</v>
      </c>
      <c r="S15" s="1022"/>
      <c r="T15" s="1028" t="s">
        <v>700</v>
      </c>
      <c r="U15" s="1028" t="s">
        <v>701</v>
      </c>
      <c r="V15" s="1028" t="s">
        <v>439</v>
      </c>
      <c r="W15" s="1028"/>
      <c r="X15" s="1028" t="s">
        <v>379</v>
      </c>
      <c r="Y15" s="1036" t="s">
        <v>699</v>
      </c>
      <c r="Z15" s="1022"/>
      <c r="AA15" s="1028" t="s">
        <v>700</v>
      </c>
      <c r="AB15" s="1028" t="s">
        <v>701</v>
      </c>
      <c r="AC15" s="1028" t="s">
        <v>439</v>
      </c>
      <c r="AD15" s="1028"/>
      <c r="AE15" s="1028" t="s">
        <v>379</v>
      </c>
      <c r="AF15" s="1052" t="s">
        <v>699</v>
      </c>
      <c r="AG15" s="1123">
        <f>SUM(E16:AF16)</f>
        <v>128</v>
      </c>
      <c r="AH15" s="1132">
        <f>AG15/4</f>
        <v>32</v>
      </c>
      <c r="AI15" s="1142"/>
      <c r="AJ15" s="1150" t="s">
        <v>840</v>
      </c>
    </row>
    <row r="16" spans="1:256" ht="13.5">
      <c r="B16" s="1078"/>
      <c r="C16" s="1013"/>
      <c r="D16" s="1013"/>
      <c r="E16" s="1093"/>
      <c r="F16" s="1099">
        <v>8</v>
      </c>
      <c r="G16" s="1099">
        <v>8</v>
      </c>
      <c r="H16" s="1099">
        <v>8</v>
      </c>
      <c r="I16" s="1099"/>
      <c r="J16" s="1099">
        <v>4</v>
      </c>
      <c r="K16" s="1106">
        <v>4</v>
      </c>
      <c r="L16" s="1093"/>
      <c r="M16" s="1099">
        <v>8</v>
      </c>
      <c r="N16" s="1099">
        <v>8</v>
      </c>
      <c r="O16" s="1099">
        <v>8</v>
      </c>
      <c r="P16" s="1099"/>
      <c r="Q16" s="1099">
        <v>4</v>
      </c>
      <c r="R16" s="1106">
        <v>4</v>
      </c>
      <c r="S16" s="1093"/>
      <c r="T16" s="1099">
        <v>8</v>
      </c>
      <c r="U16" s="1099">
        <v>8</v>
      </c>
      <c r="V16" s="1099">
        <v>8</v>
      </c>
      <c r="W16" s="1099"/>
      <c r="X16" s="1099">
        <v>4</v>
      </c>
      <c r="Y16" s="1106">
        <v>4</v>
      </c>
      <c r="Z16" s="1093"/>
      <c r="AA16" s="1099">
        <v>8</v>
      </c>
      <c r="AB16" s="1099">
        <v>8</v>
      </c>
      <c r="AC16" s="1099">
        <v>8</v>
      </c>
      <c r="AD16" s="1099"/>
      <c r="AE16" s="1099">
        <v>4</v>
      </c>
      <c r="AF16" s="1116">
        <v>4</v>
      </c>
      <c r="AG16" s="1123"/>
      <c r="AH16" s="1132"/>
      <c r="AI16" s="1142"/>
      <c r="AJ16" s="1150"/>
    </row>
    <row r="17" spans="2:36" ht="13.5">
      <c r="B17" s="1077" t="s">
        <v>820</v>
      </c>
      <c r="C17" s="1013"/>
      <c r="D17" s="1013"/>
      <c r="E17" s="1094"/>
      <c r="F17" s="1100" t="s">
        <v>700</v>
      </c>
      <c r="G17" s="1100" t="s">
        <v>701</v>
      </c>
      <c r="H17" s="1100" t="s">
        <v>439</v>
      </c>
      <c r="I17" s="1100"/>
      <c r="J17" s="1100" t="s">
        <v>379</v>
      </c>
      <c r="K17" s="1107" t="s">
        <v>699</v>
      </c>
      <c r="L17" s="1094"/>
      <c r="M17" s="1100" t="s">
        <v>700</v>
      </c>
      <c r="N17" s="1100" t="s">
        <v>701</v>
      </c>
      <c r="O17" s="1100" t="s">
        <v>439</v>
      </c>
      <c r="P17" s="1100"/>
      <c r="Q17" s="1100" t="s">
        <v>379</v>
      </c>
      <c r="R17" s="1107" t="s">
        <v>699</v>
      </c>
      <c r="S17" s="1094"/>
      <c r="T17" s="1100" t="s">
        <v>700</v>
      </c>
      <c r="U17" s="1100" t="s">
        <v>701</v>
      </c>
      <c r="V17" s="1100" t="s">
        <v>439</v>
      </c>
      <c r="W17" s="1100"/>
      <c r="X17" s="1100" t="s">
        <v>379</v>
      </c>
      <c r="Y17" s="1107" t="s">
        <v>699</v>
      </c>
      <c r="Z17" s="1094"/>
      <c r="AA17" s="1100" t="s">
        <v>700</v>
      </c>
      <c r="AB17" s="1100" t="s">
        <v>701</v>
      </c>
      <c r="AC17" s="1100" t="s">
        <v>439</v>
      </c>
      <c r="AD17" s="1100"/>
      <c r="AE17" s="1100" t="s">
        <v>379</v>
      </c>
      <c r="AF17" s="1117" t="s">
        <v>699</v>
      </c>
      <c r="AG17" s="1122">
        <f>SUM(E18:AF18)</f>
        <v>32</v>
      </c>
      <c r="AH17" s="1133">
        <f>AG17/4</f>
        <v>8</v>
      </c>
      <c r="AI17" s="1141"/>
      <c r="AJ17" s="1150"/>
    </row>
    <row r="18" spans="2:36" ht="13.5">
      <c r="B18" s="1077"/>
      <c r="C18" s="1013"/>
      <c r="D18" s="1013"/>
      <c r="E18" s="1023"/>
      <c r="F18" s="1029">
        <v>0</v>
      </c>
      <c r="G18" s="1029">
        <v>0</v>
      </c>
      <c r="H18" s="1029">
        <v>0</v>
      </c>
      <c r="I18" s="1029"/>
      <c r="J18" s="1029">
        <v>4</v>
      </c>
      <c r="K18" s="1037">
        <v>4</v>
      </c>
      <c r="L18" s="1023"/>
      <c r="M18" s="1029">
        <v>0</v>
      </c>
      <c r="N18" s="1029">
        <v>0</v>
      </c>
      <c r="O18" s="1029">
        <v>0</v>
      </c>
      <c r="P18" s="1029"/>
      <c r="Q18" s="1029">
        <v>4</v>
      </c>
      <c r="R18" s="1037">
        <v>4</v>
      </c>
      <c r="S18" s="1023"/>
      <c r="T18" s="1029">
        <v>0</v>
      </c>
      <c r="U18" s="1029">
        <v>0</v>
      </c>
      <c r="V18" s="1029">
        <v>0</v>
      </c>
      <c r="W18" s="1029"/>
      <c r="X18" s="1029">
        <v>4</v>
      </c>
      <c r="Y18" s="1037">
        <v>4</v>
      </c>
      <c r="Z18" s="1023"/>
      <c r="AA18" s="1029">
        <v>0</v>
      </c>
      <c r="AB18" s="1029">
        <v>0</v>
      </c>
      <c r="AC18" s="1029">
        <v>0</v>
      </c>
      <c r="AD18" s="1029"/>
      <c r="AE18" s="1029">
        <v>4</v>
      </c>
      <c r="AF18" s="1053">
        <v>4</v>
      </c>
      <c r="AG18" s="1122"/>
      <c r="AH18" s="1133"/>
      <c r="AI18" s="1141"/>
      <c r="AJ18" s="1150"/>
    </row>
    <row r="19" spans="2:36" ht="13.5">
      <c r="B19" s="1078" t="s">
        <v>358</v>
      </c>
      <c r="C19" s="1084" t="s">
        <v>646</v>
      </c>
      <c r="D19" s="1084" t="s">
        <v>301</v>
      </c>
      <c r="E19" s="1022" t="s">
        <v>699</v>
      </c>
      <c r="F19" s="1028"/>
      <c r="G19" s="1028" t="s">
        <v>700</v>
      </c>
      <c r="H19" s="1028" t="s">
        <v>701</v>
      </c>
      <c r="I19" s="1028" t="s">
        <v>439</v>
      </c>
      <c r="J19" s="1028"/>
      <c r="K19" s="1036" t="s">
        <v>379</v>
      </c>
      <c r="L19" s="1022" t="s">
        <v>699</v>
      </c>
      <c r="M19" s="1028"/>
      <c r="N19" s="1028" t="s">
        <v>700</v>
      </c>
      <c r="O19" s="1028" t="s">
        <v>701</v>
      </c>
      <c r="P19" s="1028" t="s">
        <v>439</v>
      </c>
      <c r="Q19" s="1028"/>
      <c r="R19" s="1036" t="s">
        <v>379</v>
      </c>
      <c r="S19" s="1022" t="s">
        <v>699</v>
      </c>
      <c r="T19" s="1028"/>
      <c r="U19" s="1028" t="s">
        <v>700</v>
      </c>
      <c r="V19" s="1028" t="s">
        <v>701</v>
      </c>
      <c r="W19" s="1028" t="s">
        <v>439</v>
      </c>
      <c r="X19" s="1028"/>
      <c r="Y19" s="1036" t="s">
        <v>379</v>
      </c>
      <c r="Z19" s="1022" t="s">
        <v>699</v>
      </c>
      <c r="AA19" s="1028"/>
      <c r="AB19" s="1028" t="s">
        <v>700</v>
      </c>
      <c r="AC19" s="1028" t="s">
        <v>701</v>
      </c>
      <c r="AD19" s="1028" t="s">
        <v>439</v>
      </c>
      <c r="AE19" s="1028"/>
      <c r="AF19" s="1052" t="s">
        <v>379</v>
      </c>
      <c r="AG19" s="1123">
        <f>SUM(E20:AF20)</f>
        <v>160</v>
      </c>
      <c r="AH19" s="1132">
        <f>AG19/4</f>
        <v>40</v>
      </c>
      <c r="AI19" s="1142"/>
      <c r="AJ19" s="1151" t="s">
        <v>840</v>
      </c>
    </row>
    <row r="20" spans="2:36" ht="13.5">
      <c r="B20" s="1078"/>
      <c r="C20" s="1084"/>
      <c r="D20" s="1084"/>
      <c r="E20" s="1093">
        <v>8</v>
      </c>
      <c r="F20" s="1099"/>
      <c r="G20" s="1099">
        <v>8</v>
      </c>
      <c r="H20" s="1099">
        <v>8</v>
      </c>
      <c r="I20" s="1099">
        <v>8</v>
      </c>
      <c r="J20" s="1099"/>
      <c r="K20" s="1106">
        <v>8</v>
      </c>
      <c r="L20" s="1093">
        <v>8</v>
      </c>
      <c r="M20" s="1099"/>
      <c r="N20" s="1099">
        <v>8</v>
      </c>
      <c r="O20" s="1099">
        <v>8</v>
      </c>
      <c r="P20" s="1099">
        <v>8</v>
      </c>
      <c r="Q20" s="1099"/>
      <c r="R20" s="1106">
        <v>8</v>
      </c>
      <c r="S20" s="1093">
        <v>8</v>
      </c>
      <c r="T20" s="1099"/>
      <c r="U20" s="1099">
        <v>8</v>
      </c>
      <c r="V20" s="1099">
        <v>8</v>
      </c>
      <c r="W20" s="1099">
        <v>8</v>
      </c>
      <c r="X20" s="1099"/>
      <c r="Y20" s="1106">
        <v>8</v>
      </c>
      <c r="Z20" s="1093">
        <v>8</v>
      </c>
      <c r="AA20" s="1099"/>
      <c r="AB20" s="1099">
        <v>8</v>
      </c>
      <c r="AC20" s="1099">
        <v>8</v>
      </c>
      <c r="AD20" s="1099">
        <v>8</v>
      </c>
      <c r="AE20" s="1099"/>
      <c r="AF20" s="1116">
        <v>8</v>
      </c>
      <c r="AG20" s="1123"/>
      <c r="AH20" s="1132"/>
      <c r="AI20" s="1142"/>
      <c r="AJ20" s="1151"/>
    </row>
    <row r="21" spans="2:36" ht="13.5">
      <c r="B21" s="1078" t="s">
        <v>358</v>
      </c>
      <c r="C21" s="1084" t="s">
        <v>646</v>
      </c>
      <c r="D21" s="1084" t="s">
        <v>823</v>
      </c>
      <c r="E21" s="1022" t="s">
        <v>379</v>
      </c>
      <c r="F21" s="1028" t="s">
        <v>699</v>
      </c>
      <c r="G21" s="1028"/>
      <c r="H21" s="1028" t="s">
        <v>700</v>
      </c>
      <c r="I21" s="1028" t="s">
        <v>701</v>
      </c>
      <c r="J21" s="1028" t="s">
        <v>439</v>
      </c>
      <c r="K21" s="1036"/>
      <c r="L21" s="1022" t="s">
        <v>701</v>
      </c>
      <c r="M21" s="1028" t="s">
        <v>439</v>
      </c>
      <c r="N21" s="1028"/>
      <c r="O21" s="1028" t="s">
        <v>700</v>
      </c>
      <c r="P21" s="1028" t="s">
        <v>701</v>
      </c>
      <c r="Q21" s="1028" t="s">
        <v>439</v>
      </c>
      <c r="R21" s="1036"/>
      <c r="S21" s="1022" t="s">
        <v>701</v>
      </c>
      <c r="T21" s="1028" t="s">
        <v>439</v>
      </c>
      <c r="U21" s="1028"/>
      <c r="V21" s="1028" t="s">
        <v>700</v>
      </c>
      <c r="W21" s="1028" t="s">
        <v>701</v>
      </c>
      <c r="X21" s="1028" t="s">
        <v>439</v>
      </c>
      <c r="Y21" s="1036"/>
      <c r="Z21" s="1022" t="s">
        <v>701</v>
      </c>
      <c r="AA21" s="1028" t="s">
        <v>439</v>
      </c>
      <c r="AB21" s="1028"/>
      <c r="AC21" s="1028" t="s">
        <v>700</v>
      </c>
      <c r="AD21" s="1028" t="s">
        <v>701</v>
      </c>
      <c r="AE21" s="1028" t="s">
        <v>439</v>
      </c>
      <c r="AF21" s="1052"/>
      <c r="AG21" s="1123">
        <f>SUM(E22:AF22)</f>
        <v>160</v>
      </c>
      <c r="AH21" s="1132">
        <f>AG21/4</f>
        <v>40</v>
      </c>
      <c r="AI21" s="1142"/>
      <c r="AJ21" s="1151" t="s">
        <v>840</v>
      </c>
    </row>
    <row r="22" spans="2:36" ht="13.5">
      <c r="B22" s="1078"/>
      <c r="C22" s="1084"/>
      <c r="D22" s="1084"/>
      <c r="E22" s="1093">
        <v>8</v>
      </c>
      <c r="F22" s="1099">
        <v>8</v>
      </c>
      <c r="G22" s="1099"/>
      <c r="H22" s="1099">
        <v>8</v>
      </c>
      <c r="I22" s="1099">
        <v>8</v>
      </c>
      <c r="J22" s="1099">
        <v>8</v>
      </c>
      <c r="K22" s="1106"/>
      <c r="L22" s="1093">
        <v>8</v>
      </c>
      <c r="M22" s="1099">
        <v>8</v>
      </c>
      <c r="N22" s="1099"/>
      <c r="O22" s="1099">
        <v>8</v>
      </c>
      <c r="P22" s="1099">
        <v>8</v>
      </c>
      <c r="Q22" s="1099">
        <v>8</v>
      </c>
      <c r="R22" s="1106"/>
      <c r="S22" s="1093">
        <v>8</v>
      </c>
      <c r="T22" s="1099">
        <v>8</v>
      </c>
      <c r="U22" s="1099"/>
      <c r="V22" s="1099">
        <v>8</v>
      </c>
      <c r="W22" s="1099">
        <v>8</v>
      </c>
      <c r="X22" s="1099">
        <v>8</v>
      </c>
      <c r="Y22" s="1106"/>
      <c r="Z22" s="1093">
        <v>8</v>
      </c>
      <c r="AA22" s="1099">
        <v>8</v>
      </c>
      <c r="AB22" s="1099"/>
      <c r="AC22" s="1099">
        <v>8</v>
      </c>
      <c r="AD22" s="1099">
        <v>8</v>
      </c>
      <c r="AE22" s="1099">
        <v>8</v>
      </c>
      <c r="AF22" s="1116"/>
      <c r="AG22" s="1123"/>
      <c r="AH22" s="1132"/>
      <c r="AI22" s="1142"/>
      <c r="AJ22" s="1151"/>
    </row>
    <row r="23" spans="2:36" ht="13.5">
      <c r="B23" s="1078" t="s">
        <v>358</v>
      </c>
      <c r="C23" s="1084" t="s">
        <v>647</v>
      </c>
      <c r="D23" s="1084" t="s">
        <v>824</v>
      </c>
      <c r="E23" s="1022" t="s">
        <v>701</v>
      </c>
      <c r="F23" s="1028" t="s">
        <v>439</v>
      </c>
      <c r="G23" s="1028" t="s">
        <v>699</v>
      </c>
      <c r="H23" s="1028"/>
      <c r="I23" s="1028" t="s">
        <v>700</v>
      </c>
      <c r="J23" s="1028" t="s">
        <v>701</v>
      </c>
      <c r="K23" s="1036" t="s">
        <v>439</v>
      </c>
      <c r="L23" s="1022"/>
      <c r="M23" s="1028" t="s">
        <v>379</v>
      </c>
      <c r="N23" s="1028" t="s">
        <v>699</v>
      </c>
      <c r="O23" s="1028"/>
      <c r="P23" s="1028" t="s">
        <v>700</v>
      </c>
      <c r="Q23" s="1028" t="s">
        <v>701</v>
      </c>
      <c r="R23" s="1036" t="s">
        <v>439</v>
      </c>
      <c r="S23" s="1022"/>
      <c r="T23" s="1028" t="s">
        <v>379</v>
      </c>
      <c r="U23" s="1028" t="s">
        <v>699</v>
      </c>
      <c r="V23" s="1028"/>
      <c r="W23" s="1028" t="s">
        <v>700</v>
      </c>
      <c r="X23" s="1028" t="s">
        <v>701</v>
      </c>
      <c r="Y23" s="1036" t="s">
        <v>439</v>
      </c>
      <c r="Z23" s="1022"/>
      <c r="AA23" s="1028" t="s">
        <v>379</v>
      </c>
      <c r="AB23" s="1028" t="s">
        <v>699</v>
      </c>
      <c r="AC23" s="1028"/>
      <c r="AD23" s="1028" t="s">
        <v>700</v>
      </c>
      <c r="AE23" s="1028" t="s">
        <v>701</v>
      </c>
      <c r="AF23" s="1052" t="s">
        <v>439</v>
      </c>
      <c r="AG23" s="1123">
        <f>SUM(E24:AF24)</f>
        <v>140</v>
      </c>
      <c r="AH23" s="1132">
        <f>AG23/4</f>
        <v>35</v>
      </c>
      <c r="AI23" s="1142"/>
      <c r="AJ23" s="1151" t="s">
        <v>840</v>
      </c>
    </row>
    <row r="24" spans="2:36" ht="13.5">
      <c r="B24" s="1078"/>
      <c r="C24" s="1084"/>
      <c r="D24" s="1084"/>
      <c r="E24" s="1093">
        <v>8</v>
      </c>
      <c r="F24" s="1099">
        <v>8</v>
      </c>
      <c r="G24" s="1099">
        <v>4</v>
      </c>
      <c r="H24" s="1099"/>
      <c r="I24" s="1099">
        <v>8</v>
      </c>
      <c r="J24" s="1099">
        <v>8</v>
      </c>
      <c r="K24" s="1106">
        <v>8</v>
      </c>
      <c r="L24" s="1093"/>
      <c r="M24" s="1099">
        <v>4</v>
      </c>
      <c r="N24" s="1099">
        <v>4</v>
      </c>
      <c r="O24" s="1099"/>
      <c r="P24" s="1099">
        <v>8</v>
      </c>
      <c r="Q24" s="1099">
        <v>8</v>
      </c>
      <c r="R24" s="1106">
        <v>8</v>
      </c>
      <c r="S24" s="1093"/>
      <c r="T24" s="1099">
        <v>4</v>
      </c>
      <c r="U24" s="1099">
        <v>4</v>
      </c>
      <c r="V24" s="1099"/>
      <c r="W24" s="1099">
        <v>8</v>
      </c>
      <c r="X24" s="1099">
        <v>8</v>
      </c>
      <c r="Y24" s="1106">
        <v>8</v>
      </c>
      <c r="Z24" s="1093"/>
      <c r="AA24" s="1099">
        <v>4</v>
      </c>
      <c r="AB24" s="1099">
        <v>4</v>
      </c>
      <c r="AC24" s="1099"/>
      <c r="AD24" s="1099">
        <v>8</v>
      </c>
      <c r="AE24" s="1099">
        <v>8</v>
      </c>
      <c r="AF24" s="1116">
        <v>8</v>
      </c>
      <c r="AG24" s="1123"/>
      <c r="AH24" s="1132"/>
      <c r="AI24" s="1142"/>
      <c r="AJ24" s="1151"/>
    </row>
    <row r="25" spans="2:36" ht="13.5">
      <c r="B25" s="1078" t="s">
        <v>358</v>
      </c>
      <c r="C25" s="1084" t="s">
        <v>647</v>
      </c>
      <c r="D25" s="1084" t="s">
        <v>512</v>
      </c>
      <c r="E25" s="1022" t="s">
        <v>439</v>
      </c>
      <c r="F25" s="1028"/>
      <c r="G25" s="1028" t="s">
        <v>379</v>
      </c>
      <c r="H25" s="1028" t="s">
        <v>699</v>
      </c>
      <c r="I25" s="1028"/>
      <c r="J25" s="1028" t="s">
        <v>700</v>
      </c>
      <c r="K25" s="1036" t="s">
        <v>701</v>
      </c>
      <c r="L25" s="1022" t="s">
        <v>439</v>
      </c>
      <c r="M25" s="1028"/>
      <c r="N25" s="1028" t="s">
        <v>379</v>
      </c>
      <c r="O25" s="1028" t="s">
        <v>699</v>
      </c>
      <c r="P25" s="1028"/>
      <c r="Q25" s="1028" t="s">
        <v>700</v>
      </c>
      <c r="R25" s="1036" t="s">
        <v>701</v>
      </c>
      <c r="S25" s="1022" t="s">
        <v>439</v>
      </c>
      <c r="T25" s="1028"/>
      <c r="U25" s="1028" t="s">
        <v>379</v>
      </c>
      <c r="V25" s="1028" t="s">
        <v>699</v>
      </c>
      <c r="W25" s="1028"/>
      <c r="X25" s="1028" t="s">
        <v>700</v>
      </c>
      <c r="Y25" s="1036" t="s">
        <v>701</v>
      </c>
      <c r="Z25" s="1022" t="s">
        <v>439</v>
      </c>
      <c r="AA25" s="1028"/>
      <c r="AB25" s="1028" t="s">
        <v>379</v>
      </c>
      <c r="AC25" s="1028" t="s">
        <v>699</v>
      </c>
      <c r="AD25" s="1028"/>
      <c r="AE25" s="1028" t="s">
        <v>700</v>
      </c>
      <c r="AF25" s="1052" t="s">
        <v>701</v>
      </c>
      <c r="AG25" s="1123">
        <f>SUM(E26:AF26)</f>
        <v>128</v>
      </c>
      <c r="AH25" s="1132">
        <f>AG25/4</f>
        <v>32</v>
      </c>
      <c r="AI25" s="1142"/>
      <c r="AJ25" s="1151" t="s">
        <v>707</v>
      </c>
    </row>
    <row r="26" spans="2:36" ht="14.25">
      <c r="B26" s="1078"/>
      <c r="C26" s="1084"/>
      <c r="D26" s="1084"/>
      <c r="E26" s="1093">
        <v>8</v>
      </c>
      <c r="F26" s="1099"/>
      <c r="G26" s="1099">
        <v>4</v>
      </c>
      <c r="H26" s="1099">
        <v>4</v>
      </c>
      <c r="I26" s="1099"/>
      <c r="J26" s="1099">
        <v>8</v>
      </c>
      <c r="K26" s="1106">
        <v>8</v>
      </c>
      <c r="L26" s="1093">
        <v>8</v>
      </c>
      <c r="M26" s="1099"/>
      <c r="N26" s="1099">
        <v>4</v>
      </c>
      <c r="O26" s="1099">
        <v>4</v>
      </c>
      <c r="P26" s="1099"/>
      <c r="Q26" s="1099">
        <v>8</v>
      </c>
      <c r="R26" s="1106">
        <v>8</v>
      </c>
      <c r="S26" s="1093">
        <v>8</v>
      </c>
      <c r="T26" s="1099"/>
      <c r="U26" s="1099">
        <v>4</v>
      </c>
      <c r="V26" s="1099">
        <v>4</v>
      </c>
      <c r="W26" s="1099"/>
      <c r="X26" s="1099">
        <v>8</v>
      </c>
      <c r="Y26" s="1106">
        <v>8</v>
      </c>
      <c r="Z26" s="1093">
        <v>8</v>
      </c>
      <c r="AA26" s="1099"/>
      <c r="AB26" s="1099">
        <v>4</v>
      </c>
      <c r="AC26" s="1099">
        <v>4</v>
      </c>
      <c r="AD26" s="1099"/>
      <c r="AE26" s="1099">
        <v>8</v>
      </c>
      <c r="AF26" s="1116">
        <v>8</v>
      </c>
      <c r="AG26" s="1123"/>
      <c r="AH26" s="1132"/>
      <c r="AI26" s="1142"/>
      <c r="AJ26" s="1151"/>
    </row>
    <row r="27" spans="2:36" ht="13.5">
      <c r="B27" s="1079" t="s">
        <v>821</v>
      </c>
      <c r="C27" s="1085" t="s">
        <v>646</v>
      </c>
      <c r="D27" s="1085" t="s">
        <v>825</v>
      </c>
      <c r="E27" s="1092" t="s">
        <v>700</v>
      </c>
      <c r="F27" s="1098" t="s">
        <v>701</v>
      </c>
      <c r="G27" s="1098" t="s">
        <v>439</v>
      </c>
      <c r="H27" s="1098"/>
      <c r="I27" s="1098" t="s">
        <v>379</v>
      </c>
      <c r="J27" s="1098" t="s">
        <v>699</v>
      </c>
      <c r="K27" s="1105"/>
      <c r="L27" s="1092" t="s">
        <v>700</v>
      </c>
      <c r="M27" s="1098" t="s">
        <v>701</v>
      </c>
      <c r="N27" s="1098" t="s">
        <v>439</v>
      </c>
      <c r="O27" s="1098"/>
      <c r="P27" s="1098" t="s">
        <v>379</v>
      </c>
      <c r="Q27" s="1098" t="s">
        <v>699</v>
      </c>
      <c r="R27" s="1105"/>
      <c r="S27" s="1092" t="s">
        <v>700</v>
      </c>
      <c r="T27" s="1098" t="s">
        <v>701</v>
      </c>
      <c r="U27" s="1098" t="s">
        <v>439</v>
      </c>
      <c r="V27" s="1098"/>
      <c r="W27" s="1098" t="s">
        <v>379</v>
      </c>
      <c r="X27" s="1098" t="s">
        <v>699</v>
      </c>
      <c r="Y27" s="1105"/>
      <c r="Z27" s="1092" t="s">
        <v>700</v>
      </c>
      <c r="AA27" s="1098" t="s">
        <v>701</v>
      </c>
      <c r="AB27" s="1098" t="s">
        <v>439</v>
      </c>
      <c r="AC27" s="1098"/>
      <c r="AD27" s="1098" t="s">
        <v>379</v>
      </c>
      <c r="AE27" s="1098" t="s">
        <v>699</v>
      </c>
      <c r="AF27" s="1115"/>
      <c r="AG27" s="1124">
        <f>SUM(E28:AF28)</f>
        <v>160</v>
      </c>
      <c r="AH27" s="1134">
        <f>AG27/4</f>
        <v>40</v>
      </c>
      <c r="AI27" s="1143"/>
      <c r="AJ27" s="1152" t="s">
        <v>841</v>
      </c>
    </row>
    <row r="28" spans="2:36" ht="13.5">
      <c r="B28" s="1079"/>
      <c r="C28" s="1085"/>
      <c r="D28" s="1085"/>
      <c r="E28" s="1021">
        <v>8</v>
      </c>
      <c r="F28" s="1027">
        <v>8</v>
      </c>
      <c r="G28" s="1027">
        <v>8</v>
      </c>
      <c r="H28" s="1027"/>
      <c r="I28" s="1027">
        <v>8</v>
      </c>
      <c r="J28" s="1027">
        <v>8</v>
      </c>
      <c r="K28" s="1035"/>
      <c r="L28" s="1021">
        <v>8</v>
      </c>
      <c r="M28" s="1027">
        <v>8</v>
      </c>
      <c r="N28" s="1027">
        <v>8</v>
      </c>
      <c r="O28" s="1027"/>
      <c r="P28" s="1027">
        <v>8</v>
      </c>
      <c r="Q28" s="1027">
        <v>8</v>
      </c>
      <c r="R28" s="1035"/>
      <c r="S28" s="1021">
        <v>8</v>
      </c>
      <c r="T28" s="1027">
        <v>8</v>
      </c>
      <c r="U28" s="1027">
        <v>8</v>
      </c>
      <c r="V28" s="1027"/>
      <c r="W28" s="1027">
        <v>8</v>
      </c>
      <c r="X28" s="1027">
        <v>8</v>
      </c>
      <c r="Y28" s="1035"/>
      <c r="Z28" s="1021">
        <v>8</v>
      </c>
      <c r="AA28" s="1027">
        <v>8</v>
      </c>
      <c r="AB28" s="1027">
        <v>8</v>
      </c>
      <c r="AC28" s="1027"/>
      <c r="AD28" s="1027">
        <v>8</v>
      </c>
      <c r="AE28" s="1027">
        <v>8</v>
      </c>
      <c r="AF28" s="1051"/>
      <c r="AG28" s="1124"/>
      <c r="AH28" s="1134"/>
      <c r="AI28" s="1143"/>
      <c r="AJ28" s="1152"/>
    </row>
    <row r="29" spans="2:36" ht="13.5">
      <c r="B29" s="1003" t="s">
        <v>820</v>
      </c>
      <c r="C29" s="1013" t="s">
        <v>646</v>
      </c>
      <c r="D29" s="1013" t="s">
        <v>827</v>
      </c>
      <c r="E29" s="1022"/>
      <c r="F29" s="1028" t="s">
        <v>700</v>
      </c>
      <c r="G29" s="1028" t="s">
        <v>701</v>
      </c>
      <c r="H29" s="1028" t="s">
        <v>439</v>
      </c>
      <c r="I29" s="1028"/>
      <c r="J29" s="1028" t="s">
        <v>379</v>
      </c>
      <c r="K29" s="1036" t="s">
        <v>699</v>
      </c>
      <c r="L29" s="1022"/>
      <c r="M29" s="1028" t="s">
        <v>700</v>
      </c>
      <c r="N29" s="1028" t="s">
        <v>701</v>
      </c>
      <c r="O29" s="1028" t="s">
        <v>439</v>
      </c>
      <c r="P29" s="1028"/>
      <c r="Q29" s="1028" t="s">
        <v>379</v>
      </c>
      <c r="R29" s="1036" t="s">
        <v>699</v>
      </c>
      <c r="S29" s="1022"/>
      <c r="T29" s="1028" t="s">
        <v>700</v>
      </c>
      <c r="U29" s="1028" t="s">
        <v>701</v>
      </c>
      <c r="V29" s="1028" t="s">
        <v>439</v>
      </c>
      <c r="W29" s="1028"/>
      <c r="X29" s="1028" t="s">
        <v>379</v>
      </c>
      <c r="Y29" s="1036" t="s">
        <v>699</v>
      </c>
      <c r="Z29" s="1022"/>
      <c r="AA29" s="1028" t="s">
        <v>700</v>
      </c>
      <c r="AB29" s="1028" t="s">
        <v>701</v>
      </c>
      <c r="AC29" s="1028" t="s">
        <v>439</v>
      </c>
      <c r="AD29" s="1028"/>
      <c r="AE29" s="1028" t="s">
        <v>379</v>
      </c>
      <c r="AF29" s="1052" t="s">
        <v>699</v>
      </c>
      <c r="AG29" s="1125">
        <f>SUM(E30:AF30)</f>
        <v>160</v>
      </c>
      <c r="AH29" s="1135">
        <f>AG29/4</f>
        <v>40</v>
      </c>
      <c r="AI29" s="1064"/>
      <c r="AJ29" s="1070" t="s">
        <v>435</v>
      </c>
    </row>
    <row r="30" spans="2:36" ht="13.5">
      <c r="B30" s="1003"/>
      <c r="C30" s="1013"/>
      <c r="D30" s="1013"/>
      <c r="E30" s="1021"/>
      <c r="F30" s="1027">
        <v>8</v>
      </c>
      <c r="G30" s="1027">
        <v>8</v>
      </c>
      <c r="H30" s="1027">
        <v>8</v>
      </c>
      <c r="I30" s="1027"/>
      <c r="J30" s="1027">
        <v>8</v>
      </c>
      <c r="K30" s="1035">
        <v>8</v>
      </c>
      <c r="L30" s="1021"/>
      <c r="M30" s="1027">
        <v>8</v>
      </c>
      <c r="N30" s="1027">
        <v>8</v>
      </c>
      <c r="O30" s="1027">
        <v>8</v>
      </c>
      <c r="P30" s="1027"/>
      <c r="Q30" s="1027">
        <v>8</v>
      </c>
      <c r="R30" s="1035">
        <v>8</v>
      </c>
      <c r="S30" s="1021"/>
      <c r="T30" s="1027">
        <v>8</v>
      </c>
      <c r="U30" s="1027">
        <v>8</v>
      </c>
      <c r="V30" s="1027">
        <v>8</v>
      </c>
      <c r="W30" s="1027"/>
      <c r="X30" s="1027">
        <v>8</v>
      </c>
      <c r="Y30" s="1035">
        <v>8</v>
      </c>
      <c r="Z30" s="1021"/>
      <c r="AA30" s="1027">
        <v>8</v>
      </c>
      <c r="AB30" s="1027">
        <v>8</v>
      </c>
      <c r="AC30" s="1027">
        <v>8</v>
      </c>
      <c r="AD30" s="1027"/>
      <c r="AE30" s="1027">
        <v>8</v>
      </c>
      <c r="AF30" s="1051">
        <v>8</v>
      </c>
      <c r="AG30" s="1125"/>
      <c r="AH30" s="1135"/>
      <c r="AI30" s="1064"/>
      <c r="AJ30" s="1070"/>
    </row>
    <row r="31" spans="2:36" ht="13.5">
      <c r="B31" s="1080" t="s">
        <v>820</v>
      </c>
      <c r="C31" s="1086" t="s">
        <v>646</v>
      </c>
      <c r="D31" s="1086" t="s">
        <v>344</v>
      </c>
      <c r="E31" s="1022" t="s">
        <v>701</v>
      </c>
      <c r="F31" s="1028" t="s">
        <v>439</v>
      </c>
      <c r="G31" s="1028"/>
      <c r="H31" s="1028" t="s">
        <v>379</v>
      </c>
      <c r="I31" s="1028" t="s">
        <v>699</v>
      </c>
      <c r="J31" s="1028"/>
      <c r="K31" s="1036" t="s">
        <v>700</v>
      </c>
      <c r="L31" s="1022" t="s">
        <v>701</v>
      </c>
      <c r="M31" s="1028" t="s">
        <v>439</v>
      </c>
      <c r="N31" s="1028"/>
      <c r="O31" s="1028" t="s">
        <v>379</v>
      </c>
      <c r="P31" s="1028" t="s">
        <v>699</v>
      </c>
      <c r="Q31" s="1028"/>
      <c r="R31" s="1036" t="s">
        <v>700</v>
      </c>
      <c r="S31" s="1022" t="s">
        <v>701</v>
      </c>
      <c r="T31" s="1028" t="s">
        <v>439</v>
      </c>
      <c r="U31" s="1028"/>
      <c r="V31" s="1028" t="s">
        <v>379</v>
      </c>
      <c r="W31" s="1028" t="s">
        <v>699</v>
      </c>
      <c r="X31" s="1028"/>
      <c r="Y31" s="1036" t="s">
        <v>700</v>
      </c>
      <c r="Z31" s="1022" t="s">
        <v>701</v>
      </c>
      <c r="AA31" s="1028" t="s">
        <v>439</v>
      </c>
      <c r="AB31" s="1028"/>
      <c r="AC31" s="1028" t="s">
        <v>379</v>
      </c>
      <c r="AD31" s="1028" t="s">
        <v>699</v>
      </c>
      <c r="AE31" s="1028"/>
      <c r="AF31" s="1052" t="s">
        <v>700</v>
      </c>
      <c r="AG31" s="1126">
        <f>SUM(E32:AF32)</f>
        <v>160</v>
      </c>
      <c r="AH31" s="1136">
        <f>AG31/4</f>
        <v>40</v>
      </c>
      <c r="AI31" s="1144"/>
      <c r="AJ31" s="1153" t="s">
        <v>435</v>
      </c>
    </row>
    <row r="32" spans="2:36" ht="14.25">
      <c r="B32" s="1080"/>
      <c r="C32" s="1086"/>
      <c r="D32" s="1086"/>
      <c r="E32" s="1095">
        <v>8</v>
      </c>
      <c r="F32" s="1101">
        <v>8</v>
      </c>
      <c r="G32" s="1101"/>
      <c r="H32" s="1101">
        <v>8</v>
      </c>
      <c r="I32" s="1101">
        <v>8</v>
      </c>
      <c r="J32" s="1101"/>
      <c r="K32" s="1108">
        <v>8</v>
      </c>
      <c r="L32" s="1095">
        <v>8</v>
      </c>
      <c r="M32" s="1101">
        <v>8</v>
      </c>
      <c r="N32" s="1101"/>
      <c r="O32" s="1101">
        <v>8</v>
      </c>
      <c r="P32" s="1101">
        <v>8</v>
      </c>
      <c r="Q32" s="1101"/>
      <c r="R32" s="1108">
        <v>8</v>
      </c>
      <c r="S32" s="1095">
        <v>8</v>
      </c>
      <c r="T32" s="1101">
        <v>8</v>
      </c>
      <c r="U32" s="1101"/>
      <c r="V32" s="1101">
        <v>8</v>
      </c>
      <c r="W32" s="1101">
        <v>8</v>
      </c>
      <c r="X32" s="1101"/>
      <c r="Y32" s="1108">
        <v>8</v>
      </c>
      <c r="Z32" s="1095">
        <v>8</v>
      </c>
      <c r="AA32" s="1101">
        <v>8</v>
      </c>
      <c r="AB32" s="1101"/>
      <c r="AC32" s="1101">
        <v>8</v>
      </c>
      <c r="AD32" s="1101">
        <v>8</v>
      </c>
      <c r="AE32" s="1101"/>
      <c r="AF32" s="1118">
        <v>8</v>
      </c>
      <c r="AG32" s="1126"/>
      <c r="AH32" s="1136"/>
      <c r="AI32" s="1144"/>
      <c r="AJ32" s="1153"/>
    </row>
    <row r="33" spans="2:36" ht="13.5">
      <c r="B33" s="1076" t="s">
        <v>220</v>
      </c>
      <c r="C33" s="1085" t="s">
        <v>567</v>
      </c>
      <c r="D33" s="1085" t="s">
        <v>789</v>
      </c>
      <c r="E33" s="1092" t="s">
        <v>700</v>
      </c>
      <c r="F33" s="1098" t="s">
        <v>701</v>
      </c>
      <c r="G33" s="1098" t="s">
        <v>439</v>
      </c>
      <c r="H33" s="1098"/>
      <c r="I33" s="1098" t="s">
        <v>379</v>
      </c>
      <c r="J33" s="1098" t="s">
        <v>699</v>
      </c>
      <c r="K33" s="1105"/>
      <c r="L33" s="1092" t="s">
        <v>700</v>
      </c>
      <c r="M33" s="1098" t="s">
        <v>701</v>
      </c>
      <c r="N33" s="1098" t="s">
        <v>439</v>
      </c>
      <c r="O33" s="1098"/>
      <c r="P33" s="1098" t="s">
        <v>379</v>
      </c>
      <c r="Q33" s="1098" t="s">
        <v>699</v>
      </c>
      <c r="R33" s="1105"/>
      <c r="S33" s="1092" t="s">
        <v>700</v>
      </c>
      <c r="T33" s="1098" t="s">
        <v>701</v>
      </c>
      <c r="U33" s="1098" t="s">
        <v>439</v>
      </c>
      <c r="V33" s="1098"/>
      <c r="W33" s="1098" t="s">
        <v>379</v>
      </c>
      <c r="X33" s="1098" t="s">
        <v>699</v>
      </c>
      <c r="Y33" s="1105"/>
      <c r="Z33" s="1092" t="s">
        <v>700</v>
      </c>
      <c r="AA33" s="1098" t="s">
        <v>701</v>
      </c>
      <c r="AB33" s="1098" t="s">
        <v>439</v>
      </c>
      <c r="AC33" s="1098"/>
      <c r="AD33" s="1098" t="s">
        <v>379</v>
      </c>
      <c r="AE33" s="1098" t="s">
        <v>699</v>
      </c>
      <c r="AF33" s="1115"/>
      <c r="AG33" s="1121">
        <f>SUM(E34:AF34)</f>
        <v>128</v>
      </c>
      <c r="AH33" s="1130">
        <f>AG33/4</f>
        <v>32</v>
      </c>
      <c r="AI33" s="1140"/>
      <c r="AJ33" s="1149" t="s">
        <v>194</v>
      </c>
    </row>
    <row r="34" spans="2:36" ht="13.5">
      <c r="B34" s="1076"/>
      <c r="C34" s="1085"/>
      <c r="D34" s="1085"/>
      <c r="E34" s="1093">
        <v>8</v>
      </c>
      <c r="F34" s="1099">
        <v>8</v>
      </c>
      <c r="G34" s="1099">
        <v>8</v>
      </c>
      <c r="H34" s="1099"/>
      <c r="I34" s="1099">
        <v>4</v>
      </c>
      <c r="J34" s="1099">
        <v>4</v>
      </c>
      <c r="K34" s="1106"/>
      <c r="L34" s="1093">
        <v>8</v>
      </c>
      <c r="M34" s="1099">
        <v>8</v>
      </c>
      <c r="N34" s="1099">
        <v>8</v>
      </c>
      <c r="O34" s="1099"/>
      <c r="P34" s="1099">
        <v>4</v>
      </c>
      <c r="Q34" s="1099">
        <v>4</v>
      </c>
      <c r="R34" s="1106"/>
      <c r="S34" s="1093">
        <v>8</v>
      </c>
      <c r="T34" s="1099">
        <v>8</v>
      </c>
      <c r="U34" s="1099">
        <v>8</v>
      </c>
      <c r="V34" s="1099"/>
      <c r="W34" s="1099">
        <v>4</v>
      </c>
      <c r="X34" s="1099">
        <v>4</v>
      </c>
      <c r="Y34" s="1106"/>
      <c r="Z34" s="1093">
        <v>8</v>
      </c>
      <c r="AA34" s="1099">
        <v>8</v>
      </c>
      <c r="AB34" s="1099">
        <v>8</v>
      </c>
      <c r="AC34" s="1099"/>
      <c r="AD34" s="1099">
        <v>4</v>
      </c>
      <c r="AE34" s="1099">
        <v>4</v>
      </c>
      <c r="AF34" s="1116"/>
      <c r="AG34" s="1121"/>
      <c r="AH34" s="1130"/>
      <c r="AI34" s="1140"/>
      <c r="AJ34" s="1149"/>
    </row>
    <row r="35" spans="2:36" ht="13.5">
      <c r="B35" s="1077" t="s">
        <v>820</v>
      </c>
      <c r="C35" s="1085"/>
      <c r="D35" s="1085"/>
      <c r="E35" s="1094" t="s">
        <v>700</v>
      </c>
      <c r="F35" s="1100" t="s">
        <v>701</v>
      </c>
      <c r="G35" s="1100" t="s">
        <v>439</v>
      </c>
      <c r="H35" s="1100"/>
      <c r="I35" s="1100" t="s">
        <v>379</v>
      </c>
      <c r="J35" s="1100" t="s">
        <v>699</v>
      </c>
      <c r="K35" s="1107"/>
      <c r="L35" s="1094" t="s">
        <v>700</v>
      </c>
      <c r="M35" s="1100" t="s">
        <v>701</v>
      </c>
      <c r="N35" s="1100" t="s">
        <v>439</v>
      </c>
      <c r="O35" s="1100"/>
      <c r="P35" s="1100" t="s">
        <v>379</v>
      </c>
      <c r="Q35" s="1100" t="s">
        <v>699</v>
      </c>
      <c r="R35" s="1107"/>
      <c r="S35" s="1094" t="s">
        <v>700</v>
      </c>
      <c r="T35" s="1100" t="s">
        <v>701</v>
      </c>
      <c r="U35" s="1100" t="s">
        <v>439</v>
      </c>
      <c r="V35" s="1100"/>
      <c r="W35" s="1100" t="s">
        <v>379</v>
      </c>
      <c r="X35" s="1100" t="s">
        <v>699</v>
      </c>
      <c r="Y35" s="1107"/>
      <c r="Z35" s="1094" t="s">
        <v>700</v>
      </c>
      <c r="AA35" s="1100" t="s">
        <v>701</v>
      </c>
      <c r="AB35" s="1100" t="s">
        <v>439</v>
      </c>
      <c r="AC35" s="1100"/>
      <c r="AD35" s="1100" t="s">
        <v>379</v>
      </c>
      <c r="AE35" s="1100" t="s">
        <v>699</v>
      </c>
      <c r="AF35" s="1117"/>
      <c r="AG35" s="1122">
        <f>SUM(E36:AF36)</f>
        <v>32</v>
      </c>
      <c r="AH35" s="1131">
        <f>AG35/4</f>
        <v>8</v>
      </c>
      <c r="AI35" s="1141"/>
      <c r="AJ35" s="1149"/>
    </row>
    <row r="36" spans="2:36" ht="13.5">
      <c r="B36" s="1077"/>
      <c r="C36" s="1085"/>
      <c r="D36" s="1085"/>
      <c r="E36" s="1021">
        <v>0</v>
      </c>
      <c r="F36" s="1027">
        <v>0</v>
      </c>
      <c r="G36" s="1027">
        <v>0</v>
      </c>
      <c r="H36" s="1027"/>
      <c r="I36" s="1027">
        <v>4</v>
      </c>
      <c r="J36" s="1027">
        <v>4</v>
      </c>
      <c r="K36" s="1035"/>
      <c r="L36" s="1021">
        <v>0</v>
      </c>
      <c r="M36" s="1027">
        <v>0</v>
      </c>
      <c r="N36" s="1027">
        <v>0</v>
      </c>
      <c r="O36" s="1027"/>
      <c r="P36" s="1027">
        <v>4</v>
      </c>
      <c r="Q36" s="1027">
        <v>4</v>
      </c>
      <c r="R36" s="1035"/>
      <c r="S36" s="1021">
        <v>0</v>
      </c>
      <c r="T36" s="1027">
        <v>0</v>
      </c>
      <c r="U36" s="1027">
        <v>0</v>
      </c>
      <c r="V36" s="1027"/>
      <c r="W36" s="1027">
        <v>4</v>
      </c>
      <c r="X36" s="1027">
        <v>4</v>
      </c>
      <c r="Y36" s="1035"/>
      <c r="Z36" s="1021">
        <v>0</v>
      </c>
      <c r="AA36" s="1027">
        <v>0</v>
      </c>
      <c r="AB36" s="1027">
        <v>0</v>
      </c>
      <c r="AC36" s="1027"/>
      <c r="AD36" s="1027">
        <v>4</v>
      </c>
      <c r="AE36" s="1027">
        <v>4</v>
      </c>
      <c r="AF36" s="1051"/>
      <c r="AG36" s="1122"/>
      <c r="AH36" s="1131"/>
      <c r="AI36" s="1141"/>
      <c r="AJ36" s="1149"/>
    </row>
    <row r="37" spans="2:36" ht="13.5">
      <c r="B37" s="1078" t="s">
        <v>220</v>
      </c>
      <c r="C37" s="1013" t="s">
        <v>769</v>
      </c>
      <c r="D37" s="1013" t="s">
        <v>617</v>
      </c>
      <c r="E37" s="1022"/>
      <c r="F37" s="1028" t="s">
        <v>700</v>
      </c>
      <c r="G37" s="1028" t="s">
        <v>701</v>
      </c>
      <c r="H37" s="1028" t="s">
        <v>439</v>
      </c>
      <c r="I37" s="1028"/>
      <c r="J37" s="1028" t="s">
        <v>379</v>
      </c>
      <c r="K37" s="1036" t="s">
        <v>699</v>
      </c>
      <c r="L37" s="1022"/>
      <c r="M37" s="1028" t="s">
        <v>700</v>
      </c>
      <c r="N37" s="1028" t="s">
        <v>701</v>
      </c>
      <c r="O37" s="1028" t="s">
        <v>439</v>
      </c>
      <c r="P37" s="1028"/>
      <c r="Q37" s="1028" t="s">
        <v>379</v>
      </c>
      <c r="R37" s="1036" t="s">
        <v>699</v>
      </c>
      <c r="S37" s="1022"/>
      <c r="T37" s="1028" t="s">
        <v>700</v>
      </c>
      <c r="U37" s="1028" t="s">
        <v>701</v>
      </c>
      <c r="V37" s="1028" t="s">
        <v>439</v>
      </c>
      <c r="W37" s="1028"/>
      <c r="X37" s="1028" t="s">
        <v>379</v>
      </c>
      <c r="Y37" s="1036" t="s">
        <v>699</v>
      </c>
      <c r="Z37" s="1022"/>
      <c r="AA37" s="1028" t="s">
        <v>700</v>
      </c>
      <c r="AB37" s="1028" t="s">
        <v>701</v>
      </c>
      <c r="AC37" s="1028" t="s">
        <v>439</v>
      </c>
      <c r="AD37" s="1028"/>
      <c r="AE37" s="1028" t="s">
        <v>379</v>
      </c>
      <c r="AF37" s="1052" t="s">
        <v>699</v>
      </c>
      <c r="AG37" s="1123">
        <f>SUM(E38:AF38)</f>
        <v>128</v>
      </c>
      <c r="AH37" s="1132">
        <f>AG37/4</f>
        <v>32</v>
      </c>
      <c r="AI37" s="1142"/>
      <c r="AJ37" s="1150" t="s">
        <v>194</v>
      </c>
    </row>
    <row r="38" spans="2:36" ht="13.5">
      <c r="B38" s="1078"/>
      <c r="C38" s="1013"/>
      <c r="D38" s="1013"/>
      <c r="E38" s="1093"/>
      <c r="F38" s="1099">
        <v>8</v>
      </c>
      <c r="G38" s="1099">
        <v>8</v>
      </c>
      <c r="H38" s="1099">
        <v>8</v>
      </c>
      <c r="I38" s="1099"/>
      <c r="J38" s="1099">
        <v>4</v>
      </c>
      <c r="K38" s="1106">
        <v>4</v>
      </c>
      <c r="L38" s="1093"/>
      <c r="M38" s="1099">
        <v>8</v>
      </c>
      <c r="N38" s="1099">
        <v>8</v>
      </c>
      <c r="O38" s="1099">
        <v>8</v>
      </c>
      <c r="P38" s="1099"/>
      <c r="Q38" s="1099">
        <v>4</v>
      </c>
      <c r="R38" s="1106">
        <v>4</v>
      </c>
      <c r="S38" s="1093"/>
      <c r="T38" s="1099">
        <v>8</v>
      </c>
      <c r="U38" s="1099">
        <v>8</v>
      </c>
      <c r="V38" s="1099">
        <v>8</v>
      </c>
      <c r="W38" s="1099"/>
      <c r="X38" s="1099">
        <v>4</v>
      </c>
      <c r="Y38" s="1106">
        <v>4</v>
      </c>
      <c r="Z38" s="1093"/>
      <c r="AA38" s="1099">
        <v>8</v>
      </c>
      <c r="AB38" s="1099">
        <v>8</v>
      </c>
      <c r="AC38" s="1099">
        <v>8</v>
      </c>
      <c r="AD38" s="1099"/>
      <c r="AE38" s="1099">
        <v>4</v>
      </c>
      <c r="AF38" s="1116">
        <v>4</v>
      </c>
      <c r="AG38" s="1123"/>
      <c r="AH38" s="1132"/>
      <c r="AI38" s="1142"/>
      <c r="AJ38" s="1150"/>
    </row>
    <row r="39" spans="2:36" ht="13.5">
      <c r="B39" s="1077" t="s">
        <v>820</v>
      </c>
      <c r="C39" s="1013"/>
      <c r="D39" s="1013"/>
      <c r="E39" s="1094"/>
      <c r="F39" s="1100" t="s">
        <v>700</v>
      </c>
      <c r="G39" s="1100" t="s">
        <v>701</v>
      </c>
      <c r="H39" s="1100" t="s">
        <v>439</v>
      </c>
      <c r="I39" s="1100"/>
      <c r="J39" s="1100" t="s">
        <v>379</v>
      </c>
      <c r="K39" s="1107" t="s">
        <v>699</v>
      </c>
      <c r="L39" s="1094"/>
      <c r="M39" s="1100" t="s">
        <v>700</v>
      </c>
      <c r="N39" s="1100" t="s">
        <v>701</v>
      </c>
      <c r="O39" s="1100" t="s">
        <v>439</v>
      </c>
      <c r="P39" s="1100"/>
      <c r="Q39" s="1100" t="s">
        <v>379</v>
      </c>
      <c r="R39" s="1107" t="s">
        <v>699</v>
      </c>
      <c r="S39" s="1094"/>
      <c r="T39" s="1100" t="s">
        <v>700</v>
      </c>
      <c r="U39" s="1100" t="s">
        <v>701</v>
      </c>
      <c r="V39" s="1100" t="s">
        <v>439</v>
      </c>
      <c r="W39" s="1100"/>
      <c r="X39" s="1100" t="s">
        <v>379</v>
      </c>
      <c r="Y39" s="1107" t="s">
        <v>699</v>
      </c>
      <c r="Z39" s="1094"/>
      <c r="AA39" s="1100" t="s">
        <v>700</v>
      </c>
      <c r="AB39" s="1100" t="s">
        <v>701</v>
      </c>
      <c r="AC39" s="1100" t="s">
        <v>439</v>
      </c>
      <c r="AD39" s="1100"/>
      <c r="AE39" s="1100" t="s">
        <v>379</v>
      </c>
      <c r="AF39" s="1117" t="s">
        <v>699</v>
      </c>
      <c r="AG39" s="1122">
        <f>SUM(E40:AF40)</f>
        <v>32</v>
      </c>
      <c r="AH39" s="1133">
        <f>AG39/4</f>
        <v>8</v>
      </c>
      <c r="AI39" s="1141"/>
      <c r="AJ39" s="1150"/>
    </row>
    <row r="40" spans="2:36" ht="13.5">
      <c r="B40" s="1077"/>
      <c r="C40" s="1013"/>
      <c r="D40" s="1013"/>
      <c r="E40" s="1023"/>
      <c r="F40" s="1029">
        <v>0</v>
      </c>
      <c r="G40" s="1029">
        <v>0</v>
      </c>
      <c r="H40" s="1029">
        <v>0</v>
      </c>
      <c r="I40" s="1029"/>
      <c r="J40" s="1029">
        <v>4</v>
      </c>
      <c r="K40" s="1037">
        <v>4</v>
      </c>
      <c r="L40" s="1023"/>
      <c r="M40" s="1029">
        <v>0</v>
      </c>
      <c r="N40" s="1029">
        <v>0</v>
      </c>
      <c r="O40" s="1029">
        <v>0</v>
      </c>
      <c r="P40" s="1029"/>
      <c r="Q40" s="1029">
        <v>4</v>
      </c>
      <c r="R40" s="1037">
        <v>4</v>
      </c>
      <c r="S40" s="1023"/>
      <c r="T40" s="1029">
        <v>0</v>
      </c>
      <c r="U40" s="1029">
        <v>0</v>
      </c>
      <c r="V40" s="1029">
        <v>0</v>
      </c>
      <c r="W40" s="1029"/>
      <c r="X40" s="1029">
        <v>4</v>
      </c>
      <c r="Y40" s="1037">
        <v>4</v>
      </c>
      <c r="Z40" s="1023"/>
      <c r="AA40" s="1029">
        <v>0</v>
      </c>
      <c r="AB40" s="1029">
        <v>0</v>
      </c>
      <c r="AC40" s="1029">
        <v>0</v>
      </c>
      <c r="AD40" s="1029"/>
      <c r="AE40" s="1029">
        <v>4</v>
      </c>
      <c r="AF40" s="1053">
        <v>4</v>
      </c>
      <c r="AG40" s="1122"/>
      <c r="AH40" s="1133"/>
      <c r="AI40" s="1141"/>
      <c r="AJ40" s="1150"/>
    </row>
    <row r="41" spans="2:36" ht="13.5">
      <c r="B41" s="1078" t="s">
        <v>220</v>
      </c>
      <c r="C41" s="1084" t="s">
        <v>769</v>
      </c>
      <c r="D41" s="1084" t="s">
        <v>531</v>
      </c>
      <c r="E41" s="1022" t="s">
        <v>699</v>
      </c>
      <c r="F41" s="1028"/>
      <c r="G41" s="1028" t="s">
        <v>700</v>
      </c>
      <c r="H41" s="1028" t="s">
        <v>701</v>
      </c>
      <c r="I41" s="1028" t="s">
        <v>439</v>
      </c>
      <c r="J41" s="1028"/>
      <c r="K41" s="1036" t="s">
        <v>379</v>
      </c>
      <c r="L41" s="1022" t="s">
        <v>699</v>
      </c>
      <c r="M41" s="1028"/>
      <c r="N41" s="1028" t="s">
        <v>700</v>
      </c>
      <c r="O41" s="1028" t="s">
        <v>701</v>
      </c>
      <c r="P41" s="1028" t="s">
        <v>439</v>
      </c>
      <c r="Q41" s="1028"/>
      <c r="R41" s="1036" t="s">
        <v>379</v>
      </c>
      <c r="S41" s="1022" t="s">
        <v>699</v>
      </c>
      <c r="T41" s="1028"/>
      <c r="U41" s="1028" t="s">
        <v>700</v>
      </c>
      <c r="V41" s="1028" t="s">
        <v>701</v>
      </c>
      <c r="W41" s="1028" t="s">
        <v>439</v>
      </c>
      <c r="X41" s="1028"/>
      <c r="Y41" s="1036" t="s">
        <v>379</v>
      </c>
      <c r="Z41" s="1022" t="s">
        <v>699</v>
      </c>
      <c r="AA41" s="1028"/>
      <c r="AB41" s="1028" t="s">
        <v>700</v>
      </c>
      <c r="AC41" s="1028" t="s">
        <v>701</v>
      </c>
      <c r="AD41" s="1028" t="s">
        <v>439</v>
      </c>
      <c r="AE41" s="1028"/>
      <c r="AF41" s="1052" t="s">
        <v>379</v>
      </c>
      <c r="AG41" s="1123">
        <f>SUM(E42:AF42)</f>
        <v>128</v>
      </c>
      <c r="AH41" s="1132">
        <f>AG41/4</f>
        <v>32</v>
      </c>
      <c r="AI41" s="1142"/>
      <c r="AJ41" s="1151" t="s">
        <v>194</v>
      </c>
    </row>
    <row r="42" spans="2:36" ht="13.5">
      <c r="B42" s="1078"/>
      <c r="C42" s="1084"/>
      <c r="D42" s="1084"/>
      <c r="E42" s="1093">
        <v>4</v>
      </c>
      <c r="F42" s="1099"/>
      <c r="G42" s="1099">
        <v>8</v>
      </c>
      <c r="H42" s="1099">
        <v>8</v>
      </c>
      <c r="I42" s="1099">
        <v>8</v>
      </c>
      <c r="J42" s="1099"/>
      <c r="K42" s="1106">
        <v>4</v>
      </c>
      <c r="L42" s="1093">
        <v>4</v>
      </c>
      <c r="M42" s="1099"/>
      <c r="N42" s="1099">
        <v>8</v>
      </c>
      <c r="O42" s="1099">
        <v>8</v>
      </c>
      <c r="P42" s="1099">
        <v>8</v>
      </c>
      <c r="Q42" s="1099"/>
      <c r="R42" s="1106">
        <v>4</v>
      </c>
      <c r="S42" s="1093">
        <v>4</v>
      </c>
      <c r="T42" s="1099"/>
      <c r="U42" s="1099">
        <v>8</v>
      </c>
      <c r="V42" s="1099">
        <v>8</v>
      </c>
      <c r="W42" s="1099">
        <v>8</v>
      </c>
      <c r="X42" s="1099"/>
      <c r="Y42" s="1106">
        <v>4</v>
      </c>
      <c r="Z42" s="1093">
        <v>4</v>
      </c>
      <c r="AA42" s="1099"/>
      <c r="AB42" s="1099">
        <v>8</v>
      </c>
      <c r="AC42" s="1099">
        <v>8</v>
      </c>
      <c r="AD42" s="1099">
        <v>8</v>
      </c>
      <c r="AE42" s="1099"/>
      <c r="AF42" s="1116">
        <v>4</v>
      </c>
      <c r="AG42" s="1123"/>
      <c r="AH42" s="1132"/>
      <c r="AI42" s="1142"/>
      <c r="AJ42" s="1151"/>
    </row>
    <row r="43" spans="2:36" ht="13.5">
      <c r="B43" s="1078" t="s">
        <v>220</v>
      </c>
      <c r="C43" s="1084" t="s">
        <v>646</v>
      </c>
      <c r="D43" s="1084" t="s">
        <v>828</v>
      </c>
      <c r="E43" s="1022" t="s">
        <v>701</v>
      </c>
      <c r="F43" s="1028" t="s">
        <v>439</v>
      </c>
      <c r="G43" s="1028"/>
      <c r="H43" s="1028" t="s">
        <v>700</v>
      </c>
      <c r="I43" s="1028" t="s">
        <v>701</v>
      </c>
      <c r="J43" s="1028" t="s">
        <v>439</v>
      </c>
      <c r="K43" s="1036"/>
      <c r="L43" s="1022" t="s">
        <v>701</v>
      </c>
      <c r="M43" s="1028" t="s">
        <v>439</v>
      </c>
      <c r="N43" s="1028"/>
      <c r="O43" s="1028" t="s">
        <v>700</v>
      </c>
      <c r="P43" s="1028" t="s">
        <v>701</v>
      </c>
      <c r="Q43" s="1028" t="s">
        <v>439</v>
      </c>
      <c r="R43" s="1036"/>
      <c r="S43" s="1022" t="s">
        <v>701</v>
      </c>
      <c r="T43" s="1028" t="s">
        <v>439</v>
      </c>
      <c r="U43" s="1028"/>
      <c r="V43" s="1028" t="s">
        <v>700</v>
      </c>
      <c r="W43" s="1028" t="s">
        <v>701</v>
      </c>
      <c r="X43" s="1028" t="s">
        <v>439</v>
      </c>
      <c r="Y43" s="1036"/>
      <c r="Z43" s="1022" t="s">
        <v>701</v>
      </c>
      <c r="AA43" s="1028" t="s">
        <v>439</v>
      </c>
      <c r="AB43" s="1028"/>
      <c r="AC43" s="1028" t="s">
        <v>700</v>
      </c>
      <c r="AD43" s="1028" t="s">
        <v>701</v>
      </c>
      <c r="AE43" s="1028" t="s">
        <v>439</v>
      </c>
      <c r="AF43" s="1052"/>
      <c r="AG43" s="1123">
        <f>SUM(E44:AF44)</f>
        <v>160</v>
      </c>
      <c r="AH43" s="1132">
        <f>AG43/4</f>
        <v>40</v>
      </c>
      <c r="AI43" s="1142"/>
      <c r="AJ43" s="1151" t="s">
        <v>194</v>
      </c>
    </row>
    <row r="44" spans="2:36" ht="13.5">
      <c r="B44" s="1078"/>
      <c r="C44" s="1084"/>
      <c r="D44" s="1084"/>
      <c r="E44" s="1023">
        <v>8</v>
      </c>
      <c r="F44" s="1029">
        <v>8</v>
      </c>
      <c r="G44" s="1099"/>
      <c r="H44" s="1099">
        <v>8</v>
      </c>
      <c r="I44" s="1099">
        <v>8</v>
      </c>
      <c r="J44" s="1099">
        <v>8</v>
      </c>
      <c r="K44" s="1106"/>
      <c r="L44" s="1023">
        <v>8</v>
      </c>
      <c r="M44" s="1027">
        <v>8</v>
      </c>
      <c r="N44" s="1099"/>
      <c r="O44" s="1099">
        <v>8</v>
      </c>
      <c r="P44" s="1099">
        <v>8</v>
      </c>
      <c r="Q44" s="1099">
        <v>8</v>
      </c>
      <c r="R44" s="1106"/>
      <c r="S44" s="1023">
        <v>8</v>
      </c>
      <c r="T44" s="1029">
        <v>8</v>
      </c>
      <c r="U44" s="1099"/>
      <c r="V44" s="1099">
        <v>8</v>
      </c>
      <c r="W44" s="1099">
        <v>8</v>
      </c>
      <c r="X44" s="1099">
        <v>8</v>
      </c>
      <c r="Y44" s="1106"/>
      <c r="Z44" s="1021">
        <v>8</v>
      </c>
      <c r="AA44" s="1029">
        <v>8</v>
      </c>
      <c r="AB44" s="1099"/>
      <c r="AC44" s="1099">
        <v>8</v>
      </c>
      <c r="AD44" s="1099">
        <v>8</v>
      </c>
      <c r="AE44" s="1099">
        <v>8</v>
      </c>
      <c r="AF44" s="1116"/>
      <c r="AG44" s="1123"/>
      <c r="AH44" s="1132"/>
      <c r="AI44" s="1142"/>
      <c r="AJ44" s="1151"/>
    </row>
    <row r="45" spans="2:36" ht="13.5">
      <c r="B45" s="1078" t="s">
        <v>220</v>
      </c>
      <c r="C45" s="1084" t="s">
        <v>646</v>
      </c>
      <c r="D45" s="1084" t="s">
        <v>141</v>
      </c>
      <c r="E45" s="1022"/>
      <c r="F45" s="1028" t="s">
        <v>379</v>
      </c>
      <c r="G45" s="1028" t="s">
        <v>699</v>
      </c>
      <c r="H45" s="1028"/>
      <c r="I45" s="1028" t="s">
        <v>700</v>
      </c>
      <c r="J45" s="1028" t="s">
        <v>701</v>
      </c>
      <c r="K45" s="1036" t="s">
        <v>439</v>
      </c>
      <c r="L45" s="1022"/>
      <c r="M45" s="1100" t="s">
        <v>379</v>
      </c>
      <c r="N45" s="1028" t="s">
        <v>699</v>
      </c>
      <c r="O45" s="1028"/>
      <c r="P45" s="1028" t="s">
        <v>700</v>
      </c>
      <c r="Q45" s="1028" t="s">
        <v>701</v>
      </c>
      <c r="R45" s="1036" t="s">
        <v>439</v>
      </c>
      <c r="S45" s="1022"/>
      <c r="T45" s="1028" t="s">
        <v>379</v>
      </c>
      <c r="U45" s="1028" t="s">
        <v>699</v>
      </c>
      <c r="V45" s="1028"/>
      <c r="W45" s="1028" t="s">
        <v>700</v>
      </c>
      <c r="X45" s="1028" t="s">
        <v>701</v>
      </c>
      <c r="Y45" s="1036" t="s">
        <v>439</v>
      </c>
      <c r="Z45" s="1094"/>
      <c r="AA45" s="1028" t="s">
        <v>379</v>
      </c>
      <c r="AB45" s="1028" t="s">
        <v>699</v>
      </c>
      <c r="AC45" s="1028"/>
      <c r="AD45" s="1028" t="s">
        <v>700</v>
      </c>
      <c r="AE45" s="1028" t="s">
        <v>701</v>
      </c>
      <c r="AF45" s="1052" t="s">
        <v>439</v>
      </c>
      <c r="AG45" s="1123">
        <f>SUM(E46:AF46)</f>
        <v>160</v>
      </c>
      <c r="AH45" s="1132">
        <f>AG45/4</f>
        <v>40</v>
      </c>
      <c r="AI45" s="1142"/>
      <c r="AJ45" s="1151" t="s">
        <v>194</v>
      </c>
    </row>
    <row r="46" spans="2:36" ht="13.5">
      <c r="B46" s="1078"/>
      <c r="C46" s="1084"/>
      <c r="D46" s="1084"/>
      <c r="E46" s="1093"/>
      <c r="F46" s="1099">
        <v>8</v>
      </c>
      <c r="G46" s="1099">
        <v>8</v>
      </c>
      <c r="H46" s="1099"/>
      <c r="I46" s="1099">
        <v>8</v>
      </c>
      <c r="J46" s="1099">
        <v>8</v>
      </c>
      <c r="K46" s="1106">
        <v>8</v>
      </c>
      <c r="L46" s="1093"/>
      <c r="M46" s="1099">
        <v>8</v>
      </c>
      <c r="N46" s="1099">
        <v>8</v>
      </c>
      <c r="O46" s="1099"/>
      <c r="P46" s="1099">
        <v>8</v>
      </c>
      <c r="Q46" s="1099">
        <v>8</v>
      </c>
      <c r="R46" s="1106">
        <v>8</v>
      </c>
      <c r="S46" s="1093"/>
      <c r="T46" s="1099">
        <v>8</v>
      </c>
      <c r="U46" s="1099">
        <v>8</v>
      </c>
      <c r="V46" s="1099"/>
      <c r="W46" s="1099">
        <v>8</v>
      </c>
      <c r="X46" s="1099">
        <v>8</v>
      </c>
      <c r="Y46" s="1106">
        <v>8</v>
      </c>
      <c r="Z46" s="1093"/>
      <c r="AA46" s="1099">
        <v>8</v>
      </c>
      <c r="AB46" s="1099">
        <v>8</v>
      </c>
      <c r="AC46" s="1099"/>
      <c r="AD46" s="1099">
        <v>8</v>
      </c>
      <c r="AE46" s="1099">
        <v>8</v>
      </c>
      <c r="AF46" s="1116">
        <v>8</v>
      </c>
      <c r="AG46" s="1123"/>
      <c r="AH46" s="1132"/>
      <c r="AI46" s="1142"/>
      <c r="AJ46" s="1151"/>
    </row>
    <row r="47" spans="2:36" ht="13.5">
      <c r="B47" s="1078" t="s">
        <v>220</v>
      </c>
      <c r="C47" s="1084" t="s">
        <v>769</v>
      </c>
      <c r="D47" s="1084" t="s">
        <v>830</v>
      </c>
      <c r="E47" s="1022" t="s">
        <v>439</v>
      </c>
      <c r="F47" s="1028"/>
      <c r="G47" s="1028" t="s">
        <v>379</v>
      </c>
      <c r="H47" s="1028" t="s">
        <v>699</v>
      </c>
      <c r="I47" s="1028"/>
      <c r="J47" s="1028" t="s">
        <v>700</v>
      </c>
      <c r="K47" s="1036" t="s">
        <v>701</v>
      </c>
      <c r="L47" s="1022" t="s">
        <v>439</v>
      </c>
      <c r="M47" s="1028"/>
      <c r="N47" s="1028" t="s">
        <v>379</v>
      </c>
      <c r="O47" s="1028" t="s">
        <v>699</v>
      </c>
      <c r="P47" s="1028"/>
      <c r="Q47" s="1028" t="s">
        <v>700</v>
      </c>
      <c r="R47" s="1036" t="s">
        <v>701</v>
      </c>
      <c r="S47" s="1022" t="s">
        <v>439</v>
      </c>
      <c r="T47" s="1028"/>
      <c r="U47" s="1028" t="s">
        <v>379</v>
      </c>
      <c r="V47" s="1028" t="s">
        <v>699</v>
      </c>
      <c r="W47" s="1028"/>
      <c r="X47" s="1028" t="s">
        <v>700</v>
      </c>
      <c r="Y47" s="1036" t="s">
        <v>701</v>
      </c>
      <c r="Z47" s="1022" t="s">
        <v>439</v>
      </c>
      <c r="AA47" s="1028"/>
      <c r="AB47" s="1028" t="s">
        <v>379</v>
      </c>
      <c r="AC47" s="1028" t="s">
        <v>699</v>
      </c>
      <c r="AD47" s="1028"/>
      <c r="AE47" s="1028" t="s">
        <v>700</v>
      </c>
      <c r="AF47" s="1052" t="s">
        <v>701</v>
      </c>
      <c r="AG47" s="1126">
        <f>SUM(E48:AF48)</f>
        <v>128</v>
      </c>
      <c r="AH47" s="1132">
        <f>AG47/4</f>
        <v>32</v>
      </c>
      <c r="AI47" s="1142"/>
      <c r="AJ47" s="1151" t="s">
        <v>194</v>
      </c>
    </row>
    <row r="48" spans="2:36" ht="14.25">
      <c r="B48" s="1078"/>
      <c r="C48" s="1084"/>
      <c r="D48" s="1084"/>
      <c r="E48" s="1093">
        <v>8</v>
      </c>
      <c r="F48" s="1099"/>
      <c r="G48" s="1101">
        <v>4</v>
      </c>
      <c r="H48" s="1101">
        <v>4</v>
      </c>
      <c r="I48" s="1101"/>
      <c r="J48" s="1101">
        <v>8</v>
      </c>
      <c r="K48" s="1108">
        <v>8</v>
      </c>
      <c r="L48" s="1095">
        <v>8</v>
      </c>
      <c r="M48" s="1101"/>
      <c r="N48" s="1101">
        <v>4</v>
      </c>
      <c r="O48" s="1101">
        <v>4</v>
      </c>
      <c r="P48" s="1101"/>
      <c r="Q48" s="1101">
        <v>8</v>
      </c>
      <c r="R48" s="1108">
        <v>8</v>
      </c>
      <c r="S48" s="1095">
        <v>8</v>
      </c>
      <c r="T48" s="1101"/>
      <c r="U48" s="1101">
        <v>4</v>
      </c>
      <c r="V48" s="1101">
        <v>4</v>
      </c>
      <c r="W48" s="1101"/>
      <c r="X48" s="1101">
        <v>8</v>
      </c>
      <c r="Y48" s="1108">
        <v>8</v>
      </c>
      <c r="Z48" s="1095">
        <v>8</v>
      </c>
      <c r="AA48" s="1101"/>
      <c r="AB48" s="1101">
        <v>4</v>
      </c>
      <c r="AC48" s="1101">
        <v>4</v>
      </c>
      <c r="AD48" s="1101"/>
      <c r="AE48" s="1101">
        <v>8</v>
      </c>
      <c r="AF48" s="1118">
        <v>8</v>
      </c>
      <c r="AG48" s="1126"/>
      <c r="AH48" s="1132"/>
      <c r="AI48" s="1142"/>
      <c r="AJ48" s="1151"/>
    </row>
    <row r="49" spans="2:256" ht="13.5">
      <c r="B49" s="1079" t="s">
        <v>566</v>
      </c>
      <c r="C49" s="1085" t="s">
        <v>646</v>
      </c>
      <c r="D49" s="1090" t="s">
        <v>390</v>
      </c>
      <c r="E49" s="1092"/>
      <c r="F49" s="1098" t="s">
        <v>700</v>
      </c>
      <c r="G49" s="1100" t="s">
        <v>700</v>
      </c>
      <c r="H49" s="1100" t="s">
        <v>700</v>
      </c>
      <c r="I49" s="1100" t="s">
        <v>700</v>
      </c>
      <c r="J49" s="1100" t="s">
        <v>700</v>
      </c>
      <c r="K49" s="1107"/>
      <c r="L49" s="1094"/>
      <c r="M49" s="1100" t="s">
        <v>700</v>
      </c>
      <c r="N49" s="1100" t="s">
        <v>700</v>
      </c>
      <c r="O49" s="1100" t="s">
        <v>700</v>
      </c>
      <c r="P49" s="1100" t="s">
        <v>700</v>
      </c>
      <c r="Q49" s="1100" t="s">
        <v>700</v>
      </c>
      <c r="R49" s="1107"/>
      <c r="S49" s="1094"/>
      <c r="T49" s="1100" t="s">
        <v>700</v>
      </c>
      <c r="U49" s="1100" t="s">
        <v>700</v>
      </c>
      <c r="V49" s="1100" t="s">
        <v>700</v>
      </c>
      <c r="W49" s="1100" t="s">
        <v>700</v>
      </c>
      <c r="X49" s="1100" t="s">
        <v>700</v>
      </c>
      <c r="Y49" s="1107"/>
      <c r="Z49" s="1094"/>
      <c r="AA49" s="1100" t="s">
        <v>700</v>
      </c>
      <c r="AB49" s="1100" t="s">
        <v>700</v>
      </c>
      <c r="AC49" s="1100" t="s">
        <v>700</v>
      </c>
      <c r="AD49" s="1100" t="s">
        <v>700</v>
      </c>
      <c r="AE49" s="1100" t="s">
        <v>700</v>
      </c>
      <c r="AF49" s="1117"/>
      <c r="AG49" s="1122">
        <f>SUM(E50:AF50)</f>
        <v>160</v>
      </c>
      <c r="AH49" s="1134">
        <f>AG49/4</f>
        <v>40</v>
      </c>
      <c r="AI49" s="1143"/>
      <c r="AJ49" s="1152" t="s">
        <v>403</v>
      </c>
    </row>
    <row r="50" spans="2:256" ht="13.5">
      <c r="B50" s="1079"/>
      <c r="C50" s="1085"/>
      <c r="D50" s="1090"/>
      <c r="E50" s="1021"/>
      <c r="F50" s="1027">
        <v>8</v>
      </c>
      <c r="G50" s="1027">
        <v>8</v>
      </c>
      <c r="H50" s="1027">
        <v>8</v>
      </c>
      <c r="I50" s="1027">
        <v>8</v>
      </c>
      <c r="J50" s="1027">
        <v>8</v>
      </c>
      <c r="K50" s="1035"/>
      <c r="L50" s="1021"/>
      <c r="M50" s="1027">
        <v>8</v>
      </c>
      <c r="N50" s="1027">
        <v>8</v>
      </c>
      <c r="O50" s="1027">
        <v>8</v>
      </c>
      <c r="P50" s="1027">
        <v>8</v>
      </c>
      <c r="Q50" s="1027">
        <v>8</v>
      </c>
      <c r="R50" s="1035"/>
      <c r="S50" s="1021"/>
      <c r="T50" s="1027">
        <v>8</v>
      </c>
      <c r="U50" s="1027">
        <v>8</v>
      </c>
      <c r="V50" s="1027">
        <v>8</v>
      </c>
      <c r="W50" s="1027">
        <v>8</v>
      </c>
      <c r="X50" s="1027">
        <v>8</v>
      </c>
      <c r="Y50" s="1035"/>
      <c r="Z50" s="1021"/>
      <c r="AA50" s="1027">
        <v>8</v>
      </c>
      <c r="AB50" s="1027">
        <v>8</v>
      </c>
      <c r="AC50" s="1027">
        <v>8</v>
      </c>
      <c r="AD50" s="1027">
        <v>8</v>
      </c>
      <c r="AE50" s="1027">
        <v>8</v>
      </c>
      <c r="AF50" s="1051"/>
      <c r="AG50" s="1122"/>
      <c r="AH50" s="1134"/>
      <c r="AI50" s="1143"/>
      <c r="AJ50" s="1152"/>
    </row>
    <row r="51" spans="2:256" ht="13.5">
      <c r="B51" s="1003" t="s">
        <v>270</v>
      </c>
      <c r="C51" s="1013" t="s">
        <v>646</v>
      </c>
      <c r="D51" s="1013" t="s">
        <v>732</v>
      </c>
      <c r="E51" s="1022" t="s">
        <v>700</v>
      </c>
      <c r="F51" s="1028" t="s">
        <v>699</v>
      </c>
      <c r="G51" s="1028" t="s">
        <v>379</v>
      </c>
      <c r="H51" s="1028"/>
      <c r="I51" s="1028" t="s">
        <v>699</v>
      </c>
      <c r="J51" s="1028" t="s">
        <v>379</v>
      </c>
      <c r="K51" s="1036"/>
      <c r="L51" s="1022" t="s">
        <v>700</v>
      </c>
      <c r="M51" s="1028" t="s">
        <v>699</v>
      </c>
      <c r="N51" s="1028" t="s">
        <v>379</v>
      </c>
      <c r="O51" s="1028"/>
      <c r="P51" s="1028" t="s">
        <v>699</v>
      </c>
      <c r="Q51" s="1028" t="s">
        <v>379</v>
      </c>
      <c r="R51" s="1036"/>
      <c r="S51" s="1022" t="s">
        <v>700</v>
      </c>
      <c r="T51" s="1028" t="s">
        <v>699</v>
      </c>
      <c r="U51" s="1028" t="s">
        <v>379</v>
      </c>
      <c r="V51" s="1028"/>
      <c r="W51" s="1028" t="s">
        <v>699</v>
      </c>
      <c r="X51" s="1028" t="s">
        <v>379</v>
      </c>
      <c r="Y51" s="1036"/>
      <c r="Z51" s="1022" t="s">
        <v>700</v>
      </c>
      <c r="AA51" s="1028" t="s">
        <v>699</v>
      </c>
      <c r="AB51" s="1028" t="s">
        <v>379</v>
      </c>
      <c r="AC51" s="1028"/>
      <c r="AD51" s="1028" t="s">
        <v>699</v>
      </c>
      <c r="AE51" s="1028" t="s">
        <v>379</v>
      </c>
      <c r="AF51" s="1052"/>
      <c r="AG51" s="1125">
        <f>SUM(E52:AF52)</f>
        <v>160</v>
      </c>
      <c r="AH51" s="1135">
        <f>AG51/4</f>
        <v>40</v>
      </c>
      <c r="AI51" s="1064"/>
      <c r="AJ51" s="1070" t="s">
        <v>843</v>
      </c>
    </row>
    <row r="52" spans="2:256" ht="13.5">
      <c r="B52" s="1003"/>
      <c r="C52" s="1013"/>
      <c r="D52" s="1013"/>
      <c r="E52" s="1021">
        <v>8</v>
      </c>
      <c r="F52" s="1027">
        <v>8</v>
      </c>
      <c r="G52" s="1027">
        <v>8</v>
      </c>
      <c r="H52" s="1027"/>
      <c r="I52" s="1027">
        <v>8</v>
      </c>
      <c r="J52" s="1027">
        <v>8</v>
      </c>
      <c r="K52" s="1035"/>
      <c r="L52" s="1021">
        <v>8</v>
      </c>
      <c r="M52" s="1027">
        <v>8</v>
      </c>
      <c r="N52" s="1027">
        <v>8</v>
      </c>
      <c r="O52" s="1027"/>
      <c r="P52" s="1027">
        <v>8</v>
      </c>
      <c r="Q52" s="1027">
        <v>8</v>
      </c>
      <c r="R52" s="1035"/>
      <c r="S52" s="1021">
        <v>8</v>
      </c>
      <c r="T52" s="1027">
        <v>8</v>
      </c>
      <c r="U52" s="1027">
        <v>8</v>
      </c>
      <c r="V52" s="1027"/>
      <c r="W52" s="1027">
        <v>8</v>
      </c>
      <c r="X52" s="1027">
        <v>8</v>
      </c>
      <c r="Y52" s="1035"/>
      <c r="Z52" s="1021">
        <v>8</v>
      </c>
      <c r="AA52" s="1027">
        <v>8</v>
      </c>
      <c r="AB52" s="1027">
        <v>8</v>
      </c>
      <c r="AC52" s="1027"/>
      <c r="AD52" s="1027">
        <v>8</v>
      </c>
      <c r="AE52" s="1027">
        <v>8</v>
      </c>
      <c r="AF52" s="1051"/>
      <c r="AG52" s="1125"/>
      <c r="AH52" s="1135"/>
      <c r="AI52" s="1064"/>
      <c r="AJ52" s="1070"/>
    </row>
    <row r="53" spans="2:256" ht="13.5">
      <c r="B53" s="1081" t="s">
        <v>270</v>
      </c>
      <c r="C53" s="1087" t="s">
        <v>646</v>
      </c>
      <c r="D53" s="1087" t="s">
        <v>31</v>
      </c>
      <c r="E53" s="1022"/>
      <c r="F53" s="1028" t="s">
        <v>379</v>
      </c>
      <c r="G53" s="1028" t="s">
        <v>699</v>
      </c>
      <c r="H53" s="1028"/>
      <c r="I53" s="1028" t="s">
        <v>379</v>
      </c>
      <c r="J53" s="1028" t="s">
        <v>699</v>
      </c>
      <c r="K53" s="1036" t="s">
        <v>700</v>
      </c>
      <c r="L53" s="1022"/>
      <c r="M53" s="1028" t="s">
        <v>379</v>
      </c>
      <c r="N53" s="1028" t="s">
        <v>699</v>
      </c>
      <c r="O53" s="1028"/>
      <c r="P53" s="1028" t="s">
        <v>379</v>
      </c>
      <c r="Q53" s="1028" t="s">
        <v>699</v>
      </c>
      <c r="R53" s="1036" t="s">
        <v>700</v>
      </c>
      <c r="S53" s="1022"/>
      <c r="T53" s="1028" t="s">
        <v>379</v>
      </c>
      <c r="U53" s="1028" t="s">
        <v>699</v>
      </c>
      <c r="V53" s="1028"/>
      <c r="W53" s="1028" t="s">
        <v>379</v>
      </c>
      <c r="X53" s="1028" t="s">
        <v>699</v>
      </c>
      <c r="Y53" s="1036" t="s">
        <v>700</v>
      </c>
      <c r="Z53" s="1022"/>
      <c r="AA53" s="1028" t="s">
        <v>379</v>
      </c>
      <c r="AB53" s="1028" t="s">
        <v>699</v>
      </c>
      <c r="AC53" s="1028"/>
      <c r="AD53" s="1028" t="s">
        <v>379</v>
      </c>
      <c r="AE53" s="1028" t="s">
        <v>699</v>
      </c>
      <c r="AF53" s="1052" t="s">
        <v>700</v>
      </c>
      <c r="AG53" s="1127">
        <f>SUM(E54:AF54)</f>
        <v>160</v>
      </c>
      <c r="AH53" s="1137">
        <f>AG53/4</f>
        <v>40</v>
      </c>
      <c r="AI53" s="1145"/>
      <c r="AJ53" s="1154" t="s">
        <v>843</v>
      </c>
    </row>
    <row r="54" spans="2:256" ht="14.25">
      <c r="B54" s="1081"/>
      <c r="C54" s="1087"/>
      <c r="D54" s="1087"/>
      <c r="E54" s="1096"/>
      <c r="F54" s="1102">
        <v>8</v>
      </c>
      <c r="G54" s="1102">
        <v>8</v>
      </c>
      <c r="H54" s="1102"/>
      <c r="I54" s="1102">
        <v>8</v>
      </c>
      <c r="J54" s="1102">
        <v>8</v>
      </c>
      <c r="K54" s="1109">
        <v>8</v>
      </c>
      <c r="L54" s="1096"/>
      <c r="M54" s="1102">
        <v>8</v>
      </c>
      <c r="N54" s="1102">
        <v>8</v>
      </c>
      <c r="O54" s="1102"/>
      <c r="P54" s="1102">
        <v>8</v>
      </c>
      <c r="Q54" s="1102">
        <v>8</v>
      </c>
      <c r="R54" s="1109">
        <v>8</v>
      </c>
      <c r="S54" s="1096"/>
      <c r="T54" s="1102">
        <v>8</v>
      </c>
      <c r="U54" s="1102">
        <v>8</v>
      </c>
      <c r="V54" s="1102"/>
      <c r="W54" s="1102">
        <v>8</v>
      </c>
      <c r="X54" s="1102">
        <v>8</v>
      </c>
      <c r="Y54" s="1109">
        <v>8</v>
      </c>
      <c r="Z54" s="1096"/>
      <c r="AA54" s="1102">
        <v>8</v>
      </c>
      <c r="AB54" s="1102">
        <v>8</v>
      </c>
      <c r="AC54" s="1102"/>
      <c r="AD54" s="1102">
        <v>8</v>
      </c>
      <c r="AE54" s="1102">
        <v>8</v>
      </c>
      <c r="AF54" s="1119">
        <v>8</v>
      </c>
      <c r="AG54" s="1127"/>
      <c r="AH54" s="1137"/>
      <c r="AI54" s="1145"/>
      <c r="AJ54" s="1154"/>
    </row>
    <row r="55" spans="2:256" ht="27.75" customHeight="1">
      <c r="B55" s="1082" t="s">
        <v>391</v>
      </c>
      <c r="C55" s="1088"/>
      <c r="D55" s="1091"/>
      <c r="E55" s="1097">
        <f t="shared" ref="E55:AF55" si="0">E50+E52+E54</f>
        <v>8</v>
      </c>
      <c r="F55" s="1103">
        <f t="shared" si="0"/>
        <v>24</v>
      </c>
      <c r="G55" s="1103">
        <f t="shared" si="0"/>
        <v>24</v>
      </c>
      <c r="H55" s="1103">
        <f t="shared" si="0"/>
        <v>8</v>
      </c>
      <c r="I55" s="1103">
        <f t="shared" si="0"/>
        <v>24</v>
      </c>
      <c r="J55" s="1103">
        <f t="shared" si="0"/>
        <v>24</v>
      </c>
      <c r="K55" s="1110">
        <f t="shared" si="0"/>
        <v>8</v>
      </c>
      <c r="L55" s="1097">
        <f t="shared" si="0"/>
        <v>8</v>
      </c>
      <c r="M55" s="1103">
        <f t="shared" si="0"/>
        <v>24</v>
      </c>
      <c r="N55" s="1103">
        <f t="shared" si="0"/>
        <v>24</v>
      </c>
      <c r="O55" s="1103">
        <f t="shared" si="0"/>
        <v>8</v>
      </c>
      <c r="P55" s="1103">
        <f t="shared" si="0"/>
        <v>24</v>
      </c>
      <c r="Q55" s="1103">
        <f t="shared" si="0"/>
        <v>24</v>
      </c>
      <c r="R55" s="1110">
        <f t="shared" si="0"/>
        <v>8</v>
      </c>
      <c r="S55" s="1097">
        <f t="shared" si="0"/>
        <v>8</v>
      </c>
      <c r="T55" s="1103">
        <f t="shared" si="0"/>
        <v>24</v>
      </c>
      <c r="U55" s="1103">
        <f t="shared" si="0"/>
        <v>24</v>
      </c>
      <c r="V55" s="1103">
        <f t="shared" si="0"/>
        <v>8</v>
      </c>
      <c r="W55" s="1103">
        <f t="shared" si="0"/>
        <v>24</v>
      </c>
      <c r="X55" s="1103">
        <f t="shared" si="0"/>
        <v>24</v>
      </c>
      <c r="Y55" s="1110">
        <f t="shared" si="0"/>
        <v>8</v>
      </c>
      <c r="Z55" s="1097">
        <f t="shared" si="0"/>
        <v>8</v>
      </c>
      <c r="AA55" s="1103">
        <f t="shared" si="0"/>
        <v>24</v>
      </c>
      <c r="AB55" s="1103">
        <f t="shared" si="0"/>
        <v>24</v>
      </c>
      <c r="AC55" s="1103">
        <f t="shared" si="0"/>
        <v>8</v>
      </c>
      <c r="AD55" s="1103">
        <f t="shared" si="0"/>
        <v>24</v>
      </c>
      <c r="AE55" s="1103">
        <f t="shared" si="0"/>
        <v>24</v>
      </c>
      <c r="AF55" s="1110">
        <f t="shared" si="0"/>
        <v>8</v>
      </c>
      <c r="AG55" s="1128">
        <f>SUM(E55:AF55)</f>
        <v>480</v>
      </c>
      <c r="AH55" s="1138">
        <f>AG55/4</f>
        <v>120</v>
      </c>
      <c r="AI55" s="1146">
        <f>AH55/W58</f>
        <v>3</v>
      </c>
      <c r="AJ55" s="1155"/>
    </row>
    <row r="56" spans="2:256" ht="15" customHeight="1">
      <c r="B56" s="1006"/>
      <c r="C56" s="1006"/>
      <c r="D56" s="1006"/>
      <c r="AI56" s="1006"/>
    </row>
    <row r="57" spans="2:256" ht="4.5" customHeight="1">
      <c r="B57" s="1006"/>
      <c r="C57" s="1006"/>
      <c r="D57" s="1006"/>
      <c r="AI57" s="1006"/>
    </row>
    <row r="58" spans="2:256" ht="18" customHeight="1">
      <c r="B58" s="1083" t="s">
        <v>822</v>
      </c>
      <c r="C58" s="1083"/>
      <c r="D58" s="1083"/>
      <c r="E58" s="1083"/>
      <c r="F58" s="1083"/>
      <c r="G58" s="1083"/>
      <c r="H58" s="1083"/>
      <c r="I58" s="1083"/>
      <c r="J58" s="1083"/>
      <c r="K58" s="1083"/>
      <c r="L58" s="1083"/>
      <c r="M58" s="1083"/>
      <c r="N58" s="1083"/>
      <c r="O58" s="1083"/>
      <c r="P58" s="1083"/>
      <c r="Q58" s="1083"/>
      <c r="R58" s="1083"/>
      <c r="S58" s="1083"/>
      <c r="T58" s="1083"/>
      <c r="U58" s="1083"/>
      <c r="V58" s="1083"/>
      <c r="W58" s="1112">
        <v>40</v>
      </c>
      <c r="X58" s="1112"/>
      <c r="Y58" s="1083" t="s">
        <v>67</v>
      </c>
      <c r="Z58" s="1083"/>
      <c r="AA58" s="1083"/>
      <c r="AB58" s="1083"/>
      <c r="AC58" s="1083"/>
      <c r="AD58" s="1007"/>
      <c r="AE58" s="1114" t="s">
        <v>615</v>
      </c>
      <c r="AF58" s="1114"/>
      <c r="AG58" s="1114"/>
      <c r="AI58" s="1007"/>
    </row>
    <row r="59" spans="2:256" ht="7.5" customHeight="1">
      <c r="C59" s="1006"/>
      <c r="D59" s="1006"/>
      <c r="AI59" s="1006"/>
    </row>
    <row r="60" spans="2:256" s="246" customFormat="1" ht="15" customHeight="1">
      <c r="B60" s="1008" t="s">
        <v>490</v>
      </c>
      <c r="IV60" s="996"/>
    </row>
    <row r="61" spans="2:256" s="246" customFormat="1" ht="15" customHeight="1">
      <c r="B61" s="1008" t="s">
        <v>205</v>
      </c>
      <c r="AB61" s="1042" t="s">
        <v>482</v>
      </c>
      <c r="AC61" s="1045"/>
      <c r="AD61" s="1045"/>
      <c r="AE61" s="1045"/>
      <c r="AF61" s="1045"/>
      <c r="AG61" s="1045"/>
      <c r="AH61" s="1045"/>
      <c r="AI61" s="1067"/>
      <c r="IV61" s="996"/>
    </row>
    <row r="62" spans="2:256" s="246" customFormat="1" ht="15" customHeight="1">
      <c r="B62" s="1008" t="s">
        <v>805</v>
      </c>
      <c r="AB62" s="1043" t="s">
        <v>699</v>
      </c>
      <c r="AC62" s="1046" t="s">
        <v>836</v>
      </c>
      <c r="AD62" s="1046"/>
      <c r="AE62" s="1046"/>
      <c r="AF62" s="1046"/>
      <c r="AG62" s="1058"/>
      <c r="AH62" s="1065" t="s">
        <v>839</v>
      </c>
      <c r="AI62" s="1068"/>
      <c r="IV62" s="996"/>
    </row>
    <row r="63" spans="2:256" s="246" customFormat="1" ht="15" customHeight="1">
      <c r="B63" s="1008" t="s">
        <v>806</v>
      </c>
      <c r="H63" s="1030"/>
      <c r="AB63" s="1043" t="s">
        <v>700</v>
      </c>
      <c r="AC63" s="1047" t="s">
        <v>631</v>
      </c>
      <c r="AD63" s="1047"/>
      <c r="AE63" s="1047"/>
      <c r="AF63" s="1047"/>
      <c r="AG63" s="1059"/>
      <c r="AH63" s="1065" t="s">
        <v>502</v>
      </c>
      <c r="AI63" s="1068"/>
      <c r="IV63" s="996"/>
    </row>
    <row r="64" spans="2:256" s="246" customFormat="1" ht="15" customHeight="1">
      <c r="B64" s="1009" t="s">
        <v>807</v>
      </c>
      <c r="H64" s="1030"/>
      <c r="AB64" s="1043" t="s">
        <v>379</v>
      </c>
      <c r="AC64" s="1047" t="s">
        <v>837</v>
      </c>
      <c r="AD64" s="1047"/>
      <c r="AE64" s="1047"/>
      <c r="AF64" s="1047"/>
      <c r="AG64" s="1059"/>
      <c r="AH64" s="1065" t="s">
        <v>502</v>
      </c>
      <c r="AI64" s="1068"/>
      <c r="IV64" s="996"/>
    </row>
    <row r="65" spans="2:256" s="246" customFormat="1" ht="15" customHeight="1">
      <c r="B65" s="1008" t="s">
        <v>808</v>
      </c>
      <c r="H65" s="1030"/>
      <c r="AB65" s="1043" t="s">
        <v>701</v>
      </c>
      <c r="AC65" s="1047" t="s">
        <v>709</v>
      </c>
      <c r="AD65" s="1047"/>
      <c r="AE65" s="1047"/>
      <c r="AF65" s="1047"/>
      <c r="AG65" s="1059"/>
      <c r="AH65" s="1065" t="s">
        <v>502</v>
      </c>
      <c r="AI65" s="1068"/>
      <c r="IV65" s="996"/>
    </row>
    <row r="66" spans="2:256" s="246" customFormat="1" ht="15" customHeight="1">
      <c r="B66" s="1008" t="s">
        <v>809</v>
      </c>
      <c r="H66" s="1030"/>
      <c r="AB66" s="1043" t="s">
        <v>439</v>
      </c>
      <c r="AC66" s="1047" t="s">
        <v>838</v>
      </c>
      <c r="AD66" s="1047"/>
      <c r="AE66" s="1047"/>
      <c r="AF66" s="1047"/>
      <c r="AG66" s="1059"/>
      <c r="AH66" s="1065" t="s">
        <v>502</v>
      </c>
      <c r="AI66" s="1068"/>
      <c r="IV66" s="996"/>
    </row>
    <row r="67" spans="2:256" s="246" customFormat="1" ht="15" customHeight="1">
      <c r="B67" s="1008" t="s">
        <v>729</v>
      </c>
      <c r="H67" s="1030"/>
      <c r="AB67" s="1044" t="s">
        <v>446</v>
      </c>
      <c r="AC67" s="1113"/>
      <c r="AD67" s="1113"/>
      <c r="AE67" s="1113"/>
      <c r="AF67" s="1113"/>
      <c r="AG67" s="1113"/>
      <c r="AH67" s="1139"/>
      <c r="AI67" s="1147"/>
      <c r="IV67" s="996"/>
    </row>
    <row r="68" spans="2:256" s="246" customFormat="1" ht="15" customHeight="1">
      <c r="B68" s="1008" t="s">
        <v>483</v>
      </c>
      <c r="H68" s="1030"/>
      <c r="IV68" s="996"/>
    </row>
    <row r="69" spans="2:256" s="246" customFormat="1" ht="15" customHeight="1">
      <c r="B69" s="1008" t="s">
        <v>441</v>
      </c>
      <c r="IV69" s="996"/>
    </row>
    <row r="70" spans="2:256" s="246" customFormat="1" ht="15" customHeight="1">
      <c r="B70" s="1008" t="s">
        <v>353</v>
      </c>
    </row>
    <row r="71" spans="2:256" s="246" customFormat="1" ht="15" customHeight="1">
      <c r="B71" s="1010" t="s">
        <v>640</v>
      </c>
    </row>
    <row r="72" spans="2:256" s="997" customFormat="1" ht="14.25">
      <c r="B72" s="1011"/>
      <c r="C72" s="996"/>
      <c r="H72" s="1030"/>
      <c r="AI72" s="996"/>
    </row>
  </sheetData>
  <mergeCells count="174">
    <mergeCell ref="K2:M2"/>
    <mergeCell ref="O2:P2"/>
    <mergeCell ref="E6:K6"/>
    <mergeCell ref="L6:R6"/>
    <mergeCell ref="S6:Y6"/>
    <mergeCell ref="Z6:AF6"/>
    <mergeCell ref="AG6:AI6"/>
    <mergeCell ref="B55:D55"/>
    <mergeCell ref="W58:X58"/>
    <mergeCell ref="AB61:AI61"/>
    <mergeCell ref="AC62:AG62"/>
    <mergeCell ref="AH62:AI62"/>
    <mergeCell ref="AC63:AG63"/>
    <mergeCell ref="AH63:AI63"/>
    <mergeCell ref="AC64:AG64"/>
    <mergeCell ref="AH64:AI64"/>
    <mergeCell ref="AC65:AG65"/>
    <mergeCell ref="AH65:AI65"/>
    <mergeCell ref="AC66:AG66"/>
    <mergeCell ref="AH66:AI66"/>
    <mergeCell ref="B6:B8"/>
    <mergeCell ref="C6:C8"/>
    <mergeCell ref="D6:D8"/>
    <mergeCell ref="AJ6:AJ8"/>
    <mergeCell ref="AI7:AI8"/>
    <mergeCell ref="B9:B10"/>
    <mergeCell ref="C9:C10"/>
    <mergeCell ref="D9:D10"/>
    <mergeCell ref="AG9:AG10"/>
    <mergeCell ref="AH9:AH10"/>
    <mergeCell ref="AI9:AI10"/>
    <mergeCell ref="AJ9:AJ10"/>
    <mergeCell ref="B11:B12"/>
    <mergeCell ref="C11:C14"/>
    <mergeCell ref="D11:D14"/>
    <mergeCell ref="AG11:AG12"/>
    <mergeCell ref="AH11:AH12"/>
    <mergeCell ref="AI11:AI12"/>
    <mergeCell ref="AJ11:AJ14"/>
    <mergeCell ref="B13:B14"/>
    <mergeCell ref="AG13:AG14"/>
    <mergeCell ref="AH13:AH14"/>
    <mergeCell ref="AI13:AI14"/>
    <mergeCell ref="B15:B16"/>
    <mergeCell ref="C15:C18"/>
    <mergeCell ref="D15:D18"/>
    <mergeCell ref="AG15:AG16"/>
    <mergeCell ref="AH15:AH16"/>
    <mergeCell ref="AI15:AI16"/>
    <mergeCell ref="AJ15:AJ18"/>
    <mergeCell ref="B17:B18"/>
    <mergeCell ref="AG17:AG18"/>
    <mergeCell ref="AH17:AH18"/>
    <mergeCell ref="AI17:AI18"/>
    <mergeCell ref="B19:B20"/>
    <mergeCell ref="C19:C20"/>
    <mergeCell ref="D19:D20"/>
    <mergeCell ref="AG19:AG20"/>
    <mergeCell ref="AH19:AH20"/>
    <mergeCell ref="AI19:AI20"/>
    <mergeCell ref="AJ19:AJ20"/>
    <mergeCell ref="B21:B22"/>
    <mergeCell ref="C21:C22"/>
    <mergeCell ref="D21:D22"/>
    <mergeCell ref="AG21:AG22"/>
    <mergeCell ref="AH21:AH22"/>
    <mergeCell ref="AI21:AI22"/>
    <mergeCell ref="AJ21:AJ22"/>
    <mergeCell ref="B23:B24"/>
    <mergeCell ref="C23:C24"/>
    <mergeCell ref="D23:D24"/>
    <mergeCell ref="AG23:AG24"/>
    <mergeCell ref="AH23:AH24"/>
    <mergeCell ref="AI23:AI24"/>
    <mergeCell ref="AJ23:AJ24"/>
    <mergeCell ref="B25:B26"/>
    <mergeCell ref="C25:C26"/>
    <mergeCell ref="D25:D26"/>
    <mergeCell ref="AG25:AG26"/>
    <mergeCell ref="AH25:AH26"/>
    <mergeCell ref="AI25:AI26"/>
    <mergeCell ref="AJ25:AJ26"/>
    <mergeCell ref="B27:B28"/>
    <mergeCell ref="C27:C28"/>
    <mergeCell ref="D27:D28"/>
    <mergeCell ref="AG27:AG28"/>
    <mergeCell ref="AH27:AH28"/>
    <mergeCell ref="AI27:AI28"/>
    <mergeCell ref="AJ27:AJ28"/>
    <mergeCell ref="B29:B30"/>
    <mergeCell ref="C29:C30"/>
    <mergeCell ref="D29:D30"/>
    <mergeCell ref="AG29:AG30"/>
    <mergeCell ref="AH29:AH30"/>
    <mergeCell ref="AI29:AI30"/>
    <mergeCell ref="AJ29:AJ30"/>
    <mergeCell ref="B31:B32"/>
    <mergeCell ref="C31:C32"/>
    <mergeCell ref="D31:D32"/>
    <mergeCell ref="AG31:AG32"/>
    <mergeCell ref="AH31:AH32"/>
    <mergeCell ref="AI31:AI32"/>
    <mergeCell ref="AJ31:AJ32"/>
    <mergeCell ref="B33:B34"/>
    <mergeCell ref="C33:C36"/>
    <mergeCell ref="D33:D36"/>
    <mergeCell ref="AG33:AG34"/>
    <mergeCell ref="AH33:AH34"/>
    <mergeCell ref="AI33:AI34"/>
    <mergeCell ref="AJ33:AJ36"/>
    <mergeCell ref="B35:B36"/>
    <mergeCell ref="AG35:AG36"/>
    <mergeCell ref="AH35:AH36"/>
    <mergeCell ref="AI35:AI36"/>
    <mergeCell ref="B37:B38"/>
    <mergeCell ref="C37:C40"/>
    <mergeCell ref="D37:D40"/>
    <mergeCell ref="AG37:AG38"/>
    <mergeCell ref="AH37:AH38"/>
    <mergeCell ref="AI37:AI38"/>
    <mergeCell ref="AJ37:AJ40"/>
    <mergeCell ref="B39:B40"/>
    <mergeCell ref="AG39:AG40"/>
    <mergeCell ref="AH39:AH40"/>
    <mergeCell ref="AI39:AI40"/>
    <mergeCell ref="B41:B42"/>
    <mergeCell ref="C41:C42"/>
    <mergeCell ref="D41:D42"/>
    <mergeCell ref="AG41:AG42"/>
    <mergeCell ref="AH41:AH42"/>
    <mergeCell ref="AI41:AI42"/>
    <mergeCell ref="AJ41:AJ42"/>
    <mergeCell ref="B43:B44"/>
    <mergeCell ref="C43:C44"/>
    <mergeCell ref="D43:D44"/>
    <mergeCell ref="AG43:AG44"/>
    <mergeCell ref="AH43:AH44"/>
    <mergeCell ref="AI43:AI44"/>
    <mergeCell ref="AJ43:AJ44"/>
    <mergeCell ref="B45:B46"/>
    <mergeCell ref="C45:C46"/>
    <mergeCell ref="D45:D46"/>
    <mergeCell ref="AG45:AG46"/>
    <mergeCell ref="AH45:AH46"/>
    <mergeCell ref="AI45:AI46"/>
    <mergeCell ref="AJ45:AJ46"/>
    <mergeCell ref="B47:B48"/>
    <mergeCell ref="C47:C48"/>
    <mergeCell ref="D47:D48"/>
    <mergeCell ref="AG47:AG48"/>
    <mergeCell ref="AH47:AH48"/>
    <mergeCell ref="AI47:AI48"/>
    <mergeCell ref="AJ47:AJ48"/>
    <mergeCell ref="B49:B50"/>
    <mergeCell ref="C49:C50"/>
    <mergeCell ref="D49:D50"/>
    <mergeCell ref="AG49:AG50"/>
    <mergeCell ref="AH49:AH50"/>
    <mergeCell ref="AI49:AI50"/>
    <mergeCell ref="AJ49:AJ50"/>
    <mergeCell ref="B51:B52"/>
    <mergeCell ref="C51:C52"/>
    <mergeCell ref="D51:D52"/>
    <mergeCell ref="AG51:AG52"/>
    <mergeCell ref="AH51:AH52"/>
    <mergeCell ref="AI51:AI52"/>
    <mergeCell ref="AJ51:AJ52"/>
    <mergeCell ref="B53:B54"/>
    <mergeCell ref="C53:C54"/>
    <mergeCell ref="D53:D54"/>
    <mergeCell ref="AG53:AG54"/>
    <mergeCell ref="AH53:AH54"/>
    <mergeCell ref="AI53:AI54"/>
    <mergeCell ref="AJ53:AJ54"/>
  </mergeCells>
  <phoneticPr fontId="24" type="Hiragana"/>
  <printOptions horizontalCentered="1" verticalCentered="1"/>
  <pageMargins left="0.45833333333333326" right="0.39583333333333326" top="0.51181102362204722" bottom="0.6" header="0.51181102362204722" footer="0.51181102362204722"/>
  <pageSetup paperSize="9"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80" zoomScaleSheetLayoutView="80" workbookViewId="0"/>
  </sheetViews>
  <sheetFormatPr defaultRowHeight="13.5"/>
  <cols>
    <col min="1" max="1" width="1.5" style="72" customWidth="1"/>
    <col min="2" max="2" width="4.25" style="72" customWidth="1"/>
    <col min="3" max="3" width="3.375" style="72" customWidth="1"/>
    <col min="4" max="4" width="0.5" style="72" customWidth="1"/>
    <col min="5" max="40" width="3.125" style="72" customWidth="1"/>
    <col min="41" max="41" width="1.5" style="72" customWidth="1"/>
    <col min="42" max="42" width="9" style="73" customWidth="1"/>
    <col min="43" max="16384" width="9" style="72" customWidth="1"/>
  </cols>
  <sheetData>
    <row r="1" spans="2:42" s="74" customFormat="1">
      <c r="AP1" s="75"/>
    </row>
    <row r="2" spans="2:42" s="74" customFormat="1">
      <c r="B2" s="75" t="s">
        <v>72</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row>
    <row r="3" spans="2:42" s="74" customFormat="1" ht="14.25" customHeight="1">
      <c r="AB3" s="85" t="s">
        <v>10</v>
      </c>
      <c r="AC3" s="100"/>
      <c r="AD3" s="100"/>
      <c r="AE3" s="100"/>
      <c r="AF3" s="128"/>
      <c r="AG3" s="171"/>
      <c r="AH3" s="177"/>
      <c r="AI3" s="177"/>
      <c r="AJ3" s="177"/>
      <c r="AK3" s="177"/>
      <c r="AL3" s="177"/>
      <c r="AM3" s="177"/>
      <c r="AN3" s="196"/>
      <c r="AO3" s="233"/>
      <c r="AP3" s="75"/>
    </row>
    <row r="4" spans="2:42" s="74" customFormat="1">
      <c r="AP4" s="234"/>
    </row>
    <row r="5" spans="2:42" s="74" customFormat="1">
      <c r="B5" s="76" t="s">
        <v>269</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row>
    <row r="6" spans="2:42" s="74" customFormat="1">
      <c r="B6" s="76" t="s">
        <v>355</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row>
    <row r="7" spans="2:42" s="74" customFormat="1" ht="13.5" customHeight="1">
      <c r="AE7" s="195" t="s">
        <v>352</v>
      </c>
      <c r="AF7" s="209"/>
      <c r="AG7" s="209"/>
      <c r="AH7" s="74" t="s">
        <v>11</v>
      </c>
      <c r="AI7" s="209"/>
      <c r="AJ7" s="209"/>
      <c r="AK7" s="74" t="s">
        <v>276</v>
      </c>
      <c r="AL7" s="209"/>
      <c r="AM7" s="209"/>
      <c r="AN7" s="74" t="s">
        <v>91</v>
      </c>
    </row>
    <row r="8" spans="2:42" s="74" customFormat="1" ht="13.5" customHeight="1">
      <c r="AE8" s="195"/>
      <c r="AF8" s="76"/>
      <c r="AG8" s="76"/>
      <c r="AI8" s="76"/>
      <c r="AJ8" s="76"/>
      <c r="AL8" s="76"/>
      <c r="AM8" s="76"/>
    </row>
    <row r="9" spans="2:42" s="74" customFormat="1">
      <c r="E9" s="117" t="s">
        <v>32</v>
      </c>
      <c r="F9" s="117"/>
      <c r="G9" s="117"/>
      <c r="H9" s="117"/>
      <c r="I9" s="117"/>
      <c r="K9" s="74" t="s">
        <v>346</v>
      </c>
      <c r="L9" s="76"/>
      <c r="M9" s="76"/>
      <c r="N9" s="76"/>
      <c r="O9" s="76"/>
      <c r="P9" s="76"/>
      <c r="Q9" s="76"/>
      <c r="R9" s="76"/>
      <c r="S9" s="76"/>
      <c r="T9" s="76"/>
    </row>
    <row r="10" spans="2:42" s="74" customFormat="1">
      <c r="E10" s="76"/>
      <c r="F10" s="76"/>
      <c r="G10" s="76"/>
      <c r="H10" s="76"/>
      <c r="I10" s="76"/>
      <c r="L10" s="76"/>
      <c r="M10" s="76"/>
      <c r="N10" s="76"/>
      <c r="O10" s="76"/>
      <c r="P10" s="76"/>
      <c r="Q10" s="76"/>
      <c r="R10" s="76"/>
      <c r="S10" s="76"/>
      <c r="T10" s="76"/>
    </row>
    <row r="11" spans="2:42" s="74" customFormat="1" ht="19.5" customHeight="1">
      <c r="E11" s="76"/>
      <c r="F11" s="76"/>
      <c r="G11" s="76"/>
      <c r="H11" s="76"/>
      <c r="I11" s="76"/>
      <c r="L11" s="76"/>
      <c r="M11" s="76"/>
      <c r="N11" s="76"/>
      <c r="O11" s="76"/>
      <c r="P11" s="76"/>
      <c r="Q11" s="76"/>
      <c r="R11" s="76"/>
      <c r="S11" s="76"/>
      <c r="T11" s="76"/>
      <c r="Y11" s="74" t="s">
        <v>453</v>
      </c>
      <c r="AB11" s="200"/>
      <c r="AC11" s="200"/>
      <c r="AD11" s="200"/>
      <c r="AE11" s="200"/>
      <c r="AF11" s="200"/>
      <c r="AG11" s="200"/>
      <c r="AH11" s="200"/>
      <c r="AI11" s="200"/>
      <c r="AJ11" s="200"/>
      <c r="AK11" s="200"/>
      <c r="AL11" s="200"/>
      <c r="AM11" s="200"/>
    </row>
    <row r="12" spans="2:42" s="74" customFormat="1" ht="19.5" customHeight="1">
      <c r="E12" s="76"/>
      <c r="F12" s="76"/>
      <c r="G12" s="76"/>
      <c r="H12" s="76"/>
      <c r="I12" s="76"/>
      <c r="L12" s="76"/>
      <c r="M12" s="76"/>
      <c r="N12" s="76"/>
      <c r="O12" s="76"/>
      <c r="P12" s="76"/>
      <c r="Q12" s="76"/>
      <c r="R12" s="76"/>
      <c r="S12" s="76"/>
      <c r="T12" s="76"/>
      <c r="Y12" s="74" t="s">
        <v>143</v>
      </c>
      <c r="AB12" s="200"/>
      <c r="AC12" s="200"/>
      <c r="AD12" s="200"/>
      <c r="AE12" s="200"/>
      <c r="AF12" s="200"/>
      <c r="AG12" s="200"/>
      <c r="AH12" s="200"/>
      <c r="AI12" s="200"/>
      <c r="AJ12" s="200"/>
      <c r="AK12" s="200"/>
      <c r="AL12" s="200"/>
      <c r="AM12" s="200"/>
    </row>
    <row r="13" spans="2:42" s="74" customFormat="1" ht="19.5" customHeight="1">
      <c r="Y13" s="74" t="s">
        <v>588</v>
      </c>
      <c r="AA13" s="195"/>
      <c r="AD13" s="200"/>
      <c r="AE13" s="200"/>
      <c r="AF13" s="200"/>
      <c r="AG13" s="200"/>
      <c r="AH13" s="200"/>
      <c r="AI13" s="200"/>
      <c r="AJ13" s="200"/>
      <c r="AK13" s="200"/>
      <c r="AL13" s="200"/>
      <c r="AM13" s="200"/>
    </row>
    <row r="14" spans="2:42" s="74" customFormat="1">
      <c r="AA14" s="195"/>
      <c r="AB14" s="75"/>
      <c r="AC14" s="75"/>
      <c r="AD14" s="75"/>
      <c r="AE14" s="75"/>
      <c r="AF14" s="75"/>
      <c r="AG14" s="75"/>
      <c r="AH14" s="75"/>
      <c r="AI14" s="75"/>
      <c r="AJ14" s="75"/>
      <c r="AK14" s="75"/>
      <c r="AL14" s="75"/>
      <c r="AM14" s="75"/>
      <c r="AN14" s="75"/>
    </row>
    <row r="15" spans="2:42" s="74" customFormat="1">
      <c r="C15" s="75" t="s">
        <v>107</v>
      </c>
      <c r="D15" s="75"/>
    </row>
    <row r="16" spans="2:42" s="74" customFormat="1" ht="6.75" customHeight="1">
      <c r="C16" s="75"/>
      <c r="D16" s="75"/>
    </row>
    <row r="17" spans="2:42" s="74" customFormat="1" ht="14.25" customHeight="1">
      <c r="B17" s="77" t="s">
        <v>199</v>
      </c>
      <c r="C17" s="87" t="s">
        <v>36</v>
      </c>
      <c r="D17" s="101"/>
      <c r="E17" s="101"/>
      <c r="F17" s="101"/>
      <c r="G17" s="101"/>
      <c r="H17" s="101"/>
      <c r="I17" s="101"/>
      <c r="J17" s="101"/>
      <c r="K17" s="101"/>
      <c r="L17" s="129"/>
      <c r="M17" s="147"/>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223"/>
    </row>
    <row r="18" spans="2:42" s="74" customFormat="1" ht="18.75" customHeight="1">
      <c r="B18" s="78"/>
      <c r="C18" s="88" t="s">
        <v>132</v>
      </c>
      <c r="D18" s="102"/>
      <c r="E18" s="102"/>
      <c r="F18" s="102"/>
      <c r="G18" s="102"/>
      <c r="H18" s="102"/>
      <c r="I18" s="102"/>
      <c r="J18" s="102"/>
      <c r="K18" s="102"/>
      <c r="L18" s="130"/>
      <c r="M18" s="148"/>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224"/>
    </row>
    <row r="19" spans="2:42" s="74" customFormat="1" ht="13.5" customHeight="1">
      <c r="B19" s="78"/>
      <c r="C19" s="87" t="s">
        <v>42</v>
      </c>
      <c r="D19" s="101"/>
      <c r="E19" s="101"/>
      <c r="F19" s="101"/>
      <c r="G19" s="101"/>
      <c r="H19" s="101"/>
      <c r="I19" s="101"/>
      <c r="J19" s="101"/>
      <c r="K19" s="101"/>
      <c r="L19" s="131"/>
      <c r="M19" s="149" t="s">
        <v>371</v>
      </c>
      <c r="N19" s="149"/>
      <c r="O19" s="149"/>
      <c r="P19" s="149"/>
      <c r="Q19" s="149"/>
      <c r="R19" s="149"/>
      <c r="S19" s="149"/>
      <c r="T19" s="182" t="s">
        <v>376</v>
      </c>
      <c r="U19" s="149"/>
      <c r="V19" s="149"/>
      <c r="W19" s="149"/>
      <c r="X19" s="182" t="s">
        <v>382</v>
      </c>
      <c r="Y19" s="149"/>
      <c r="Z19" s="149"/>
      <c r="AA19" s="149"/>
      <c r="AB19" s="149"/>
      <c r="AC19" s="149"/>
      <c r="AD19" s="149"/>
      <c r="AE19" s="149"/>
      <c r="AF19" s="149"/>
      <c r="AG19" s="149"/>
      <c r="AH19" s="149"/>
      <c r="AI19" s="149"/>
      <c r="AJ19" s="149"/>
      <c r="AK19" s="149"/>
      <c r="AL19" s="149"/>
      <c r="AM19" s="149"/>
      <c r="AN19" s="210"/>
    </row>
    <row r="20" spans="2:42" s="74" customFormat="1" ht="13.5" customHeight="1">
      <c r="B20" s="78"/>
      <c r="C20" s="89"/>
      <c r="D20" s="103"/>
      <c r="E20" s="103"/>
      <c r="F20" s="103"/>
      <c r="G20" s="103"/>
      <c r="H20" s="103"/>
      <c r="I20" s="103"/>
      <c r="J20" s="103"/>
      <c r="K20" s="103"/>
      <c r="L20" s="132"/>
      <c r="M20" s="150" t="s">
        <v>248</v>
      </c>
      <c r="N20" s="150"/>
      <c r="O20" s="150"/>
      <c r="P20" s="150"/>
      <c r="Q20" s="167" t="s">
        <v>83</v>
      </c>
      <c r="R20" s="150"/>
      <c r="S20" s="150"/>
      <c r="T20" s="150"/>
      <c r="U20" s="150"/>
      <c r="V20" s="150" t="str">
        <v>郡市</v>
      </c>
      <c r="W20" s="150"/>
      <c r="X20" s="150"/>
      <c r="Y20" s="150"/>
      <c r="Z20" s="150"/>
      <c r="AA20" s="150"/>
      <c r="AB20" s="150"/>
      <c r="AC20" s="150"/>
      <c r="AD20" s="150"/>
      <c r="AE20" s="150"/>
      <c r="AF20" s="150"/>
      <c r="AG20" s="150"/>
      <c r="AH20" s="150"/>
      <c r="AI20" s="150"/>
      <c r="AJ20" s="150"/>
      <c r="AK20" s="150"/>
      <c r="AL20" s="150"/>
      <c r="AM20" s="150"/>
      <c r="AN20" s="225"/>
    </row>
    <row r="21" spans="2:42" s="74" customFormat="1" ht="13.5" customHeight="1">
      <c r="B21" s="78"/>
      <c r="C21" s="88"/>
      <c r="D21" s="102"/>
      <c r="E21" s="102"/>
      <c r="F21" s="102"/>
      <c r="G21" s="102"/>
      <c r="H21" s="102"/>
      <c r="I21" s="102"/>
      <c r="J21" s="102"/>
      <c r="K21" s="102"/>
      <c r="L21" s="130"/>
      <c r="M21" s="151" t="s">
        <v>209</v>
      </c>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226"/>
    </row>
    <row r="22" spans="2:42" s="74" customFormat="1" ht="14.25" customHeight="1">
      <c r="B22" s="78"/>
      <c r="C22" s="90" t="s">
        <v>39</v>
      </c>
      <c r="D22" s="104"/>
      <c r="E22" s="104"/>
      <c r="F22" s="104"/>
      <c r="G22" s="104"/>
      <c r="H22" s="104"/>
      <c r="I22" s="104"/>
      <c r="J22" s="104"/>
      <c r="K22" s="104"/>
      <c r="L22" s="133"/>
      <c r="M22" s="85" t="s">
        <v>44</v>
      </c>
      <c r="N22" s="100"/>
      <c r="O22" s="100"/>
      <c r="P22" s="100"/>
      <c r="Q22" s="128"/>
      <c r="R22" s="171"/>
      <c r="S22" s="177"/>
      <c r="T22" s="177"/>
      <c r="U22" s="177"/>
      <c r="V22" s="177"/>
      <c r="W22" s="177"/>
      <c r="X22" s="177"/>
      <c r="Y22" s="177"/>
      <c r="Z22" s="177"/>
      <c r="AA22" s="196"/>
      <c r="AB22" s="201" t="s">
        <v>46</v>
      </c>
      <c r="AC22" s="149"/>
      <c r="AD22" s="149"/>
      <c r="AE22" s="149"/>
      <c r="AF22" s="210"/>
      <c r="AG22" s="171"/>
      <c r="AH22" s="177"/>
      <c r="AI22" s="177"/>
      <c r="AJ22" s="177"/>
      <c r="AK22" s="177"/>
      <c r="AL22" s="177"/>
      <c r="AM22" s="177"/>
      <c r="AN22" s="196"/>
    </row>
    <row r="23" spans="2:42" ht="14.25" customHeight="1">
      <c r="B23" s="78"/>
      <c r="C23" s="91" t="s">
        <v>126</v>
      </c>
      <c r="D23" s="105"/>
      <c r="E23" s="105"/>
      <c r="F23" s="105"/>
      <c r="G23" s="105"/>
      <c r="H23" s="105"/>
      <c r="I23" s="105"/>
      <c r="J23" s="105"/>
      <c r="K23" s="105"/>
      <c r="L23" s="134"/>
      <c r="M23" s="98"/>
      <c r="N23" s="115"/>
      <c r="O23" s="115"/>
      <c r="P23" s="115"/>
      <c r="Q23" s="115"/>
      <c r="R23" s="115"/>
      <c r="S23" s="115"/>
      <c r="T23" s="115"/>
      <c r="U23" s="183"/>
      <c r="V23" s="85" t="s">
        <v>48</v>
      </c>
      <c r="W23" s="100"/>
      <c r="X23" s="100"/>
      <c r="Y23" s="100"/>
      <c r="Z23" s="100"/>
      <c r="AA23" s="128"/>
      <c r="AB23" s="98"/>
      <c r="AC23" s="115"/>
      <c r="AD23" s="115"/>
      <c r="AE23" s="115"/>
      <c r="AF23" s="115"/>
      <c r="AG23" s="115"/>
      <c r="AH23" s="115"/>
      <c r="AI23" s="115"/>
      <c r="AJ23" s="115"/>
      <c r="AK23" s="115"/>
      <c r="AL23" s="115"/>
      <c r="AM23" s="115"/>
      <c r="AN23" s="183"/>
      <c r="AP23" s="72"/>
    </row>
    <row r="24" spans="2:42" ht="14.25" customHeight="1">
      <c r="B24" s="78"/>
      <c r="C24" s="92" t="s">
        <v>50</v>
      </c>
      <c r="D24" s="106"/>
      <c r="E24" s="106"/>
      <c r="F24" s="106"/>
      <c r="G24" s="106"/>
      <c r="H24" s="106"/>
      <c r="I24" s="106"/>
      <c r="J24" s="106"/>
      <c r="K24" s="106"/>
      <c r="L24" s="135"/>
      <c r="M24" s="85" t="s">
        <v>40</v>
      </c>
      <c r="N24" s="100"/>
      <c r="O24" s="100"/>
      <c r="P24" s="100"/>
      <c r="Q24" s="128"/>
      <c r="R24" s="172"/>
      <c r="S24" s="178"/>
      <c r="T24" s="178"/>
      <c r="U24" s="178"/>
      <c r="V24" s="178"/>
      <c r="W24" s="178"/>
      <c r="X24" s="178"/>
      <c r="Y24" s="178"/>
      <c r="Z24" s="178"/>
      <c r="AA24" s="197"/>
      <c r="AB24" s="115" t="s">
        <v>34</v>
      </c>
      <c r="AC24" s="115"/>
      <c r="AD24" s="115"/>
      <c r="AE24" s="115"/>
      <c r="AF24" s="183"/>
      <c r="AG24" s="172"/>
      <c r="AH24" s="178"/>
      <c r="AI24" s="178"/>
      <c r="AJ24" s="178"/>
      <c r="AK24" s="178"/>
      <c r="AL24" s="178"/>
      <c r="AM24" s="178"/>
      <c r="AN24" s="197"/>
      <c r="AP24" s="72"/>
    </row>
    <row r="25" spans="2:42" ht="13.5" customHeight="1">
      <c r="B25" s="78"/>
      <c r="C25" s="87" t="s">
        <v>51</v>
      </c>
      <c r="D25" s="101"/>
      <c r="E25" s="101"/>
      <c r="F25" s="101"/>
      <c r="G25" s="101"/>
      <c r="H25" s="101"/>
      <c r="I25" s="101"/>
      <c r="J25" s="101"/>
      <c r="K25" s="101"/>
      <c r="L25" s="131"/>
      <c r="M25" s="149" t="s">
        <v>371</v>
      </c>
      <c r="N25" s="149"/>
      <c r="O25" s="149"/>
      <c r="P25" s="149"/>
      <c r="Q25" s="149"/>
      <c r="R25" s="149"/>
      <c r="S25" s="149"/>
      <c r="T25" s="182" t="s">
        <v>376</v>
      </c>
      <c r="U25" s="149"/>
      <c r="V25" s="149"/>
      <c r="W25" s="149"/>
      <c r="X25" s="182" t="s">
        <v>382</v>
      </c>
      <c r="Y25" s="149"/>
      <c r="Z25" s="149"/>
      <c r="AA25" s="149"/>
      <c r="AB25" s="149"/>
      <c r="AC25" s="149"/>
      <c r="AD25" s="149"/>
      <c r="AE25" s="149"/>
      <c r="AF25" s="149"/>
      <c r="AG25" s="149"/>
      <c r="AH25" s="149"/>
      <c r="AI25" s="149"/>
      <c r="AJ25" s="149"/>
      <c r="AK25" s="149"/>
      <c r="AL25" s="149"/>
      <c r="AM25" s="149"/>
      <c r="AN25" s="210"/>
      <c r="AP25" s="72"/>
    </row>
    <row r="26" spans="2:42" ht="14.25" customHeight="1">
      <c r="B26" s="78"/>
      <c r="C26" s="89"/>
      <c r="D26" s="103"/>
      <c r="E26" s="103"/>
      <c r="F26" s="103"/>
      <c r="G26" s="103"/>
      <c r="H26" s="103"/>
      <c r="I26" s="103"/>
      <c r="J26" s="103"/>
      <c r="K26" s="103"/>
      <c r="L26" s="132"/>
      <c r="M26" s="150" t="s">
        <v>248</v>
      </c>
      <c r="N26" s="150"/>
      <c r="O26" s="150"/>
      <c r="P26" s="150"/>
      <c r="Q26" s="167" t="s">
        <v>83</v>
      </c>
      <c r="R26" s="150"/>
      <c r="S26" s="150"/>
      <c r="T26" s="150"/>
      <c r="U26" s="150"/>
      <c r="V26" s="150" t="str">
        <v>郡市</v>
      </c>
      <c r="W26" s="150"/>
      <c r="X26" s="150"/>
      <c r="Y26" s="150"/>
      <c r="Z26" s="150"/>
      <c r="AA26" s="150"/>
      <c r="AB26" s="150"/>
      <c r="AC26" s="150"/>
      <c r="AD26" s="150"/>
      <c r="AE26" s="150"/>
      <c r="AF26" s="150"/>
      <c r="AG26" s="150"/>
      <c r="AH26" s="150"/>
      <c r="AI26" s="150"/>
      <c r="AJ26" s="150"/>
      <c r="AK26" s="150"/>
      <c r="AL26" s="150"/>
      <c r="AM26" s="150"/>
      <c r="AN26" s="225"/>
      <c r="AP26" s="72"/>
    </row>
    <row r="27" spans="2:42">
      <c r="B27" s="79"/>
      <c r="C27" s="88"/>
      <c r="D27" s="102"/>
      <c r="E27" s="102"/>
      <c r="F27" s="102"/>
      <c r="G27" s="102"/>
      <c r="H27" s="102"/>
      <c r="I27" s="102"/>
      <c r="J27" s="102"/>
      <c r="K27" s="102"/>
      <c r="L27" s="130"/>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226"/>
      <c r="AP27" s="72"/>
    </row>
    <row r="28" spans="2:42" ht="13.5" customHeight="1">
      <c r="B28" s="80" t="s">
        <v>211</v>
      </c>
      <c r="C28" s="87" t="s">
        <v>36</v>
      </c>
      <c r="D28" s="101"/>
      <c r="E28" s="101"/>
      <c r="F28" s="101"/>
      <c r="G28" s="101"/>
      <c r="H28" s="101"/>
      <c r="I28" s="101"/>
      <c r="J28" s="101"/>
      <c r="K28" s="101"/>
      <c r="L28" s="131"/>
      <c r="M28" s="147"/>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223"/>
      <c r="AP28" s="72"/>
    </row>
    <row r="29" spans="2:42" ht="21.75" customHeight="1">
      <c r="B29" s="81"/>
      <c r="C29" s="88" t="s">
        <v>272</v>
      </c>
      <c r="D29" s="102"/>
      <c r="E29" s="102"/>
      <c r="F29" s="102"/>
      <c r="G29" s="102"/>
      <c r="H29" s="102"/>
      <c r="I29" s="102"/>
      <c r="J29" s="102"/>
      <c r="K29" s="102"/>
      <c r="L29" s="130"/>
      <c r="M29" s="148"/>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224"/>
      <c r="AP29" s="72"/>
    </row>
    <row r="30" spans="2:42" ht="13.5" customHeight="1">
      <c r="B30" s="81"/>
      <c r="C30" s="87" t="s">
        <v>181</v>
      </c>
      <c r="D30" s="101"/>
      <c r="E30" s="101"/>
      <c r="F30" s="101"/>
      <c r="G30" s="101"/>
      <c r="H30" s="101"/>
      <c r="I30" s="101"/>
      <c r="J30" s="101"/>
      <c r="K30" s="101"/>
      <c r="L30" s="131"/>
      <c r="M30" s="149" t="s">
        <v>371</v>
      </c>
      <c r="N30" s="149"/>
      <c r="O30" s="149"/>
      <c r="P30" s="149"/>
      <c r="Q30" s="149"/>
      <c r="R30" s="149"/>
      <c r="S30" s="149"/>
      <c r="T30" s="182" t="s">
        <v>376</v>
      </c>
      <c r="U30" s="149"/>
      <c r="V30" s="149"/>
      <c r="W30" s="149"/>
      <c r="X30" s="182" t="s">
        <v>382</v>
      </c>
      <c r="Y30" s="149"/>
      <c r="Z30" s="149"/>
      <c r="AA30" s="149"/>
      <c r="AB30" s="149"/>
      <c r="AC30" s="149"/>
      <c r="AD30" s="149"/>
      <c r="AE30" s="149"/>
      <c r="AF30" s="149"/>
      <c r="AG30" s="149"/>
      <c r="AH30" s="149"/>
      <c r="AI30" s="149"/>
      <c r="AJ30" s="149"/>
      <c r="AK30" s="149"/>
      <c r="AL30" s="149"/>
      <c r="AM30" s="149"/>
      <c r="AN30" s="210"/>
      <c r="AP30" s="72"/>
    </row>
    <row r="31" spans="2:42" ht="14.25" customHeight="1">
      <c r="B31" s="81"/>
      <c r="C31" s="89"/>
      <c r="D31" s="103"/>
      <c r="E31" s="103"/>
      <c r="F31" s="103"/>
      <c r="G31" s="103"/>
      <c r="H31" s="103"/>
      <c r="I31" s="103"/>
      <c r="J31" s="103"/>
      <c r="K31" s="103"/>
      <c r="L31" s="132"/>
      <c r="M31" s="150" t="s">
        <v>530</v>
      </c>
      <c r="N31" s="150"/>
      <c r="O31" s="150"/>
      <c r="P31" s="150"/>
      <c r="Q31" s="167" t="s">
        <v>83</v>
      </c>
      <c r="R31" s="150" t="s">
        <v>559</v>
      </c>
      <c r="S31" s="150"/>
      <c r="T31" s="150"/>
      <c r="U31" s="150"/>
      <c r="V31" s="150" t="s">
        <v>169</v>
      </c>
      <c r="W31" s="150"/>
      <c r="X31" s="150"/>
      <c r="Y31" s="150"/>
      <c r="Z31" s="150"/>
      <c r="AA31" s="150"/>
      <c r="AB31" s="150"/>
      <c r="AC31" s="150"/>
      <c r="AD31" s="150"/>
      <c r="AE31" s="150"/>
      <c r="AF31" s="150"/>
      <c r="AG31" s="150"/>
      <c r="AH31" s="150"/>
      <c r="AI31" s="150"/>
      <c r="AJ31" s="150"/>
      <c r="AK31" s="150"/>
      <c r="AL31" s="150"/>
      <c r="AM31" s="150"/>
      <c r="AN31" s="225"/>
      <c r="AP31" s="72"/>
    </row>
    <row r="32" spans="2:42">
      <c r="B32" s="81"/>
      <c r="C32" s="88"/>
      <c r="D32" s="102"/>
      <c r="E32" s="102"/>
      <c r="F32" s="102"/>
      <c r="G32" s="102"/>
      <c r="H32" s="102"/>
      <c r="I32" s="102"/>
      <c r="J32" s="102"/>
      <c r="K32" s="102"/>
      <c r="L32" s="130"/>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226"/>
      <c r="AP32" s="72"/>
    </row>
    <row r="33" spans="2:42" ht="14.25" customHeight="1">
      <c r="B33" s="81"/>
      <c r="C33" s="90" t="s">
        <v>39</v>
      </c>
      <c r="D33" s="104"/>
      <c r="E33" s="104"/>
      <c r="F33" s="104"/>
      <c r="G33" s="104"/>
      <c r="H33" s="104"/>
      <c r="I33" s="104"/>
      <c r="J33" s="104"/>
      <c r="K33" s="104"/>
      <c r="L33" s="133"/>
      <c r="M33" s="85" t="s">
        <v>44</v>
      </c>
      <c r="N33" s="100"/>
      <c r="O33" s="100"/>
      <c r="P33" s="100"/>
      <c r="Q33" s="128"/>
      <c r="R33" s="171"/>
      <c r="S33" s="177"/>
      <c r="T33" s="177"/>
      <c r="U33" s="177"/>
      <c r="V33" s="177"/>
      <c r="W33" s="177"/>
      <c r="X33" s="177"/>
      <c r="Y33" s="177"/>
      <c r="Z33" s="177"/>
      <c r="AA33" s="196"/>
      <c r="AB33" s="201" t="s">
        <v>46</v>
      </c>
      <c r="AC33" s="149"/>
      <c r="AD33" s="149"/>
      <c r="AE33" s="149"/>
      <c r="AF33" s="210"/>
      <c r="AG33" s="171"/>
      <c r="AH33" s="177"/>
      <c r="AI33" s="177"/>
      <c r="AJ33" s="177"/>
      <c r="AK33" s="177"/>
      <c r="AL33" s="177"/>
      <c r="AM33" s="177"/>
      <c r="AN33" s="196"/>
      <c r="AP33" s="72"/>
    </row>
    <row r="34" spans="2:42" ht="13.5" customHeight="1">
      <c r="B34" s="81"/>
      <c r="C34" s="93" t="s">
        <v>49</v>
      </c>
      <c r="D34" s="107"/>
      <c r="E34" s="107"/>
      <c r="F34" s="107"/>
      <c r="G34" s="107"/>
      <c r="H34" s="107"/>
      <c r="I34" s="107"/>
      <c r="J34" s="107"/>
      <c r="K34" s="107"/>
      <c r="L34" s="136"/>
      <c r="M34" s="149" t="s">
        <v>371</v>
      </c>
      <c r="N34" s="149"/>
      <c r="O34" s="149"/>
      <c r="P34" s="149"/>
      <c r="Q34" s="149"/>
      <c r="R34" s="149"/>
      <c r="S34" s="149"/>
      <c r="T34" s="182" t="s">
        <v>376</v>
      </c>
      <c r="U34" s="149"/>
      <c r="V34" s="149"/>
      <c r="W34" s="149"/>
      <c r="X34" s="182" t="s">
        <v>382</v>
      </c>
      <c r="Y34" s="149"/>
      <c r="Z34" s="149"/>
      <c r="AA34" s="149"/>
      <c r="AB34" s="149"/>
      <c r="AC34" s="149"/>
      <c r="AD34" s="149"/>
      <c r="AE34" s="149"/>
      <c r="AF34" s="149"/>
      <c r="AG34" s="149"/>
      <c r="AH34" s="149"/>
      <c r="AI34" s="149"/>
      <c r="AJ34" s="149"/>
      <c r="AK34" s="149"/>
      <c r="AL34" s="149"/>
      <c r="AM34" s="149"/>
      <c r="AN34" s="210"/>
      <c r="AP34" s="72"/>
    </row>
    <row r="35" spans="2:42" ht="14.25" customHeight="1">
      <c r="B35" s="81"/>
      <c r="C35" s="94"/>
      <c r="D35" s="108"/>
      <c r="E35" s="108"/>
      <c r="F35" s="108"/>
      <c r="G35" s="108"/>
      <c r="H35" s="108"/>
      <c r="I35" s="108"/>
      <c r="J35" s="108"/>
      <c r="K35" s="108"/>
      <c r="L35" s="137"/>
      <c r="M35" s="150" t="s">
        <v>248</v>
      </c>
      <c r="N35" s="150"/>
      <c r="O35" s="150"/>
      <c r="P35" s="150"/>
      <c r="Q35" s="167" t="s">
        <v>83</v>
      </c>
      <c r="R35" s="150"/>
      <c r="S35" s="150"/>
      <c r="T35" s="150"/>
      <c r="U35" s="150"/>
      <c r="V35" s="150" t="str">
        <v>郡市</v>
      </c>
      <c r="W35" s="150"/>
      <c r="X35" s="150"/>
      <c r="Y35" s="150"/>
      <c r="Z35" s="150"/>
      <c r="AA35" s="150"/>
      <c r="AB35" s="150"/>
      <c r="AC35" s="150"/>
      <c r="AD35" s="150"/>
      <c r="AE35" s="150"/>
      <c r="AF35" s="150"/>
      <c r="AG35" s="150"/>
      <c r="AH35" s="150"/>
      <c r="AI35" s="150"/>
      <c r="AJ35" s="150"/>
      <c r="AK35" s="150"/>
      <c r="AL35" s="150"/>
      <c r="AM35" s="150"/>
      <c r="AN35" s="225"/>
      <c r="AP35" s="72"/>
    </row>
    <row r="36" spans="2:42">
      <c r="B36" s="81"/>
      <c r="C36" s="95"/>
      <c r="D36" s="109"/>
      <c r="E36" s="109"/>
      <c r="F36" s="109"/>
      <c r="G36" s="109"/>
      <c r="H36" s="109"/>
      <c r="I36" s="109"/>
      <c r="J36" s="109"/>
      <c r="K36" s="109"/>
      <c r="L36" s="138"/>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226"/>
      <c r="AP36" s="72"/>
    </row>
    <row r="37" spans="2:42" ht="14.25" customHeight="1">
      <c r="B37" s="81"/>
      <c r="C37" s="90" t="s">
        <v>39</v>
      </c>
      <c r="D37" s="104"/>
      <c r="E37" s="104"/>
      <c r="F37" s="104"/>
      <c r="G37" s="104"/>
      <c r="H37" s="104"/>
      <c r="I37" s="104"/>
      <c r="J37" s="104"/>
      <c r="K37" s="104"/>
      <c r="L37" s="133"/>
      <c r="M37" s="85" t="s">
        <v>44</v>
      </c>
      <c r="N37" s="100"/>
      <c r="O37" s="100"/>
      <c r="P37" s="100"/>
      <c r="Q37" s="128"/>
      <c r="R37" s="171"/>
      <c r="S37" s="177"/>
      <c r="T37" s="177"/>
      <c r="U37" s="177"/>
      <c r="V37" s="177"/>
      <c r="W37" s="177"/>
      <c r="X37" s="177"/>
      <c r="Y37" s="177"/>
      <c r="Z37" s="177"/>
      <c r="AA37" s="196"/>
      <c r="AB37" s="201" t="s">
        <v>46</v>
      </c>
      <c r="AC37" s="149"/>
      <c r="AD37" s="149"/>
      <c r="AE37" s="149"/>
      <c r="AF37" s="210"/>
      <c r="AG37" s="171"/>
      <c r="AH37" s="177"/>
      <c r="AI37" s="177"/>
      <c r="AJ37" s="177"/>
      <c r="AK37" s="177"/>
      <c r="AL37" s="177"/>
      <c r="AM37" s="177"/>
      <c r="AN37" s="196"/>
      <c r="AP37" s="72"/>
    </row>
    <row r="38" spans="2:42" ht="14.25" customHeight="1">
      <c r="B38" s="81"/>
      <c r="C38" s="90" t="s">
        <v>54</v>
      </c>
      <c r="D38" s="104"/>
      <c r="E38" s="104"/>
      <c r="F38" s="104"/>
      <c r="G38" s="104"/>
      <c r="H38" s="104"/>
      <c r="I38" s="104"/>
      <c r="J38" s="104"/>
      <c r="K38" s="104"/>
      <c r="L38" s="133"/>
      <c r="M38" s="92"/>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35"/>
      <c r="AP38" s="72"/>
    </row>
    <row r="39" spans="2:42" ht="13.5" customHeight="1">
      <c r="B39" s="81"/>
      <c r="C39" s="87" t="s">
        <v>28</v>
      </c>
      <c r="D39" s="101"/>
      <c r="E39" s="101"/>
      <c r="F39" s="101"/>
      <c r="G39" s="101"/>
      <c r="H39" s="101"/>
      <c r="I39" s="101"/>
      <c r="J39" s="101"/>
      <c r="K39" s="101"/>
      <c r="L39" s="131"/>
      <c r="M39" s="149" t="s">
        <v>371</v>
      </c>
      <c r="N39" s="149"/>
      <c r="O39" s="149"/>
      <c r="P39" s="149"/>
      <c r="Q39" s="149"/>
      <c r="R39" s="149"/>
      <c r="S39" s="149"/>
      <c r="T39" s="182" t="s">
        <v>376</v>
      </c>
      <c r="U39" s="149"/>
      <c r="V39" s="149"/>
      <c r="W39" s="149"/>
      <c r="X39" s="182" t="s">
        <v>382</v>
      </c>
      <c r="Y39" s="149"/>
      <c r="Z39" s="149"/>
      <c r="AA39" s="149"/>
      <c r="AB39" s="149"/>
      <c r="AC39" s="149"/>
      <c r="AD39" s="149"/>
      <c r="AE39" s="149"/>
      <c r="AF39" s="149"/>
      <c r="AG39" s="149"/>
      <c r="AH39" s="149"/>
      <c r="AI39" s="149"/>
      <c r="AJ39" s="149"/>
      <c r="AK39" s="149"/>
      <c r="AL39" s="149"/>
      <c r="AM39" s="149"/>
      <c r="AN39" s="210"/>
      <c r="AP39" s="72"/>
    </row>
    <row r="40" spans="2:42" ht="14.25" customHeight="1">
      <c r="B40" s="81"/>
      <c r="C40" s="89"/>
      <c r="D40" s="103"/>
      <c r="E40" s="103"/>
      <c r="F40" s="103"/>
      <c r="G40" s="103"/>
      <c r="H40" s="103"/>
      <c r="I40" s="103"/>
      <c r="J40" s="103"/>
      <c r="K40" s="103"/>
      <c r="L40" s="132"/>
      <c r="M40" s="150" t="s">
        <v>248</v>
      </c>
      <c r="N40" s="150"/>
      <c r="O40" s="150"/>
      <c r="P40" s="150"/>
      <c r="Q40" s="167" t="s">
        <v>83</v>
      </c>
      <c r="R40" s="150"/>
      <c r="S40" s="150"/>
      <c r="T40" s="150"/>
      <c r="U40" s="150"/>
      <c r="V40" s="150" t="str">
        <v>郡市</v>
      </c>
      <c r="W40" s="150"/>
      <c r="X40" s="150"/>
      <c r="Y40" s="150"/>
      <c r="Z40" s="150"/>
      <c r="AA40" s="150"/>
      <c r="AB40" s="150"/>
      <c r="AC40" s="150"/>
      <c r="AD40" s="150"/>
      <c r="AE40" s="150"/>
      <c r="AF40" s="150"/>
      <c r="AG40" s="150"/>
      <c r="AH40" s="150"/>
      <c r="AI40" s="150"/>
      <c r="AJ40" s="150"/>
      <c r="AK40" s="150"/>
      <c r="AL40" s="150"/>
      <c r="AM40" s="150"/>
      <c r="AN40" s="225"/>
      <c r="AP40" s="72"/>
    </row>
    <row r="41" spans="2:42">
      <c r="B41" s="82"/>
      <c r="C41" s="88"/>
      <c r="D41" s="102"/>
      <c r="E41" s="102"/>
      <c r="F41" s="102"/>
      <c r="G41" s="102"/>
      <c r="H41" s="102"/>
      <c r="I41" s="102"/>
      <c r="J41" s="102"/>
      <c r="K41" s="102"/>
      <c r="L41" s="130"/>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226"/>
      <c r="AP41" s="72"/>
    </row>
    <row r="42" spans="2:42" ht="13.5" customHeight="1">
      <c r="B42" s="80" t="s">
        <v>108</v>
      </c>
      <c r="C42" s="96" t="s">
        <v>212</v>
      </c>
      <c r="D42" s="110"/>
      <c r="E42" s="110"/>
      <c r="F42" s="110"/>
      <c r="G42" s="110"/>
      <c r="H42" s="110"/>
      <c r="I42" s="110"/>
      <c r="J42" s="110"/>
      <c r="K42" s="110"/>
      <c r="L42" s="110"/>
      <c r="M42" s="152" t="s">
        <v>676</v>
      </c>
      <c r="N42" s="158"/>
      <c r="O42" s="161" t="s">
        <v>372</v>
      </c>
      <c r="P42" s="164"/>
      <c r="Q42" s="168"/>
      <c r="R42" s="173" t="s">
        <v>64</v>
      </c>
      <c r="S42" s="179"/>
      <c r="T42" s="179"/>
      <c r="U42" s="179"/>
      <c r="V42" s="179"/>
      <c r="W42" s="179"/>
      <c r="X42" s="179"/>
      <c r="Y42" s="179"/>
      <c r="Z42" s="192"/>
      <c r="AA42" s="161" t="s">
        <v>147</v>
      </c>
      <c r="AB42" s="164"/>
      <c r="AC42" s="164"/>
      <c r="AD42" s="168"/>
      <c r="AE42" s="206" t="s">
        <v>152</v>
      </c>
      <c r="AF42" s="211"/>
      <c r="AG42" s="211"/>
      <c r="AH42" s="211"/>
      <c r="AI42" s="213" t="s">
        <v>173</v>
      </c>
      <c r="AJ42" s="217"/>
      <c r="AK42" s="217"/>
      <c r="AL42" s="217"/>
      <c r="AM42" s="217"/>
      <c r="AN42" s="227"/>
      <c r="AP42" s="72"/>
    </row>
    <row r="43" spans="2:42" ht="14.25" customHeight="1">
      <c r="B43" s="81"/>
      <c r="C43" s="97"/>
      <c r="D43" s="111"/>
      <c r="E43" s="111"/>
      <c r="F43" s="111"/>
      <c r="G43" s="111"/>
      <c r="H43" s="111"/>
      <c r="I43" s="111"/>
      <c r="J43" s="111"/>
      <c r="K43" s="111"/>
      <c r="L43" s="111"/>
      <c r="M43" s="153"/>
      <c r="N43" s="159"/>
      <c r="O43" s="162" t="s">
        <v>117</v>
      </c>
      <c r="P43" s="165"/>
      <c r="Q43" s="169"/>
      <c r="R43" s="174"/>
      <c r="S43" s="180"/>
      <c r="T43" s="180"/>
      <c r="U43" s="180"/>
      <c r="V43" s="180"/>
      <c r="W43" s="180"/>
      <c r="X43" s="180"/>
      <c r="Y43" s="180"/>
      <c r="Z43" s="193"/>
      <c r="AA43" s="198" t="s">
        <v>62</v>
      </c>
      <c r="AB43" s="202"/>
      <c r="AC43" s="202"/>
      <c r="AD43" s="202"/>
      <c r="AE43" s="207" t="s">
        <v>4</v>
      </c>
      <c r="AF43" s="212"/>
      <c r="AG43" s="212"/>
      <c r="AH43" s="212"/>
      <c r="AI43" s="214" t="s">
        <v>123</v>
      </c>
      <c r="AJ43" s="218"/>
      <c r="AK43" s="218"/>
      <c r="AL43" s="218"/>
      <c r="AM43" s="218"/>
      <c r="AN43" s="228"/>
      <c r="AP43" s="72"/>
    </row>
    <row r="44" spans="2:42" ht="14.25" customHeight="1">
      <c r="B44" s="81"/>
      <c r="C44" s="78" t="s">
        <v>362</v>
      </c>
      <c r="D44" s="112"/>
      <c r="E44" s="118" t="s">
        <v>321</v>
      </c>
      <c r="F44" s="118"/>
      <c r="G44" s="118"/>
      <c r="H44" s="118"/>
      <c r="I44" s="118"/>
      <c r="J44" s="118"/>
      <c r="K44" s="118"/>
      <c r="L44" s="139"/>
      <c r="M44" s="154"/>
      <c r="N44" s="160"/>
      <c r="O44" s="163"/>
      <c r="P44" s="166"/>
      <c r="Q44" s="170"/>
      <c r="R44" s="175" t="s">
        <v>187</v>
      </c>
      <c r="S44" s="181" t="s">
        <v>195</v>
      </c>
      <c r="T44" s="181"/>
      <c r="U44" s="187" t="s">
        <v>187</v>
      </c>
      <c r="V44" s="181" t="s">
        <v>381</v>
      </c>
      <c r="W44" s="181"/>
      <c r="X44" s="187" t="s">
        <v>187</v>
      </c>
      <c r="Y44" s="181" t="s">
        <v>386</v>
      </c>
      <c r="Z44" s="194"/>
      <c r="AA44" s="199"/>
      <c r="AB44" s="203"/>
      <c r="AC44" s="203"/>
      <c r="AD44" s="205"/>
      <c r="AE44" s="199"/>
      <c r="AF44" s="203"/>
      <c r="AG44" s="203"/>
      <c r="AH44" s="205"/>
      <c r="AI44" s="215" t="s">
        <v>187</v>
      </c>
      <c r="AJ44" s="219" t="s">
        <v>387</v>
      </c>
      <c r="AK44" s="219"/>
      <c r="AL44" s="222" t="s">
        <v>190</v>
      </c>
      <c r="AM44" s="219" t="s">
        <v>389</v>
      </c>
      <c r="AN44" s="229"/>
      <c r="AP44" s="72"/>
    </row>
    <row r="45" spans="2:42" ht="14.25" customHeight="1">
      <c r="B45" s="81"/>
      <c r="C45" s="78"/>
      <c r="D45" s="112"/>
      <c r="E45" s="118" t="s">
        <v>185</v>
      </c>
      <c r="F45" s="123"/>
      <c r="G45" s="123"/>
      <c r="H45" s="123"/>
      <c r="I45" s="123"/>
      <c r="J45" s="123"/>
      <c r="K45" s="123"/>
      <c r="L45" s="140"/>
      <c r="M45" s="154"/>
      <c r="N45" s="160"/>
      <c r="O45" s="163"/>
      <c r="P45" s="166"/>
      <c r="Q45" s="170"/>
      <c r="R45" s="175" t="s">
        <v>187</v>
      </c>
      <c r="S45" s="181" t="s">
        <v>195</v>
      </c>
      <c r="T45" s="181"/>
      <c r="U45" s="187" t="s">
        <v>187</v>
      </c>
      <c r="V45" s="181" t="s">
        <v>381</v>
      </c>
      <c r="W45" s="181"/>
      <c r="X45" s="187" t="s">
        <v>187</v>
      </c>
      <c r="Y45" s="181" t="s">
        <v>386</v>
      </c>
      <c r="Z45" s="194"/>
      <c r="AA45" s="199"/>
      <c r="AB45" s="203"/>
      <c r="AC45" s="203"/>
      <c r="AD45" s="205"/>
      <c r="AE45" s="199"/>
      <c r="AF45" s="203"/>
      <c r="AG45" s="203"/>
      <c r="AH45" s="205"/>
      <c r="AI45" s="215" t="s">
        <v>187</v>
      </c>
      <c r="AJ45" s="219" t="s">
        <v>387</v>
      </c>
      <c r="AK45" s="219"/>
      <c r="AL45" s="222" t="s">
        <v>190</v>
      </c>
      <c r="AM45" s="219" t="s">
        <v>389</v>
      </c>
      <c r="AN45" s="229"/>
      <c r="AP45" s="72"/>
    </row>
    <row r="46" spans="2:42" ht="14.25" customHeight="1">
      <c r="B46" s="81"/>
      <c r="C46" s="78"/>
      <c r="D46" s="112"/>
      <c r="E46" s="118" t="s">
        <v>365</v>
      </c>
      <c r="F46" s="123"/>
      <c r="G46" s="123"/>
      <c r="H46" s="123"/>
      <c r="I46" s="123"/>
      <c r="J46" s="123"/>
      <c r="K46" s="123"/>
      <c r="L46" s="140"/>
      <c r="M46" s="154"/>
      <c r="N46" s="160"/>
      <c r="O46" s="163"/>
      <c r="P46" s="166"/>
      <c r="Q46" s="170"/>
      <c r="R46" s="175" t="s">
        <v>187</v>
      </c>
      <c r="S46" s="181" t="s">
        <v>195</v>
      </c>
      <c r="T46" s="181"/>
      <c r="U46" s="187" t="s">
        <v>187</v>
      </c>
      <c r="V46" s="181" t="s">
        <v>381</v>
      </c>
      <c r="W46" s="181"/>
      <c r="X46" s="187" t="s">
        <v>187</v>
      </c>
      <c r="Y46" s="181" t="s">
        <v>386</v>
      </c>
      <c r="Z46" s="194"/>
      <c r="AA46" s="199"/>
      <c r="AB46" s="203"/>
      <c r="AC46" s="203"/>
      <c r="AD46" s="205"/>
      <c r="AE46" s="199"/>
      <c r="AF46" s="203"/>
      <c r="AG46" s="203"/>
      <c r="AH46" s="205"/>
      <c r="AI46" s="215" t="s">
        <v>187</v>
      </c>
      <c r="AJ46" s="219" t="s">
        <v>387</v>
      </c>
      <c r="AK46" s="219"/>
      <c r="AL46" s="222" t="s">
        <v>190</v>
      </c>
      <c r="AM46" s="219" t="s">
        <v>389</v>
      </c>
      <c r="AN46" s="229"/>
      <c r="AP46" s="72"/>
    </row>
    <row r="47" spans="2:42" ht="14.25" customHeight="1">
      <c r="B47" s="81"/>
      <c r="C47" s="78"/>
      <c r="D47" s="112"/>
      <c r="E47" s="118" t="s">
        <v>323</v>
      </c>
      <c r="F47" s="123"/>
      <c r="G47" s="123"/>
      <c r="H47" s="123"/>
      <c r="I47" s="123"/>
      <c r="J47" s="123"/>
      <c r="K47" s="123"/>
      <c r="L47" s="140"/>
      <c r="M47" s="154"/>
      <c r="N47" s="160"/>
      <c r="O47" s="163"/>
      <c r="P47" s="166"/>
      <c r="Q47" s="170"/>
      <c r="R47" s="175" t="s">
        <v>187</v>
      </c>
      <c r="S47" s="181" t="s">
        <v>195</v>
      </c>
      <c r="T47" s="181"/>
      <c r="U47" s="187" t="s">
        <v>187</v>
      </c>
      <c r="V47" s="181" t="s">
        <v>381</v>
      </c>
      <c r="W47" s="181"/>
      <c r="X47" s="187" t="s">
        <v>187</v>
      </c>
      <c r="Y47" s="181" t="s">
        <v>386</v>
      </c>
      <c r="Z47" s="194"/>
      <c r="AA47" s="199"/>
      <c r="AB47" s="203"/>
      <c r="AC47" s="203"/>
      <c r="AD47" s="205"/>
      <c r="AE47" s="199"/>
      <c r="AF47" s="203"/>
      <c r="AG47" s="203"/>
      <c r="AH47" s="205"/>
      <c r="AI47" s="215" t="s">
        <v>187</v>
      </c>
      <c r="AJ47" s="219" t="s">
        <v>387</v>
      </c>
      <c r="AK47" s="219"/>
      <c r="AL47" s="222" t="s">
        <v>190</v>
      </c>
      <c r="AM47" s="219" t="s">
        <v>389</v>
      </c>
      <c r="AN47" s="229"/>
      <c r="AP47" s="72"/>
    </row>
    <row r="48" spans="2:42" ht="14.25" customHeight="1">
      <c r="B48" s="81"/>
      <c r="C48" s="78"/>
      <c r="D48" s="112"/>
      <c r="E48" s="118" t="s">
        <v>325</v>
      </c>
      <c r="F48" s="123"/>
      <c r="G48" s="123"/>
      <c r="H48" s="123"/>
      <c r="I48" s="123"/>
      <c r="J48" s="123"/>
      <c r="K48" s="123"/>
      <c r="L48" s="140"/>
      <c r="M48" s="154"/>
      <c r="N48" s="160"/>
      <c r="O48" s="163"/>
      <c r="P48" s="166"/>
      <c r="Q48" s="170"/>
      <c r="R48" s="175" t="s">
        <v>187</v>
      </c>
      <c r="S48" s="181" t="s">
        <v>195</v>
      </c>
      <c r="T48" s="181"/>
      <c r="U48" s="187" t="s">
        <v>187</v>
      </c>
      <c r="V48" s="181" t="s">
        <v>381</v>
      </c>
      <c r="W48" s="181"/>
      <c r="X48" s="187" t="s">
        <v>187</v>
      </c>
      <c r="Y48" s="181" t="s">
        <v>386</v>
      </c>
      <c r="Z48" s="194"/>
      <c r="AA48" s="199"/>
      <c r="AB48" s="203"/>
      <c r="AC48" s="203"/>
      <c r="AD48" s="205"/>
      <c r="AE48" s="199"/>
      <c r="AF48" s="203"/>
      <c r="AG48" s="203"/>
      <c r="AH48" s="205"/>
      <c r="AI48" s="215" t="s">
        <v>187</v>
      </c>
      <c r="AJ48" s="219" t="s">
        <v>387</v>
      </c>
      <c r="AK48" s="219"/>
      <c r="AL48" s="222" t="s">
        <v>190</v>
      </c>
      <c r="AM48" s="219" t="s">
        <v>389</v>
      </c>
      <c r="AN48" s="229"/>
      <c r="AP48" s="72"/>
    </row>
    <row r="49" spans="2:42" ht="14.25" customHeight="1">
      <c r="B49" s="81"/>
      <c r="C49" s="78"/>
      <c r="D49" s="112"/>
      <c r="E49" s="119" t="s">
        <v>327</v>
      </c>
      <c r="F49" s="124"/>
      <c r="G49" s="124"/>
      <c r="H49" s="124"/>
      <c r="I49" s="124"/>
      <c r="J49" s="124"/>
      <c r="K49" s="124"/>
      <c r="L49" s="141"/>
      <c r="M49" s="154"/>
      <c r="N49" s="160"/>
      <c r="O49" s="163"/>
      <c r="P49" s="166"/>
      <c r="Q49" s="170"/>
      <c r="R49" s="175" t="s">
        <v>187</v>
      </c>
      <c r="S49" s="181" t="s">
        <v>195</v>
      </c>
      <c r="T49" s="181"/>
      <c r="U49" s="187" t="s">
        <v>187</v>
      </c>
      <c r="V49" s="181" t="s">
        <v>381</v>
      </c>
      <c r="W49" s="181"/>
      <c r="X49" s="187" t="s">
        <v>187</v>
      </c>
      <c r="Y49" s="181" t="s">
        <v>386</v>
      </c>
      <c r="Z49" s="194"/>
      <c r="AA49" s="199"/>
      <c r="AB49" s="203"/>
      <c r="AC49" s="203"/>
      <c r="AD49" s="205"/>
      <c r="AE49" s="199"/>
      <c r="AF49" s="203"/>
      <c r="AG49" s="203"/>
      <c r="AH49" s="205"/>
      <c r="AI49" s="215" t="s">
        <v>187</v>
      </c>
      <c r="AJ49" s="219" t="s">
        <v>387</v>
      </c>
      <c r="AK49" s="219"/>
      <c r="AL49" s="222" t="s">
        <v>190</v>
      </c>
      <c r="AM49" s="219" t="s">
        <v>389</v>
      </c>
      <c r="AN49" s="229"/>
      <c r="AP49" s="72"/>
    </row>
    <row r="50" spans="2:42" ht="14.25" customHeight="1">
      <c r="B50" s="81"/>
      <c r="C50" s="78"/>
      <c r="D50" s="112"/>
      <c r="E50" s="119" t="s">
        <v>366</v>
      </c>
      <c r="F50" s="124"/>
      <c r="G50" s="124"/>
      <c r="H50" s="124"/>
      <c r="I50" s="124"/>
      <c r="J50" s="124"/>
      <c r="K50" s="124"/>
      <c r="L50" s="141"/>
      <c r="M50" s="154"/>
      <c r="N50" s="160"/>
      <c r="O50" s="163"/>
      <c r="P50" s="166"/>
      <c r="Q50" s="170"/>
      <c r="R50" s="175" t="s">
        <v>187</v>
      </c>
      <c r="S50" s="181" t="s">
        <v>195</v>
      </c>
      <c r="T50" s="181"/>
      <c r="U50" s="187" t="s">
        <v>187</v>
      </c>
      <c r="V50" s="181" t="s">
        <v>381</v>
      </c>
      <c r="W50" s="181"/>
      <c r="X50" s="187" t="s">
        <v>187</v>
      </c>
      <c r="Y50" s="181" t="s">
        <v>386</v>
      </c>
      <c r="Z50" s="194"/>
      <c r="AA50" s="199"/>
      <c r="AB50" s="203"/>
      <c r="AC50" s="203"/>
      <c r="AD50" s="205"/>
      <c r="AE50" s="199"/>
      <c r="AF50" s="203"/>
      <c r="AG50" s="203"/>
      <c r="AH50" s="205"/>
      <c r="AI50" s="215" t="s">
        <v>187</v>
      </c>
      <c r="AJ50" s="219" t="s">
        <v>387</v>
      </c>
      <c r="AK50" s="219"/>
      <c r="AL50" s="222" t="s">
        <v>190</v>
      </c>
      <c r="AM50" s="219" t="s">
        <v>389</v>
      </c>
      <c r="AN50" s="229"/>
      <c r="AP50" s="72"/>
    </row>
    <row r="51" spans="2:42" ht="14.25" customHeight="1">
      <c r="B51" s="81"/>
      <c r="C51" s="78"/>
      <c r="D51" s="113"/>
      <c r="E51" s="119" t="s">
        <v>368</v>
      </c>
      <c r="F51" s="125"/>
      <c r="G51" s="125"/>
      <c r="H51" s="125"/>
      <c r="I51" s="125"/>
      <c r="J51" s="125"/>
      <c r="K51" s="125"/>
      <c r="L51" s="142"/>
      <c r="M51" s="154"/>
      <c r="N51" s="160"/>
      <c r="O51" s="163"/>
      <c r="P51" s="166"/>
      <c r="Q51" s="170"/>
      <c r="R51" s="175" t="s">
        <v>187</v>
      </c>
      <c r="S51" s="181" t="s">
        <v>195</v>
      </c>
      <c r="T51" s="181"/>
      <c r="U51" s="187" t="s">
        <v>187</v>
      </c>
      <c r="V51" s="181" t="s">
        <v>381</v>
      </c>
      <c r="W51" s="181"/>
      <c r="X51" s="187" t="s">
        <v>187</v>
      </c>
      <c r="Y51" s="181" t="s">
        <v>386</v>
      </c>
      <c r="Z51" s="194"/>
      <c r="AA51" s="199"/>
      <c r="AB51" s="203"/>
      <c r="AC51" s="203"/>
      <c r="AD51" s="205"/>
      <c r="AE51" s="199"/>
      <c r="AF51" s="203"/>
      <c r="AG51" s="203"/>
      <c r="AH51" s="205"/>
      <c r="AI51" s="215" t="s">
        <v>187</v>
      </c>
      <c r="AJ51" s="219" t="s">
        <v>387</v>
      </c>
      <c r="AK51" s="219"/>
      <c r="AL51" s="222" t="s">
        <v>190</v>
      </c>
      <c r="AM51" s="219" t="s">
        <v>389</v>
      </c>
      <c r="AN51" s="229"/>
      <c r="AP51" s="72"/>
    </row>
    <row r="52" spans="2:42" ht="14.25" customHeight="1">
      <c r="B52" s="81"/>
      <c r="C52" s="78"/>
      <c r="D52" s="113"/>
      <c r="E52" s="120" t="s">
        <v>335</v>
      </c>
      <c r="F52" s="126"/>
      <c r="G52" s="126"/>
      <c r="H52" s="126"/>
      <c r="I52" s="126"/>
      <c r="J52" s="126"/>
      <c r="K52" s="126"/>
      <c r="L52" s="143"/>
      <c r="M52" s="154"/>
      <c r="N52" s="160"/>
      <c r="O52" s="163"/>
      <c r="P52" s="166"/>
      <c r="Q52" s="170"/>
      <c r="R52" s="175" t="s">
        <v>187</v>
      </c>
      <c r="S52" s="181" t="s">
        <v>195</v>
      </c>
      <c r="T52" s="181"/>
      <c r="U52" s="187" t="s">
        <v>187</v>
      </c>
      <c r="V52" s="181" t="s">
        <v>381</v>
      </c>
      <c r="W52" s="181"/>
      <c r="X52" s="187" t="s">
        <v>187</v>
      </c>
      <c r="Y52" s="181" t="s">
        <v>386</v>
      </c>
      <c r="Z52" s="194"/>
      <c r="AA52" s="199"/>
      <c r="AB52" s="203"/>
      <c r="AC52" s="203"/>
      <c r="AD52" s="205"/>
      <c r="AE52" s="199"/>
      <c r="AF52" s="203"/>
      <c r="AG52" s="203"/>
      <c r="AH52" s="205"/>
      <c r="AI52" s="215" t="s">
        <v>187</v>
      </c>
      <c r="AJ52" s="219" t="s">
        <v>387</v>
      </c>
      <c r="AK52" s="219"/>
      <c r="AL52" s="222" t="s">
        <v>190</v>
      </c>
      <c r="AM52" s="219" t="s">
        <v>389</v>
      </c>
      <c r="AN52" s="229"/>
      <c r="AP52" s="72"/>
    </row>
    <row r="53" spans="2:42" ht="14.25" customHeight="1">
      <c r="B53" s="81"/>
      <c r="C53" s="78"/>
      <c r="D53" s="113"/>
      <c r="E53" s="121" t="s">
        <v>336</v>
      </c>
      <c r="F53" s="127"/>
      <c r="G53" s="127"/>
      <c r="H53" s="127"/>
      <c r="I53" s="127"/>
      <c r="J53" s="127"/>
      <c r="K53" s="127"/>
      <c r="L53" s="144"/>
      <c r="M53" s="154"/>
      <c r="N53" s="160"/>
      <c r="O53" s="163"/>
      <c r="P53" s="166"/>
      <c r="Q53" s="170"/>
      <c r="R53" s="175" t="s">
        <v>187</v>
      </c>
      <c r="S53" s="181" t="s">
        <v>195</v>
      </c>
      <c r="T53" s="181"/>
      <c r="U53" s="187" t="s">
        <v>187</v>
      </c>
      <c r="V53" s="181" t="s">
        <v>381</v>
      </c>
      <c r="W53" s="181"/>
      <c r="X53" s="187" t="s">
        <v>187</v>
      </c>
      <c r="Y53" s="181" t="s">
        <v>386</v>
      </c>
      <c r="Z53" s="194"/>
      <c r="AA53" s="199"/>
      <c r="AB53" s="203"/>
      <c r="AC53" s="203"/>
      <c r="AD53" s="205"/>
      <c r="AE53" s="199"/>
      <c r="AF53" s="203"/>
      <c r="AG53" s="203"/>
      <c r="AH53" s="205"/>
      <c r="AI53" s="215" t="s">
        <v>187</v>
      </c>
      <c r="AJ53" s="219" t="s">
        <v>387</v>
      </c>
      <c r="AK53" s="219"/>
      <c r="AL53" s="222" t="s">
        <v>190</v>
      </c>
      <c r="AM53" s="219" t="s">
        <v>389</v>
      </c>
      <c r="AN53" s="229"/>
      <c r="AP53" s="72"/>
    </row>
    <row r="54" spans="2:42" ht="14.25" customHeight="1">
      <c r="B54" s="81"/>
      <c r="C54" s="78"/>
      <c r="D54" s="114"/>
      <c r="E54" s="122" t="s">
        <v>369</v>
      </c>
      <c r="F54" s="122"/>
      <c r="G54" s="122"/>
      <c r="H54" s="122"/>
      <c r="I54" s="122"/>
      <c r="J54" s="122"/>
      <c r="K54" s="122"/>
      <c r="L54" s="145"/>
      <c r="M54" s="154"/>
      <c r="N54" s="160"/>
      <c r="O54" s="163"/>
      <c r="P54" s="166"/>
      <c r="Q54" s="170"/>
      <c r="R54" s="175" t="s">
        <v>187</v>
      </c>
      <c r="S54" s="181" t="s">
        <v>195</v>
      </c>
      <c r="T54" s="181"/>
      <c r="U54" s="187" t="s">
        <v>187</v>
      </c>
      <c r="V54" s="181" t="s">
        <v>381</v>
      </c>
      <c r="W54" s="181"/>
      <c r="X54" s="187" t="s">
        <v>187</v>
      </c>
      <c r="Y54" s="181" t="s">
        <v>386</v>
      </c>
      <c r="Z54" s="194"/>
      <c r="AA54" s="199"/>
      <c r="AB54" s="203"/>
      <c r="AC54" s="203"/>
      <c r="AD54" s="205"/>
      <c r="AE54" s="199"/>
      <c r="AF54" s="203"/>
      <c r="AG54" s="203"/>
      <c r="AH54" s="205"/>
      <c r="AI54" s="215" t="s">
        <v>187</v>
      </c>
      <c r="AJ54" s="219" t="s">
        <v>387</v>
      </c>
      <c r="AK54" s="219"/>
      <c r="AL54" s="222" t="s">
        <v>190</v>
      </c>
      <c r="AM54" s="219" t="s">
        <v>389</v>
      </c>
      <c r="AN54" s="229"/>
      <c r="AP54" s="72"/>
    </row>
    <row r="55" spans="2:42" ht="14.25" customHeight="1">
      <c r="B55" s="81"/>
      <c r="C55" s="78"/>
      <c r="D55" s="112"/>
      <c r="E55" s="119" t="s">
        <v>186</v>
      </c>
      <c r="F55" s="124"/>
      <c r="G55" s="124"/>
      <c r="H55" s="124"/>
      <c r="I55" s="124"/>
      <c r="J55" s="124"/>
      <c r="K55" s="124"/>
      <c r="L55" s="141"/>
      <c r="M55" s="154"/>
      <c r="N55" s="160"/>
      <c r="O55" s="163"/>
      <c r="P55" s="166"/>
      <c r="Q55" s="170"/>
      <c r="R55" s="175" t="s">
        <v>187</v>
      </c>
      <c r="S55" s="181" t="s">
        <v>195</v>
      </c>
      <c r="T55" s="181"/>
      <c r="U55" s="187" t="s">
        <v>187</v>
      </c>
      <c r="V55" s="181" t="s">
        <v>381</v>
      </c>
      <c r="W55" s="181"/>
      <c r="X55" s="187" t="s">
        <v>187</v>
      </c>
      <c r="Y55" s="181" t="s">
        <v>386</v>
      </c>
      <c r="Z55" s="194"/>
      <c r="AA55" s="199"/>
      <c r="AB55" s="203"/>
      <c r="AC55" s="203"/>
      <c r="AD55" s="205"/>
      <c r="AE55" s="199"/>
      <c r="AF55" s="203"/>
      <c r="AG55" s="203"/>
      <c r="AH55" s="205"/>
      <c r="AI55" s="215" t="s">
        <v>187</v>
      </c>
      <c r="AJ55" s="219" t="s">
        <v>387</v>
      </c>
      <c r="AK55" s="219"/>
      <c r="AL55" s="222" t="s">
        <v>190</v>
      </c>
      <c r="AM55" s="219" t="s">
        <v>389</v>
      </c>
      <c r="AN55" s="229"/>
      <c r="AP55" s="72"/>
    </row>
    <row r="56" spans="2:42" ht="14.25" customHeight="1">
      <c r="B56" s="81"/>
      <c r="C56" s="79"/>
      <c r="D56" s="112"/>
      <c r="E56" s="119" t="s">
        <v>79</v>
      </c>
      <c r="F56" s="124"/>
      <c r="G56" s="124"/>
      <c r="H56" s="124"/>
      <c r="I56" s="124"/>
      <c r="J56" s="124"/>
      <c r="K56" s="124"/>
      <c r="L56" s="141"/>
      <c r="M56" s="154"/>
      <c r="N56" s="160"/>
      <c r="O56" s="163"/>
      <c r="P56" s="166"/>
      <c r="Q56" s="170"/>
      <c r="R56" s="175" t="s">
        <v>187</v>
      </c>
      <c r="S56" s="181" t="s">
        <v>195</v>
      </c>
      <c r="T56" s="181"/>
      <c r="U56" s="187" t="s">
        <v>187</v>
      </c>
      <c r="V56" s="181" t="s">
        <v>381</v>
      </c>
      <c r="W56" s="181"/>
      <c r="X56" s="187" t="s">
        <v>187</v>
      </c>
      <c r="Y56" s="181" t="s">
        <v>386</v>
      </c>
      <c r="Z56" s="194"/>
      <c r="AA56" s="199"/>
      <c r="AB56" s="203"/>
      <c r="AC56" s="203"/>
      <c r="AD56" s="205"/>
      <c r="AE56" s="199"/>
      <c r="AF56" s="203"/>
      <c r="AG56" s="203"/>
      <c r="AH56" s="205"/>
      <c r="AI56" s="215" t="s">
        <v>187</v>
      </c>
      <c r="AJ56" s="219" t="s">
        <v>387</v>
      </c>
      <c r="AK56" s="219"/>
      <c r="AL56" s="222" t="s">
        <v>190</v>
      </c>
      <c r="AM56" s="219" t="s">
        <v>389</v>
      </c>
      <c r="AN56" s="229"/>
      <c r="AP56" s="72"/>
    </row>
    <row r="57" spans="2:42" ht="14.25" customHeight="1">
      <c r="B57" s="83"/>
      <c r="C57" s="92" t="s">
        <v>317</v>
      </c>
      <c r="D57" s="106"/>
      <c r="E57" s="106"/>
      <c r="F57" s="106"/>
      <c r="G57" s="106"/>
      <c r="H57" s="106"/>
      <c r="I57" s="106"/>
      <c r="J57" s="106"/>
      <c r="K57" s="106"/>
      <c r="L57" s="106"/>
      <c r="M57" s="154"/>
      <c r="N57" s="160"/>
      <c r="O57" s="163"/>
      <c r="P57" s="166"/>
      <c r="Q57" s="170"/>
      <c r="R57" s="175" t="s">
        <v>187</v>
      </c>
      <c r="S57" s="181" t="s">
        <v>195</v>
      </c>
      <c r="T57" s="181"/>
      <c r="U57" s="187" t="s">
        <v>187</v>
      </c>
      <c r="V57" s="181" t="s">
        <v>381</v>
      </c>
      <c r="W57" s="181"/>
      <c r="X57" s="187" t="s">
        <v>187</v>
      </c>
      <c r="Y57" s="181" t="s">
        <v>386</v>
      </c>
      <c r="Z57" s="194"/>
      <c r="AA57" s="199"/>
      <c r="AB57" s="203"/>
      <c r="AC57" s="203"/>
      <c r="AD57" s="205"/>
      <c r="AE57" s="199"/>
      <c r="AF57" s="203"/>
      <c r="AG57" s="203"/>
      <c r="AH57" s="205"/>
      <c r="AI57" s="216"/>
      <c r="AJ57" s="220"/>
      <c r="AK57" s="220"/>
      <c r="AL57" s="220"/>
      <c r="AM57" s="220"/>
      <c r="AN57" s="230"/>
      <c r="AP57" s="72"/>
    </row>
    <row r="58" spans="2:42" ht="14.25" customHeight="1">
      <c r="B58" s="83"/>
      <c r="C58" s="92" t="s">
        <v>7</v>
      </c>
      <c r="D58" s="106"/>
      <c r="E58" s="106"/>
      <c r="F58" s="106"/>
      <c r="G58" s="106"/>
      <c r="H58" s="106"/>
      <c r="I58" s="106"/>
      <c r="J58" s="106"/>
      <c r="K58" s="106"/>
      <c r="L58" s="106"/>
      <c r="M58" s="154"/>
      <c r="N58" s="160"/>
      <c r="O58" s="163"/>
      <c r="P58" s="166"/>
      <c r="Q58" s="170"/>
      <c r="R58" s="175" t="s">
        <v>187</v>
      </c>
      <c r="S58" s="181" t="s">
        <v>195</v>
      </c>
      <c r="T58" s="181"/>
      <c r="U58" s="187" t="s">
        <v>187</v>
      </c>
      <c r="V58" s="181" t="s">
        <v>381</v>
      </c>
      <c r="W58" s="181"/>
      <c r="X58" s="187" t="s">
        <v>187</v>
      </c>
      <c r="Y58" s="181" t="s">
        <v>386</v>
      </c>
      <c r="Z58" s="194"/>
      <c r="AA58" s="199"/>
      <c r="AB58" s="203"/>
      <c r="AC58" s="203"/>
      <c r="AD58" s="205"/>
      <c r="AE58" s="199"/>
      <c r="AF58" s="203"/>
      <c r="AG58" s="203"/>
      <c r="AH58" s="205"/>
      <c r="AI58" s="216"/>
      <c r="AJ58" s="220"/>
      <c r="AK58" s="220"/>
      <c r="AL58" s="220"/>
      <c r="AM58" s="220"/>
      <c r="AN58" s="230"/>
      <c r="AP58" s="72"/>
    </row>
    <row r="59" spans="2:42" ht="14.25" customHeight="1">
      <c r="B59" s="84" t="s">
        <v>69</v>
      </c>
      <c r="C59" s="84"/>
      <c r="D59" s="84"/>
      <c r="E59" s="84"/>
      <c r="F59" s="84"/>
      <c r="G59" s="84"/>
      <c r="H59" s="84"/>
      <c r="I59" s="84"/>
      <c r="J59" s="84"/>
      <c r="K59" s="84"/>
      <c r="L59" s="146"/>
      <c r="M59" s="155"/>
      <c r="N59" s="155"/>
      <c r="O59" s="155"/>
      <c r="P59" s="155"/>
      <c r="Q59" s="155"/>
      <c r="R59" s="176"/>
      <c r="S59" s="176"/>
      <c r="T59" s="176"/>
      <c r="U59" s="188"/>
      <c r="V59" s="189" t="s">
        <v>17</v>
      </c>
      <c r="W59" s="191"/>
      <c r="X59" s="191"/>
      <c r="Y59" s="191"/>
      <c r="Z59" s="191"/>
      <c r="AA59" s="191"/>
      <c r="AB59" s="204"/>
      <c r="AC59" s="204"/>
      <c r="AD59" s="204"/>
      <c r="AE59" s="208"/>
      <c r="AF59" s="208"/>
      <c r="AG59" s="208"/>
      <c r="AH59" s="208"/>
      <c r="AI59" s="208"/>
      <c r="AJ59" s="221"/>
      <c r="AK59" s="208"/>
      <c r="AL59" s="208"/>
      <c r="AM59" s="208"/>
      <c r="AN59" s="231"/>
      <c r="AP59" s="72"/>
    </row>
    <row r="60" spans="2:42" ht="14.25" customHeight="1">
      <c r="B60" s="77" t="s">
        <v>71</v>
      </c>
      <c r="C60" s="98" t="s">
        <v>175</v>
      </c>
      <c r="D60" s="115"/>
      <c r="E60" s="115"/>
      <c r="F60" s="115"/>
      <c r="G60" s="115"/>
      <c r="H60" s="115"/>
      <c r="I60" s="115"/>
      <c r="J60" s="115"/>
      <c r="K60" s="115"/>
      <c r="L60" s="115"/>
      <c r="M60" s="115"/>
      <c r="N60" s="115"/>
      <c r="O60" s="115"/>
      <c r="P60" s="115"/>
      <c r="Q60" s="115"/>
      <c r="R60" s="115"/>
      <c r="S60" s="115"/>
      <c r="T60" s="183"/>
      <c r="U60" s="98" t="s">
        <v>96</v>
      </c>
      <c r="V60" s="190"/>
      <c r="W60" s="190"/>
      <c r="X60" s="190"/>
      <c r="Y60" s="190"/>
      <c r="Z60" s="190"/>
      <c r="AA60" s="190"/>
      <c r="AB60" s="190"/>
      <c r="AC60" s="190"/>
      <c r="AD60" s="190"/>
      <c r="AE60" s="190"/>
      <c r="AF60" s="190"/>
      <c r="AG60" s="190"/>
      <c r="AH60" s="190"/>
      <c r="AI60" s="190"/>
      <c r="AJ60" s="190"/>
      <c r="AK60" s="190"/>
      <c r="AL60" s="190"/>
      <c r="AM60" s="190"/>
      <c r="AN60" s="232"/>
      <c r="AP60" s="72"/>
    </row>
    <row r="61" spans="2:42">
      <c r="B61" s="78"/>
      <c r="C61" s="96"/>
      <c r="D61" s="110"/>
      <c r="E61" s="110"/>
      <c r="F61" s="110"/>
      <c r="G61" s="110"/>
      <c r="H61" s="110"/>
      <c r="I61" s="110"/>
      <c r="J61" s="110"/>
      <c r="K61" s="110"/>
      <c r="L61" s="110"/>
      <c r="M61" s="110"/>
      <c r="N61" s="110"/>
      <c r="O61" s="110"/>
      <c r="P61" s="110"/>
      <c r="Q61" s="110"/>
      <c r="R61" s="110"/>
      <c r="S61" s="110"/>
      <c r="T61" s="184"/>
      <c r="U61" s="96"/>
      <c r="V61" s="110"/>
      <c r="W61" s="110"/>
      <c r="X61" s="110"/>
      <c r="Y61" s="110"/>
      <c r="Z61" s="110"/>
      <c r="AA61" s="110"/>
      <c r="AB61" s="110"/>
      <c r="AC61" s="110"/>
      <c r="AD61" s="110"/>
      <c r="AE61" s="110"/>
      <c r="AF61" s="110"/>
      <c r="AG61" s="110"/>
      <c r="AH61" s="110"/>
      <c r="AI61" s="110"/>
      <c r="AJ61" s="110"/>
      <c r="AK61" s="110"/>
      <c r="AL61" s="110"/>
      <c r="AM61" s="110"/>
      <c r="AN61" s="184"/>
      <c r="AP61" s="72"/>
    </row>
    <row r="62" spans="2:42">
      <c r="B62" s="78"/>
      <c r="C62" s="97"/>
      <c r="D62" s="111"/>
      <c r="E62" s="111"/>
      <c r="F62" s="111"/>
      <c r="G62" s="111"/>
      <c r="H62" s="111"/>
      <c r="I62" s="111"/>
      <c r="J62" s="111"/>
      <c r="K62" s="111"/>
      <c r="L62" s="111"/>
      <c r="M62" s="111"/>
      <c r="N62" s="111"/>
      <c r="O62" s="111"/>
      <c r="P62" s="111"/>
      <c r="Q62" s="111"/>
      <c r="R62" s="111"/>
      <c r="S62" s="111"/>
      <c r="T62" s="185"/>
      <c r="U62" s="97"/>
      <c r="V62" s="111"/>
      <c r="W62" s="111"/>
      <c r="X62" s="111"/>
      <c r="Y62" s="111"/>
      <c r="Z62" s="111"/>
      <c r="AA62" s="111"/>
      <c r="AB62" s="111"/>
      <c r="AC62" s="111"/>
      <c r="AD62" s="111"/>
      <c r="AE62" s="111"/>
      <c r="AF62" s="111"/>
      <c r="AG62" s="111"/>
      <c r="AH62" s="111"/>
      <c r="AI62" s="111"/>
      <c r="AJ62" s="111"/>
      <c r="AK62" s="111"/>
      <c r="AL62" s="111"/>
      <c r="AM62" s="111"/>
      <c r="AN62" s="185"/>
      <c r="AP62" s="72"/>
    </row>
    <row r="63" spans="2:42">
      <c r="B63" s="78"/>
      <c r="C63" s="97"/>
      <c r="D63" s="111"/>
      <c r="E63" s="111"/>
      <c r="F63" s="111"/>
      <c r="G63" s="111"/>
      <c r="H63" s="111"/>
      <c r="I63" s="111"/>
      <c r="J63" s="111"/>
      <c r="K63" s="111"/>
      <c r="L63" s="111"/>
      <c r="M63" s="111"/>
      <c r="N63" s="111"/>
      <c r="O63" s="111"/>
      <c r="P63" s="111"/>
      <c r="Q63" s="111"/>
      <c r="R63" s="111"/>
      <c r="S63" s="111"/>
      <c r="T63" s="185"/>
      <c r="U63" s="97"/>
      <c r="V63" s="111"/>
      <c r="W63" s="111"/>
      <c r="X63" s="111"/>
      <c r="Y63" s="111"/>
      <c r="Z63" s="111"/>
      <c r="AA63" s="111"/>
      <c r="AB63" s="111"/>
      <c r="AC63" s="111"/>
      <c r="AD63" s="111"/>
      <c r="AE63" s="111"/>
      <c r="AF63" s="111"/>
      <c r="AG63" s="111"/>
      <c r="AH63" s="111"/>
      <c r="AI63" s="111"/>
      <c r="AJ63" s="111"/>
      <c r="AK63" s="111"/>
      <c r="AL63" s="111"/>
      <c r="AM63" s="111"/>
      <c r="AN63" s="185"/>
      <c r="AP63" s="72"/>
    </row>
    <row r="64" spans="2:42">
      <c r="B64" s="79"/>
      <c r="C64" s="99"/>
      <c r="D64" s="116"/>
      <c r="E64" s="116"/>
      <c r="F64" s="116"/>
      <c r="G64" s="116"/>
      <c r="H64" s="116"/>
      <c r="I64" s="116"/>
      <c r="J64" s="116"/>
      <c r="K64" s="116"/>
      <c r="L64" s="116"/>
      <c r="M64" s="116"/>
      <c r="N64" s="116"/>
      <c r="O64" s="116"/>
      <c r="P64" s="116"/>
      <c r="Q64" s="116"/>
      <c r="R64" s="116"/>
      <c r="S64" s="116"/>
      <c r="T64" s="186"/>
      <c r="U64" s="99"/>
      <c r="V64" s="116"/>
      <c r="W64" s="116"/>
      <c r="X64" s="116"/>
      <c r="Y64" s="116"/>
      <c r="Z64" s="116"/>
      <c r="AA64" s="116"/>
      <c r="AB64" s="116"/>
      <c r="AC64" s="116"/>
      <c r="AD64" s="116"/>
      <c r="AE64" s="116"/>
      <c r="AF64" s="116"/>
      <c r="AG64" s="116"/>
      <c r="AH64" s="116"/>
      <c r="AI64" s="116"/>
      <c r="AJ64" s="116"/>
      <c r="AK64" s="116"/>
      <c r="AL64" s="116"/>
      <c r="AM64" s="116"/>
      <c r="AN64" s="186"/>
      <c r="AP64" s="72"/>
    </row>
    <row r="65" spans="2:43" ht="14.25" customHeight="1">
      <c r="B65" s="85" t="s">
        <v>9</v>
      </c>
      <c r="C65" s="100"/>
      <c r="D65" s="100"/>
      <c r="E65" s="100"/>
      <c r="F65" s="128"/>
      <c r="G65" s="84" t="s">
        <v>73</v>
      </c>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P65" s="72"/>
    </row>
    <row r="67" spans="2:43">
      <c r="B67" s="73" t="s">
        <v>125</v>
      </c>
    </row>
    <row r="68" spans="2:43">
      <c r="B68" s="73" t="s">
        <v>251</v>
      </c>
    </row>
    <row r="69" spans="2:43">
      <c r="B69" s="73" t="s">
        <v>253</v>
      </c>
    </row>
    <row r="70" spans="2:43">
      <c r="B70" s="73" t="s">
        <v>21</v>
      </c>
    </row>
    <row r="71" spans="2:43">
      <c r="B71" s="73" t="s">
        <v>160</v>
      </c>
    </row>
    <row r="72" spans="2:43">
      <c r="B72" s="73" t="s">
        <v>250</v>
      </c>
    </row>
    <row r="73" spans="2:43">
      <c r="B73" s="73" t="s">
        <v>311</v>
      </c>
      <c r="AP73" s="72"/>
      <c r="AQ73" s="73"/>
    </row>
    <row r="74" spans="2:43">
      <c r="B74" s="73"/>
      <c r="E74" s="72" t="s">
        <v>255</v>
      </c>
      <c r="AP74" s="72"/>
      <c r="AQ74" s="73"/>
    </row>
    <row r="75" spans="2:43">
      <c r="B75" s="73" t="s">
        <v>357</v>
      </c>
    </row>
    <row r="76" spans="2:43">
      <c r="B76" s="73" t="s">
        <v>360</v>
      </c>
    </row>
    <row r="77" spans="2:43">
      <c r="B77" s="73" t="s">
        <v>259</v>
      </c>
    </row>
    <row r="91" spans="2:2" ht="12.75" customHeight="1">
      <c r="B91" s="86"/>
    </row>
    <row r="92" spans="2:2" ht="12.75" customHeight="1">
      <c r="B92" s="86" t="s">
        <v>25</v>
      </c>
    </row>
    <row r="93" spans="2:2" ht="12.75" customHeight="1">
      <c r="B93" s="86" t="s">
        <v>12</v>
      </c>
    </row>
    <row r="94" spans="2:2" ht="12.75" customHeight="1">
      <c r="B94" s="86" t="s">
        <v>43</v>
      </c>
    </row>
    <row r="95" spans="2:2" ht="12.75" customHeight="1">
      <c r="B95" s="86" t="s">
        <v>97</v>
      </c>
    </row>
    <row r="96" spans="2:2" ht="12.75" customHeight="1">
      <c r="B96" s="86" t="s">
        <v>66</v>
      </c>
    </row>
    <row r="97" spans="2:2" ht="12.75" customHeight="1">
      <c r="B97" s="86" t="s">
        <v>81</v>
      </c>
    </row>
    <row r="98" spans="2:2" ht="12.75" customHeight="1">
      <c r="B98" s="86" t="s">
        <v>101</v>
      </c>
    </row>
    <row r="99" spans="2:2" ht="12.75" customHeight="1">
      <c r="B99" s="86" t="s">
        <v>102</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24"/>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5" zoomScaleSheetLayoutView="85" workbookViewId="0"/>
  </sheetViews>
  <sheetFormatPr defaultColWidth="3.5" defaultRowHeight="13.5"/>
  <cols>
    <col min="1" max="1" width="2.375" style="640" customWidth="1"/>
    <col min="2" max="2" width="3" style="244" customWidth="1"/>
    <col min="3" max="7" width="3.5" style="640"/>
    <col min="8" max="25" width="4.5" style="640" customWidth="1"/>
    <col min="26" max="16384" width="3.5" style="640"/>
  </cols>
  <sheetData>
    <row r="2" spans="2:25">
      <c r="B2" s="640" t="s">
        <v>103</v>
      </c>
    </row>
    <row r="3" spans="2:25">
      <c r="Q3" s="75"/>
      <c r="R3" s="195" t="s">
        <v>352</v>
      </c>
      <c r="S3" s="76"/>
      <c r="T3" s="76"/>
      <c r="U3" s="195" t="s">
        <v>11</v>
      </c>
      <c r="V3" s="76"/>
      <c r="W3" s="195" t="s">
        <v>348</v>
      </c>
      <c r="X3" s="76"/>
      <c r="Y3" s="195" t="s">
        <v>351</v>
      </c>
    </row>
    <row r="4" spans="2:25">
      <c r="B4" s="244" t="s">
        <v>18</v>
      </c>
      <c r="C4" s="244"/>
      <c r="D4" s="244"/>
      <c r="E4" s="244"/>
      <c r="F4" s="244"/>
      <c r="G4" s="244"/>
      <c r="H4" s="244"/>
      <c r="I4" s="244"/>
      <c r="J4" s="244"/>
      <c r="K4" s="244"/>
      <c r="L4" s="244"/>
      <c r="M4" s="244"/>
      <c r="N4" s="244"/>
      <c r="O4" s="244"/>
      <c r="P4" s="244"/>
      <c r="Q4" s="244"/>
      <c r="R4" s="244"/>
      <c r="S4" s="244"/>
      <c r="T4" s="244"/>
      <c r="U4" s="244"/>
      <c r="V4" s="244"/>
      <c r="W4" s="244"/>
      <c r="X4" s="244"/>
      <c r="Y4" s="244"/>
    </row>
    <row r="6" spans="2:25" ht="30" customHeight="1">
      <c r="B6" s="171">
        <v>1</v>
      </c>
      <c r="C6" s="535" t="s">
        <v>869</v>
      </c>
      <c r="D6" s="1164"/>
      <c r="E6" s="1164"/>
      <c r="F6" s="1164"/>
      <c r="G6" s="1166"/>
      <c r="H6" s="189"/>
      <c r="I6" s="191"/>
      <c r="J6" s="191"/>
      <c r="K6" s="191"/>
      <c r="L6" s="191"/>
      <c r="M6" s="191"/>
      <c r="N6" s="191"/>
      <c r="O6" s="191"/>
      <c r="P6" s="191"/>
      <c r="Q6" s="191"/>
      <c r="R6" s="191"/>
      <c r="S6" s="191"/>
      <c r="T6" s="191"/>
      <c r="U6" s="191"/>
      <c r="V6" s="191"/>
      <c r="W6" s="191"/>
      <c r="X6" s="191"/>
      <c r="Y6" s="448"/>
    </row>
    <row r="7" spans="2:25" ht="30" customHeight="1">
      <c r="B7" s="171">
        <v>2</v>
      </c>
      <c r="C7" s="535" t="s">
        <v>330</v>
      </c>
      <c r="D7" s="535"/>
      <c r="E7" s="535"/>
      <c r="F7" s="535"/>
      <c r="G7" s="673"/>
      <c r="H7" s="171" t="s">
        <v>187</v>
      </c>
      <c r="I7" s="535" t="s">
        <v>422</v>
      </c>
      <c r="J7" s="535"/>
      <c r="K7" s="535"/>
      <c r="L7" s="535"/>
      <c r="M7" s="177" t="s">
        <v>187</v>
      </c>
      <c r="N7" s="535" t="s">
        <v>431</v>
      </c>
      <c r="O7" s="535"/>
      <c r="P7" s="535"/>
      <c r="Q7" s="535"/>
      <c r="R7" s="177" t="s">
        <v>187</v>
      </c>
      <c r="S7" s="535" t="s">
        <v>436</v>
      </c>
      <c r="T7" s="535"/>
      <c r="U7" s="535"/>
      <c r="V7" s="535"/>
      <c r="W7" s="535"/>
      <c r="X7" s="535"/>
      <c r="Y7" s="673"/>
    </row>
    <row r="8" spans="2:25" ht="30" customHeight="1">
      <c r="B8" s="275">
        <v>3</v>
      </c>
      <c r="C8" s="74" t="s">
        <v>870</v>
      </c>
      <c r="D8" s="74"/>
      <c r="E8" s="74"/>
      <c r="F8" s="74"/>
      <c r="G8" s="270"/>
      <c r="H8" s="76" t="s">
        <v>187</v>
      </c>
      <c r="I8" s="75" t="s">
        <v>876</v>
      </c>
      <c r="J8" s="74"/>
      <c r="K8" s="74"/>
      <c r="L8" s="74"/>
      <c r="M8" s="74"/>
      <c r="N8" s="74"/>
      <c r="O8" s="74"/>
      <c r="P8" s="76"/>
      <c r="Q8" s="75"/>
      <c r="R8" s="74"/>
      <c r="S8" s="74"/>
      <c r="T8" s="74"/>
      <c r="U8" s="74"/>
      <c r="V8" s="74"/>
      <c r="W8" s="74"/>
      <c r="X8" s="74"/>
      <c r="Y8" s="270"/>
    </row>
    <row r="9" spans="2:25" ht="30" customHeight="1">
      <c r="B9" s="275"/>
      <c r="C9" s="74"/>
      <c r="D9" s="74"/>
      <c r="E9" s="74"/>
      <c r="F9" s="74"/>
      <c r="G9" s="270"/>
      <c r="H9" s="76" t="s">
        <v>187</v>
      </c>
      <c r="I9" s="75" t="s">
        <v>877</v>
      </c>
      <c r="J9" s="74"/>
      <c r="K9" s="74"/>
      <c r="L9" s="74"/>
      <c r="M9" s="74"/>
      <c r="N9" s="74"/>
      <c r="O9" s="74"/>
      <c r="P9" s="76"/>
      <c r="Q9" s="75"/>
      <c r="R9" s="74"/>
      <c r="S9" s="74"/>
      <c r="T9" s="74"/>
      <c r="U9" s="74"/>
      <c r="V9" s="74"/>
      <c r="W9" s="74"/>
      <c r="X9" s="74"/>
      <c r="Y9" s="270"/>
    </row>
    <row r="10" spans="2:25" ht="30" customHeight="1">
      <c r="B10" s="275"/>
      <c r="C10" s="74"/>
      <c r="D10" s="74"/>
      <c r="E10" s="74"/>
      <c r="F10" s="74"/>
      <c r="G10" s="270"/>
      <c r="H10" s="76" t="s">
        <v>187</v>
      </c>
      <c r="I10" s="75" t="s">
        <v>878</v>
      </c>
      <c r="J10" s="74"/>
      <c r="K10" s="74"/>
      <c r="L10" s="74"/>
      <c r="M10" s="74"/>
      <c r="N10" s="74"/>
      <c r="O10" s="74"/>
      <c r="P10" s="76"/>
      <c r="Q10" s="75"/>
      <c r="R10" s="74"/>
      <c r="S10" s="74"/>
      <c r="T10" s="74"/>
      <c r="U10" s="74"/>
      <c r="V10" s="74"/>
      <c r="W10" s="74"/>
      <c r="X10" s="74"/>
      <c r="Y10" s="270"/>
    </row>
    <row r="11" spans="2:25" ht="30" customHeight="1">
      <c r="B11" s="275"/>
      <c r="C11" s="74"/>
      <c r="D11" s="74"/>
      <c r="E11" s="74"/>
      <c r="F11" s="74"/>
      <c r="G11" s="270"/>
      <c r="H11" s="76" t="s">
        <v>187</v>
      </c>
      <c r="I11" s="75" t="s">
        <v>845</v>
      </c>
      <c r="J11" s="74"/>
      <c r="K11" s="74"/>
      <c r="L11" s="74"/>
      <c r="M11" s="74"/>
      <c r="N11" s="74"/>
      <c r="O11" s="74"/>
      <c r="P11" s="76"/>
      <c r="Q11" s="75"/>
      <c r="R11" s="74"/>
      <c r="S11" s="74"/>
      <c r="T11" s="74"/>
      <c r="U11" s="74"/>
      <c r="V11" s="74"/>
      <c r="W11" s="74"/>
      <c r="X11" s="74"/>
      <c r="Y11" s="270"/>
    </row>
    <row r="12" spans="2:25" ht="30" customHeight="1">
      <c r="B12" s="275"/>
      <c r="C12" s="74"/>
      <c r="D12" s="74"/>
      <c r="E12" s="74"/>
      <c r="F12" s="74"/>
      <c r="G12" s="270"/>
      <c r="H12" s="76" t="s">
        <v>187</v>
      </c>
      <c r="I12" s="75" t="s">
        <v>383</v>
      </c>
      <c r="J12" s="74"/>
      <c r="K12" s="74"/>
      <c r="L12" s="74"/>
      <c r="M12" s="74"/>
      <c r="N12" s="74"/>
      <c r="O12" s="74"/>
      <c r="P12" s="76"/>
      <c r="Q12" s="75"/>
      <c r="R12" s="74"/>
      <c r="S12" s="74"/>
      <c r="T12" s="74"/>
      <c r="U12" s="74"/>
      <c r="V12" s="74"/>
      <c r="W12" s="74"/>
      <c r="X12" s="74"/>
      <c r="Y12" s="270"/>
    </row>
    <row r="13" spans="2:25" ht="30" customHeight="1">
      <c r="B13" s="275"/>
      <c r="C13" s="74"/>
      <c r="D13" s="74"/>
      <c r="E13" s="74"/>
      <c r="F13" s="74"/>
      <c r="G13" s="270"/>
      <c r="H13" s="76" t="s">
        <v>187</v>
      </c>
      <c r="I13" s="75" t="s">
        <v>874</v>
      </c>
      <c r="J13" s="74"/>
      <c r="K13" s="74"/>
      <c r="L13" s="74"/>
      <c r="M13" s="74"/>
      <c r="N13" s="74"/>
      <c r="O13" s="74"/>
      <c r="P13" s="74"/>
      <c r="Q13" s="75"/>
      <c r="R13" s="74"/>
      <c r="S13" s="74"/>
      <c r="T13" s="74"/>
      <c r="U13" s="74"/>
      <c r="V13" s="74"/>
      <c r="W13" s="74"/>
      <c r="X13" s="74"/>
      <c r="Y13" s="270"/>
    </row>
    <row r="14" spans="2:25">
      <c r="B14" s="206"/>
      <c r="C14" s="1160"/>
      <c r="D14" s="1160"/>
      <c r="E14" s="1160"/>
      <c r="F14" s="1160"/>
      <c r="G14" s="1167"/>
      <c r="H14" s="1172"/>
      <c r="I14" s="1160"/>
      <c r="J14" s="1160"/>
      <c r="K14" s="1160"/>
      <c r="L14" s="1160"/>
      <c r="M14" s="1160"/>
      <c r="N14" s="1160"/>
      <c r="O14" s="1160"/>
      <c r="P14" s="1160"/>
      <c r="Q14" s="1160"/>
      <c r="R14" s="1160"/>
      <c r="S14" s="1160"/>
      <c r="T14" s="1160"/>
      <c r="U14" s="1160"/>
      <c r="V14" s="1160"/>
      <c r="W14" s="1160"/>
      <c r="X14" s="1160"/>
      <c r="Y14" s="1167"/>
    </row>
    <row r="15" spans="2:25" ht="29.25" customHeight="1">
      <c r="B15" s="1156">
        <v>4</v>
      </c>
      <c r="C15" s="1161" t="s">
        <v>871</v>
      </c>
      <c r="D15" s="1161"/>
      <c r="E15" s="1161"/>
      <c r="F15" s="1161"/>
      <c r="G15" s="1168"/>
      <c r="H15" s="241" t="s">
        <v>872</v>
      </c>
      <c r="I15" s="74"/>
      <c r="Y15" s="1169"/>
    </row>
    <row r="16" spans="2:25" ht="12" customHeight="1">
      <c r="B16" s="1157"/>
      <c r="G16" s="1169"/>
      <c r="H16" s="1173"/>
      <c r="I16" s="531" t="s">
        <v>702</v>
      </c>
      <c r="J16" s="531"/>
      <c r="K16" s="531"/>
      <c r="L16" s="531"/>
      <c r="M16" s="531"/>
      <c r="N16" s="531"/>
      <c r="O16" s="531"/>
      <c r="P16" s="531"/>
      <c r="Q16" s="173"/>
      <c r="R16" s="179"/>
      <c r="S16" s="179"/>
      <c r="T16" s="179"/>
      <c r="U16" s="179"/>
      <c r="V16" s="179"/>
      <c r="W16" s="192"/>
      <c r="Y16" s="1169"/>
    </row>
    <row r="17" spans="2:25" ht="12" customHeight="1">
      <c r="B17" s="1157"/>
      <c r="G17" s="1169"/>
      <c r="H17" s="1173"/>
      <c r="I17" s="531"/>
      <c r="J17" s="531"/>
      <c r="K17" s="531"/>
      <c r="L17" s="531"/>
      <c r="M17" s="531"/>
      <c r="N17" s="531"/>
      <c r="O17" s="531"/>
      <c r="P17" s="531"/>
      <c r="Q17" s="174"/>
      <c r="R17" s="180"/>
      <c r="S17" s="180"/>
      <c r="T17" s="180"/>
      <c r="U17" s="180"/>
      <c r="V17" s="180"/>
      <c r="W17" s="193"/>
      <c r="Y17" s="1169"/>
    </row>
    <row r="18" spans="2:25" ht="12" customHeight="1">
      <c r="B18" s="1157"/>
      <c r="G18" s="1169"/>
      <c r="H18" s="1173"/>
      <c r="I18" s="173" t="s">
        <v>68</v>
      </c>
      <c r="J18" s="179"/>
      <c r="K18" s="179"/>
      <c r="L18" s="179"/>
      <c r="M18" s="179"/>
      <c r="N18" s="179"/>
      <c r="O18" s="179"/>
      <c r="P18" s="192"/>
      <c r="Q18" s="173"/>
      <c r="R18" s="179"/>
      <c r="S18" s="179"/>
      <c r="T18" s="179"/>
      <c r="U18" s="179"/>
      <c r="V18" s="179"/>
      <c r="W18" s="192"/>
      <c r="Y18" s="1169"/>
    </row>
    <row r="19" spans="2:25" ht="12" customHeight="1">
      <c r="B19" s="1157"/>
      <c r="G19" s="1169"/>
      <c r="H19" s="1173"/>
      <c r="I19" s="275"/>
      <c r="J19" s="76"/>
      <c r="K19" s="76"/>
      <c r="L19" s="76"/>
      <c r="M19" s="76"/>
      <c r="N19" s="76"/>
      <c r="O19" s="76"/>
      <c r="P19" s="251"/>
      <c r="Q19" s="275"/>
      <c r="R19" s="76"/>
      <c r="S19" s="76"/>
      <c r="T19" s="76"/>
      <c r="U19" s="76"/>
      <c r="V19" s="76"/>
      <c r="W19" s="251"/>
      <c r="Y19" s="1169"/>
    </row>
    <row r="20" spans="2:25" ht="12" customHeight="1">
      <c r="B20" s="1157"/>
      <c r="G20" s="1169"/>
      <c r="H20" s="1173"/>
      <c r="I20" s="275"/>
      <c r="J20" s="76"/>
      <c r="K20" s="76"/>
      <c r="L20" s="76"/>
      <c r="M20" s="76"/>
      <c r="N20" s="76"/>
      <c r="O20" s="76"/>
      <c r="P20" s="251"/>
      <c r="Q20" s="275"/>
      <c r="R20" s="76"/>
      <c r="S20" s="76"/>
      <c r="T20" s="76"/>
      <c r="U20" s="76"/>
      <c r="V20" s="76"/>
      <c r="W20" s="251"/>
      <c r="Y20" s="1169"/>
    </row>
    <row r="21" spans="2:25" ht="12" customHeight="1">
      <c r="B21" s="1157"/>
      <c r="G21" s="1169"/>
      <c r="H21" s="1173"/>
      <c r="I21" s="174"/>
      <c r="J21" s="180"/>
      <c r="K21" s="180"/>
      <c r="L21" s="180"/>
      <c r="M21" s="180"/>
      <c r="N21" s="180"/>
      <c r="O21" s="180"/>
      <c r="P21" s="193"/>
      <c r="Q21" s="174"/>
      <c r="R21" s="180"/>
      <c r="S21" s="180"/>
      <c r="T21" s="180"/>
      <c r="U21" s="180"/>
      <c r="V21" s="180"/>
      <c r="W21" s="193"/>
      <c r="Y21" s="1169"/>
    </row>
    <row r="22" spans="2:25" ht="12" customHeight="1">
      <c r="B22" s="1157"/>
      <c r="G22" s="1169"/>
      <c r="H22" s="1173"/>
      <c r="I22" s="531" t="s">
        <v>525</v>
      </c>
      <c r="J22" s="531"/>
      <c r="K22" s="531"/>
      <c r="L22" s="531"/>
      <c r="M22" s="531"/>
      <c r="N22" s="531"/>
      <c r="O22" s="531"/>
      <c r="P22" s="531"/>
      <c r="Q22" s="273"/>
      <c r="R22" s="265"/>
      <c r="S22" s="265"/>
      <c r="T22" s="265"/>
      <c r="U22" s="265"/>
      <c r="V22" s="265"/>
      <c r="W22" s="267"/>
      <c r="Y22" s="1169"/>
    </row>
    <row r="23" spans="2:25" ht="12" customHeight="1">
      <c r="B23" s="1157"/>
      <c r="G23" s="1169"/>
      <c r="H23" s="1173"/>
      <c r="I23" s="531"/>
      <c r="J23" s="531"/>
      <c r="K23" s="531"/>
      <c r="L23" s="531"/>
      <c r="M23" s="531"/>
      <c r="N23" s="531"/>
      <c r="O23" s="531"/>
      <c r="P23" s="531"/>
      <c r="Q23" s="274"/>
      <c r="R23" s="374"/>
      <c r="S23" s="374"/>
      <c r="T23" s="374"/>
      <c r="U23" s="374"/>
      <c r="V23" s="374"/>
      <c r="W23" s="268"/>
      <c r="Y23" s="1169"/>
    </row>
    <row r="24" spans="2:25" ht="12" customHeight="1">
      <c r="B24" s="1157"/>
      <c r="G24" s="1169"/>
      <c r="H24" s="1173"/>
      <c r="I24" s="531" t="s">
        <v>879</v>
      </c>
      <c r="J24" s="531"/>
      <c r="K24" s="531"/>
      <c r="L24" s="531"/>
      <c r="M24" s="531"/>
      <c r="N24" s="531"/>
      <c r="O24" s="531"/>
      <c r="P24" s="531"/>
      <c r="Q24" s="273" t="s">
        <v>613</v>
      </c>
      <c r="R24" s="265"/>
      <c r="S24" s="265"/>
      <c r="T24" s="265"/>
      <c r="U24" s="265"/>
      <c r="V24" s="265"/>
      <c r="W24" s="267"/>
      <c r="Y24" s="1169"/>
    </row>
    <row r="25" spans="2:25" ht="12" customHeight="1">
      <c r="B25" s="1157"/>
      <c r="G25" s="1169"/>
      <c r="H25" s="1173"/>
      <c r="I25" s="531"/>
      <c r="J25" s="531"/>
      <c r="K25" s="531"/>
      <c r="L25" s="531"/>
      <c r="M25" s="531"/>
      <c r="N25" s="531"/>
      <c r="O25" s="531"/>
      <c r="P25" s="531"/>
      <c r="Q25" s="274"/>
      <c r="R25" s="374"/>
      <c r="S25" s="374"/>
      <c r="T25" s="374"/>
      <c r="U25" s="374"/>
      <c r="V25" s="374"/>
      <c r="W25" s="268"/>
      <c r="Y25" s="1169"/>
    </row>
    <row r="26" spans="2:25" ht="12" customHeight="1">
      <c r="B26" s="1157"/>
      <c r="G26" s="1169"/>
      <c r="H26" s="1173"/>
      <c r="I26" s="531" t="s">
        <v>863</v>
      </c>
      <c r="J26" s="531"/>
      <c r="K26" s="531"/>
      <c r="L26" s="531"/>
      <c r="M26" s="531"/>
      <c r="N26" s="531"/>
      <c r="O26" s="531"/>
      <c r="P26" s="531"/>
      <c r="Q26" s="273"/>
      <c r="R26" s="265"/>
      <c r="S26" s="265"/>
      <c r="T26" s="265"/>
      <c r="U26" s="265"/>
      <c r="V26" s="265"/>
      <c r="W26" s="267"/>
      <c r="Y26" s="1169"/>
    </row>
    <row r="27" spans="2:25" ht="12" customHeight="1">
      <c r="B27" s="1157"/>
      <c r="G27" s="1169"/>
      <c r="H27" s="1173"/>
      <c r="I27" s="531"/>
      <c r="J27" s="531"/>
      <c r="K27" s="531"/>
      <c r="L27" s="531"/>
      <c r="M27" s="531"/>
      <c r="N27" s="531"/>
      <c r="O27" s="531"/>
      <c r="P27" s="531"/>
      <c r="Q27" s="274"/>
      <c r="R27" s="374"/>
      <c r="S27" s="374"/>
      <c r="T27" s="374"/>
      <c r="U27" s="374"/>
      <c r="V27" s="374"/>
      <c r="W27" s="268"/>
      <c r="Y27" s="1169"/>
    </row>
    <row r="28" spans="2:25" ht="15" customHeight="1">
      <c r="B28" s="1157"/>
      <c r="G28" s="1169"/>
      <c r="H28" s="1173"/>
      <c r="I28" s="74"/>
      <c r="J28" s="74"/>
      <c r="K28" s="74"/>
      <c r="L28" s="74"/>
      <c r="M28" s="74"/>
      <c r="N28" s="74"/>
      <c r="O28" s="74"/>
      <c r="P28" s="74"/>
      <c r="Q28" s="74"/>
      <c r="R28" s="74"/>
      <c r="S28" s="74"/>
      <c r="T28" s="74"/>
      <c r="U28" s="74"/>
      <c r="Y28" s="1176"/>
    </row>
    <row r="29" spans="2:25" ht="29.25" customHeight="1">
      <c r="B29" s="1156"/>
      <c r="C29" s="1162"/>
      <c r="D29" s="1162"/>
      <c r="E29" s="1162"/>
      <c r="F29" s="1162"/>
      <c r="G29" s="1170"/>
      <c r="H29" s="241" t="s">
        <v>873</v>
      </c>
      <c r="I29" s="74"/>
      <c r="Y29" s="1169"/>
    </row>
    <row r="30" spans="2:25" ht="12" customHeight="1">
      <c r="B30" s="1157"/>
      <c r="G30" s="1169"/>
      <c r="H30" s="1173"/>
      <c r="I30" s="531" t="s">
        <v>702</v>
      </c>
      <c r="J30" s="531"/>
      <c r="K30" s="531"/>
      <c r="L30" s="531"/>
      <c r="M30" s="531"/>
      <c r="N30" s="531"/>
      <c r="O30" s="531"/>
      <c r="P30" s="531"/>
      <c r="Q30" s="173"/>
      <c r="R30" s="179"/>
      <c r="S30" s="179"/>
      <c r="T30" s="179"/>
      <c r="U30" s="179"/>
      <c r="V30" s="179"/>
      <c r="W30" s="192"/>
      <c r="Y30" s="1169"/>
    </row>
    <row r="31" spans="2:25" ht="12" customHeight="1">
      <c r="B31" s="1157"/>
      <c r="G31" s="1169"/>
      <c r="H31" s="1173"/>
      <c r="I31" s="531"/>
      <c r="J31" s="531"/>
      <c r="K31" s="531"/>
      <c r="L31" s="531"/>
      <c r="M31" s="531"/>
      <c r="N31" s="531"/>
      <c r="O31" s="531"/>
      <c r="P31" s="531"/>
      <c r="Q31" s="174"/>
      <c r="R31" s="180"/>
      <c r="S31" s="180"/>
      <c r="T31" s="180"/>
      <c r="U31" s="180"/>
      <c r="V31" s="180"/>
      <c r="W31" s="193"/>
      <c r="Y31" s="1169"/>
    </row>
    <row r="32" spans="2:25" ht="12" customHeight="1">
      <c r="B32" s="1157"/>
      <c r="G32" s="1169"/>
      <c r="H32" s="1173"/>
      <c r="I32" s="173" t="s">
        <v>68</v>
      </c>
      <c r="J32" s="179"/>
      <c r="K32" s="179"/>
      <c r="L32" s="179"/>
      <c r="M32" s="179"/>
      <c r="N32" s="179"/>
      <c r="O32" s="179"/>
      <c r="P32" s="192"/>
      <c r="Q32" s="173"/>
      <c r="R32" s="179"/>
      <c r="S32" s="179"/>
      <c r="T32" s="179"/>
      <c r="U32" s="179"/>
      <c r="V32" s="179"/>
      <c r="W32" s="192"/>
      <c r="Y32" s="1169"/>
    </row>
    <row r="33" spans="2:25" ht="12" customHeight="1">
      <c r="B33" s="1157"/>
      <c r="G33" s="1169"/>
      <c r="H33" s="1173"/>
      <c r="I33" s="275"/>
      <c r="J33" s="76"/>
      <c r="K33" s="76"/>
      <c r="L33" s="76"/>
      <c r="M33" s="76"/>
      <c r="N33" s="76"/>
      <c r="O33" s="76"/>
      <c r="P33" s="251"/>
      <c r="Q33" s="275"/>
      <c r="R33" s="76"/>
      <c r="S33" s="76"/>
      <c r="T33" s="76"/>
      <c r="U33" s="76"/>
      <c r="V33" s="76"/>
      <c r="W33" s="251"/>
      <c r="Y33" s="1169"/>
    </row>
    <row r="34" spans="2:25" ht="12" customHeight="1">
      <c r="B34" s="1157"/>
      <c r="G34" s="1169"/>
      <c r="H34" s="1173"/>
      <c r="I34" s="275"/>
      <c r="J34" s="76"/>
      <c r="K34" s="76"/>
      <c r="L34" s="76"/>
      <c r="M34" s="76"/>
      <c r="N34" s="76"/>
      <c r="O34" s="76"/>
      <c r="P34" s="251"/>
      <c r="Q34" s="275"/>
      <c r="R34" s="76"/>
      <c r="S34" s="76"/>
      <c r="T34" s="76"/>
      <c r="U34" s="76"/>
      <c r="V34" s="76"/>
      <c r="W34" s="251"/>
      <c r="Y34" s="1169"/>
    </row>
    <row r="35" spans="2:25" ht="12" customHeight="1">
      <c r="B35" s="1157"/>
      <c r="G35" s="1169"/>
      <c r="H35" s="1173"/>
      <c r="I35" s="174"/>
      <c r="J35" s="180"/>
      <c r="K35" s="180"/>
      <c r="L35" s="180"/>
      <c r="M35" s="180"/>
      <c r="N35" s="180"/>
      <c r="O35" s="180"/>
      <c r="P35" s="193"/>
      <c r="Q35" s="174"/>
      <c r="R35" s="180"/>
      <c r="S35" s="180"/>
      <c r="T35" s="180"/>
      <c r="U35" s="180"/>
      <c r="V35" s="180"/>
      <c r="W35" s="193"/>
      <c r="Y35" s="1169"/>
    </row>
    <row r="36" spans="2:25" ht="12" customHeight="1">
      <c r="B36" s="1157"/>
      <c r="G36" s="1169"/>
      <c r="H36" s="1173"/>
      <c r="I36" s="531" t="s">
        <v>525</v>
      </c>
      <c r="J36" s="531"/>
      <c r="K36" s="531"/>
      <c r="L36" s="531"/>
      <c r="M36" s="531"/>
      <c r="N36" s="531"/>
      <c r="O36" s="531"/>
      <c r="P36" s="531"/>
      <c r="Q36" s="273"/>
      <c r="R36" s="265"/>
      <c r="S36" s="265"/>
      <c r="T36" s="265"/>
      <c r="U36" s="265"/>
      <c r="V36" s="265"/>
      <c r="W36" s="267"/>
      <c r="Y36" s="1169"/>
    </row>
    <row r="37" spans="2:25" ht="12" customHeight="1">
      <c r="B37" s="1157"/>
      <c r="G37" s="1169"/>
      <c r="H37" s="1173"/>
      <c r="I37" s="531"/>
      <c r="J37" s="531"/>
      <c r="K37" s="531"/>
      <c r="L37" s="531"/>
      <c r="M37" s="531"/>
      <c r="N37" s="531"/>
      <c r="O37" s="531"/>
      <c r="P37" s="531"/>
      <c r="Q37" s="274"/>
      <c r="R37" s="374"/>
      <c r="S37" s="374"/>
      <c r="T37" s="374"/>
      <c r="U37" s="374"/>
      <c r="V37" s="374"/>
      <c r="W37" s="268"/>
      <c r="Y37" s="1169"/>
    </row>
    <row r="38" spans="2:25" ht="12" customHeight="1">
      <c r="B38" s="1157"/>
      <c r="G38" s="1169"/>
      <c r="H38" s="1174"/>
      <c r="I38" s="196" t="s">
        <v>879</v>
      </c>
      <c r="J38" s="531"/>
      <c r="K38" s="531"/>
      <c r="L38" s="531"/>
      <c r="M38" s="531"/>
      <c r="N38" s="531"/>
      <c r="O38" s="531"/>
      <c r="P38" s="531"/>
      <c r="Q38" s="189" t="s">
        <v>613</v>
      </c>
      <c r="R38" s="191"/>
      <c r="S38" s="191"/>
      <c r="T38" s="191"/>
      <c r="U38" s="191"/>
      <c r="V38" s="191"/>
      <c r="W38" s="191"/>
      <c r="X38" s="1173"/>
      <c r="Y38" s="1169"/>
    </row>
    <row r="39" spans="2:25" ht="12" customHeight="1">
      <c r="B39" s="1157"/>
      <c r="G39" s="1169"/>
      <c r="H39" s="1173"/>
      <c r="I39" s="534"/>
      <c r="J39" s="534"/>
      <c r="K39" s="534"/>
      <c r="L39" s="534"/>
      <c r="M39" s="534"/>
      <c r="N39" s="534"/>
      <c r="O39" s="534"/>
      <c r="P39" s="534"/>
      <c r="Q39" s="274"/>
      <c r="R39" s="374"/>
      <c r="S39" s="374"/>
      <c r="T39" s="374"/>
      <c r="U39" s="374"/>
      <c r="V39" s="374"/>
      <c r="W39" s="268"/>
      <c r="Y39" s="1169"/>
    </row>
    <row r="40" spans="2:25" ht="12" customHeight="1">
      <c r="B40" s="1157"/>
      <c r="G40" s="1169"/>
      <c r="H40" s="1173"/>
      <c r="I40" s="531" t="s">
        <v>863</v>
      </c>
      <c r="J40" s="531"/>
      <c r="K40" s="531"/>
      <c r="L40" s="531"/>
      <c r="M40" s="531"/>
      <c r="N40" s="531"/>
      <c r="O40" s="531"/>
      <c r="P40" s="531"/>
      <c r="Q40" s="273"/>
      <c r="R40" s="265"/>
      <c r="S40" s="265"/>
      <c r="T40" s="265"/>
      <c r="U40" s="265"/>
      <c r="V40" s="265"/>
      <c r="W40" s="267"/>
      <c r="Y40" s="1169"/>
    </row>
    <row r="41" spans="2:25" ht="12" customHeight="1">
      <c r="B41" s="1157"/>
      <c r="G41" s="1169"/>
      <c r="H41" s="1173"/>
      <c r="I41" s="531"/>
      <c r="J41" s="531"/>
      <c r="K41" s="531"/>
      <c r="L41" s="531"/>
      <c r="M41" s="531"/>
      <c r="N41" s="531"/>
      <c r="O41" s="531"/>
      <c r="P41" s="531"/>
      <c r="Q41" s="274"/>
      <c r="R41" s="374"/>
      <c r="S41" s="374"/>
      <c r="T41" s="374"/>
      <c r="U41" s="374"/>
      <c r="V41" s="374"/>
      <c r="W41" s="268"/>
      <c r="Y41" s="1169"/>
    </row>
    <row r="42" spans="2:25" ht="15" customHeight="1">
      <c r="B42" s="1157"/>
      <c r="G42" s="1169"/>
      <c r="H42" s="1173"/>
      <c r="I42" s="74"/>
      <c r="J42" s="74"/>
      <c r="K42" s="74"/>
      <c r="L42" s="74"/>
      <c r="M42" s="74"/>
      <c r="N42" s="74"/>
      <c r="O42" s="74"/>
      <c r="P42" s="74"/>
      <c r="Q42" s="74"/>
      <c r="R42" s="74"/>
      <c r="S42" s="74"/>
      <c r="T42" s="74"/>
      <c r="U42" s="74"/>
      <c r="Y42" s="1176"/>
    </row>
    <row r="43" spans="2:25" ht="29.25" customHeight="1">
      <c r="B43" s="1156"/>
      <c r="C43" s="1162"/>
      <c r="D43" s="1162"/>
      <c r="E43" s="1162"/>
      <c r="F43" s="1162"/>
      <c r="G43" s="1170"/>
      <c r="H43" s="241" t="s">
        <v>85</v>
      </c>
      <c r="I43" s="74"/>
      <c r="Y43" s="1169"/>
    </row>
    <row r="44" spans="2:25" ht="12" customHeight="1">
      <c r="B44" s="1157"/>
      <c r="G44" s="1169"/>
      <c r="H44" s="1173"/>
      <c r="I44" s="531" t="s">
        <v>702</v>
      </c>
      <c r="J44" s="531"/>
      <c r="K44" s="531"/>
      <c r="L44" s="531"/>
      <c r="M44" s="531"/>
      <c r="N44" s="531"/>
      <c r="O44" s="531"/>
      <c r="P44" s="531"/>
      <c r="Q44" s="173"/>
      <c r="R44" s="179"/>
      <c r="S44" s="179"/>
      <c r="T44" s="179"/>
      <c r="U44" s="179"/>
      <c r="V44" s="179"/>
      <c r="W44" s="192"/>
      <c r="Y44" s="1169"/>
    </row>
    <row r="45" spans="2:25" ht="12" customHeight="1">
      <c r="B45" s="1157"/>
      <c r="G45" s="1169"/>
      <c r="H45" s="1173"/>
      <c r="I45" s="531"/>
      <c r="J45" s="531"/>
      <c r="K45" s="531"/>
      <c r="L45" s="531"/>
      <c r="M45" s="531"/>
      <c r="N45" s="531"/>
      <c r="O45" s="531"/>
      <c r="P45" s="531"/>
      <c r="Q45" s="174"/>
      <c r="R45" s="180"/>
      <c r="S45" s="180"/>
      <c r="T45" s="180"/>
      <c r="U45" s="180"/>
      <c r="V45" s="180"/>
      <c r="W45" s="193"/>
      <c r="Y45" s="1169"/>
    </row>
    <row r="46" spans="2:25" ht="12" customHeight="1">
      <c r="B46" s="1157"/>
      <c r="G46" s="1169"/>
      <c r="H46" s="1173"/>
      <c r="I46" s="173" t="s">
        <v>68</v>
      </c>
      <c r="J46" s="179"/>
      <c r="K46" s="179"/>
      <c r="L46" s="179"/>
      <c r="M46" s="179"/>
      <c r="N46" s="179"/>
      <c r="O46" s="179"/>
      <c r="P46" s="192"/>
      <c r="Q46" s="173"/>
      <c r="R46" s="179"/>
      <c r="S46" s="179"/>
      <c r="T46" s="179"/>
      <c r="U46" s="179"/>
      <c r="V46" s="179"/>
      <c r="W46" s="192"/>
      <c r="Y46" s="1169"/>
    </row>
    <row r="47" spans="2:25" ht="12" customHeight="1">
      <c r="B47" s="1157"/>
      <c r="G47" s="1169"/>
      <c r="H47" s="1173"/>
      <c r="I47" s="275"/>
      <c r="J47" s="76"/>
      <c r="K47" s="76"/>
      <c r="L47" s="76"/>
      <c r="M47" s="76"/>
      <c r="N47" s="76"/>
      <c r="O47" s="76"/>
      <c r="P47" s="251"/>
      <c r="Q47" s="275"/>
      <c r="R47" s="76"/>
      <c r="S47" s="76"/>
      <c r="T47" s="76"/>
      <c r="U47" s="76"/>
      <c r="V47" s="76"/>
      <c r="W47" s="251"/>
      <c r="Y47" s="1169"/>
    </row>
    <row r="48" spans="2:25" ht="12" customHeight="1">
      <c r="B48" s="1157"/>
      <c r="G48" s="1169"/>
      <c r="H48" s="1173"/>
      <c r="I48" s="275"/>
      <c r="J48" s="76"/>
      <c r="K48" s="76"/>
      <c r="L48" s="76"/>
      <c r="M48" s="76"/>
      <c r="N48" s="76"/>
      <c r="O48" s="76"/>
      <c r="P48" s="251"/>
      <c r="Q48" s="275"/>
      <c r="R48" s="76"/>
      <c r="S48" s="76"/>
      <c r="T48" s="76"/>
      <c r="U48" s="76"/>
      <c r="V48" s="76"/>
      <c r="W48" s="251"/>
      <c r="Y48" s="1169"/>
    </row>
    <row r="49" spans="2:25" ht="12" customHeight="1">
      <c r="B49" s="1157"/>
      <c r="G49" s="1169"/>
      <c r="H49" s="1173"/>
      <c r="I49" s="174"/>
      <c r="J49" s="180"/>
      <c r="K49" s="180"/>
      <c r="L49" s="180"/>
      <c r="M49" s="180"/>
      <c r="N49" s="180"/>
      <c r="O49" s="180"/>
      <c r="P49" s="193"/>
      <c r="Q49" s="174"/>
      <c r="R49" s="180"/>
      <c r="S49" s="180"/>
      <c r="T49" s="180"/>
      <c r="U49" s="180"/>
      <c r="V49" s="180"/>
      <c r="W49" s="193"/>
      <c r="Y49" s="1169"/>
    </row>
    <row r="50" spans="2:25" ht="12" customHeight="1">
      <c r="B50" s="1157"/>
      <c r="G50" s="1169"/>
      <c r="H50" s="1173"/>
      <c r="I50" s="531" t="s">
        <v>525</v>
      </c>
      <c r="J50" s="531"/>
      <c r="K50" s="531"/>
      <c r="L50" s="531"/>
      <c r="M50" s="531"/>
      <c r="N50" s="531"/>
      <c r="O50" s="531"/>
      <c r="P50" s="531"/>
      <c r="Q50" s="273"/>
      <c r="R50" s="265"/>
      <c r="S50" s="265"/>
      <c r="T50" s="265"/>
      <c r="U50" s="265"/>
      <c r="V50" s="265"/>
      <c r="W50" s="267"/>
      <c r="Y50" s="1169"/>
    </row>
    <row r="51" spans="2:25" ht="12" customHeight="1">
      <c r="B51" s="1157"/>
      <c r="G51" s="1169"/>
      <c r="H51" s="1173"/>
      <c r="I51" s="531"/>
      <c r="J51" s="531"/>
      <c r="K51" s="531"/>
      <c r="L51" s="531"/>
      <c r="M51" s="531"/>
      <c r="N51" s="531"/>
      <c r="O51" s="531"/>
      <c r="P51" s="531"/>
      <c r="Q51" s="274"/>
      <c r="R51" s="374"/>
      <c r="S51" s="374"/>
      <c r="T51" s="374"/>
      <c r="U51" s="374"/>
      <c r="V51" s="374"/>
      <c r="W51" s="268"/>
      <c r="Y51" s="1169"/>
    </row>
    <row r="52" spans="2:25" ht="12" customHeight="1">
      <c r="B52" s="1157"/>
      <c r="G52" s="1169"/>
      <c r="H52" s="1173"/>
      <c r="I52" s="531" t="s">
        <v>879</v>
      </c>
      <c r="J52" s="531"/>
      <c r="K52" s="531"/>
      <c r="L52" s="531"/>
      <c r="M52" s="531"/>
      <c r="N52" s="531"/>
      <c r="O52" s="531"/>
      <c r="P52" s="531"/>
      <c r="Q52" s="273" t="s">
        <v>613</v>
      </c>
      <c r="R52" s="265"/>
      <c r="S52" s="265"/>
      <c r="T52" s="265"/>
      <c r="U52" s="265"/>
      <c r="V52" s="265"/>
      <c r="W52" s="267"/>
      <c r="Y52" s="1169"/>
    </row>
    <row r="53" spans="2:25" ht="12" customHeight="1">
      <c r="B53" s="1157"/>
      <c r="G53" s="1169"/>
      <c r="H53" s="1173"/>
      <c r="I53" s="531"/>
      <c r="J53" s="531"/>
      <c r="K53" s="531"/>
      <c r="L53" s="531"/>
      <c r="M53" s="531"/>
      <c r="N53" s="531"/>
      <c r="O53" s="531"/>
      <c r="P53" s="531"/>
      <c r="Q53" s="274"/>
      <c r="R53" s="374"/>
      <c r="S53" s="374"/>
      <c r="T53" s="374"/>
      <c r="U53" s="374"/>
      <c r="V53" s="374"/>
      <c r="W53" s="268"/>
      <c r="Y53" s="1169"/>
    </row>
    <row r="54" spans="2:25" ht="12" customHeight="1">
      <c r="B54" s="1157"/>
      <c r="G54" s="1169"/>
      <c r="H54" s="1173"/>
      <c r="I54" s="531" t="s">
        <v>863</v>
      </c>
      <c r="J54" s="531"/>
      <c r="K54" s="531"/>
      <c r="L54" s="531"/>
      <c r="M54" s="531"/>
      <c r="N54" s="531"/>
      <c r="O54" s="531"/>
      <c r="P54" s="531"/>
      <c r="Q54" s="273"/>
      <c r="R54" s="265"/>
      <c r="S54" s="265"/>
      <c r="T54" s="265"/>
      <c r="U54" s="265"/>
      <c r="V54" s="265"/>
      <c r="W54" s="267"/>
      <c r="Y54" s="1169"/>
    </row>
    <row r="55" spans="2:25" ht="12" customHeight="1">
      <c r="B55" s="1157"/>
      <c r="G55" s="1169"/>
      <c r="H55" s="1173"/>
      <c r="I55" s="531"/>
      <c r="J55" s="531"/>
      <c r="K55" s="531"/>
      <c r="L55" s="531"/>
      <c r="M55" s="531"/>
      <c r="N55" s="531"/>
      <c r="O55" s="531"/>
      <c r="P55" s="531"/>
      <c r="Q55" s="274"/>
      <c r="R55" s="374"/>
      <c r="S55" s="374"/>
      <c r="T55" s="374"/>
      <c r="U55" s="374"/>
      <c r="V55" s="374"/>
      <c r="W55" s="268"/>
      <c r="Y55" s="1169"/>
    </row>
    <row r="56" spans="2:25" ht="15" customHeight="1">
      <c r="B56" s="459"/>
      <c r="C56" s="1163"/>
      <c r="D56" s="1163"/>
      <c r="E56" s="1163"/>
      <c r="F56" s="1163"/>
      <c r="G56" s="1171"/>
      <c r="H56" s="1175"/>
      <c r="I56" s="1163"/>
      <c r="J56" s="1163"/>
      <c r="K56" s="1163"/>
      <c r="L56" s="1163"/>
      <c r="M56" s="1163"/>
      <c r="N56" s="1163"/>
      <c r="O56" s="1163"/>
      <c r="P56" s="1163"/>
      <c r="Q56" s="1163"/>
      <c r="R56" s="1163"/>
      <c r="S56" s="1163"/>
      <c r="T56" s="1163"/>
      <c r="U56" s="1163"/>
      <c r="V56" s="1163"/>
      <c r="W56" s="325"/>
      <c r="X56" s="325"/>
      <c r="Y56" s="359"/>
    </row>
    <row r="57" spans="2:25" ht="15" customHeight="1">
      <c r="Y57" s="261"/>
    </row>
    <row r="58" spans="2:25" ht="38.450000000000003" customHeight="1">
      <c r="B58" s="1158" t="s">
        <v>454</v>
      </c>
      <c r="C58" s="1158"/>
      <c r="D58" s="1158"/>
      <c r="E58" s="1158"/>
      <c r="F58" s="1158"/>
      <c r="G58" s="1158"/>
      <c r="H58" s="1158"/>
      <c r="I58" s="1158"/>
      <c r="J58" s="1158"/>
      <c r="K58" s="1158"/>
      <c r="L58" s="1158"/>
      <c r="M58" s="1158"/>
      <c r="N58" s="1158"/>
      <c r="O58" s="1158"/>
      <c r="P58" s="1158"/>
      <c r="Q58" s="1158"/>
      <c r="R58" s="1158"/>
      <c r="S58" s="1158"/>
      <c r="T58" s="1158"/>
      <c r="U58" s="1158"/>
      <c r="V58" s="1158"/>
      <c r="W58" s="1158"/>
      <c r="X58" s="1158"/>
      <c r="Y58" s="1158"/>
    </row>
    <row r="59" spans="2:25" ht="24" customHeight="1">
      <c r="B59" s="1158" t="s">
        <v>868</v>
      </c>
      <c r="C59" s="1158"/>
      <c r="D59" s="1158"/>
      <c r="E59" s="1158"/>
      <c r="F59" s="1158"/>
      <c r="G59" s="1158"/>
      <c r="H59" s="1158"/>
      <c r="I59" s="1158"/>
      <c r="J59" s="1158"/>
      <c r="K59" s="1158"/>
      <c r="L59" s="1158"/>
      <c r="M59" s="1158"/>
      <c r="N59" s="1158"/>
      <c r="O59" s="1158"/>
      <c r="P59" s="1158"/>
      <c r="Q59" s="1158"/>
      <c r="R59" s="1158"/>
      <c r="S59" s="1158"/>
      <c r="T59" s="1158"/>
      <c r="U59" s="1158"/>
      <c r="V59" s="1158"/>
      <c r="W59" s="1158"/>
      <c r="X59" s="1158"/>
      <c r="Y59" s="1158"/>
    </row>
    <row r="60" spans="2:25" ht="24" customHeight="1">
      <c r="B60" s="1158" t="s">
        <v>597</v>
      </c>
      <c r="C60" s="1158"/>
      <c r="D60" s="1158"/>
      <c r="E60" s="1158"/>
      <c r="F60" s="1158"/>
      <c r="G60" s="1158"/>
      <c r="H60" s="1158"/>
      <c r="I60" s="1158"/>
      <c r="J60" s="1158"/>
      <c r="K60" s="1158"/>
      <c r="L60" s="1158"/>
      <c r="M60" s="1158"/>
      <c r="N60" s="1158"/>
      <c r="O60" s="1158"/>
      <c r="P60" s="1158"/>
      <c r="Q60" s="1158"/>
      <c r="R60" s="1158"/>
      <c r="S60" s="1158"/>
      <c r="T60" s="1158"/>
      <c r="U60" s="1158"/>
      <c r="V60" s="1158"/>
      <c r="W60" s="1158"/>
      <c r="X60" s="1158"/>
      <c r="Y60" s="1158"/>
    </row>
    <row r="61" spans="2:25">
      <c r="B61" s="1159" t="s">
        <v>78</v>
      </c>
      <c r="D61" s="1162"/>
      <c r="E61" s="1162"/>
      <c r="F61" s="1162"/>
      <c r="G61" s="1162"/>
      <c r="H61" s="1162"/>
      <c r="I61" s="1162"/>
      <c r="J61" s="1162"/>
      <c r="K61" s="1162"/>
      <c r="L61" s="1162"/>
      <c r="M61" s="1162"/>
      <c r="N61" s="1162"/>
      <c r="O61" s="1162"/>
      <c r="P61" s="1162"/>
      <c r="Q61" s="1162"/>
      <c r="R61" s="1162"/>
      <c r="S61" s="1162"/>
      <c r="T61" s="1162"/>
      <c r="U61" s="1162"/>
      <c r="V61" s="1162"/>
      <c r="W61" s="1162"/>
      <c r="X61" s="1162"/>
      <c r="Y61" s="1162"/>
    </row>
    <row r="62" spans="2:25">
      <c r="B62" s="1159"/>
      <c r="D62" s="1165"/>
      <c r="E62" s="1165"/>
      <c r="F62" s="1165"/>
      <c r="G62" s="1165"/>
      <c r="H62" s="1165"/>
      <c r="I62" s="1165"/>
      <c r="J62" s="1165"/>
      <c r="K62" s="1165"/>
      <c r="L62" s="1165"/>
      <c r="M62" s="1165"/>
      <c r="N62" s="1165"/>
      <c r="O62" s="1165"/>
      <c r="P62" s="1165"/>
      <c r="Q62" s="1165"/>
      <c r="R62" s="1165"/>
      <c r="S62" s="1165"/>
      <c r="T62" s="1165"/>
      <c r="U62" s="1165"/>
      <c r="V62" s="1165"/>
      <c r="W62" s="1165"/>
      <c r="X62" s="1165"/>
      <c r="Y62" s="1165"/>
    </row>
    <row r="122" spans="3:7">
      <c r="C122" s="1163"/>
      <c r="D122" s="1163"/>
      <c r="E122" s="1163"/>
      <c r="F122" s="1163"/>
      <c r="G122" s="1163"/>
    </row>
    <row r="123" spans="3:7">
      <c r="C123" s="1160"/>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4"/>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0000"/>
  </sheetPr>
  <dimension ref="A2:AF64"/>
  <sheetViews>
    <sheetView view="pageBreakPreview" zoomScale="90" zoomScaleNormal="70" zoomScaleSheetLayoutView="90" workbookViewId="0"/>
  </sheetViews>
  <sheetFormatPr defaultRowHeight="20.25" customHeight="1"/>
  <cols>
    <col min="1" max="2" width="4.25" style="76" customWidth="1"/>
    <col min="3" max="3" width="25" style="75" customWidth="1"/>
    <col min="4" max="4" width="4.875" style="75" customWidth="1"/>
    <col min="5" max="5" width="41.625" style="75" customWidth="1"/>
    <col min="6" max="6" width="4.875" style="75" customWidth="1"/>
    <col min="7" max="7" width="19.625" style="235" customWidth="1"/>
    <col min="8" max="8" width="33.875" style="75" customWidth="1"/>
    <col min="9" max="32" width="4.875" style="75" customWidth="1"/>
    <col min="33" max="33" width="12" style="75" bestFit="1" customWidth="1"/>
    <col min="34" max="267" width="9" style="75" customWidth="1"/>
    <col min="268" max="268" width="4.25" style="75" customWidth="1"/>
    <col min="269" max="269" width="25" style="75" customWidth="1"/>
    <col min="270" max="270" width="41.625" style="75" customWidth="1"/>
    <col min="271" max="271" width="19.625" style="75" customWidth="1"/>
    <col min="272" max="272" width="33.875" style="75" customWidth="1"/>
    <col min="273" max="273" width="25" style="75" customWidth="1"/>
    <col min="274" max="274" width="13.625" style="75" customWidth="1"/>
    <col min="275" max="288" width="4.875" style="75" customWidth="1"/>
    <col min="289" max="289" width="12" style="75" bestFit="1" customWidth="1"/>
    <col min="290" max="523" width="9" style="75" customWidth="1"/>
    <col min="524" max="524" width="4.25" style="75" customWidth="1"/>
    <col min="525" max="525" width="25" style="75" customWidth="1"/>
    <col min="526" max="526" width="41.625" style="75" customWidth="1"/>
    <col min="527" max="527" width="19.625" style="75" customWidth="1"/>
    <col min="528" max="528" width="33.875" style="75" customWidth="1"/>
    <col min="529" max="529" width="25" style="75" customWidth="1"/>
    <col min="530" max="530" width="13.625" style="75" customWidth="1"/>
    <col min="531" max="544" width="4.875" style="75" customWidth="1"/>
    <col min="545" max="545" width="12" style="75" bestFit="1" customWidth="1"/>
    <col min="546" max="779" width="9" style="75" customWidth="1"/>
    <col min="780" max="780" width="4.25" style="75" customWidth="1"/>
    <col min="781" max="781" width="25" style="75" customWidth="1"/>
    <col min="782" max="782" width="41.625" style="75" customWidth="1"/>
    <col min="783" max="783" width="19.625" style="75" customWidth="1"/>
    <col min="784" max="784" width="33.875" style="75" customWidth="1"/>
    <col min="785" max="785" width="25" style="75" customWidth="1"/>
    <col min="786" max="786" width="13.625" style="75" customWidth="1"/>
    <col min="787" max="800" width="4.875" style="75" customWidth="1"/>
    <col min="801" max="801" width="12" style="75" bestFit="1" customWidth="1"/>
    <col min="802" max="1035" width="9" style="75" customWidth="1"/>
    <col min="1036" max="1036" width="4.25" style="75" customWidth="1"/>
    <col min="1037" max="1037" width="25" style="75" customWidth="1"/>
    <col min="1038" max="1038" width="41.625" style="75" customWidth="1"/>
    <col min="1039" max="1039" width="19.625" style="75" customWidth="1"/>
    <col min="1040" max="1040" width="33.875" style="75" customWidth="1"/>
    <col min="1041" max="1041" width="25" style="75" customWidth="1"/>
    <col min="1042" max="1042" width="13.625" style="75" customWidth="1"/>
    <col min="1043" max="1056" width="4.875" style="75" customWidth="1"/>
    <col min="1057" max="1057" width="12" style="75" bestFit="1" customWidth="1"/>
    <col min="1058" max="1291" width="9" style="75" customWidth="1"/>
    <col min="1292" max="1292" width="4.25" style="75" customWidth="1"/>
    <col min="1293" max="1293" width="25" style="75" customWidth="1"/>
    <col min="1294" max="1294" width="41.625" style="75" customWidth="1"/>
    <col min="1295" max="1295" width="19.625" style="75" customWidth="1"/>
    <col min="1296" max="1296" width="33.875" style="75" customWidth="1"/>
    <col min="1297" max="1297" width="25" style="75" customWidth="1"/>
    <col min="1298" max="1298" width="13.625" style="75" customWidth="1"/>
    <col min="1299" max="1312" width="4.875" style="75" customWidth="1"/>
    <col min="1313" max="1313" width="12" style="75" bestFit="1" customWidth="1"/>
    <col min="1314" max="1547" width="9" style="75" customWidth="1"/>
    <col min="1548" max="1548" width="4.25" style="75" customWidth="1"/>
    <col min="1549" max="1549" width="25" style="75" customWidth="1"/>
    <col min="1550" max="1550" width="41.625" style="75" customWidth="1"/>
    <col min="1551" max="1551" width="19.625" style="75" customWidth="1"/>
    <col min="1552" max="1552" width="33.875" style="75" customWidth="1"/>
    <col min="1553" max="1553" width="25" style="75" customWidth="1"/>
    <col min="1554" max="1554" width="13.625" style="75" customWidth="1"/>
    <col min="1555" max="1568" width="4.875" style="75" customWidth="1"/>
    <col min="1569" max="1569" width="12" style="75" bestFit="1" customWidth="1"/>
    <col min="1570" max="1803" width="9" style="75" customWidth="1"/>
    <col min="1804" max="1804" width="4.25" style="75" customWidth="1"/>
    <col min="1805" max="1805" width="25" style="75" customWidth="1"/>
    <col min="1806" max="1806" width="41.625" style="75" customWidth="1"/>
    <col min="1807" max="1807" width="19.625" style="75" customWidth="1"/>
    <col min="1808" max="1808" width="33.875" style="75" customWidth="1"/>
    <col min="1809" max="1809" width="25" style="75" customWidth="1"/>
    <col min="1810" max="1810" width="13.625" style="75" customWidth="1"/>
    <col min="1811" max="1824" width="4.875" style="75" customWidth="1"/>
    <col min="1825" max="1825" width="12" style="75" bestFit="1" customWidth="1"/>
    <col min="1826" max="2059" width="9" style="75" customWidth="1"/>
    <col min="2060" max="2060" width="4.25" style="75" customWidth="1"/>
    <col min="2061" max="2061" width="25" style="75" customWidth="1"/>
    <col min="2062" max="2062" width="41.625" style="75" customWidth="1"/>
    <col min="2063" max="2063" width="19.625" style="75" customWidth="1"/>
    <col min="2064" max="2064" width="33.875" style="75" customWidth="1"/>
    <col min="2065" max="2065" width="25" style="75" customWidth="1"/>
    <col min="2066" max="2066" width="13.625" style="75" customWidth="1"/>
    <col min="2067" max="2080" width="4.875" style="75" customWidth="1"/>
    <col min="2081" max="2081" width="12" style="75" bestFit="1" customWidth="1"/>
    <col min="2082" max="2315" width="9" style="75" customWidth="1"/>
    <col min="2316" max="2316" width="4.25" style="75" customWidth="1"/>
    <col min="2317" max="2317" width="25" style="75" customWidth="1"/>
    <col min="2318" max="2318" width="41.625" style="75" customWidth="1"/>
    <col min="2319" max="2319" width="19.625" style="75" customWidth="1"/>
    <col min="2320" max="2320" width="33.875" style="75" customWidth="1"/>
    <col min="2321" max="2321" width="25" style="75" customWidth="1"/>
    <col min="2322" max="2322" width="13.625" style="75" customWidth="1"/>
    <col min="2323" max="2336" width="4.875" style="75" customWidth="1"/>
    <col min="2337" max="2337" width="12" style="75" bestFit="1" customWidth="1"/>
    <col min="2338" max="2571" width="9" style="75" customWidth="1"/>
    <col min="2572" max="2572" width="4.25" style="75" customWidth="1"/>
    <col min="2573" max="2573" width="25" style="75" customWidth="1"/>
    <col min="2574" max="2574" width="41.625" style="75" customWidth="1"/>
    <col min="2575" max="2575" width="19.625" style="75" customWidth="1"/>
    <col min="2576" max="2576" width="33.875" style="75" customWidth="1"/>
    <col min="2577" max="2577" width="25" style="75" customWidth="1"/>
    <col min="2578" max="2578" width="13.625" style="75" customWidth="1"/>
    <col min="2579" max="2592" width="4.875" style="75" customWidth="1"/>
    <col min="2593" max="2593" width="12" style="75" bestFit="1" customWidth="1"/>
    <col min="2594" max="2827" width="9" style="75" customWidth="1"/>
    <col min="2828" max="2828" width="4.25" style="75" customWidth="1"/>
    <col min="2829" max="2829" width="25" style="75" customWidth="1"/>
    <col min="2830" max="2830" width="41.625" style="75" customWidth="1"/>
    <col min="2831" max="2831" width="19.625" style="75" customWidth="1"/>
    <col min="2832" max="2832" width="33.875" style="75" customWidth="1"/>
    <col min="2833" max="2833" width="25" style="75" customWidth="1"/>
    <col min="2834" max="2834" width="13.625" style="75" customWidth="1"/>
    <col min="2835" max="2848" width="4.875" style="75" customWidth="1"/>
    <col min="2849" max="2849" width="12" style="75" bestFit="1" customWidth="1"/>
    <col min="2850" max="3083" width="9" style="75" customWidth="1"/>
    <col min="3084" max="3084" width="4.25" style="75" customWidth="1"/>
    <col min="3085" max="3085" width="25" style="75" customWidth="1"/>
    <col min="3086" max="3086" width="41.625" style="75" customWidth="1"/>
    <col min="3087" max="3087" width="19.625" style="75" customWidth="1"/>
    <col min="3088" max="3088" width="33.875" style="75" customWidth="1"/>
    <col min="3089" max="3089" width="25" style="75" customWidth="1"/>
    <col min="3090" max="3090" width="13.625" style="75" customWidth="1"/>
    <col min="3091" max="3104" width="4.875" style="75" customWidth="1"/>
    <col min="3105" max="3105" width="12" style="75" bestFit="1" customWidth="1"/>
    <col min="3106" max="3339" width="9" style="75" customWidth="1"/>
    <col min="3340" max="3340" width="4.25" style="75" customWidth="1"/>
    <col min="3341" max="3341" width="25" style="75" customWidth="1"/>
    <col min="3342" max="3342" width="41.625" style="75" customWidth="1"/>
    <col min="3343" max="3343" width="19.625" style="75" customWidth="1"/>
    <col min="3344" max="3344" width="33.875" style="75" customWidth="1"/>
    <col min="3345" max="3345" width="25" style="75" customWidth="1"/>
    <col min="3346" max="3346" width="13.625" style="75" customWidth="1"/>
    <col min="3347" max="3360" width="4.875" style="75" customWidth="1"/>
    <col min="3361" max="3361" width="12" style="75" bestFit="1" customWidth="1"/>
    <col min="3362" max="3595" width="9" style="75" customWidth="1"/>
    <col min="3596" max="3596" width="4.25" style="75" customWidth="1"/>
    <col min="3597" max="3597" width="25" style="75" customWidth="1"/>
    <col min="3598" max="3598" width="41.625" style="75" customWidth="1"/>
    <col min="3599" max="3599" width="19.625" style="75" customWidth="1"/>
    <col min="3600" max="3600" width="33.875" style="75" customWidth="1"/>
    <col min="3601" max="3601" width="25" style="75" customWidth="1"/>
    <col min="3602" max="3602" width="13.625" style="75" customWidth="1"/>
    <col min="3603" max="3616" width="4.875" style="75" customWidth="1"/>
    <col min="3617" max="3617" width="12" style="75" bestFit="1" customWidth="1"/>
    <col min="3618" max="3851" width="9" style="75" customWidth="1"/>
    <col min="3852" max="3852" width="4.25" style="75" customWidth="1"/>
    <col min="3853" max="3853" width="25" style="75" customWidth="1"/>
    <col min="3854" max="3854" width="41.625" style="75" customWidth="1"/>
    <col min="3855" max="3855" width="19.625" style="75" customWidth="1"/>
    <col min="3856" max="3856" width="33.875" style="75" customWidth="1"/>
    <col min="3857" max="3857" width="25" style="75" customWidth="1"/>
    <col min="3858" max="3858" width="13.625" style="75" customWidth="1"/>
    <col min="3859" max="3872" width="4.875" style="75" customWidth="1"/>
    <col min="3873" max="3873" width="12" style="75" bestFit="1" customWidth="1"/>
    <col min="3874" max="4107" width="9" style="75" customWidth="1"/>
    <col min="4108" max="4108" width="4.25" style="75" customWidth="1"/>
    <col min="4109" max="4109" width="25" style="75" customWidth="1"/>
    <col min="4110" max="4110" width="41.625" style="75" customWidth="1"/>
    <col min="4111" max="4111" width="19.625" style="75" customWidth="1"/>
    <col min="4112" max="4112" width="33.875" style="75" customWidth="1"/>
    <col min="4113" max="4113" width="25" style="75" customWidth="1"/>
    <col min="4114" max="4114" width="13.625" style="75" customWidth="1"/>
    <col min="4115" max="4128" width="4.875" style="75" customWidth="1"/>
    <col min="4129" max="4129" width="12" style="75" bestFit="1" customWidth="1"/>
    <col min="4130" max="4363" width="9" style="75" customWidth="1"/>
    <col min="4364" max="4364" width="4.25" style="75" customWidth="1"/>
    <col min="4365" max="4365" width="25" style="75" customWidth="1"/>
    <col min="4366" max="4366" width="41.625" style="75" customWidth="1"/>
    <col min="4367" max="4367" width="19.625" style="75" customWidth="1"/>
    <col min="4368" max="4368" width="33.875" style="75" customWidth="1"/>
    <col min="4369" max="4369" width="25" style="75" customWidth="1"/>
    <col min="4370" max="4370" width="13.625" style="75" customWidth="1"/>
    <col min="4371" max="4384" width="4.875" style="75" customWidth="1"/>
    <col min="4385" max="4385" width="12" style="75" bestFit="1" customWidth="1"/>
    <col min="4386" max="4619" width="9" style="75" customWidth="1"/>
    <col min="4620" max="4620" width="4.25" style="75" customWidth="1"/>
    <col min="4621" max="4621" width="25" style="75" customWidth="1"/>
    <col min="4622" max="4622" width="41.625" style="75" customWidth="1"/>
    <col min="4623" max="4623" width="19.625" style="75" customWidth="1"/>
    <col min="4624" max="4624" width="33.875" style="75" customWidth="1"/>
    <col min="4625" max="4625" width="25" style="75" customWidth="1"/>
    <col min="4626" max="4626" width="13.625" style="75" customWidth="1"/>
    <col min="4627" max="4640" width="4.875" style="75" customWidth="1"/>
    <col min="4641" max="4641" width="12" style="75" bestFit="1" customWidth="1"/>
    <col min="4642" max="4875" width="9" style="75" customWidth="1"/>
    <col min="4876" max="4876" width="4.25" style="75" customWidth="1"/>
    <col min="4877" max="4877" width="25" style="75" customWidth="1"/>
    <col min="4878" max="4878" width="41.625" style="75" customWidth="1"/>
    <col min="4879" max="4879" width="19.625" style="75" customWidth="1"/>
    <col min="4880" max="4880" width="33.875" style="75" customWidth="1"/>
    <col min="4881" max="4881" width="25" style="75" customWidth="1"/>
    <col min="4882" max="4882" width="13.625" style="75" customWidth="1"/>
    <col min="4883" max="4896" width="4.875" style="75" customWidth="1"/>
    <col min="4897" max="4897" width="12" style="75" bestFit="1" customWidth="1"/>
    <col min="4898" max="5131" width="9" style="75" customWidth="1"/>
    <col min="5132" max="5132" width="4.25" style="75" customWidth="1"/>
    <col min="5133" max="5133" width="25" style="75" customWidth="1"/>
    <col min="5134" max="5134" width="41.625" style="75" customWidth="1"/>
    <col min="5135" max="5135" width="19.625" style="75" customWidth="1"/>
    <col min="5136" max="5136" width="33.875" style="75" customWidth="1"/>
    <col min="5137" max="5137" width="25" style="75" customWidth="1"/>
    <col min="5138" max="5138" width="13.625" style="75" customWidth="1"/>
    <col min="5139" max="5152" width="4.875" style="75" customWidth="1"/>
    <col min="5153" max="5153" width="12" style="75" bestFit="1" customWidth="1"/>
    <col min="5154" max="5387" width="9" style="75" customWidth="1"/>
    <col min="5388" max="5388" width="4.25" style="75" customWidth="1"/>
    <col min="5389" max="5389" width="25" style="75" customWidth="1"/>
    <col min="5390" max="5390" width="41.625" style="75" customWidth="1"/>
    <col min="5391" max="5391" width="19.625" style="75" customWidth="1"/>
    <col min="5392" max="5392" width="33.875" style="75" customWidth="1"/>
    <col min="5393" max="5393" width="25" style="75" customWidth="1"/>
    <col min="5394" max="5394" width="13.625" style="75" customWidth="1"/>
    <col min="5395" max="5408" width="4.875" style="75" customWidth="1"/>
    <col min="5409" max="5409" width="12" style="75" bestFit="1" customWidth="1"/>
    <col min="5410" max="5643" width="9" style="75" customWidth="1"/>
    <col min="5644" max="5644" width="4.25" style="75" customWidth="1"/>
    <col min="5645" max="5645" width="25" style="75" customWidth="1"/>
    <col min="5646" max="5646" width="41.625" style="75" customWidth="1"/>
    <col min="5647" max="5647" width="19.625" style="75" customWidth="1"/>
    <col min="5648" max="5648" width="33.875" style="75" customWidth="1"/>
    <col min="5649" max="5649" width="25" style="75" customWidth="1"/>
    <col min="5650" max="5650" width="13.625" style="75" customWidth="1"/>
    <col min="5651" max="5664" width="4.875" style="75" customWidth="1"/>
    <col min="5665" max="5665" width="12" style="75" bestFit="1" customWidth="1"/>
    <col min="5666" max="5899" width="9" style="75" customWidth="1"/>
    <col min="5900" max="5900" width="4.25" style="75" customWidth="1"/>
    <col min="5901" max="5901" width="25" style="75" customWidth="1"/>
    <col min="5902" max="5902" width="41.625" style="75" customWidth="1"/>
    <col min="5903" max="5903" width="19.625" style="75" customWidth="1"/>
    <col min="5904" max="5904" width="33.875" style="75" customWidth="1"/>
    <col min="5905" max="5905" width="25" style="75" customWidth="1"/>
    <col min="5906" max="5906" width="13.625" style="75" customWidth="1"/>
    <col min="5907" max="5920" width="4.875" style="75" customWidth="1"/>
    <col min="5921" max="5921" width="12" style="75" bestFit="1" customWidth="1"/>
    <col min="5922" max="6155" width="9" style="75" customWidth="1"/>
    <col min="6156" max="6156" width="4.25" style="75" customWidth="1"/>
    <col min="6157" max="6157" width="25" style="75" customWidth="1"/>
    <col min="6158" max="6158" width="41.625" style="75" customWidth="1"/>
    <col min="6159" max="6159" width="19.625" style="75" customWidth="1"/>
    <col min="6160" max="6160" width="33.875" style="75" customWidth="1"/>
    <col min="6161" max="6161" width="25" style="75" customWidth="1"/>
    <col min="6162" max="6162" width="13.625" style="75" customWidth="1"/>
    <col min="6163" max="6176" width="4.875" style="75" customWidth="1"/>
    <col min="6177" max="6177" width="12" style="75" bestFit="1" customWidth="1"/>
    <col min="6178" max="6411" width="9" style="75" customWidth="1"/>
    <col min="6412" max="6412" width="4.25" style="75" customWidth="1"/>
    <col min="6413" max="6413" width="25" style="75" customWidth="1"/>
    <col min="6414" max="6414" width="41.625" style="75" customWidth="1"/>
    <col min="6415" max="6415" width="19.625" style="75" customWidth="1"/>
    <col min="6416" max="6416" width="33.875" style="75" customWidth="1"/>
    <col min="6417" max="6417" width="25" style="75" customWidth="1"/>
    <col min="6418" max="6418" width="13.625" style="75" customWidth="1"/>
    <col min="6419" max="6432" width="4.875" style="75" customWidth="1"/>
    <col min="6433" max="6433" width="12" style="75" bestFit="1" customWidth="1"/>
    <col min="6434" max="6667" width="9" style="75" customWidth="1"/>
    <col min="6668" max="6668" width="4.25" style="75" customWidth="1"/>
    <col min="6669" max="6669" width="25" style="75" customWidth="1"/>
    <col min="6670" max="6670" width="41.625" style="75" customWidth="1"/>
    <col min="6671" max="6671" width="19.625" style="75" customWidth="1"/>
    <col min="6672" max="6672" width="33.875" style="75" customWidth="1"/>
    <col min="6673" max="6673" width="25" style="75" customWidth="1"/>
    <col min="6674" max="6674" width="13.625" style="75" customWidth="1"/>
    <col min="6675" max="6688" width="4.875" style="75" customWidth="1"/>
    <col min="6689" max="6689" width="12" style="75" bestFit="1" customWidth="1"/>
    <col min="6690" max="6923" width="9" style="75" customWidth="1"/>
    <col min="6924" max="6924" width="4.25" style="75" customWidth="1"/>
    <col min="6925" max="6925" width="25" style="75" customWidth="1"/>
    <col min="6926" max="6926" width="41.625" style="75" customWidth="1"/>
    <col min="6927" max="6927" width="19.625" style="75" customWidth="1"/>
    <col min="6928" max="6928" width="33.875" style="75" customWidth="1"/>
    <col min="6929" max="6929" width="25" style="75" customWidth="1"/>
    <col min="6930" max="6930" width="13.625" style="75" customWidth="1"/>
    <col min="6931" max="6944" width="4.875" style="75" customWidth="1"/>
    <col min="6945" max="6945" width="12" style="75" bestFit="1" customWidth="1"/>
    <col min="6946" max="7179" width="9" style="75" customWidth="1"/>
    <col min="7180" max="7180" width="4.25" style="75" customWidth="1"/>
    <col min="7181" max="7181" width="25" style="75" customWidth="1"/>
    <col min="7182" max="7182" width="41.625" style="75" customWidth="1"/>
    <col min="7183" max="7183" width="19.625" style="75" customWidth="1"/>
    <col min="7184" max="7184" width="33.875" style="75" customWidth="1"/>
    <col min="7185" max="7185" width="25" style="75" customWidth="1"/>
    <col min="7186" max="7186" width="13.625" style="75" customWidth="1"/>
    <col min="7187" max="7200" width="4.875" style="75" customWidth="1"/>
    <col min="7201" max="7201" width="12" style="75" bestFit="1" customWidth="1"/>
    <col min="7202" max="7435" width="9" style="75" customWidth="1"/>
    <col min="7436" max="7436" width="4.25" style="75" customWidth="1"/>
    <col min="7437" max="7437" width="25" style="75" customWidth="1"/>
    <col min="7438" max="7438" width="41.625" style="75" customWidth="1"/>
    <col min="7439" max="7439" width="19.625" style="75" customWidth="1"/>
    <col min="7440" max="7440" width="33.875" style="75" customWidth="1"/>
    <col min="7441" max="7441" width="25" style="75" customWidth="1"/>
    <col min="7442" max="7442" width="13.625" style="75" customWidth="1"/>
    <col min="7443" max="7456" width="4.875" style="75" customWidth="1"/>
    <col min="7457" max="7457" width="12" style="75" bestFit="1" customWidth="1"/>
    <col min="7458" max="7691" width="9" style="75" customWidth="1"/>
    <col min="7692" max="7692" width="4.25" style="75" customWidth="1"/>
    <col min="7693" max="7693" width="25" style="75" customWidth="1"/>
    <col min="7694" max="7694" width="41.625" style="75" customWidth="1"/>
    <col min="7695" max="7695" width="19.625" style="75" customWidth="1"/>
    <col min="7696" max="7696" width="33.875" style="75" customWidth="1"/>
    <col min="7697" max="7697" width="25" style="75" customWidth="1"/>
    <col min="7698" max="7698" width="13.625" style="75" customWidth="1"/>
    <col min="7699" max="7712" width="4.875" style="75" customWidth="1"/>
    <col min="7713" max="7713" width="12" style="75" bestFit="1" customWidth="1"/>
    <col min="7714" max="7947" width="9" style="75" customWidth="1"/>
    <col min="7948" max="7948" width="4.25" style="75" customWidth="1"/>
    <col min="7949" max="7949" width="25" style="75" customWidth="1"/>
    <col min="7950" max="7950" width="41.625" style="75" customWidth="1"/>
    <col min="7951" max="7951" width="19.625" style="75" customWidth="1"/>
    <col min="7952" max="7952" width="33.875" style="75" customWidth="1"/>
    <col min="7953" max="7953" width="25" style="75" customWidth="1"/>
    <col min="7954" max="7954" width="13.625" style="75" customWidth="1"/>
    <col min="7955" max="7968" width="4.875" style="75" customWidth="1"/>
    <col min="7969" max="7969" width="12" style="75" bestFit="1" customWidth="1"/>
    <col min="7970" max="8203" width="9" style="75" customWidth="1"/>
    <col min="8204" max="8204" width="4.25" style="75" customWidth="1"/>
    <col min="8205" max="8205" width="25" style="75" customWidth="1"/>
    <col min="8206" max="8206" width="41.625" style="75" customWidth="1"/>
    <col min="8207" max="8207" width="19.625" style="75" customWidth="1"/>
    <col min="8208" max="8208" width="33.875" style="75" customWidth="1"/>
    <col min="8209" max="8209" width="25" style="75" customWidth="1"/>
    <col min="8210" max="8210" width="13.625" style="75" customWidth="1"/>
    <col min="8211" max="8224" width="4.875" style="75" customWidth="1"/>
    <col min="8225" max="8225" width="12" style="75" bestFit="1" customWidth="1"/>
    <col min="8226" max="8459" width="9" style="75" customWidth="1"/>
    <col min="8460" max="8460" width="4.25" style="75" customWidth="1"/>
    <col min="8461" max="8461" width="25" style="75" customWidth="1"/>
    <col min="8462" max="8462" width="41.625" style="75" customWidth="1"/>
    <col min="8463" max="8463" width="19.625" style="75" customWidth="1"/>
    <col min="8464" max="8464" width="33.875" style="75" customWidth="1"/>
    <col min="8465" max="8465" width="25" style="75" customWidth="1"/>
    <col min="8466" max="8466" width="13.625" style="75" customWidth="1"/>
    <col min="8467" max="8480" width="4.875" style="75" customWidth="1"/>
    <col min="8481" max="8481" width="12" style="75" bestFit="1" customWidth="1"/>
    <col min="8482" max="8715" width="9" style="75" customWidth="1"/>
    <col min="8716" max="8716" width="4.25" style="75" customWidth="1"/>
    <col min="8717" max="8717" width="25" style="75" customWidth="1"/>
    <col min="8718" max="8718" width="41.625" style="75" customWidth="1"/>
    <col min="8719" max="8719" width="19.625" style="75" customWidth="1"/>
    <col min="8720" max="8720" width="33.875" style="75" customWidth="1"/>
    <col min="8721" max="8721" width="25" style="75" customWidth="1"/>
    <col min="8722" max="8722" width="13.625" style="75" customWidth="1"/>
    <col min="8723" max="8736" width="4.875" style="75" customWidth="1"/>
    <col min="8737" max="8737" width="12" style="75" bestFit="1" customWidth="1"/>
    <col min="8738" max="8971" width="9" style="75" customWidth="1"/>
    <col min="8972" max="8972" width="4.25" style="75" customWidth="1"/>
    <col min="8973" max="8973" width="25" style="75" customWidth="1"/>
    <col min="8974" max="8974" width="41.625" style="75" customWidth="1"/>
    <col min="8975" max="8975" width="19.625" style="75" customWidth="1"/>
    <col min="8976" max="8976" width="33.875" style="75" customWidth="1"/>
    <col min="8977" max="8977" width="25" style="75" customWidth="1"/>
    <col min="8978" max="8978" width="13.625" style="75" customWidth="1"/>
    <col min="8979" max="8992" width="4.875" style="75" customWidth="1"/>
    <col min="8993" max="8993" width="12" style="75" bestFit="1" customWidth="1"/>
    <col min="8994" max="9227" width="9" style="75" customWidth="1"/>
    <col min="9228" max="9228" width="4.25" style="75" customWidth="1"/>
    <col min="9229" max="9229" width="25" style="75" customWidth="1"/>
    <col min="9230" max="9230" width="41.625" style="75" customWidth="1"/>
    <col min="9231" max="9231" width="19.625" style="75" customWidth="1"/>
    <col min="9232" max="9232" width="33.875" style="75" customWidth="1"/>
    <col min="9233" max="9233" width="25" style="75" customWidth="1"/>
    <col min="9234" max="9234" width="13.625" style="75" customWidth="1"/>
    <col min="9235" max="9248" width="4.875" style="75" customWidth="1"/>
    <col min="9249" max="9249" width="12" style="75" bestFit="1" customWidth="1"/>
    <col min="9250" max="9483" width="9" style="75" customWidth="1"/>
    <col min="9484" max="9484" width="4.25" style="75" customWidth="1"/>
    <col min="9485" max="9485" width="25" style="75" customWidth="1"/>
    <col min="9486" max="9486" width="41.625" style="75" customWidth="1"/>
    <col min="9487" max="9487" width="19.625" style="75" customWidth="1"/>
    <col min="9488" max="9488" width="33.875" style="75" customWidth="1"/>
    <col min="9489" max="9489" width="25" style="75" customWidth="1"/>
    <col min="9490" max="9490" width="13.625" style="75" customWidth="1"/>
    <col min="9491" max="9504" width="4.875" style="75" customWidth="1"/>
    <col min="9505" max="9505" width="12" style="75" bestFit="1" customWidth="1"/>
    <col min="9506" max="9739" width="9" style="75" customWidth="1"/>
    <col min="9740" max="9740" width="4.25" style="75" customWidth="1"/>
    <col min="9741" max="9741" width="25" style="75" customWidth="1"/>
    <col min="9742" max="9742" width="41.625" style="75" customWidth="1"/>
    <col min="9743" max="9743" width="19.625" style="75" customWidth="1"/>
    <col min="9744" max="9744" width="33.875" style="75" customWidth="1"/>
    <col min="9745" max="9745" width="25" style="75" customWidth="1"/>
    <col min="9746" max="9746" width="13.625" style="75" customWidth="1"/>
    <col min="9747" max="9760" width="4.875" style="75" customWidth="1"/>
    <col min="9761" max="9761" width="12" style="75" bestFit="1" customWidth="1"/>
    <col min="9762" max="9995" width="9" style="75" customWidth="1"/>
    <col min="9996" max="9996" width="4.25" style="75" customWidth="1"/>
    <col min="9997" max="9997" width="25" style="75" customWidth="1"/>
    <col min="9998" max="9998" width="41.625" style="75" customWidth="1"/>
    <col min="9999" max="9999" width="19.625" style="75" customWidth="1"/>
    <col min="10000" max="10000" width="33.875" style="75" customWidth="1"/>
    <col min="10001" max="10001" width="25" style="75" customWidth="1"/>
    <col min="10002" max="10002" width="13.625" style="75" customWidth="1"/>
    <col min="10003" max="10016" width="4.875" style="75" customWidth="1"/>
    <col min="10017" max="10017" width="12" style="75" bestFit="1" customWidth="1"/>
    <col min="10018" max="10251" width="9" style="75" customWidth="1"/>
    <col min="10252" max="10252" width="4.25" style="75" customWidth="1"/>
    <col min="10253" max="10253" width="25" style="75" customWidth="1"/>
    <col min="10254" max="10254" width="41.625" style="75" customWidth="1"/>
    <col min="10255" max="10255" width="19.625" style="75" customWidth="1"/>
    <col min="10256" max="10256" width="33.875" style="75" customWidth="1"/>
    <col min="10257" max="10257" width="25" style="75" customWidth="1"/>
    <col min="10258" max="10258" width="13.625" style="75" customWidth="1"/>
    <col min="10259" max="10272" width="4.875" style="75" customWidth="1"/>
    <col min="10273" max="10273" width="12" style="75" bestFit="1" customWidth="1"/>
    <col min="10274" max="10507" width="9" style="75" customWidth="1"/>
    <col min="10508" max="10508" width="4.25" style="75" customWidth="1"/>
    <col min="10509" max="10509" width="25" style="75" customWidth="1"/>
    <col min="10510" max="10510" width="41.625" style="75" customWidth="1"/>
    <col min="10511" max="10511" width="19.625" style="75" customWidth="1"/>
    <col min="10512" max="10512" width="33.875" style="75" customWidth="1"/>
    <col min="10513" max="10513" width="25" style="75" customWidth="1"/>
    <col min="10514" max="10514" width="13.625" style="75" customWidth="1"/>
    <col min="10515" max="10528" width="4.875" style="75" customWidth="1"/>
    <col min="10529" max="10529" width="12" style="75" bestFit="1" customWidth="1"/>
    <col min="10530" max="10763" width="9" style="75" customWidth="1"/>
    <col min="10764" max="10764" width="4.25" style="75" customWidth="1"/>
    <col min="10765" max="10765" width="25" style="75" customWidth="1"/>
    <col min="10766" max="10766" width="41.625" style="75" customWidth="1"/>
    <col min="10767" max="10767" width="19.625" style="75" customWidth="1"/>
    <col min="10768" max="10768" width="33.875" style="75" customWidth="1"/>
    <col min="10769" max="10769" width="25" style="75" customWidth="1"/>
    <col min="10770" max="10770" width="13.625" style="75" customWidth="1"/>
    <col min="10771" max="10784" width="4.875" style="75" customWidth="1"/>
    <col min="10785" max="10785" width="12" style="75" bestFit="1" customWidth="1"/>
    <col min="10786" max="11019" width="9" style="75" customWidth="1"/>
    <col min="11020" max="11020" width="4.25" style="75" customWidth="1"/>
    <col min="11021" max="11021" width="25" style="75" customWidth="1"/>
    <col min="11022" max="11022" width="41.625" style="75" customWidth="1"/>
    <col min="11023" max="11023" width="19.625" style="75" customWidth="1"/>
    <col min="11024" max="11024" width="33.875" style="75" customWidth="1"/>
    <col min="11025" max="11025" width="25" style="75" customWidth="1"/>
    <col min="11026" max="11026" width="13.625" style="75" customWidth="1"/>
    <col min="11027" max="11040" width="4.875" style="75" customWidth="1"/>
    <col min="11041" max="11041" width="12" style="75" bestFit="1" customWidth="1"/>
    <col min="11042" max="11275" width="9" style="75" customWidth="1"/>
    <col min="11276" max="11276" width="4.25" style="75" customWidth="1"/>
    <col min="11277" max="11277" width="25" style="75" customWidth="1"/>
    <col min="11278" max="11278" width="41.625" style="75" customWidth="1"/>
    <col min="11279" max="11279" width="19.625" style="75" customWidth="1"/>
    <col min="11280" max="11280" width="33.875" style="75" customWidth="1"/>
    <col min="11281" max="11281" width="25" style="75" customWidth="1"/>
    <col min="11282" max="11282" width="13.625" style="75" customWidth="1"/>
    <col min="11283" max="11296" width="4.875" style="75" customWidth="1"/>
    <col min="11297" max="11297" width="12" style="75" bestFit="1" customWidth="1"/>
    <col min="11298" max="11531" width="9" style="75" customWidth="1"/>
    <col min="11532" max="11532" width="4.25" style="75" customWidth="1"/>
    <col min="11533" max="11533" width="25" style="75" customWidth="1"/>
    <col min="11534" max="11534" width="41.625" style="75" customWidth="1"/>
    <col min="11535" max="11535" width="19.625" style="75" customWidth="1"/>
    <col min="11536" max="11536" width="33.875" style="75" customWidth="1"/>
    <col min="11537" max="11537" width="25" style="75" customWidth="1"/>
    <col min="11538" max="11538" width="13.625" style="75" customWidth="1"/>
    <col min="11539" max="11552" width="4.875" style="75" customWidth="1"/>
    <col min="11553" max="11553" width="12" style="75" bestFit="1" customWidth="1"/>
    <col min="11554" max="11787" width="9" style="75" customWidth="1"/>
    <col min="11788" max="11788" width="4.25" style="75" customWidth="1"/>
    <col min="11789" max="11789" width="25" style="75" customWidth="1"/>
    <col min="11790" max="11790" width="41.625" style="75" customWidth="1"/>
    <col min="11791" max="11791" width="19.625" style="75" customWidth="1"/>
    <col min="11792" max="11792" width="33.875" style="75" customWidth="1"/>
    <col min="11793" max="11793" width="25" style="75" customWidth="1"/>
    <col min="11794" max="11794" width="13.625" style="75" customWidth="1"/>
    <col min="11795" max="11808" width="4.875" style="75" customWidth="1"/>
    <col min="11809" max="11809" width="12" style="75" bestFit="1" customWidth="1"/>
    <col min="11810" max="12043" width="9" style="75" customWidth="1"/>
    <col min="12044" max="12044" width="4.25" style="75" customWidth="1"/>
    <col min="12045" max="12045" width="25" style="75" customWidth="1"/>
    <col min="12046" max="12046" width="41.625" style="75" customWidth="1"/>
    <col min="12047" max="12047" width="19.625" style="75" customWidth="1"/>
    <col min="12048" max="12048" width="33.875" style="75" customWidth="1"/>
    <col min="12049" max="12049" width="25" style="75" customWidth="1"/>
    <col min="12050" max="12050" width="13.625" style="75" customWidth="1"/>
    <col min="12051" max="12064" width="4.875" style="75" customWidth="1"/>
    <col min="12065" max="12065" width="12" style="75" bestFit="1" customWidth="1"/>
    <col min="12066" max="12299" width="9" style="75" customWidth="1"/>
    <col min="12300" max="12300" width="4.25" style="75" customWidth="1"/>
    <col min="12301" max="12301" width="25" style="75" customWidth="1"/>
    <col min="12302" max="12302" width="41.625" style="75" customWidth="1"/>
    <col min="12303" max="12303" width="19.625" style="75" customWidth="1"/>
    <col min="12304" max="12304" width="33.875" style="75" customWidth="1"/>
    <col min="12305" max="12305" width="25" style="75" customWidth="1"/>
    <col min="12306" max="12306" width="13.625" style="75" customWidth="1"/>
    <col min="12307" max="12320" width="4.875" style="75" customWidth="1"/>
    <col min="12321" max="12321" width="12" style="75" bestFit="1" customWidth="1"/>
    <col min="12322" max="12555" width="9" style="75" customWidth="1"/>
    <col min="12556" max="12556" width="4.25" style="75" customWidth="1"/>
    <col min="12557" max="12557" width="25" style="75" customWidth="1"/>
    <col min="12558" max="12558" width="41.625" style="75" customWidth="1"/>
    <col min="12559" max="12559" width="19.625" style="75" customWidth="1"/>
    <col min="12560" max="12560" width="33.875" style="75" customWidth="1"/>
    <col min="12561" max="12561" width="25" style="75" customWidth="1"/>
    <col min="12562" max="12562" width="13.625" style="75" customWidth="1"/>
    <col min="12563" max="12576" width="4.875" style="75" customWidth="1"/>
    <col min="12577" max="12577" width="12" style="75" bestFit="1" customWidth="1"/>
    <col min="12578" max="12811" width="9" style="75" customWidth="1"/>
    <col min="12812" max="12812" width="4.25" style="75" customWidth="1"/>
    <col min="12813" max="12813" width="25" style="75" customWidth="1"/>
    <col min="12814" max="12814" width="41.625" style="75" customWidth="1"/>
    <col min="12815" max="12815" width="19.625" style="75" customWidth="1"/>
    <col min="12816" max="12816" width="33.875" style="75" customWidth="1"/>
    <col min="12817" max="12817" width="25" style="75" customWidth="1"/>
    <col min="12818" max="12818" width="13.625" style="75" customWidth="1"/>
    <col min="12819" max="12832" width="4.875" style="75" customWidth="1"/>
    <col min="12833" max="12833" width="12" style="75" bestFit="1" customWidth="1"/>
    <col min="12834" max="13067" width="9" style="75" customWidth="1"/>
    <col min="13068" max="13068" width="4.25" style="75" customWidth="1"/>
    <col min="13069" max="13069" width="25" style="75" customWidth="1"/>
    <col min="13070" max="13070" width="41.625" style="75" customWidth="1"/>
    <col min="13071" max="13071" width="19.625" style="75" customWidth="1"/>
    <col min="13072" max="13072" width="33.875" style="75" customWidth="1"/>
    <col min="13073" max="13073" width="25" style="75" customWidth="1"/>
    <col min="13074" max="13074" width="13.625" style="75" customWidth="1"/>
    <col min="13075" max="13088" width="4.875" style="75" customWidth="1"/>
    <col min="13089" max="13089" width="12" style="75" bestFit="1" customWidth="1"/>
    <col min="13090" max="13323" width="9" style="75" customWidth="1"/>
    <col min="13324" max="13324" width="4.25" style="75" customWidth="1"/>
    <col min="13325" max="13325" width="25" style="75" customWidth="1"/>
    <col min="13326" max="13326" width="41.625" style="75" customWidth="1"/>
    <col min="13327" max="13327" width="19.625" style="75" customWidth="1"/>
    <col min="13328" max="13328" width="33.875" style="75" customWidth="1"/>
    <col min="13329" max="13329" width="25" style="75" customWidth="1"/>
    <col min="13330" max="13330" width="13.625" style="75" customWidth="1"/>
    <col min="13331" max="13344" width="4.875" style="75" customWidth="1"/>
    <col min="13345" max="13345" width="12" style="75" bestFit="1" customWidth="1"/>
    <col min="13346" max="13579" width="9" style="75" customWidth="1"/>
    <col min="13580" max="13580" width="4.25" style="75" customWidth="1"/>
    <col min="13581" max="13581" width="25" style="75" customWidth="1"/>
    <col min="13582" max="13582" width="41.625" style="75" customWidth="1"/>
    <col min="13583" max="13583" width="19.625" style="75" customWidth="1"/>
    <col min="13584" max="13584" width="33.875" style="75" customWidth="1"/>
    <col min="13585" max="13585" width="25" style="75" customWidth="1"/>
    <col min="13586" max="13586" width="13.625" style="75" customWidth="1"/>
    <col min="13587" max="13600" width="4.875" style="75" customWidth="1"/>
    <col min="13601" max="13601" width="12" style="75" bestFit="1" customWidth="1"/>
    <col min="13602" max="13835" width="9" style="75" customWidth="1"/>
    <col min="13836" max="13836" width="4.25" style="75" customWidth="1"/>
    <col min="13837" max="13837" width="25" style="75" customWidth="1"/>
    <col min="13838" max="13838" width="41.625" style="75" customWidth="1"/>
    <col min="13839" max="13839" width="19.625" style="75" customWidth="1"/>
    <col min="13840" max="13840" width="33.875" style="75" customWidth="1"/>
    <col min="13841" max="13841" width="25" style="75" customWidth="1"/>
    <col min="13842" max="13842" width="13.625" style="75" customWidth="1"/>
    <col min="13843" max="13856" width="4.875" style="75" customWidth="1"/>
    <col min="13857" max="13857" width="12" style="75" bestFit="1" customWidth="1"/>
    <col min="13858" max="14091" width="9" style="75" customWidth="1"/>
    <col min="14092" max="14092" width="4.25" style="75" customWidth="1"/>
    <col min="14093" max="14093" width="25" style="75" customWidth="1"/>
    <col min="14094" max="14094" width="41.625" style="75" customWidth="1"/>
    <col min="14095" max="14095" width="19.625" style="75" customWidth="1"/>
    <col min="14096" max="14096" width="33.875" style="75" customWidth="1"/>
    <col min="14097" max="14097" width="25" style="75" customWidth="1"/>
    <col min="14098" max="14098" width="13.625" style="75" customWidth="1"/>
    <col min="14099" max="14112" width="4.875" style="75" customWidth="1"/>
    <col min="14113" max="14113" width="12" style="75" bestFit="1" customWidth="1"/>
    <col min="14114" max="14347" width="9" style="75" customWidth="1"/>
    <col min="14348" max="14348" width="4.25" style="75" customWidth="1"/>
    <col min="14349" max="14349" width="25" style="75" customWidth="1"/>
    <col min="14350" max="14350" width="41.625" style="75" customWidth="1"/>
    <col min="14351" max="14351" width="19.625" style="75" customWidth="1"/>
    <col min="14352" max="14352" width="33.875" style="75" customWidth="1"/>
    <col min="14353" max="14353" width="25" style="75" customWidth="1"/>
    <col min="14354" max="14354" width="13.625" style="75" customWidth="1"/>
    <col min="14355" max="14368" width="4.875" style="75" customWidth="1"/>
    <col min="14369" max="14369" width="12" style="75" bestFit="1" customWidth="1"/>
    <col min="14370" max="14603" width="9" style="75" customWidth="1"/>
    <col min="14604" max="14604" width="4.25" style="75" customWidth="1"/>
    <col min="14605" max="14605" width="25" style="75" customWidth="1"/>
    <col min="14606" max="14606" width="41.625" style="75" customWidth="1"/>
    <col min="14607" max="14607" width="19.625" style="75" customWidth="1"/>
    <col min="14608" max="14608" width="33.875" style="75" customWidth="1"/>
    <col min="14609" max="14609" width="25" style="75" customWidth="1"/>
    <col min="14610" max="14610" width="13.625" style="75" customWidth="1"/>
    <col min="14611" max="14624" width="4.875" style="75" customWidth="1"/>
    <col min="14625" max="14625" width="12" style="75" bestFit="1" customWidth="1"/>
    <col min="14626" max="14859" width="9" style="75" customWidth="1"/>
    <col min="14860" max="14860" width="4.25" style="75" customWidth="1"/>
    <col min="14861" max="14861" width="25" style="75" customWidth="1"/>
    <col min="14862" max="14862" width="41.625" style="75" customWidth="1"/>
    <col min="14863" max="14863" width="19.625" style="75" customWidth="1"/>
    <col min="14864" max="14864" width="33.875" style="75" customWidth="1"/>
    <col min="14865" max="14865" width="25" style="75" customWidth="1"/>
    <col min="14866" max="14866" width="13.625" style="75" customWidth="1"/>
    <col min="14867" max="14880" width="4.875" style="75" customWidth="1"/>
    <col min="14881" max="14881" width="12" style="75" bestFit="1" customWidth="1"/>
    <col min="14882" max="15115" width="9" style="75" customWidth="1"/>
    <col min="15116" max="15116" width="4.25" style="75" customWidth="1"/>
    <col min="15117" max="15117" width="25" style="75" customWidth="1"/>
    <col min="15118" max="15118" width="41.625" style="75" customWidth="1"/>
    <col min="15119" max="15119" width="19.625" style="75" customWidth="1"/>
    <col min="15120" max="15120" width="33.875" style="75" customWidth="1"/>
    <col min="15121" max="15121" width="25" style="75" customWidth="1"/>
    <col min="15122" max="15122" width="13.625" style="75" customWidth="1"/>
    <col min="15123" max="15136" width="4.875" style="75" customWidth="1"/>
    <col min="15137" max="15137" width="12" style="75" bestFit="1" customWidth="1"/>
    <col min="15138" max="15371" width="9" style="75" customWidth="1"/>
    <col min="15372" max="15372" width="4.25" style="75" customWidth="1"/>
    <col min="15373" max="15373" width="25" style="75" customWidth="1"/>
    <col min="15374" max="15374" width="41.625" style="75" customWidth="1"/>
    <col min="15375" max="15375" width="19.625" style="75" customWidth="1"/>
    <col min="15376" max="15376" width="33.875" style="75" customWidth="1"/>
    <col min="15377" max="15377" width="25" style="75" customWidth="1"/>
    <col min="15378" max="15378" width="13.625" style="75" customWidth="1"/>
    <col min="15379" max="15392" width="4.875" style="75" customWidth="1"/>
    <col min="15393" max="15393" width="12" style="75" bestFit="1" customWidth="1"/>
    <col min="15394" max="15627" width="9" style="75" customWidth="1"/>
    <col min="15628" max="15628" width="4.25" style="75" customWidth="1"/>
    <col min="15629" max="15629" width="25" style="75" customWidth="1"/>
    <col min="15630" max="15630" width="41.625" style="75" customWidth="1"/>
    <col min="15631" max="15631" width="19.625" style="75" customWidth="1"/>
    <col min="15632" max="15632" width="33.875" style="75" customWidth="1"/>
    <col min="15633" max="15633" width="25" style="75" customWidth="1"/>
    <col min="15634" max="15634" width="13.625" style="75" customWidth="1"/>
    <col min="15635" max="15648" width="4.875" style="75" customWidth="1"/>
    <col min="15649" max="15649" width="12" style="75" bestFit="1" customWidth="1"/>
    <col min="15650" max="15883" width="9" style="75" customWidth="1"/>
    <col min="15884" max="15884" width="4.25" style="75" customWidth="1"/>
    <col min="15885" max="15885" width="25" style="75" customWidth="1"/>
    <col min="15886" max="15886" width="41.625" style="75" customWidth="1"/>
    <col min="15887" max="15887" width="19.625" style="75" customWidth="1"/>
    <col min="15888" max="15888" width="33.875" style="75" customWidth="1"/>
    <col min="15889" max="15889" width="25" style="75" customWidth="1"/>
    <col min="15890" max="15890" width="13.625" style="75" customWidth="1"/>
    <col min="15891" max="15904" width="4.875" style="75" customWidth="1"/>
    <col min="15905" max="15905" width="12" style="75" bestFit="1" customWidth="1"/>
    <col min="15906" max="16139" width="9" style="75" customWidth="1"/>
    <col min="16140" max="16140" width="4.25" style="75" customWidth="1"/>
    <col min="16141" max="16141" width="25" style="75" customWidth="1"/>
    <col min="16142" max="16142" width="41.625" style="75" customWidth="1"/>
    <col min="16143" max="16143" width="19.625" style="75" customWidth="1"/>
    <col min="16144" max="16144" width="33.875" style="75" customWidth="1"/>
    <col min="16145" max="16145" width="25" style="75" customWidth="1"/>
    <col min="16146" max="16146" width="13.625" style="75" customWidth="1"/>
    <col min="16147" max="16160" width="4.875" style="75" customWidth="1"/>
    <col min="16161" max="16161" width="12" style="75" bestFit="1" customWidth="1"/>
    <col min="16162" max="16384" width="9" style="75" customWidth="1"/>
  </cols>
  <sheetData>
    <row r="2" spans="1:32" ht="20.25" customHeight="1">
      <c r="A2" s="237" t="s">
        <v>630</v>
      </c>
      <c r="B2" s="237"/>
      <c r="C2" s="255"/>
      <c r="D2" s="255"/>
      <c r="E2" s="255"/>
      <c r="F2" s="255"/>
      <c r="G2" s="277"/>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row>
    <row r="3" spans="1:32" ht="20.25" customHeight="1">
      <c r="A3" s="238" t="s">
        <v>19</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2" ht="20.25" customHeight="1">
      <c r="A4" s="117"/>
      <c r="B4" s="117"/>
      <c r="C4" s="255"/>
      <c r="D4" s="255"/>
      <c r="E4" s="255"/>
      <c r="F4" s="255"/>
      <c r="G4" s="277"/>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2" ht="30" customHeight="1">
      <c r="A5" s="117"/>
      <c r="B5" s="117"/>
      <c r="C5" s="255"/>
      <c r="D5" s="255"/>
      <c r="E5" s="255"/>
      <c r="F5" s="255"/>
      <c r="G5" s="277"/>
      <c r="H5" s="255"/>
      <c r="I5" s="255"/>
      <c r="J5" s="117"/>
      <c r="K5" s="117"/>
      <c r="L5" s="117"/>
      <c r="M5" s="117"/>
      <c r="N5" s="117"/>
      <c r="O5" s="117"/>
      <c r="P5" s="117"/>
      <c r="Q5" s="117"/>
      <c r="R5" s="117"/>
      <c r="S5" s="171" t="s">
        <v>213</v>
      </c>
      <c r="T5" s="177"/>
      <c r="U5" s="177"/>
      <c r="V5" s="196"/>
      <c r="W5" s="356"/>
      <c r="X5" s="357"/>
      <c r="Y5" s="357"/>
      <c r="Z5" s="357"/>
      <c r="AA5" s="357"/>
      <c r="AB5" s="357"/>
      <c r="AC5" s="357"/>
      <c r="AD5" s="357"/>
      <c r="AE5" s="357"/>
      <c r="AF5" s="196"/>
    </row>
    <row r="6" spans="1:32" ht="20.25" customHeight="1">
      <c r="A6" s="117"/>
      <c r="B6" s="117"/>
      <c r="C6" s="255"/>
      <c r="D6" s="255"/>
      <c r="E6" s="255"/>
      <c r="F6" s="255"/>
      <c r="G6" s="277"/>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row>
    <row r="7" spans="1:32" ht="18" customHeight="1">
      <c r="A7" s="171" t="s">
        <v>215</v>
      </c>
      <c r="B7" s="177"/>
      <c r="C7" s="196"/>
      <c r="D7" s="171" t="s">
        <v>23</v>
      </c>
      <c r="E7" s="196"/>
      <c r="F7" s="272" t="s">
        <v>216</v>
      </c>
      <c r="G7" s="278"/>
      <c r="H7" s="171" t="s">
        <v>219</v>
      </c>
      <c r="I7" s="177"/>
      <c r="J7" s="177"/>
      <c r="K7" s="177"/>
      <c r="L7" s="177"/>
      <c r="M7" s="177"/>
      <c r="N7" s="177"/>
      <c r="O7" s="177"/>
      <c r="P7" s="177"/>
      <c r="Q7" s="177"/>
      <c r="R7" s="177"/>
      <c r="S7" s="177"/>
      <c r="T7" s="177"/>
      <c r="U7" s="177"/>
      <c r="V7" s="177"/>
      <c r="W7" s="177"/>
      <c r="X7" s="196"/>
      <c r="Y7" s="171" t="s">
        <v>237</v>
      </c>
      <c r="Z7" s="177"/>
      <c r="AA7" s="177"/>
      <c r="AB7" s="196"/>
      <c r="AC7" s="171" t="s">
        <v>222</v>
      </c>
      <c r="AD7" s="177"/>
      <c r="AE7" s="177"/>
      <c r="AF7" s="196"/>
    </row>
    <row r="8" spans="1:32" ht="18.75" customHeight="1">
      <c r="A8" s="173" t="s">
        <v>225</v>
      </c>
      <c r="B8" s="179"/>
      <c r="C8" s="192"/>
      <c r="D8" s="173"/>
      <c r="E8" s="267"/>
      <c r="F8" s="273"/>
      <c r="G8" s="279"/>
      <c r="H8" s="285" t="s">
        <v>226</v>
      </c>
      <c r="I8" s="243" t="s">
        <v>187</v>
      </c>
      <c r="J8" s="242" t="s">
        <v>282</v>
      </c>
      <c r="K8" s="182"/>
      <c r="L8" s="182"/>
      <c r="M8" s="243" t="s">
        <v>187</v>
      </c>
      <c r="N8" s="242" t="s">
        <v>284</v>
      </c>
      <c r="O8" s="182"/>
      <c r="P8" s="182"/>
      <c r="Q8" s="243" t="s">
        <v>187</v>
      </c>
      <c r="R8" s="242" t="s">
        <v>286</v>
      </c>
      <c r="S8" s="182"/>
      <c r="T8" s="182"/>
      <c r="U8" s="243" t="s">
        <v>187</v>
      </c>
      <c r="V8" s="242" t="s">
        <v>233</v>
      </c>
      <c r="W8" s="182"/>
      <c r="X8" s="358"/>
      <c r="Y8" s="368"/>
      <c r="Z8" s="375"/>
      <c r="AA8" s="375"/>
      <c r="AB8" s="380"/>
      <c r="AC8" s="368"/>
      <c r="AD8" s="375"/>
      <c r="AE8" s="375"/>
      <c r="AF8" s="380"/>
    </row>
    <row r="9" spans="1:32" s="75" customFormat="1" ht="18.75" customHeight="1">
      <c r="A9" s="174"/>
      <c r="B9" s="180"/>
      <c r="C9" s="193"/>
      <c r="D9" s="174"/>
      <c r="E9" s="268"/>
      <c r="F9" s="274"/>
      <c r="G9" s="280"/>
      <c r="H9" s="286"/>
      <c r="I9" s="301" t="s">
        <v>187</v>
      </c>
      <c r="J9" s="315" t="s">
        <v>288</v>
      </c>
      <c r="K9" s="325"/>
      <c r="L9" s="325"/>
      <c r="M9" s="336" t="s">
        <v>187</v>
      </c>
      <c r="N9" s="315" t="s">
        <v>80</v>
      </c>
      <c r="O9" s="325"/>
      <c r="P9" s="325"/>
      <c r="Q9" s="336" t="s">
        <v>187</v>
      </c>
      <c r="R9" s="315" t="s">
        <v>290</v>
      </c>
      <c r="S9" s="325"/>
      <c r="T9" s="325"/>
      <c r="U9" s="336" t="s">
        <v>187</v>
      </c>
      <c r="V9" s="315" t="s">
        <v>171</v>
      </c>
      <c r="W9" s="325"/>
      <c r="X9" s="359"/>
      <c r="Y9" s="369"/>
      <c r="Z9" s="376"/>
      <c r="AA9" s="376"/>
      <c r="AB9" s="381"/>
      <c r="AC9" s="369"/>
      <c r="AD9" s="376"/>
      <c r="AE9" s="376"/>
      <c r="AF9" s="381"/>
    </row>
    <row r="10" spans="1:32" s="236" customFormat="1" ht="19.5" customHeight="1">
      <c r="A10" s="239"/>
      <c r="B10" s="250"/>
      <c r="C10" s="256"/>
      <c r="D10" s="262"/>
      <c r="E10" s="269"/>
      <c r="F10" s="263"/>
      <c r="G10" s="281"/>
      <c r="H10" s="287" t="s">
        <v>847</v>
      </c>
      <c r="I10" s="302" t="s">
        <v>187</v>
      </c>
      <c r="J10" s="316" t="s">
        <v>848</v>
      </c>
      <c r="K10" s="326"/>
      <c r="L10" s="330"/>
      <c r="M10" s="304" t="s">
        <v>187</v>
      </c>
      <c r="N10" s="316" t="s">
        <v>275</v>
      </c>
      <c r="O10" s="304"/>
      <c r="P10" s="316"/>
      <c r="Q10" s="342"/>
      <c r="R10" s="342"/>
      <c r="S10" s="342"/>
      <c r="T10" s="342"/>
      <c r="U10" s="342"/>
      <c r="V10" s="342"/>
      <c r="W10" s="342"/>
      <c r="X10" s="360"/>
      <c r="Y10" s="338" t="s">
        <v>187</v>
      </c>
      <c r="Z10" s="377" t="s">
        <v>140</v>
      </c>
      <c r="AA10" s="377"/>
      <c r="AB10" s="382"/>
      <c r="AC10" s="338" t="s">
        <v>187</v>
      </c>
      <c r="AD10" s="377" t="s">
        <v>140</v>
      </c>
      <c r="AE10" s="377"/>
      <c r="AF10" s="382"/>
    </row>
    <row r="11" spans="1:32" s="236" customFormat="1" ht="19.5" customHeight="1">
      <c r="A11" s="239"/>
      <c r="B11" s="250"/>
      <c r="C11" s="256"/>
      <c r="D11" s="262"/>
      <c r="E11" s="269"/>
      <c r="F11" s="263"/>
      <c r="G11" s="281"/>
      <c r="H11" s="288" t="s">
        <v>909</v>
      </c>
      <c r="I11" s="303" t="s">
        <v>187</v>
      </c>
      <c r="J11" s="317" t="s">
        <v>848</v>
      </c>
      <c r="K11" s="317"/>
      <c r="L11" s="317"/>
      <c r="M11" s="337" t="s">
        <v>187</v>
      </c>
      <c r="N11" s="317" t="s">
        <v>275</v>
      </c>
      <c r="O11" s="317"/>
      <c r="P11" s="317"/>
      <c r="Q11" s="346"/>
      <c r="R11" s="346"/>
      <c r="S11" s="346"/>
      <c r="T11" s="346"/>
      <c r="U11" s="346"/>
      <c r="V11" s="346"/>
      <c r="W11" s="346"/>
      <c r="X11" s="361"/>
      <c r="Y11" s="338"/>
      <c r="Z11" s="378"/>
      <c r="AA11" s="378"/>
      <c r="AB11" s="383"/>
      <c r="AC11" s="338"/>
      <c r="AD11" s="378"/>
      <c r="AE11" s="378"/>
      <c r="AF11" s="383"/>
    </row>
    <row r="12" spans="1:32" s="236" customFormat="1" ht="18.75" customHeight="1">
      <c r="A12" s="239"/>
      <c r="B12" s="250"/>
      <c r="C12" s="257"/>
      <c r="D12" s="263"/>
      <c r="E12" s="269"/>
      <c r="F12" s="263"/>
      <c r="G12" s="282"/>
      <c r="H12" s="289" t="s">
        <v>262</v>
      </c>
      <c r="I12" s="304" t="s">
        <v>187</v>
      </c>
      <c r="J12" s="316" t="s">
        <v>273</v>
      </c>
      <c r="K12" s="326"/>
      <c r="L12" s="304" t="s">
        <v>187</v>
      </c>
      <c r="M12" s="316" t="s">
        <v>179</v>
      </c>
      <c r="N12" s="316"/>
      <c r="O12" s="316"/>
      <c r="P12" s="316"/>
      <c r="Q12" s="316"/>
      <c r="R12" s="316"/>
      <c r="S12" s="316"/>
      <c r="T12" s="316"/>
      <c r="U12" s="316"/>
      <c r="V12" s="316"/>
      <c r="W12" s="316"/>
      <c r="X12" s="362"/>
      <c r="Y12" s="338"/>
      <c r="Z12" s="378"/>
      <c r="AA12" s="371"/>
      <c r="AB12" s="383"/>
      <c r="AC12" s="338"/>
      <c r="AD12" s="378"/>
      <c r="AE12" s="371"/>
      <c r="AF12" s="383"/>
    </row>
    <row r="13" spans="1:32" s="236" customFormat="1" ht="18.75" customHeight="1">
      <c r="A13" s="239"/>
      <c r="B13" s="250"/>
      <c r="C13" s="257"/>
      <c r="D13" s="263"/>
      <c r="E13" s="269"/>
      <c r="F13" s="263"/>
      <c r="G13" s="282"/>
      <c r="H13" s="290" t="s">
        <v>238</v>
      </c>
      <c r="I13" s="305" t="s">
        <v>187</v>
      </c>
      <c r="J13" s="318" t="s">
        <v>174</v>
      </c>
      <c r="K13" s="318"/>
      <c r="L13" s="318"/>
      <c r="M13" s="305" t="s">
        <v>187</v>
      </c>
      <c r="N13" s="318" t="s">
        <v>189</v>
      </c>
      <c r="O13" s="318"/>
      <c r="P13" s="318"/>
      <c r="Q13" s="347"/>
      <c r="R13" s="347"/>
      <c r="S13" s="347"/>
      <c r="T13" s="347"/>
      <c r="U13" s="347"/>
      <c r="V13" s="347"/>
      <c r="W13" s="347"/>
      <c r="X13" s="363"/>
      <c r="Y13" s="236"/>
      <c r="Z13" s="236"/>
      <c r="AA13" s="236"/>
      <c r="AB13" s="383"/>
      <c r="AC13" s="236"/>
      <c r="AD13" s="236"/>
      <c r="AE13" s="236"/>
      <c r="AF13" s="383"/>
    </row>
    <row r="14" spans="1:32" s="236" customFormat="1" ht="18.75" customHeight="1">
      <c r="A14" s="239"/>
      <c r="B14" s="250"/>
      <c r="C14" s="257"/>
      <c r="D14" s="263"/>
      <c r="E14" s="269"/>
      <c r="F14" s="263"/>
      <c r="G14" s="282"/>
      <c r="H14" s="291"/>
      <c r="I14" s="306"/>
      <c r="J14" s="319"/>
      <c r="K14" s="319"/>
      <c r="L14" s="319"/>
      <c r="M14" s="306"/>
      <c r="N14" s="319"/>
      <c r="O14" s="319"/>
      <c r="P14" s="319"/>
      <c r="Q14" s="343"/>
      <c r="R14" s="343"/>
      <c r="S14" s="343"/>
      <c r="T14" s="343"/>
      <c r="U14" s="343"/>
      <c r="V14" s="343"/>
      <c r="W14" s="343"/>
      <c r="X14" s="364"/>
      <c r="Y14" s="370"/>
      <c r="Z14" s="371"/>
      <c r="AA14" s="371"/>
      <c r="AB14" s="383"/>
      <c r="AC14" s="370"/>
      <c r="AD14" s="371"/>
      <c r="AE14" s="371"/>
      <c r="AF14" s="383"/>
    </row>
    <row r="15" spans="1:32" s="236" customFormat="1" ht="18.75" customHeight="1">
      <c r="A15" s="239"/>
      <c r="B15" s="250"/>
      <c r="C15" s="257"/>
      <c r="D15" s="263"/>
      <c r="E15" s="269"/>
      <c r="F15" s="263"/>
      <c r="G15" s="282"/>
      <c r="H15" s="290" t="s">
        <v>74</v>
      </c>
      <c r="I15" s="305" t="s">
        <v>187</v>
      </c>
      <c r="J15" s="318" t="s">
        <v>174</v>
      </c>
      <c r="K15" s="318"/>
      <c r="L15" s="318"/>
      <c r="M15" s="305" t="s">
        <v>187</v>
      </c>
      <c r="N15" s="318" t="s">
        <v>189</v>
      </c>
      <c r="O15" s="318"/>
      <c r="P15" s="318"/>
      <c r="Q15" s="347"/>
      <c r="R15" s="347"/>
      <c r="S15" s="347"/>
      <c r="T15" s="347"/>
      <c r="U15" s="347"/>
      <c r="V15" s="347"/>
      <c r="W15" s="347"/>
      <c r="X15" s="363"/>
      <c r="Y15" s="370"/>
      <c r="Z15" s="371"/>
      <c r="AA15" s="371"/>
      <c r="AB15" s="383"/>
      <c r="AC15" s="370"/>
      <c r="AD15" s="371"/>
      <c r="AE15" s="371"/>
      <c r="AF15" s="383"/>
    </row>
    <row r="16" spans="1:32" s="236" customFormat="1" ht="18.75" customHeight="1">
      <c r="A16" s="239"/>
      <c r="B16" s="250"/>
      <c r="C16" s="257"/>
      <c r="D16" s="263"/>
      <c r="E16" s="269"/>
      <c r="F16" s="263"/>
      <c r="G16" s="282"/>
      <c r="H16" s="291"/>
      <c r="I16" s="306"/>
      <c r="J16" s="319"/>
      <c r="K16" s="319"/>
      <c r="L16" s="319"/>
      <c r="M16" s="306"/>
      <c r="N16" s="319"/>
      <c r="O16" s="319"/>
      <c r="P16" s="319"/>
      <c r="Q16" s="343"/>
      <c r="R16" s="343"/>
      <c r="S16" s="343"/>
      <c r="T16" s="343"/>
      <c r="U16" s="343"/>
      <c r="V16" s="343"/>
      <c r="W16" s="343"/>
      <c r="X16" s="364"/>
      <c r="Y16" s="370"/>
      <c r="Z16" s="371"/>
      <c r="AA16" s="371"/>
      <c r="AB16" s="383"/>
      <c r="AC16" s="370"/>
      <c r="AD16" s="371"/>
      <c r="AE16" s="371"/>
      <c r="AF16" s="383"/>
    </row>
    <row r="17" spans="1:32" s="236" customFormat="1" ht="18.75" customHeight="1">
      <c r="A17" s="239"/>
      <c r="B17" s="250"/>
      <c r="C17" s="256"/>
      <c r="D17" s="263"/>
      <c r="E17" s="269"/>
      <c r="F17" s="263"/>
      <c r="G17" s="282"/>
      <c r="H17" s="289" t="s">
        <v>243</v>
      </c>
      <c r="I17" s="302" t="s">
        <v>187</v>
      </c>
      <c r="J17" s="316" t="s">
        <v>273</v>
      </c>
      <c r="K17" s="326"/>
      <c r="L17" s="304" t="s">
        <v>187</v>
      </c>
      <c r="M17" s="316" t="s">
        <v>498</v>
      </c>
      <c r="N17" s="316"/>
      <c r="O17" s="341" t="s">
        <v>187</v>
      </c>
      <c r="P17" s="345" t="s">
        <v>849</v>
      </c>
      <c r="Q17" s="316"/>
      <c r="R17" s="316"/>
      <c r="S17" s="326"/>
      <c r="T17" s="326"/>
      <c r="U17" s="326"/>
      <c r="V17" s="326"/>
      <c r="W17" s="326"/>
      <c r="X17" s="365"/>
      <c r="Y17" s="370"/>
      <c r="Z17" s="371"/>
      <c r="AA17" s="371"/>
      <c r="AB17" s="383"/>
      <c r="AC17" s="370"/>
      <c r="AD17" s="371"/>
      <c r="AE17" s="371"/>
      <c r="AF17" s="383"/>
    </row>
    <row r="18" spans="1:32" s="236" customFormat="1" ht="18.75" customHeight="1">
      <c r="A18" s="240" t="s">
        <v>187</v>
      </c>
      <c r="B18" s="250">
        <v>76</v>
      </c>
      <c r="C18" s="257" t="s">
        <v>313</v>
      </c>
      <c r="D18" s="240" t="s">
        <v>187</v>
      </c>
      <c r="E18" s="269" t="s">
        <v>130</v>
      </c>
      <c r="F18" s="263"/>
      <c r="G18" s="282"/>
      <c r="H18" s="289" t="s">
        <v>230</v>
      </c>
      <c r="I18" s="302" t="s">
        <v>187</v>
      </c>
      <c r="J18" s="316" t="s">
        <v>304</v>
      </c>
      <c r="K18" s="326"/>
      <c r="L18" s="330"/>
      <c r="M18" s="338" t="s">
        <v>187</v>
      </c>
      <c r="N18" s="316" t="s">
        <v>307</v>
      </c>
      <c r="O18" s="342"/>
      <c r="P18" s="342"/>
      <c r="Q18" s="326"/>
      <c r="R18" s="326"/>
      <c r="S18" s="326"/>
      <c r="T18" s="326"/>
      <c r="U18" s="326"/>
      <c r="V18" s="326"/>
      <c r="W18" s="326"/>
      <c r="X18" s="365"/>
      <c r="Y18" s="370"/>
      <c r="Z18" s="371"/>
      <c r="AA18" s="371"/>
      <c r="AB18" s="383"/>
      <c r="AC18" s="370"/>
      <c r="AD18" s="371"/>
      <c r="AE18" s="371"/>
      <c r="AF18" s="383"/>
    </row>
    <row r="19" spans="1:32" s="236" customFormat="1" ht="18.75" customHeight="1">
      <c r="A19" s="239"/>
      <c r="B19" s="250"/>
      <c r="C19" s="257" t="s">
        <v>295</v>
      </c>
      <c r="D19" s="240" t="s">
        <v>187</v>
      </c>
      <c r="E19" s="269" t="s">
        <v>56</v>
      </c>
      <c r="F19" s="263"/>
      <c r="G19" s="282"/>
      <c r="H19" s="289" t="s">
        <v>231</v>
      </c>
      <c r="I19" s="302" t="s">
        <v>187</v>
      </c>
      <c r="J19" s="316" t="s">
        <v>273</v>
      </c>
      <c r="K19" s="326"/>
      <c r="L19" s="304" t="s">
        <v>187</v>
      </c>
      <c r="M19" s="316" t="s">
        <v>179</v>
      </c>
      <c r="N19" s="316"/>
      <c r="O19" s="326"/>
      <c r="P19" s="326"/>
      <c r="Q19" s="326"/>
      <c r="R19" s="326"/>
      <c r="S19" s="326"/>
      <c r="T19" s="326"/>
      <c r="U19" s="326"/>
      <c r="V19" s="326"/>
      <c r="W19" s="326"/>
      <c r="X19" s="365"/>
      <c r="Y19" s="370"/>
      <c r="Z19" s="371"/>
      <c r="AA19" s="371"/>
      <c r="AB19" s="383"/>
      <c r="AC19" s="370"/>
      <c r="AD19" s="371"/>
      <c r="AE19" s="371"/>
      <c r="AF19" s="383"/>
    </row>
    <row r="20" spans="1:32" s="236" customFormat="1" ht="18.75" customHeight="1">
      <c r="A20" s="239"/>
      <c r="B20" s="250"/>
      <c r="C20" s="257"/>
      <c r="D20" s="263"/>
      <c r="E20" s="269"/>
      <c r="F20" s="263"/>
      <c r="G20" s="282"/>
      <c r="H20" s="289" t="s">
        <v>257</v>
      </c>
      <c r="I20" s="302" t="s">
        <v>187</v>
      </c>
      <c r="J20" s="316" t="s">
        <v>273</v>
      </c>
      <c r="K20" s="326"/>
      <c r="L20" s="304" t="s">
        <v>187</v>
      </c>
      <c r="M20" s="316" t="s">
        <v>498</v>
      </c>
      <c r="N20" s="316"/>
      <c r="O20" s="341" t="s">
        <v>187</v>
      </c>
      <c r="P20" s="345" t="s">
        <v>849</v>
      </c>
      <c r="Q20" s="316"/>
      <c r="R20" s="316"/>
      <c r="S20" s="326"/>
      <c r="T20" s="316"/>
      <c r="U20" s="326"/>
      <c r="V20" s="326"/>
      <c r="W20" s="326"/>
      <c r="X20" s="365"/>
      <c r="Y20" s="370"/>
      <c r="Z20" s="371"/>
      <c r="AA20" s="371"/>
      <c r="AB20" s="383"/>
      <c r="AC20" s="370"/>
      <c r="AD20" s="371"/>
      <c r="AE20" s="371"/>
      <c r="AF20" s="383"/>
    </row>
    <row r="21" spans="1:32" s="236" customFormat="1" ht="18.75" customHeight="1">
      <c r="A21" s="239"/>
      <c r="B21" s="250"/>
      <c r="C21" s="256"/>
      <c r="D21" s="263"/>
      <c r="E21" s="269"/>
      <c r="F21" s="263"/>
      <c r="G21" s="282"/>
      <c r="H21" s="292" t="s">
        <v>242</v>
      </c>
      <c r="I21" s="307" t="s">
        <v>187</v>
      </c>
      <c r="J21" s="316" t="s">
        <v>273</v>
      </c>
      <c r="K21" s="316"/>
      <c r="L21" s="304" t="s">
        <v>187</v>
      </c>
      <c r="M21" s="316" t="s">
        <v>53</v>
      </c>
      <c r="N21" s="316"/>
      <c r="O21" s="304" t="s">
        <v>187</v>
      </c>
      <c r="P21" s="316" t="s">
        <v>292</v>
      </c>
      <c r="Q21" s="342"/>
      <c r="R21" s="326"/>
      <c r="S21" s="326"/>
      <c r="T21" s="326"/>
      <c r="U21" s="326"/>
      <c r="V21" s="326"/>
      <c r="W21" s="326"/>
      <c r="X21" s="365"/>
      <c r="Y21" s="370"/>
      <c r="Z21" s="371"/>
      <c r="AA21" s="371"/>
      <c r="AB21" s="383"/>
      <c r="AC21" s="370"/>
      <c r="AD21" s="371"/>
      <c r="AE21" s="371"/>
      <c r="AF21" s="383"/>
    </row>
    <row r="22" spans="1:32" s="236" customFormat="1" ht="19.5" customHeight="1">
      <c r="A22" s="239"/>
      <c r="B22" s="250"/>
      <c r="C22" s="256"/>
      <c r="D22" s="263"/>
      <c r="E22" s="269"/>
      <c r="F22" s="263"/>
      <c r="G22" s="281"/>
      <c r="H22" s="293" t="s">
        <v>546</v>
      </c>
      <c r="I22" s="302" t="s">
        <v>187</v>
      </c>
      <c r="J22" s="316" t="s">
        <v>273</v>
      </c>
      <c r="K22" s="316"/>
      <c r="L22" s="304" t="s">
        <v>187</v>
      </c>
      <c r="M22" s="316" t="s">
        <v>179</v>
      </c>
      <c r="N22" s="316"/>
      <c r="O22" s="342"/>
      <c r="P22" s="316"/>
      <c r="Q22" s="342"/>
      <c r="R22" s="342"/>
      <c r="S22" s="342"/>
      <c r="T22" s="342"/>
      <c r="U22" s="342"/>
      <c r="V22" s="342"/>
      <c r="W22" s="342"/>
      <c r="X22" s="360"/>
      <c r="Y22" s="371"/>
      <c r="Z22" s="371"/>
      <c r="AA22" s="371"/>
      <c r="AB22" s="383"/>
      <c r="AC22" s="370"/>
      <c r="AD22" s="371"/>
      <c r="AE22" s="371"/>
      <c r="AF22" s="383"/>
    </row>
    <row r="23" spans="1:32" s="236" customFormat="1" ht="18.75" customHeight="1">
      <c r="A23" s="239"/>
      <c r="B23" s="250"/>
      <c r="C23" s="257"/>
      <c r="D23" s="263"/>
      <c r="E23" s="269"/>
      <c r="F23" s="263"/>
      <c r="G23" s="282"/>
      <c r="H23" s="289" t="s">
        <v>217</v>
      </c>
      <c r="I23" s="302" t="s">
        <v>187</v>
      </c>
      <c r="J23" s="316" t="s">
        <v>273</v>
      </c>
      <c r="K23" s="316"/>
      <c r="L23" s="304" t="s">
        <v>187</v>
      </c>
      <c r="M23" s="316" t="s">
        <v>297</v>
      </c>
      <c r="N23" s="316"/>
      <c r="O23" s="304" t="s">
        <v>187</v>
      </c>
      <c r="P23" s="316" t="s">
        <v>299</v>
      </c>
      <c r="Q23" s="334"/>
      <c r="R23" s="304" t="s">
        <v>187</v>
      </c>
      <c r="S23" s="316" t="s">
        <v>137</v>
      </c>
      <c r="T23" s="316"/>
      <c r="U23" s="316"/>
      <c r="V23" s="316"/>
      <c r="W23" s="316"/>
      <c r="X23" s="362"/>
      <c r="Y23" s="370"/>
      <c r="Z23" s="371"/>
      <c r="AA23" s="371"/>
      <c r="AB23" s="383"/>
      <c r="AC23" s="370"/>
      <c r="AD23" s="371"/>
      <c r="AE23" s="371"/>
      <c r="AF23" s="383"/>
    </row>
    <row r="24" spans="1:32" s="75" customFormat="1" ht="18.75" customHeight="1">
      <c r="A24" s="241"/>
      <c r="B24" s="251"/>
      <c r="C24" s="258"/>
      <c r="D24" s="264"/>
      <c r="E24" s="270"/>
      <c r="F24" s="275"/>
      <c r="G24" s="270"/>
      <c r="H24" s="294" t="s">
        <v>906</v>
      </c>
      <c r="I24" s="308" t="s">
        <v>187</v>
      </c>
      <c r="J24" s="320" t="s">
        <v>273</v>
      </c>
      <c r="K24" s="327"/>
      <c r="L24" s="331" t="s">
        <v>187</v>
      </c>
      <c r="M24" s="320" t="s">
        <v>911</v>
      </c>
      <c r="N24" s="320"/>
      <c r="O24" s="331" t="s">
        <v>187</v>
      </c>
      <c r="P24" s="320" t="s">
        <v>912</v>
      </c>
      <c r="Q24" s="348"/>
      <c r="R24" s="350"/>
      <c r="S24" s="327"/>
      <c r="T24" s="348"/>
      <c r="U24" s="331"/>
      <c r="V24" s="355"/>
      <c r="W24" s="348"/>
      <c r="X24" s="366"/>
      <c r="Y24" s="372"/>
      <c r="Z24" s="379"/>
      <c r="AA24" s="379"/>
      <c r="AB24" s="384"/>
      <c r="AC24" s="372"/>
      <c r="AD24" s="379"/>
      <c r="AE24" s="379"/>
      <c r="AF24" s="384"/>
    </row>
    <row r="25" spans="1:32" s="75" customFormat="1" ht="18.75" customHeight="1">
      <c r="A25" s="241"/>
      <c r="B25" s="251"/>
      <c r="C25" s="258"/>
      <c r="D25" s="264"/>
      <c r="E25" s="270"/>
      <c r="F25" s="275"/>
      <c r="G25" s="270"/>
      <c r="H25" s="295"/>
      <c r="I25" s="309" t="s">
        <v>187</v>
      </c>
      <c r="J25" s="321" t="s">
        <v>910</v>
      </c>
      <c r="K25" s="328"/>
      <c r="L25" s="332" t="s">
        <v>187</v>
      </c>
      <c r="M25" s="339" t="s">
        <v>450</v>
      </c>
      <c r="N25" s="321"/>
      <c r="O25" s="332" t="s">
        <v>187</v>
      </c>
      <c r="P25" s="321" t="s">
        <v>907</v>
      </c>
      <c r="Q25" s="332"/>
      <c r="R25" s="351" t="s">
        <v>187</v>
      </c>
      <c r="S25" s="353" t="s">
        <v>908</v>
      </c>
      <c r="T25" s="354"/>
      <c r="U25" s="332"/>
      <c r="V25" s="353"/>
      <c r="W25" s="354"/>
      <c r="X25" s="354"/>
      <c r="Y25" s="372"/>
      <c r="Z25" s="379"/>
      <c r="AA25" s="379"/>
      <c r="AB25" s="384"/>
      <c r="AC25" s="372"/>
      <c r="AD25" s="379"/>
      <c r="AE25" s="379"/>
      <c r="AF25" s="384"/>
    </row>
    <row r="26" spans="1:32" s="75" customFormat="1" ht="18.75" customHeight="1">
      <c r="A26" s="242"/>
      <c r="B26" s="179"/>
      <c r="C26" s="242"/>
      <c r="D26" s="265"/>
      <c r="E26" s="242"/>
      <c r="F26" s="179"/>
      <c r="G26" s="242"/>
      <c r="H26" s="182"/>
      <c r="I26" s="179"/>
      <c r="J26" s="322"/>
      <c r="K26" s="242"/>
      <c r="L26" s="179"/>
      <c r="M26" s="179"/>
      <c r="N26" s="322"/>
      <c r="O26" s="179"/>
      <c r="P26" s="322"/>
      <c r="Q26" s="179"/>
      <c r="R26" s="352"/>
      <c r="S26" s="265"/>
      <c r="T26" s="265"/>
      <c r="U26" s="179"/>
      <c r="V26" s="352"/>
      <c r="W26" s="265"/>
      <c r="X26" s="265"/>
      <c r="Y26" s="373"/>
      <c r="Z26" s="373"/>
      <c r="AA26" s="373"/>
      <c r="AB26" s="373"/>
      <c r="AC26" s="373"/>
      <c r="AD26" s="373"/>
      <c r="AE26" s="373"/>
      <c r="AF26" s="373"/>
    </row>
    <row r="27" spans="1:32" ht="20.25" customHeight="1">
      <c r="A27" s="243"/>
      <c r="B27" s="252" t="s">
        <v>246</v>
      </c>
      <c r="C27" s="235"/>
      <c r="D27" s="235"/>
      <c r="E27" s="235"/>
      <c r="F27" s="235"/>
      <c r="H27" s="235"/>
      <c r="I27" s="235"/>
    </row>
    <row r="28" spans="1:32" ht="16.5" customHeight="1">
      <c r="A28" s="117"/>
      <c r="B28" s="234"/>
      <c r="C28" s="234"/>
      <c r="D28" s="255"/>
      <c r="E28" s="255"/>
      <c r="F28" s="255"/>
      <c r="G28" s="283"/>
      <c r="H28" s="283"/>
      <c r="I28" s="283"/>
    </row>
    <row r="29" spans="1:32" ht="37.5" customHeight="1">
      <c r="A29" s="244"/>
      <c r="B29" s="103" t="s">
        <v>133</v>
      </c>
      <c r="C29" s="103"/>
      <c r="D29" s="103"/>
      <c r="E29" s="103"/>
      <c r="F29" s="103"/>
      <c r="G29" s="103"/>
      <c r="H29" s="103"/>
      <c r="I29" s="103"/>
      <c r="J29" s="103"/>
      <c r="K29" s="103"/>
      <c r="L29" s="103"/>
      <c r="M29" s="103"/>
      <c r="N29" s="103"/>
      <c r="O29" s="103"/>
      <c r="P29" s="103"/>
      <c r="Q29" s="103"/>
      <c r="R29" s="103"/>
      <c r="S29" s="103"/>
      <c r="T29" s="103"/>
      <c r="U29" s="103"/>
      <c r="V29" s="103"/>
    </row>
    <row r="30" spans="1:32" ht="20.25" customHeight="1">
      <c r="A30" s="245"/>
      <c r="B30" s="74" t="s">
        <v>3</v>
      </c>
      <c r="C30" s="245"/>
      <c r="D30" s="245"/>
      <c r="E30" s="245"/>
      <c r="F30" s="245"/>
      <c r="G30" s="245"/>
      <c r="H30" s="245"/>
      <c r="I30" s="245"/>
    </row>
    <row r="31" spans="1:32" ht="20.25" customHeight="1">
      <c r="A31" s="245"/>
      <c r="B31" s="74" t="s">
        <v>905</v>
      </c>
      <c r="C31" s="245"/>
      <c r="D31" s="245"/>
      <c r="E31" s="245"/>
      <c r="F31" s="245"/>
      <c r="G31" s="245"/>
      <c r="H31" s="245"/>
      <c r="I31" s="245"/>
    </row>
    <row r="32" spans="1:32" ht="20.25" customHeight="1">
      <c r="A32" s="245"/>
      <c r="B32" s="74" t="s">
        <v>633</v>
      </c>
      <c r="C32" s="245"/>
      <c r="D32" s="245"/>
      <c r="E32" s="245"/>
      <c r="F32" s="245"/>
      <c r="G32" s="245"/>
      <c r="H32" s="245"/>
      <c r="I32" s="245"/>
    </row>
    <row r="33" spans="1:32" ht="20.25" customHeight="1">
      <c r="A33" s="245"/>
      <c r="B33" s="74" t="s">
        <v>499</v>
      </c>
      <c r="C33" s="245"/>
      <c r="D33" s="245"/>
      <c r="E33" s="245"/>
      <c r="F33" s="245"/>
      <c r="G33" s="245"/>
      <c r="H33" s="245"/>
      <c r="I33" s="245"/>
    </row>
    <row r="34" spans="1:32" s="75" customFormat="1" ht="20.25" customHeight="1">
      <c r="A34" s="246"/>
      <c r="B34" s="74"/>
      <c r="C34" s="74" t="s">
        <v>842</v>
      </c>
      <c r="D34" s="246"/>
      <c r="E34" s="246"/>
      <c r="F34" s="246"/>
      <c r="G34" s="246"/>
      <c r="H34" s="246"/>
      <c r="I34" s="246"/>
      <c r="J34" s="75"/>
      <c r="K34" s="75"/>
      <c r="L34" s="75"/>
      <c r="M34" s="75"/>
      <c r="N34" s="75"/>
      <c r="O34" s="75"/>
      <c r="P34" s="75"/>
      <c r="Q34" s="75"/>
      <c r="R34" s="75"/>
      <c r="S34" s="75"/>
      <c r="T34" s="75"/>
      <c r="U34" s="75"/>
      <c r="V34" s="75"/>
      <c r="W34" s="75"/>
      <c r="X34" s="75"/>
      <c r="Y34" s="75"/>
      <c r="Z34" s="75"/>
      <c r="AA34" s="75"/>
      <c r="AB34" s="75"/>
      <c r="AC34" s="75"/>
      <c r="AD34" s="75"/>
      <c r="AE34" s="75"/>
      <c r="AF34" s="75"/>
    </row>
    <row r="35" spans="1:32" ht="20.25" customHeight="1">
      <c r="A35" s="247"/>
      <c r="B35" s="74" t="s">
        <v>904</v>
      </c>
      <c r="C35" s="259"/>
      <c r="D35" s="259"/>
      <c r="E35" s="259"/>
      <c r="F35" s="259"/>
      <c r="G35" s="259"/>
      <c r="H35" s="259"/>
      <c r="I35" s="259"/>
    </row>
    <row r="36" spans="1:32" ht="20.25" customHeight="1">
      <c r="A36" s="248"/>
      <c r="B36" s="74" t="s">
        <v>135</v>
      </c>
      <c r="C36" s="245"/>
      <c r="D36" s="245"/>
      <c r="E36" s="245"/>
      <c r="F36" s="235"/>
      <c r="H36" s="235"/>
      <c r="I36" s="235"/>
    </row>
    <row r="39" spans="1:32" ht="20.25" customHeight="1"/>
    <row r="40" spans="1:32" ht="20.25" customHeight="1">
      <c r="A40" s="238" t="s">
        <v>264</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row>
    <row r="41" spans="1:32" ht="30" customHeight="1">
      <c r="A41" s="117"/>
      <c r="B41" s="117"/>
      <c r="C41" s="255"/>
      <c r="D41" s="255"/>
      <c r="E41" s="255"/>
      <c r="F41" s="255"/>
      <c r="G41" s="277"/>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row>
    <row r="42" spans="1:32" ht="20.25" customHeight="1">
      <c r="A42" s="117"/>
      <c r="B42" s="117"/>
      <c r="C42" s="255"/>
      <c r="D42" s="255"/>
      <c r="E42" s="255"/>
      <c r="F42" s="255"/>
      <c r="G42" s="277"/>
      <c r="H42" s="255"/>
      <c r="I42" s="255"/>
      <c r="S42" s="171" t="s">
        <v>213</v>
      </c>
      <c r="T42" s="177"/>
      <c r="U42" s="177"/>
      <c r="V42" s="196"/>
      <c r="W42" s="356"/>
      <c r="X42" s="357"/>
      <c r="Y42" s="357"/>
      <c r="Z42" s="357"/>
      <c r="AA42" s="357"/>
      <c r="AB42" s="357"/>
      <c r="AC42" s="357"/>
      <c r="AD42" s="357"/>
      <c r="AE42" s="357"/>
      <c r="AF42" s="196"/>
    </row>
    <row r="43" spans="1:32" ht="18" customHeight="1">
      <c r="A43" s="117"/>
      <c r="B43" s="117"/>
      <c r="C43" s="255"/>
      <c r="D43" s="255"/>
      <c r="E43" s="255"/>
      <c r="F43" s="255"/>
      <c r="G43" s="277"/>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row>
    <row r="44" spans="1:32" ht="18.75" customHeight="1">
      <c r="A44" s="171" t="s">
        <v>215</v>
      </c>
      <c r="B44" s="177"/>
      <c r="C44" s="196"/>
      <c r="D44" s="171" t="s">
        <v>23</v>
      </c>
      <c r="E44" s="196"/>
      <c r="F44" s="272" t="s">
        <v>216</v>
      </c>
      <c r="G44" s="278"/>
      <c r="H44" s="171" t="s">
        <v>219</v>
      </c>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96"/>
    </row>
    <row r="45" spans="1:32" s="75" customFormat="1" ht="18.75" customHeight="1">
      <c r="A45" s="173" t="s">
        <v>225</v>
      </c>
      <c r="B45" s="179"/>
      <c r="C45" s="192"/>
      <c r="D45" s="173"/>
      <c r="E45" s="267"/>
      <c r="F45" s="273"/>
      <c r="G45" s="279"/>
      <c r="H45" s="285" t="s">
        <v>226</v>
      </c>
      <c r="I45" s="310" t="s">
        <v>187</v>
      </c>
      <c r="J45" s="242" t="s">
        <v>282</v>
      </c>
      <c r="K45" s="242"/>
      <c r="L45" s="242"/>
      <c r="M45" s="340" t="s">
        <v>187</v>
      </c>
      <c r="N45" s="242" t="s">
        <v>284</v>
      </c>
      <c r="O45" s="242"/>
      <c r="P45" s="242"/>
      <c r="Q45" s="340" t="s">
        <v>187</v>
      </c>
      <c r="R45" s="242" t="s">
        <v>286</v>
      </c>
      <c r="S45" s="242"/>
      <c r="T45" s="242"/>
      <c r="U45" s="340" t="s">
        <v>187</v>
      </c>
      <c r="V45" s="242" t="s">
        <v>233</v>
      </c>
      <c r="W45" s="242"/>
      <c r="X45" s="242"/>
      <c r="Y45" s="242"/>
      <c r="Z45" s="242"/>
      <c r="AA45" s="242"/>
      <c r="AB45" s="242"/>
      <c r="AC45" s="242"/>
      <c r="AD45" s="242"/>
      <c r="AE45" s="242"/>
      <c r="AF45" s="385"/>
    </row>
    <row r="46" spans="1:32" ht="18.75" customHeight="1">
      <c r="A46" s="174"/>
      <c r="B46" s="180"/>
      <c r="C46" s="193"/>
      <c r="D46" s="174"/>
      <c r="E46" s="268"/>
      <c r="F46" s="274"/>
      <c r="G46" s="280"/>
      <c r="H46" s="286"/>
      <c r="I46" s="301" t="s">
        <v>187</v>
      </c>
      <c r="J46" s="315" t="s">
        <v>288</v>
      </c>
      <c r="K46" s="315"/>
      <c r="L46" s="315"/>
      <c r="M46" s="336" t="s">
        <v>187</v>
      </c>
      <c r="N46" s="315" t="s">
        <v>80</v>
      </c>
      <c r="O46" s="315"/>
      <c r="P46" s="315"/>
      <c r="Q46" s="336" t="s">
        <v>187</v>
      </c>
      <c r="R46" s="315" t="s">
        <v>290</v>
      </c>
      <c r="S46" s="315"/>
      <c r="T46" s="315"/>
      <c r="U46" s="336" t="s">
        <v>187</v>
      </c>
      <c r="V46" s="315" t="s">
        <v>171</v>
      </c>
      <c r="W46" s="315"/>
      <c r="X46" s="315"/>
      <c r="Y46" s="374"/>
      <c r="Z46" s="374"/>
      <c r="AA46" s="374"/>
      <c r="AB46" s="374"/>
      <c r="AC46" s="374"/>
      <c r="AD46" s="374"/>
      <c r="AE46" s="374"/>
      <c r="AF46" s="268"/>
    </row>
    <row r="47" spans="1:32" s="236" customFormat="1" ht="19.5" customHeight="1">
      <c r="A47" s="239"/>
      <c r="B47" s="250"/>
      <c r="C47" s="256"/>
      <c r="D47" s="262"/>
      <c r="E47" s="269"/>
      <c r="F47" s="263"/>
      <c r="G47" s="281"/>
      <c r="H47" s="287" t="s">
        <v>847</v>
      </c>
      <c r="I47" s="302" t="s">
        <v>187</v>
      </c>
      <c r="J47" s="316" t="s">
        <v>848</v>
      </c>
      <c r="K47" s="326"/>
      <c r="L47" s="330"/>
      <c r="M47" s="304" t="s">
        <v>187</v>
      </c>
      <c r="N47" s="316" t="s">
        <v>275</v>
      </c>
      <c r="O47" s="304"/>
      <c r="P47" s="316"/>
      <c r="Q47" s="342"/>
      <c r="R47" s="342"/>
      <c r="S47" s="342"/>
      <c r="T47" s="342"/>
      <c r="U47" s="342"/>
      <c r="V47" s="342"/>
      <c r="W47" s="342"/>
      <c r="X47" s="342"/>
      <c r="Y47" s="342"/>
      <c r="Z47" s="342"/>
      <c r="AA47" s="342"/>
      <c r="AB47" s="342"/>
      <c r="AC47" s="342"/>
      <c r="AD47" s="342"/>
      <c r="AE47" s="342"/>
      <c r="AF47" s="386"/>
    </row>
    <row r="48" spans="1:32" s="236" customFormat="1" ht="19.5" customHeight="1">
      <c r="A48" s="239"/>
      <c r="B48" s="250"/>
      <c r="C48" s="256"/>
      <c r="D48" s="262"/>
      <c r="E48" s="269"/>
      <c r="F48" s="263"/>
      <c r="G48" s="281"/>
      <c r="H48" s="288" t="s">
        <v>909</v>
      </c>
      <c r="I48" s="303" t="s">
        <v>187</v>
      </c>
      <c r="J48" s="317" t="s">
        <v>848</v>
      </c>
      <c r="K48" s="317"/>
      <c r="L48" s="317"/>
      <c r="M48" s="337" t="s">
        <v>187</v>
      </c>
      <c r="N48" s="317" t="s">
        <v>275</v>
      </c>
      <c r="O48" s="317"/>
      <c r="P48" s="317"/>
      <c r="Q48" s="346"/>
      <c r="R48" s="346"/>
      <c r="S48" s="346"/>
      <c r="T48" s="346"/>
      <c r="U48" s="346"/>
      <c r="V48" s="346"/>
      <c r="W48" s="346"/>
      <c r="X48" s="346"/>
      <c r="Y48" s="342"/>
      <c r="Z48" s="343"/>
      <c r="AA48" s="343"/>
      <c r="AB48" s="343"/>
      <c r="AC48" s="343"/>
      <c r="AD48" s="343"/>
      <c r="AE48" s="343"/>
      <c r="AF48" s="387"/>
    </row>
    <row r="49" spans="1:32" s="236" customFormat="1" ht="18.75" customHeight="1">
      <c r="A49" s="239"/>
      <c r="B49" s="250"/>
      <c r="C49" s="257"/>
      <c r="D49" s="263"/>
      <c r="E49" s="269"/>
      <c r="F49" s="263"/>
      <c r="G49" s="282"/>
      <c r="H49" s="296" t="s">
        <v>262</v>
      </c>
      <c r="I49" s="311" t="s">
        <v>187</v>
      </c>
      <c r="J49" s="323" t="s">
        <v>273</v>
      </c>
      <c r="K49" s="329"/>
      <c r="L49" s="333" t="s">
        <v>187</v>
      </c>
      <c r="M49" s="323" t="s">
        <v>179</v>
      </c>
      <c r="N49" s="329"/>
      <c r="O49" s="343"/>
      <c r="P49" s="343"/>
      <c r="Q49" s="343"/>
      <c r="R49" s="343"/>
      <c r="S49" s="343"/>
      <c r="T49" s="343"/>
      <c r="U49" s="343"/>
      <c r="V49" s="343"/>
      <c r="W49" s="343"/>
      <c r="X49" s="343"/>
      <c r="Y49" s="343"/>
      <c r="Z49" s="343"/>
      <c r="AA49" s="343"/>
      <c r="AB49" s="343"/>
      <c r="AC49" s="343"/>
      <c r="AD49" s="343"/>
      <c r="AE49" s="343"/>
      <c r="AF49" s="364"/>
    </row>
    <row r="50" spans="1:32" s="236" customFormat="1" ht="18.75" customHeight="1">
      <c r="A50" s="239"/>
      <c r="B50" s="250"/>
      <c r="C50" s="257"/>
      <c r="D50" s="263"/>
      <c r="E50" s="269"/>
      <c r="F50" s="263"/>
      <c r="G50" s="282"/>
      <c r="H50" s="297" t="s">
        <v>163</v>
      </c>
      <c r="I50" s="312" t="s">
        <v>187</v>
      </c>
      <c r="J50" s="318" t="s">
        <v>174</v>
      </c>
      <c r="K50" s="318"/>
      <c r="L50" s="318"/>
      <c r="M50" s="312" t="s">
        <v>187</v>
      </c>
      <c r="N50" s="318" t="s">
        <v>189</v>
      </c>
      <c r="O50" s="318"/>
      <c r="P50" s="318"/>
      <c r="Q50" s="349"/>
      <c r="R50" s="349"/>
      <c r="S50" s="349"/>
      <c r="T50" s="349"/>
      <c r="U50" s="349"/>
      <c r="V50" s="349"/>
      <c r="W50" s="349"/>
      <c r="X50" s="349"/>
      <c r="Y50" s="349"/>
      <c r="Z50" s="349"/>
      <c r="AA50" s="349"/>
      <c r="AB50" s="349"/>
      <c r="AC50" s="349"/>
      <c r="AD50" s="349"/>
      <c r="AE50" s="349"/>
      <c r="AF50" s="388"/>
    </row>
    <row r="51" spans="1:32" s="236" customFormat="1" ht="18.75" customHeight="1">
      <c r="A51" s="239"/>
      <c r="B51" s="250"/>
      <c r="C51" s="257"/>
      <c r="D51" s="263"/>
      <c r="E51" s="269"/>
      <c r="F51" s="263"/>
      <c r="G51" s="282"/>
      <c r="H51" s="298"/>
      <c r="I51" s="313"/>
      <c r="J51" s="319"/>
      <c r="K51" s="319"/>
      <c r="L51" s="319"/>
      <c r="M51" s="313"/>
      <c r="N51" s="319"/>
      <c r="O51" s="319"/>
      <c r="P51" s="319"/>
      <c r="Q51" s="343"/>
      <c r="R51" s="343"/>
      <c r="S51" s="343"/>
      <c r="T51" s="343"/>
      <c r="U51" s="343"/>
      <c r="V51" s="343"/>
      <c r="W51" s="343"/>
      <c r="X51" s="343"/>
      <c r="Y51" s="343"/>
      <c r="Z51" s="343"/>
      <c r="AA51" s="343"/>
      <c r="AB51" s="343"/>
      <c r="AC51" s="343"/>
      <c r="AD51" s="343"/>
      <c r="AE51" s="343"/>
      <c r="AF51" s="364"/>
    </row>
    <row r="52" spans="1:32" s="236" customFormat="1" ht="18.75" customHeight="1">
      <c r="A52" s="239"/>
      <c r="B52" s="250"/>
      <c r="C52" s="257"/>
      <c r="D52" s="263"/>
      <c r="E52" s="269"/>
      <c r="F52" s="263"/>
      <c r="G52" s="282"/>
      <c r="H52" s="297" t="s">
        <v>110</v>
      </c>
      <c r="I52" s="312" t="s">
        <v>187</v>
      </c>
      <c r="J52" s="318" t="s">
        <v>174</v>
      </c>
      <c r="K52" s="318"/>
      <c r="L52" s="318"/>
      <c r="M52" s="312" t="s">
        <v>187</v>
      </c>
      <c r="N52" s="318" t="s">
        <v>189</v>
      </c>
      <c r="O52" s="318"/>
      <c r="P52" s="318"/>
      <c r="Q52" s="349"/>
      <c r="R52" s="349"/>
      <c r="S52" s="349"/>
      <c r="T52" s="349"/>
      <c r="U52" s="349"/>
      <c r="V52" s="349"/>
      <c r="W52" s="349"/>
      <c r="X52" s="349"/>
      <c r="Y52" s="349"/>
      <c r="Z52" s="349"/>
      <c r="AA52" s="349"/>
      <c r="AB52" s="349"/>
      <c r="AC52" s="349"/>
      <c r="AD52" s="349"/>
      <c r="AE52" s="349"/>
      <c r="AF52" s="388"/>
    </row>
    <row r="53" spans="1:32" s="236" customFormat="1" ht="18.75" customHeight="1">
      <c r="A53" s="240" t="s">
        <v>187</v>
      </c>
      <c r="B53" s="250">
        <v>76</v>
      </c>
      <c r="C53" s="257" t="s">
        <v>313</v>
      </c>
      <c r="D53" s="240" t="s">
        <v>187</v>
      </c>
      <c r="E53" s="269" t="s">
        <v>130</v>
      </c>
      <c r="F53" s="263"/>
      <c r="G53" s="282"/>
      <c r="H53" s="298"/>
      <c r="I53" s="313"/>
      <c r="J53" s="319"/>
      <c r="K53" s="319"/>
      <c r="L53" s="319"/>
      <c r="M53" s="313"/>
      <c r="N53" s="319"/>
      <c r="O53" s="319"/>
      <c r="P53" s="319"/>
      <c r="Q53" s="343"/>
      <c r="R53" s="343"/>
      <c r="S53" s="343"/>
      <c r="T53" s="343"/>
      <c r="U53" s="343"/>
      <c r="V53" s="343"/>
      <c r="W53" s="343"/>
      <c r="X53" s="343"/>
      <c r="Y53" s="343"/>
      <c r="Z53" s="343"/>
      <c r="AA53" s="343"/>
      <c r="AB53" s="343"/>
      <c r="AC53" s="343"/>
      <c r="AD53" s="343"/>
      <c r="AE53" s="343"/>
      <c r="AF53" s="364"/>
    </row>
    <row r="54" spans="1:32" s="236" customFormat="1" ht="18.75" customHeight="1">
      <c r="A54" s="239"/>
      <c r="B54" s="250"/>
      <c r="C54" s="257" t="s">
        <v>295</v>
      </c>
      <c r="D54" s="240" t="s">
        <v>187</v>
      </c>
      <c r="E54" s="269" t="s">
        <v>56</v>
      </c>
      <c r="F54" s="263"/>
      <c r="G54" s="282"/>
      <c r="H54" s="289" t="s">
        <v>243</v>
      </c>
      <c r="I54" s="302" t="s">
        <v>187</v>
      </c>
      <c r="J54" s="316" t="s">
        <v>273</v>
      </c>
      <c r="K54" s="326"/>
      <c r="L54" s="304" t="s">
        <v>187</v>
      </c>
      <c r="M54" s="316" t="s">
        <v>498</v>
      </c>
      <c r="N54" s="316"/>
      <c r="O54" s="341" t="s">
        <v>187</v>
      </c>
      <c r="P54" s="345" t="s">
        <v>849</v>
      </c>
      <c r="Q54" s="316"/>
      <c r="R54" s="316"/>
      <c r="S54" s="326"/>
      <c r="T54" s="326"/>
      <c r="U54" s="326"/>
      <c r="V54" s="326"/>
      <c r="W54" s="326"/>
      <c r="X54" s="326"/>
      <c r="Y54" s="316"/>
      <c r="Z54" s="316"/>
      <c r="AA54" s="316"/>
      <c r="AB54" s="316"/>
      <c r="AC54" s="316"/>
      <c r="AD54" s="316"/>
      <c r="AE54" s="316"/>
      <c r="AF54" s="362"/>
    </row>
    <row r="55" spans="1:32" s="236" customFormat="1" ht="18.75" customHeight="1">
      <c r="A55" s="239"/>
      <c r="B55" s="250"/>
      <c r="C55" s="257"/>
      <c r="D55" s="263"/>
      <c r="E55" s="269"/>
      <c r="F55" s="263"/>
      <c r="G55" s="282"/>
      <c r="H55" s="299" t="s">
        <v>230</v>
      </c>
      <c r="I55" s="302" t="s">
        <v>187</v>
      </c>
      <c r="J55" s="316" t="s">
        <v>304</v>
      </c>
      <c r="K55" s="326"/>
      <c r="L55" s="334"/>
      <c r="M55" s="304" t="s">
        <v>187</v>
      </c>
      <c r="N55" s="316" t="s">
        <v>307</v>
      </c>
      <c r="O55" s="342"/>
      <c r="P55" s="342"/>
      <c r="Q55" s="342"/>
      <c r="R55" s="316"/>
      <c r="S55" s="316"/>
      <c r="T55" s="316"/>
      <c r="U55" s="316"/>
      <c r="V55" s="316"/>
      <c r="W55" s="316"/>
      <c r="X55" s="316"/>
      <c r="Y55" s="316"/>
      <c r="Z55" s="316"/>
      <c r="AA55" s="316"/>
      <c r="AB55" s="316"/>
      <c r="AC55" s="316"/>
      <c r="AD55" s="316"/>
      <c r="AE55" s="316"/>
      <c r="AF55" s="362"/>
    </row>
    <row r="56" spans="1:32" s="236" customFormat="1" ht="18.75" customHeight="1">
      <c r="A56" s="239"/>
      <c r="B56" s="250"/>
      <c r="C56" s="257"/>
      <c r="D56" s="263"/>
      <c r="E56" s="269"/>
      <c r="F56" s="263"/>
      <c r="G56" s="282"/>
      <c r="H56" s="299" t="s">
        <v>231</v>
      </c>
      <c r="I56" s="302" t="s">
        <v>187</v>
      </c>
      <c r="J56" s="316" t="s">
        <v>273</v>
      </c>
      <c r="K56" s="326"/>
      <c r="L56" s="304" t="s">
        <v>187</v>
      </c>
      <c r="M56" s="316" t="s">
        <v>179</v>
      </c>
      <c r="N56" s="334"/>
      <c r="O56" s="316"/>
      <c r="P56" s="316"/>
      <c r="Q56" s="316"/>
      <c r="R56" s="316"/>
      <c r="S56" s="316"/>
      <c r="T56" s="316"/>
      <c r="U56" s="316"/>
      <c r="V56" s="316"/>
      <c r="W56" s="316"/>
      <c r="X56" s="316"/>
      <c r="Y56" s="316"/>
      <c r="Z56" s="316"/>
      <c r="AA56" s="316"/>
      <c r="AB56" s="316"/>
      <c r="AC56" s="316"/>
      <c r="AD56" s="316"/>
      <c r="AE56" s="316"/>
      <c r="AF56" s="362"/>
    </row>
    <row r="57" spans="1:32" s="236" customFormat="1" ht="18.75" customHeight="1">
      <c r="A57" s="239"/>
      <c r="B57" s="250"/>
      <c r="C57" s="257"/>
      <c r="D57" s="263"/>
      <c r="E57" s="269"/>
      <c r="F57" s="263"/>
      <c r="G57" s="282"/>
      <c r="H57" s="289" t="s">
        <v>257</v>
      </c>
      <c r="I57" s="302" t="s">
        <v>187</v>
      </c>
      <c r="J57" s="316" t="s">
        <v>273</v>
      </c>
      <c r="K57" s="326"/>
      <c r="L57" s="304" t="s">
        <v>187</v>
      </c>
      <c r="M57" s="316" t="s">
        <v>498</v>
      </c>
      <c r="N57" s="316"/>
      <c r="O57" s="341" t="s">
        <v>187</v>
      </c>
      <c r="P57" s="345" t="s">
        <v>849</v>
      </c>
      <c r="Q57" s="316"/>
      <c r="R57" s="316"/>
      <c r="S57" s="326"/>
      <c r="T57" s="316"/>
      <c r="U57" s="326"/>
      <c r="V57" s="326"/>
      <c r="W57" s="326"/>
      <c r="X57" s="326"/>
      <c r="Y57" s="316"/>
      <c r="Z57" s="316"/>
      <c r="AA57" s="316"/>
      <c r="AB57" s="316"/>
      <c r="AC57" s="316"/>
      <c r="AD57" s="316"/>
      <c r="AE57" s="316"/>
      <c r="AF57" s="362"/>
    </row>
    <row r="58" spans="1:32" s="236" customFormat="1" ht="18.75" customHeight="1">
      <c r="A58" s="239"/>
      <c r="B58" s="250"/>
      <c r="C58" s="257"/>
      <c r="D58" s="263"/>
      <c r="E58" s="269"/>
      <c r="F58" s="263"/>
      <c r="G58" s="282"/>
      <c r="H58" s="299" t="s">
        <v>242</v>
      </c>
      <c r="I58" s="302" t="s">
        <v>187</v>
      </c>
      <c r="J58" s="316" t="s">
        <v>273</v>
      </c>
      <c r="K58" s="316"/>
      <c r="L58" s="304" t="s">
        <v>187</v>
      </c>
      <c r="M58" s="316" t="s">
        <v>53</v>
      </c>
      <c r="N58" s="316"/>
      <c r="O58" s="304" t="s">
        <v>187</v>
      </c>
      <c r="P58" s="316" t="s">
        <v>292</v>
      </c>
      <c r="Q58" s="334"/>
      <c r="R58" s="334"/>
      <c r="S58" s="334"/>
      <c r="T58" s="334"/>
      <c r="U58" s="316"/>
      <c r="V58" s="316"/>
      <c r="W58" s="316"/>
      <c r="X58" s="316"/>
      <c r="Y58" s="316"/>
      <c r="Z58" s="316"/>
      <c r="AA58" s="316"/>
      <c r="AB58" s="316"/>
      <c r="AC58" s="316"/>
      <c r="AD58" s="316"/>
      <c r="AE58" s="316"/>
      <c r="AF58" s="362"/>
    </row>
    <row r="59" spans="1:32" s="236" customFormat="1" ht="19.5" customHeight="1">
      <c r="A59" s="249"/>
      <c r="B59" s="253"/>
      <c r="C59" s="260"/>
      <c r="D59" s="266"/>
      <c r="E59" s="271"/>
      <c r="F59" s="276"/>
      <c r="G59" s="284"/>
      <c r="H59" s="249" t="s">
        <v>546</v>
      </c>
      <c r="I59" s="314" t="s">
        <v>187</v>
      </c>
      <c r="J59" s="324" t="s">
        <v>273</v>
      </c>
      <c r="K59" s="324"/>
      <c r="L59" s="335" t="s">
        <v>187</v>
      </c>
      <c r="M59" s="324" t="s">
        <v>179</v>
      </c>
      <c r="N59" s="324"/>
      <c r="O59" s="344"/>
      <c r="P59" s="324"/>
      <c r="Q59" s="344"/>
      <c r="R59" s="344"/>
      <c r="S59" s="344"/>
      <c r="T59" s="344"/>
      <c r="U59" s="344"/>
      <c r="V59" s="344"/>
      <c r="W59" s="344"/>
      <c r="X59" s="367"/>
      <c r="Y59" s="367"/>
      <c r="Z59" s="367"/>
      <c r="AA59" s="367"/>
      <c r="AB59" s="367"/>
      <c r="AC59" s="367"/>
      <c r="AD59" s="367"/>
      <c r="AE59" s="367"/>
      <c r="AF59" s="389"/>
    </row>
    <row r="60" spans="1:32" ht="18.75" customHeight="1">
      <c r="A60" s="74"/>
      <c r="C60" s="261"/>
      <c r="D60" s="234"/>
      <c r="E60" s="261"/>
      <c r="F60" s="234"/>
      <c r="G60" s="246"/>
      <c r="H60" s="300"/>
      <c r="I60" s="248"/>
      <c r="J60" s="74"/>
      <c r="K60" s="74"/>
      <c r="L60" s="248"/>
      <c r="M60" s="74"/>
      <c r="N60" s="74"/>
      <c r="O60" s="248"/>
      <c r="P60" s="74"/>
      <c r="U60" s="74"/>
      <c r="V60" s="74"/>
      <c r="W60" s="74"/>
      <c r="X60" s="74"/>
      <c r="Y60" s="74"/>
      <c r="Z60" s="74"/>
      <c r="AA60" s="74"/>
      <c r="AB60" s="74"/>
      <c r="AC60" s="74"/>
      <c r="AD60" s="74"/>
      <c r="AE60" s="74"/>
      <c r="AF60" s="74"/>
    </row>
    <row r="61" spans="1:32" ht="20.25" customHeight="1">
      <c r="A61" s="117"/>
      <c r="B61" s="117"/>
      <c r="C61" s="254"/>
      <c r="D61" s="254"/>
      <c r="E61" s="255"/>
      <c r="F61" s="255"/>
      <c r="G61" s="277"/>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row>
    <row r="62" spans="1:32" ht="20.25" customHeight="1">
      <c r="B62" s="252"/>
      <c r="C62" s="235"/>
      <c r="D62" s="235"/>
      <c r="E62" s="235"/>
      <c r="G62" s="75"/>
    </row>
    <row r="63" spans="1:32" ht="20.25" customHeight="1">
      <c r="B63" s="75"/>
      <c r="G63" s="75"/>
    </row>
    <row r="64" spans="1:32" ht="20.25" customHeight="1">
      <c r="B64" s="254"/>
      <c r="C64" s="72"/>
      <c r="D64" s="72"/>
      <c r="E64" s="72"/>
      <c r="G64" s="75"/>
    </row>
  </sheetData>
  <mergeCells count="42">
    <mergeCell ref="A3:AF3"/>
    <mergeCell ref="S5:V5"/>
    <mergeCell ref="A7:C7"/>
    <mergeCell ref="D7:E7"/>
    <mergeCell ref="F7:G7"/>
    <mergeCell ref="H7:X7"/>
    <mergeCell ref="Y7:AB7"/>
    <mergeCell ref="AC7:AF7"/>
    <mergeCell ref="B29:V29"/>
    <mergeCell ref="A40:AF40"/>
    <mergeCell ref="S42:V42"/>
    <mergeCell ref="A44:C44"/>
    <mergeCell ref="D44:E44"/>
    <mergeCell ref="F44:G44"/>
    <mergeCell ref="H44:AF44"/>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45:C46"/>
    <mergeCell ref="H45:H46"/>
    <mergeCell ref="H50:H51"/>
    <mergeCell ref="I50:I51"/>
    <mergeCell ref="J50:L51"/>
    <mergeCell ref="M50:M51"/>
    <mergeCell ref="N50:P51"/>
    <mergeCell ref="H52:H53"/>
    <mergeCell ref="I52:I53"/>
    <mergeCell ref="J52:L53"/>
    <mergeCell ref="M52:M53"/>
    <mergeCell ref="N52:P53"/>
  </mergeCells>
  <phoneticPr fontId="24"/>
  <dataValidations count="1">
    <dataValidation type="list" allowBlank="1" showDropDown="0" showInputMessage="1" showErrorMessage="1" sqref="M45:M48 I45:I60 O47 Q45:Q46 U45:U46 A53 D53:D54 O54 L54 O57:O58 M50:M53 M55 L49 O60 L56:L60 U24:U26 M25:M26 Q25:Q26 L19:L26 R23:R25 O23:O26 L12 M13:M16 M18 D18:D19 O20:O21 L17 O17 A18 U8:U9 Q8:Q9 Y10:Y12 AC10:AC12 O10 M8:M11 I8:I26">
      <formula1>"□,■"</formula1>
    </dataValidation>
  </dataValidations>
  <printOptions horizontalCentered="1"/>
  <pageMargins left="0.23622047244094491" right="0.23622047244094491" top="0.39370078740157477" bottom="0.74803149606299213" header="0.31496062992125984" footer="0.31496062992125984"/>
  <pageSetup paperSize="9" scale="46" fitToWidth="1" fitToHeight="0" orientation="landscape" usePrinterDefaults="1" r:id="rId1"/>
  <headerFooter alignWithMargins="0"/>
  <rowBreaks count="1" manualBreakCount="1">
    <brk id="3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72" customWidth="1"/>
    <col min="2" max="2" width="4.25" style="72" customWidth="1"/>
    <col min="3" max="3" width="3.375" style="72" customWidth="1"/>
    <col min="4" max="4" width="0.5" style="72" customWidth="1"/>
    <col min="5" max="39" width="3.125" style="72" customWidth="1"/>
    <col min="40" max="40" width="9" style="73" customWidth="1"/>
    <col min="41" max="16384" width="9" style="72" customWidth="1"/>
  </cols>
  <sheetData>
    <row r="1" spans="2:40" s="74" customFormat="1">
      <c r="AN1" s="75"/>
    </row>
    <row r="2" spans="2:40" s="74" customFormat="1">
      <c r="B2" s="75" t="s">
        <v>5</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2:40" s="74" customFormat="1" ht="14.25" customHeight="1">
      <c r="Z3" s="85" t="s">
        <v>10</v>
      </c>
      <c r="AA3" s="100"/>
      <c r="AB3" s="100"/>
      <c r="AC3" s="100"/>
      <c r="AD3" s="128"/>
      <c r="AE3" s="171"/>
      <c r="AF3" s="177"/>
      <c r="AG3" s="177"/>
      <c r="AH3" s="177"/>
      <c r="AI3" s="177"/>
      <c r="AJ3" s="177"/>
      <c r="AK3" s="177"/>
      <c r="AL3" s="196"/>
      <c r="AM3" s="233"/>
      <c r="AN3" s="75"/>
    </row>
    <row r="4" spans="2:40" s="74" customFormat="1">
      <c r="AN4" s="234"/>
    </row>
    <row r="5" spans="2:40" s="74" customFormat="1">
      <c r="B5" s="76" t="s">
        <v>106</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2:40" s="74" customFormat="1" ht="13.5" customHeight="1">
      <c r="AC6" s="75"/>
      <c r="AD6" s="195"/>
      <c r="AE6" s="195" t="s">
        <v>88</v>
      </c>
      <c r="AH6" s="74" t="s">
        <v>11</v>
      </c>
      <c r="AJ6" s="74" t="s">
        <v>84</v>
      </c>
      <c r="AL6" s="74" t="s">
        <v>91</v>
      </c>
    </row>
    <row r="7" spans="2:40" s="74" customFormat="1">
      <c r="B7" s="76" t="s">
        <v>197</v>
      </c>
      <c r="C7" s="76"/>
      <c r="D7" s="76"/>
      <c r="E7" s="76"/>
      <c r="F7" s="76"/>
      <c r="G7" s="76"/>
      <c r="H7" s="76"/>
      <c r="I7" s="76"/>
      <c r="J7" s="76"/>
      <c r="K7" s="76"/>
      <c r="L7" s="76"/>
      <c r="M7" s="76"/>
      <c r="N7" s="76"/>
      <c r="O7" s="76"/>
      <c r="P7" s="76"/>
      <c r="Q7" s="76"/>
      <c r="R7" s="76"/>
      <c r="S7" s="76"/>
      <c r="T7" s="76"/>
    </row>
    <row r="8" spans="2:40" s="74" customFormat="1">
      <c r="AC8" s="75" t="s">
        <v>170</v>
      </c>
    </row>
    <row r="9" spans="2:40" s="74" customFormat="1">
      <c r="C9" s="75" t="s">
        <v>107</v>
      </c>
      <c r="D9" s="75"/>
    </row>
    <row r="10" spans="2:40" s="74" customFormat="1" ht="6.75" customHeight="1">
      <c r="C10" s="75"/>
      <c r="D10" s="75"/>
    </row>
    <row r="11" spans="2:40" s="74" customFormat="1" ht="14.25" customHeight="1">
      <c r="B11" s="77" t="s">
        <v>199</v>
      </c>
      <c r="C11" s="87" t="s">
        <v>36</v>
      </c>
      <c r="D11" s="101"/>
      <c r="E11" s="101"/>
      <c r="F11" s="101"/>
      <c r="G11" s="101"/>
      <c r="H11" s="101"/>
      <c r="I11" s="101"/>
      <c r="J11" s="101"/>
      <c r="K11" s="407"/>
      <c r="L11" s="409"/>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385"/>
    </row>
    <row r="12" spans="2:40" s="74" customFormat="1" ht="14.25" customHeight="1">
      <c r="B12" s="78"/>
      <c r="C12" s="89" t="s">
        <v>132</v>
      </c>
      <c r="D12" s="234"/>
      <c r="E12" s="234"/>
      <c r="F12" s="234"/>
      <c r="G12" s="234"/>
      <c r="H12" s="234"/>
      <c r="I12" s="234"/>
      <c r="J12" s="234"/>
      <c r="K12" s="234"/>
      <c r="L12" s="41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73"/>
    </row>
    <row r="13" spans="2:40" s="74" customFormat="1" ht="13.5" customHeight="1">
      <c r="B13" s="78"/>
      <c r="C13" s="87" t="s">
        <v>42</v>
      </c>
      <c r="D13" s="101"/>
      <c r="E13" s="101"/>
      <c r="F13" s="101"/>
      <c r="G13" s="101"/>
      <c r="H13" s="101"/>
      <c r="I13" s="101"/>
      <c r="J13" s="101"/>
      <c r="K13" s="131"/>
      <c r="L13" s="411" t="s">
        <v>201</v>
      </c>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74"/>
    </row>
    <row r="14" spans="2:40" s="74" customFormat="1">
      <c r="B14" s="78"/>
      <c r="C14" s="89"/>
      <c r="D14" s="234"/>
      <c r="E14" s="234"/>
      <c r="F14" s="234"/>
      <c r="G14" s="234"/>
      <c r="H14" s="234"/>
      <c r="I14" s="234"/>
      <c r="J14" s="234"/>
      <c r="K14" s="132"/>
      <c r="L14" s="412" t="s">
        <v>203</v>
      </c>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475"/>
    </row>
    <row r="15" spans="2:40" s="74" customFormat="1">
      <c r="B15" s="78"/>
      <c r="C15" s="88"/>
      <c r="D15" s="102"/>
      <c r="E15" s="102"/>
      <c r="F15" s="102"/>
      <c r="G15" s="102"/>
      <c r="H15" s="102"/>
      <c r="I15" s="102"/>
      <c r="J15" s="102"/>
      <c r="K15" s="130"/>
      <c r="L15" s="413" t="s">
        <v>209</v>
      </c>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76"/>
    </row>
    <row r="16" spans="2:40" s="74" customFormat="1" ht="14.25" customHeight="1">
      <c r="B16" s="78"/>
      <c r="C16" s="90" t="s">
        <v>39</v>
      </c>
      <c r="D16" s="104"/>
      <c r="E16" s="104"/>
      <c r="F16" s="104"/>
      <c r="G16" s="104"/>
      <c r="H16" s="104"/>
      <c r="I16" s="104"/>
      <c r="J16" s="104"/>
      <c r="K16" s="133"/>
      <c r="L16" s="85" t="s">
        <v>44</v>
      </c>
      <c r="M16" s="100"/>
      <c r="N16" s="100"/>
      <c r="O16" s="100"/>
      <c r="P16" s="128"/>
      <c r="Q16" s="442"/>
      <c r="R16" s="446"/>
      <c r="S16" s="446"/>
      <c r="T16" s="446"/>
      <c r="U16" s="446"/>
      <c r="V16" s="446"/>
      <c r="W16" s="446"/>
      <c r="X16" s="446"/>
      <c r="Y16" s="452"/>
      <c r="Z16" s="201" t="s">
        <v>46</v>
      </c>
      <c r="AA16" s="149"/>
      <c r="AB16" s="149"/>
      <c r="AC16" s="149"/>
      <c r="AD16" s="210"/>
      <c r="AE16" s="444"/>
      <c r="AF16" s="447"/>
      <c r="AG16" s="242"/>
      <c r="AH16" s="242"/>
      <c r="AI16" s="242"/>
      <c r="AJ16" s="421"/>
      <c r="AK16" s="421"/>
      <c r="AL16" s="474"/>
    </row>
    <row r="17" spans="2:40" ht="14.25" customHeight="1">
      <c r="B17" s="78"/>
      <c r="C17" s="91" t="s">
        <v>126</v>
      </c>
      <c r="D17" s="105"/>
      <c r="E17" s="105"/>
      <c r="F17" s="105"/>
      <c r="G17" s="105"/>
      <c r="H17" s="105"/>
      <c r="I17" s="105"/>
      <c r="J17" s="105"/>
      <c r="K17" s="134"/>
      <c r="L17" s="414"/>
      <c r="M17" s="414"/>
      <c r="N17" s="414"/>
      <c r="O17" s="414"/>
      <c r="P17" s="414"/>
      <c r="Q17" s="414"/>
      <c r="R17" s="414"/>
      <c r="S17" s="414"/>
      <c r="U17" s="85" t="s">
        <v>48</v>
      </c>
      <c r="V17" s="100"/>
      <c r="W17" s="100"/>
      <c r="X17" s="100"/>
      <c r="Y17" s="128"/>
      <c r="Z17" s="435"/>
      <c r="AA17" s="429"/>
      <c r="AB17" s="429"/>
      <c r="AC17" s="429"/>
      <c r="AD17" s="429"/>
      <c r="AE17" s="429"/>
      <c r="AF17" s="429"/>
      <c r="AG17" s="429"/>
      <c r="AH17" s="429"/>
      <c r="AI17" s="429"/>
      <c r="AJ17" s="429"/>
      <c r="AK17" s="429"/>
      <c r="AL17" s="231"/>
      <c r="AN17" s="72"/>
    </row>
    <row r="18" spans="2:40" ht="14.25" customHeight="1">
      <c r="B18" s="78"/>
      <c r="C18" s="84" t="s">
        <v>50</v>
      </c>
      <c r="D18" s="84"/>
      <c r="E18" s="84"/>
      <c r="F18" s="84"/>
      <c r="G18" s="84"/>
      <c r="H18" s="404"/>
      <c r="I18" s="404"/>
      <c r="J18" s="404"/>
      <c r="K18" s="408"/>
      <c r="L18" s="85" t="s">
        <v>40</v>
      </c>
      <c r="M18" s="100"/>
      <c r="N18" s="100"/>
      <c r="O18" s="100"/>
      <c r="P18" s="128"/>
      <c r="Q18" s="443"/>
      <c r="R18" s="204"/>
      <c r="S18" s="204"/>
      <c r="T18" s="204"/>
      <c r="U18" s="204"/>
      <c r="V18" s="204"/>
      <c r="W18" s="204"/>
      <c r="X18" s="204"/>
      <c r="Y18" s="453"/>
      <c r="Z18" s="115" t="s">
        <v>34</v>
      </c>
      <c r="AA18" s="115"/>
      <c r="AB18" s="115"/>
      <c r="AC18" s="115"/>
      <c r="AD18" s="183"/>
      <c r="AE18" s="460"/>
      <c r="AF18" s="208"/>
      <c r="AG18" s="208"/>
      <c r="AH18" s="208"/>
      <c r="AI18" s="208"/>
      <c r="AJ18" s="208"/>
      <c r="AK18" s="208"/>
      <c r="AL18" s="231"/>
      <c r="AN18" s="72"/>
    </row>
    <row r="19" spans="2:40" ht="13.5" customHeight="1">
      <c r="B19" s="78"/>
      <c r="C19" s="393" t="s">
        <v>51</v>
      </c>
      <c r="D19" s="393"/>
      <c r="E19" s="393"/>
      <c r="F19" s="393"/>
      <c r="G19" s="393"/>
      <c r="H19" s="405"/>
      <c r="I19" s="405"/>
      <c r="J19" s="405"/>
      <c r="K19" s="405"/>
      <c r="L19" s="411" t="s">
        <v>201</v>
      </c>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74"/>
      <c r="AN19" s="72"/>
    </row>
    <row r="20" spans="2:40" ht="14.25" customHeight="1">
      <c r="B20" s="78"/>
      <c r="C20" s="393"/>
      <c r="D20" s="393"/>
      <c r="E20" s="393"/>
      <c r="F20" s="393"/>
      <c r="G20" s="393"/>
      <c r="H20" s="405"/>
      <c r="I20" s="405"/>
      <c r="J20" s="405"/>
      <c r="K20" s="405"/>
      <c r="L20" s="412" t="s">
        <v>203</v>
      </c>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475"/>
      <c r="AN20" s="72"/>
    </row>
    <row r="21" spans="2:40">
      <c r="B21" s="79"/>
      <c r="C21" s="394"/>
      <c r="D21" s="394"/>
      <c r="E21" s="394"/>
      <c r="F21" s="394"/>
      <c r="G21" s="394"/>
      <c r="H21" s="406"/>
      <c r="I21" s="406"/>
      <c r="J21" s="406"/>
      <c r="K21" s="406"/>
      <c r="L21" s="415"/>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77"/>
      <c r="AN21" s="72"/>
    </row>
    <row r="22" spans="2:40" ht="13.5" customHeight="1">
      <c r="B22" s="80" t="s">
        <v>211</v>
      </c>
      <c r="C22" s="87" t="s">
        <v>181</v>
      </c>
      <c r="D22" s="101"/>
      <c r="E22" s="101"/>
      <c r="F22" s="101"/>
      <c r="G22" s="101"/>
      <c r="H22" s="101"/>
      <c r="I22" s="101"/>
      <c r="J22" s="101"/>
      <c r="K22" s="131"/>
      <c r="L22" s="411" t="s">
        <v>201</v>
      </c>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74"/>
      <c r="AN22" s="72"/>
    </row>
    <row r="23" spans="2:40" ht="14.25" customHeight="1">
      <c r="B23" s="81"/>
      <c r="C23" s="89"/>
      <c r="D23" s="234"/>
      <c r="E23" s="234"/>
      <c r="F23" s="234"/>
      <c r="G23" s="234"/>
      <c r="H23" s="234"/>
      <c r="I23" s="234"/>
      <c r="J23" s="234"/>
      <c r="K23" s="132"/>
      <c r="L23" s="412" t="s">
        <v>203</v>
      </c>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475"/>
      <c r="AN23" s="72"/>
    </row>
    <row r="24" spans="2:40">
      <c r="B24" s="81"/>
      <c r="C24" s="88"/>
      <c r="D24" s="102"/>
      <c r="E24" s="102"/>
      <c r="F24" s="102"/>
      <c r="G24" s="102"/>
      <c r="H24" s="102"/>
      <c r="I24" s="102"/>
      <c r="J24" s="102"/>
      <c r="K24" s="130"/>
      <c r="L24" s="415"/>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77"/>
      <c r="AN24" s="72"/>
    </row>
    <row r="25" spans="2:40" ht="14.25" customHeight="1">
      <c r="B25" s="81"/>
      <c r="C25" s="393" t="s">
        <v>39</v>
      </c>
      <c r="D25" s="393"/>
      <c r="E25" s="393"/>
      <c r="F25" s="393"/>
      <c r="G25" s="393"/>
      <c r="H25" s="393"/>
      <c r="I25" s="393"/>
      <c r="J25" s="393"/>
      <c r="K25" s="393"/>
      <c r="L25" s="85" t="s">
        <v>44</v>
      </c>
      <c r="M25" s="100"/>
      <c r="N25" s="100"/>
      <c r="O25" s="100"/>
      <c r="P25" s="128"/>
      <c r="Q25" s="442"/>
      <c r="R25" s="446"/>
      <c r="S25" s="446"/>
      <c r="T25" s="446"/>
      <c r="U25" s="446"/>
      <c r="V25" s="446"/>
      <c r="W25" s="446"/>
      <c r="X25" s="446"/>
      <c r="Y25" s="452"/>
      <c r="Z25" s="201" t="s">
        <v>46</v>
      </c>
      <c r="AA25" s="149"/>
      <c r="AB25" s="149"/>
      <c r="AC25" s="149"/>
      <c r="AD25" s="210"/>
      <c r="AE25" s="444"/>
      <c r="AF25" s="447"/>
      <c r="AG25" s="242"/>
      <c r="AH25" s="242"/>
      <c r="AI25" s="242"/>
      <c r="AJ25" s="421"/>
      <c r="AK25" s="421"/>
      <c r="AL25" s="474"/>
      <c r="AN25" s="72"/>
    </row>
    <row r="26" spans="2:40" ht="13.5" customHeight="1">
      <c r="B26" s="81"/>
      <c r="C26" s="395" t="s">
        <v>49</v>
      </c>
      <c r="D26" s="395"/>
      <c r="E26" s="395"/>
      <c r="F26" s="395"/>
      <c r="G26" s="395"/>
      <c r="H26" s="395"/>
      <c r="I26" s="395"/>
      <c r="J26" s="395"/>
      <c r="K26" s="395"/>
      <c r="L26" s="411" t="s">
        <v>201</v>
      </c>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74"/>
      <c r="AN26" s="72"/>
    </row>
    <row r="27" spans="2:40" ht="14.25" customHeight="1">
      <c r="B27" s="81"/>
      <c r="C27" s="395"/>
      <c r="D27" s="395"/>
      <c r="E27" s="395"/>
      <c r="F27" s="395"/>
      <c r="G27" s="395"/>
      <c r="H27" s="395"/>
      <c r="I27" s="395"/>
      <c r="J27" s="395"/>
      <c r="K27" s="395"/>
      <c r="L27" s="412" t="s">
        <v>203</v>
      </c>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475"/>
      <c r="AN27" s="72"/>
    </row>
    <row r="28" spans="2:40">
      <c r="B28" s="81"/>
      <c r="C28" s="395"/>
      <c r="D28" s="395"/>
      <c r="E28" s="395"/>
      <c r="F28" s="395"/>
      <c r="G28" s="395"/>
      <c r="H28" s="395"/>
      <c r="I28" s="395"/>
      <c r="J28" s="395"/>
      <c r="K28" s="395"/>
      <c r="L28" s="415"/>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77"/>
      <c r="AN28" s="72"/>
    </row>
    <row r="29" spans="2:40" ht="14.25" customHeight="1">
      <c r="B29" s="81"/>
      <c r="C29" s="393" t="s">
        <v>39</v>
      </c>
      <c r="D29" s="393"/>
      <c r="E29" s="393"/>
      <c r="F29" s="393"/>
      <c r="G29" s="393"/>
      <c r="H29" s="393"/>
      <c r="I29" s="393"/>
      <c r="J29" s="393"/>
      <c r="K29" s="393"/>
      <c r="L29" s="85" t="s">
        <v>44</v>
      </c>
      <c r="M29" s="100"/>
      <c r="N29" s="100"/>
      <c r="O29" s="100"/>
      <c r="P29" s="128"/>
      <c r="Q29" s="444"/>
      <c r="R29" s="447"/>
      <c r="S29" s="447"/>
      <c r="T29" s="447"/>
      <c r="U29" s="447"/>
      <c r="V29" s="447"/>
      <c r="W29" s="447"/>
      <c r="X29" s="447"/>
      <c r="Y29" s="454"/>
      <c r="Z29" s="201" t="s">
        <v>46</v>
      </c>
      <c r="AA29" s="149"/>
      <c r="AB29" s="149"/>
      <c r="AC29" s="149"/>
      <c r="AD29" s="210"/>
      <c r="AE29" s="444"/>
      <c r="AF29" s="447"/>
      <c r="AG29" s="242"/>
      <c r="AH29" s="242"/>
      <c r="AI29" s="242"/>
      <c r="AJ29" s="421"/>
      <c r="AK29" s="421"/>
      <c r="AL29" s="474"/>
      <c r="AN29" s="72"/>
    </row>
    <row r="30" spans="2:40" ht="14.25" customHeight="1">
      <c r="B30" s="81"/>
      <c r="C30" s="393" t="s">
        <v>54</v>
      </c>
      <c r="D30" s="393"/>
      <c r="E30" s="393"/>
      <c r="F30" s="393"/>
      <c r="G30" s="393"/>
      <c r="H30" s="393"/>
      <c r="I30" s="393"/>
      <c r="J30" s="393"/>
      <c r="K30" s="393"/>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72"/>
    </row>
    <row r="31" spans="2:40" ht="13.5" customHeight="1">
      <c r="B31" s="81"/>
      <c r="C31" s="393" t="s">
        <v>28</v>
      </c>
      <c r="D31" s="393"/>
      <c r="E31" s="393"/>
      <c r="F31" s="393"/>
      <c r="G31" s="393"/>
      <c r="H31" s="393"/>
      <c r="I31" s="393"/>
      <c r="J31" s="393"/>
      <c r="K31" s="393"/>
      <c r="L31" s="411" t="s">
        <v>201</v>
      </c>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74"/>
      <c r="AN31" s="72"/>
    </row>
    <row r="32" spans="2:40" ht="14.25" customHeight="1">
      <c r="B32" s="81"/>
      <c r="C32" s="393"/>
      <c r="D32" s="393"/>
      <c r="E32" s="393"/>
      <c r="F32" s="393"/>
      <c r="G32" s="393"/>
      <c r="H32" s="393"/>
      <c r="I32" s="393"/>
      <c r="J32" s="393"/>
      <c r="K32" s="393"/>
      <c r="L32" s="412" t="s">
        <v>203</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475"/>
      <c r="AN32" s="72"/>
    </row>
    <row r="33" spans="2:40">
      <c r="B33" s="82"/>
      <c r="C33" s="393"/>
      <c r="D33" s="393"/>
      <c r="E33" s="393"/>
      <c r="F33" s="393"/>
      <c r="G33" s="393"/>
      <c r="H33" s="393"/>
      <c r="I33" s="393"/>
      <c r="J33" s="393"/>
      <c r="K33" s="393"/>
      <c r="L33" s="415"/>
      <c r="M33" s="423"/>
      <c r="N33" s="422"/>
      <c r="O33" s="422"/>
      <c r="P33" s="422"/>
      <c r="Q33" s="422"/>
      <c r="R33" s="422"/>
      <c r="S33" s="422"/>
      <c r="T33" s="422"/>
      <c r="U33" s="422"/>
      <c r="V33" s="422"/>
      <c r="W33" s="422"/>
      <c r="X33" s="422"/>
      <c r="Y33" s="422"/>
      <c r="Z33" s="422"/>
      <c r="AA33" s="422"/>
      <c r="AB33" s="422"/>
      <c r="AC33" s="423"/>
      <c r="AD33" s="423"/>
      <c r="AE33" s="423"/>
      <c r="AF33" s="423"/>
      <c r="AG33" s="423"/>
      <c r="AH33" s="422"/>
      <c r="AI33" s="422"/>
      <c r="AJ33" s="422"/>
      <c r="AK33" s="422"/>
      <c r="AL33" s="476"/>
      <c r="AN33" s="72"/>
    </row>
    <row r="34" spans="2:40" ht="13.5" customHeight="1">
      <c r="B34" s="80" t="s">
        <v>108</v>
      </c>
      <c r="C34" s="96" t="s">
        <v>212</v>
      </c>
      <c r="D34" s="110"/>
      <c r="E34" s="110"/>
      <c r="F34" s="110"/>
      <c r="G34" s="110"/>
      <c r="H34" s="110"/>
      <c r="I34" s="110"/>
      <c r="J34" s="110"/>
      <c r="K34" s="110"/>
      <c r="L34" s="110"/>
      <c r="M34" s="424" t="s">
        <v>61</v>
      </c>
      <c r="N34" s="430"/>
      <c r="O34" s="161" t="s">
        <v>114</v>
      </c>
      <c r="P34" s="164"/>
      <c r="Q34" s="168"/>
      <c r="R34" s="173" t="s">
        <v>64</v>
      </c>
      <c r="S34" s="179"/>
      <c r="T34" s="179"/>
      <c r="U34" s="179"/>
      <c r="V34" s="179"/>
      <c r="W34" s="179"/>
      <c r="X34" s="192"/>
      <c r="Y34" s="161" t="s">
        <v>147</v>
      </c>
      <c r="Z34" s="164"/>
      <c r="AA34" s="164"/>
      <c r="AB34" s="168"/>
      <c r="AC34" s="206" t="s">
        <v>152</v>
      </c>
      <c r="AD34" s="211"/>
      <c r="AE34" s="211"/>
      <c r="AF34" s="211"/>
      <c r="AG34" s="467"/>
      <c r="AH34" s="471" t="s">
        <v>122</v>
      </c>
      <c r="AI34" s="472"/>
      <c r="AJ34" s="472"/>
      <c r="AK34" s="472"/>
      <c r="AL34" s="478"/>
      <c r="AN34" s="72"/>
    </row>
    <row r="35" spans="2:40" ht="14.25" customHeight="1">
      <c r="B35" s="81"/>
      <c r="C35" s="97"/>
      <c r="D35" s="111"/>
      <c r="E35" s="111"/>
      <c r="F35" s="111"/>
      <c r="G35" s="111"/>
      <c r="H35" s="111"/>
      <c r="I35" s="111"/>
      <c r="J35" s="111"/>
      <c r="K35" s="111"/>
      <c r="L35" s="111"/>
      <c r="M35" s="425"/>
      <c r="N35" s="431"/>
      <c r="O35" s="162" t="s">
        <v>117</v>
      </c>
      <c r="P35" s="165"/>
      <c r="Q35" s="169"/>
      <c r="R35" s="174"/>
      <c r="S35" s="180"/>
      <c r="T35" s="180"/>
      <c r="U35" s="180"/>
      <c r="V35" s="180"/>
      <c r="W35" s="180"/>
      <c r="X35" s="193"/>
      <c r="Y35" s="198" t="s">
        <v>62</v>
      </c>
      <c r="Z35" s="202"/>
      <c r="AA35" s="202"/>
      <c r="AB35" s="202"/>
      <c r="AC35" s="459" t="s">
        <v>4</v>
      </c>
      <c r="AD35" s="465"/>
      <c r="AE35" s="465"/>
      <c r="AF35" s="465"/>
      <c r="AG35" s="468"/>
      <c r="AH35" s="207" t="s">
        <v>123</v>
      </c>
      <c r="AI35" s="212"/>
      <c r="AJ35" s="212"/>
      <c r="AK35" s="212"/>
      <c r="AL35" s="479"/>
      <c r="AN35" s="72"/>
    </row>
    <row r="36" spans="2:40" ht="14.25" customHeight="1">
      <c r="B36" s="81"/>
      <c r="C36" s="78"/>
      <c r="D36" s="112"/>
      <c r="E36" s="118" t="s">
        <v>22</v>
      </c>
      <c r="F36" s="118"/>
      <c r="G36" s="118"/>
      <c r="H36" s="118"/>
      <c r="I36" s="118"/>
      <c r="J36" s="118"/>
      <c r="K36" s="118"/>
      <c r="L36" s="139"/>
      <c r="M36" s="426"/>
      <c r="N36" s="432"/>
      <c r="O36" s="435"/>
      <c r="P36" s="429"/>
      <c r="Q36" s="432"/>
      <c r="R36" s="448" t="s">
        <v>155</v>
      </c>
      <c r="S36" s="390"/>
      <c r="T36" s="390"/>
      <c r="U36" s="390"/>
      <c r="V36" s="390"/>
      <c r="W36" s="390"/>
      <c r="X36" s="390"/>
      <c r="Y36" s="189"/>
      <c r="Z36" s="204"/>
      <c r="AA36" s="204"/>
      <c r="AB36" s="204"/>
      <c r="AC36" s="460"/>
      <c r="AD36" s="208"/>
      <c r="AE36" s="208"/>
      <c r="AF36" s="208"/>
      <c r="AG36" s="231"/>
      <c r="AH36" s="460"/>
      <c r="AI36" s="208"/>
      <c r="AJ36" s="208"/>
      <c r="AK36" s="208"/>
      <c r="AL36" s="231" t="s">
        <v>100</v>
      </c>
      <c r="AN36" s="72"/>
    </row>
    <row r="37" spans="2:40" ht="14.25" customHeight="1">
      <c r="B37" s="81"/>
      <c r="C37" s="78"/>
      <c r="D37" s="112"/>
      <c r="E37" s="118" t="s">
        <v>0</v>
      </c>
      <c r="F37" s="123"/>
      <c r="G37" s="123"/>
      <c r="H37" s="123"/>
      <c r="I37" s="123"/>
      <c r="J37" s="123"/>
      <c r="K37" s="123"/>
      <c r="L37" s="140"/>
      <c r="M37" s="426"/>
      <c r="N37" s="432"/>
      <c r="O37" s="435"/>
      <c r="P37" s="429"/>
      <c r="Q37" s="432"/>
      <c r="R37" s="448" t="s">
        <v>155</v>
      </c>
      <c r="S37" s="390"/>
      <c r="T37" s="390"/>
      <c r="U37" s="390"/>
      <c r="V37" s="390"/>
      <c r="W37" s="390"/>
      <c r="X37" s="390"/>
      <c r="Y37" s="189"/>
      <c r="Z37" s="204"/>
      <c r="AA37" s="204"/>
      <c r="AB37" s="204"/>
      <c r="AC37" s="460"/>
      <c r="AD37" s="208"/>
      <c r="AE37" s="208"/>
      <c r="AF37" s="208"/>
      <c r="AG37" s="231"/>
      <c r="AH37" s="460"/>
      <c r="AI37" s="208"/>
      <c r="AJ37" s="208"/>
      <c r="AK37" s="208"/>
      <c r="AL37" s="231" t="s">
        <v>100</v>
      </c>
      <c r="AN37" s="72"/>
    </row>
    <row r="38" spans="2:40" ht="14.25" customHeight="1">
      <c r="B38" s="81"/>
      <c r="C38" s="78"/>
      <c r="D38" s="112"/>
      <c r="E38" s="118" t="s">
        <v>14</v>
      </c>
      <c r="F38" s="123"/>
      <c r="G38" s="123"/>
      <c r="H38" s="123"/>
      <c r="I38" s="123"/>
      <c r="J38" s="123"/>
      <c r="K38" s="123"/>
      <c r="L38" s="140"/>
      <c r="M38" s="426"/>
      <c r="N38" s="432"/>
      <c r="O38" s="435"/>
      <c r="P38" s="429"/>
      <c r="Q38" s="432"/>
      <c r="R38" s="448" t="s">
        <v>155</v>
      </c>
      <c r="S38" s="390"/>
      <c r="T38" s="390"/>
      <c r="U38" s="390"/>
      <c r="V38" s="390"/>
      <c r="W38" s="390"/>
      <c r="X38" s="390"/>
      <c r="Y38" s="189"/>
      <c r="Z38" s="204"/>
      <c r="AA38" s="204"/>
      <c r="AB38" s="204"/>
      <c r="AC38" s="460"/>
      <c r="AD38" s="208"/>
      <c r="AE38" s="208"/>
      <c r="AF38" s="208"/>
      <c r="AG38" s="231"/>
      <c r="AH38" s="460"/>
      <c r="AI38" s="208"/>
      <c r="AJ38" s="208"/>
      <c r="AK38" s="208"/>
      <c r="AL38" s="231" t="s">
        <v>100</v>
      </c>
      <c r="AN38" s="72"/>
    </row>
    <row r="39" spans="2:40" ht="14.25" customHeight="1">
      <c r="B39" s="81"/>
      <c r="C39" s="78"/>
      <c r="D39" s="112"/>
      <c r="E39" s="118" t="s">
        <v>33</v>
      </c>
      <c r="F39" s="123"/>
      <c r="G39" s="123"/>
      <c r="H39" s="123"/>
      <c r="I39" s="123"/>
      <c r="J39" s="123"/>
      <c r="K39" s="123"/>
      <c r="L39" s="140"/>
      <c r="M39" s="426"/>
      <c r="N39" s="432"/>
      <c r="O39" s="435"/>
      <c r="P39" s="429"/>
      <c r="Q39" s="432"/>
      <c r="R39" s="448" t="s">
        <v>155</v>
      </c>
      <c r="S39" s="390"/>
      <c r="T39" s="390"/>
      <c r="U39" s="390"/>
      <c r="V39" s="390"/>
      <c r="W39" s="390"/>
      <c r="X39" s="390"/>
      <c r="Y39" s="189"/>
      <c r="Z39" s="204"/>
      <c r="AA39" s="204"/>
      <c r="AB39" s="204"/>
      <c r="AC39" s="460"/>
      <c r="AD39" s="208"/>
      <c r="AE39" s="208"/>
      <c r="AF39" s="208"/>
      <c r="AG39" s="231"/>
      <c r="AH39" s="460"/>
      <c r="AI39" s="208"/>
      <c r="AJ39" s="208"/>
      <c r="AK39" s="208"/>
      <c r="AL39" s="231" t="s">
        <v>100</v>
      </c>
      <c r="AN39" s="72"/>
    </row>
    <row r="40" spans="2:40" ht="14.25" customHeight="1">
      <c r="B40" s="81"/>
      <c r="C40" s="78"/>
      <c r="D40" s="112"/>
      <c r="E40" s="118" t="s">
        <v>30</v>
      </c>
      <c r="F40" s="123"/>
      <c r="G40" s="123"/>
      <c r="H40" s="123"/>
      <c r="I40" s="123"/>
      <c r="J40" s="123"/>
      <c r="K40" s="123"/>
      <c r="L40" s="140"/>
      <c r="M40" s="426"/>
      <c r="N40" s="432"/>
      <c r="O40" s="435"/>
      <c r="P40" s="429"/>
      <c r="Q40" s="432"/>
      <c r="R40" s="448" t="s">
        <v>155</v>
      </c>
      <c r="S40" s="390"/>
      <c r="T40" s="390"/>
      <c r="U40" s="390"/>
      <c r="V40" s="390"/>
      <c r="W40" s="390"/>
      <c r="X40" s="390"/>
      <c r="Y40" s="189"/>
      <c r="Z40" s="204"/>
      <c r="AA40" s="204"/>
      <c r="AB40" s="204"/>
      <c r="AC40" s="460"/>
      <c r="AD40" s="208"/>
      <c r="AE40" s="208"/>
      <c r="AF40" s="208"/>
      <c r="AG40" s="231"/>
      <c r="AH40" s="460"/>
      <c r="AI40" s="208"/>
      <c r="AJ40" s="208"/>
      <c r="AK40" s="208"/>
      <c r="AL40" s="231" t="s">
        <v>100</v>
      </c>
      <c r="AN40" s="72"/>
    </row>
    <row r="41" spans="2:40" ht="14.25" customHeight="1">
      <c r="B41" s="81"/>
      <c r="C41" s="78"/>
      <c r="D41" s="113"/>
      <c r="E41" s="401" t="s">
        <v>111</v>
      </c>
      <c r="F41" s="403"/>
      <c r="G41" s="403"/>
      <c r="H41" s="403"/>
      <c r="I41" s="403"/>
      <c r="J41" s="403"/>
      <c r="K41" s="403"/>
      <c r="L41" s="417"/>
      <c r="M41" s="427"/>
      <c r="N41" s="433"/>
      <c r="O41" s="436"/>
      <c r="P41" s="439"/>
      <c r="Q41" s="433"/>
      <c r="R41" s="267" t="s">
        <v>155</v>
      </c>
      <c r="S41" s="285"/>
      <c r="T41" s="285"/>
      <c r="U41" s="285"/>
      <c r="V41" s="285"/>
      <c r="W41" s="285"/>
      <c r="X41" s="285"/>
      <c r="Y41" s="273"/>
      <c r="Z41" s="456"/>
      <c r="AA41" s="456"/>
      <c r="AB41" s="456"/>
      <c r="AC41" s="461"/>
      <c r="AD41" s="464"/>
      <c r="AE41" s="464"/>
      <c r="AF41" s="464"/>
      <c r="AG41" s="469"/>
      <c r="AH41" s="461"/>
      <c r="AI41" s="464"/>
      <c r="AJ41" s="464"/>
      <c r="AK41" s="464"/>
      <c r="AL41" s="469" t="s">
        <v>100</v>
      </c>
      <c r="AN41" s="72"/>
    </row>
    <row r="42" spans="2:40" ht="14.25" customHeight="1">
      <c r="B42" s="81"/>
      <c r="C42" s="78"/>
      <c r="D42" s="114"/>
      <c r="E42" s="402" t="s">
        <v>112</v>
      </c>
      <c r="F42" s="402"/>
      <c r="G42" s="402"/>
      <c r="H42" s="402"/>
      <c r="I42" s="402"/>
      <c r="J42" s="402"/>
      <c r="K42" s="402"/>
      <c r="L42" s="418"/>
      <c r="M42" s="428"/>
      <c r="N42" s="434"/>
      <c r="O42" s="437"/>
      <c r="P42" s="440"/>
      <c r="Q42" s="434"/>
      <c r="R42" s="449" t="s">
        <v>155</v>
      </c>
      <c r="S42" s="450"/>
      <c r="T42" s="450"/>
      <c r="U42" s="450"/>
      <c r="V42" s="450"/>
      <c r="W42" s="450"/>
      <c r="X42" s="450"/>
      <c r="Y42" s="455"/>
      <c r="Z42" s="457"/>
      <c r="AA42" s="457"/>
      <c r="AB42" s="457"/>
      <c r="AC42" s="462"/>
      <c r="AD42" s="466"/>
      <c r="AE42" s="466"/>
      <c r="AF42" s="466"/>
      <c r="AG42" s="470"/>
      <c r="AH42" s="462"/>
      <c r="AI42" s="466"/>
      <c r="AJ42" s="466"/>
      <c r="AK42" s="466"/>
      <c r="AL42" s="470" t="s">
        <v>100</v>
      </c>
      <c r="AN42" s="72"/>
    </row>
    <row r="43" spans="2:40" ht="14.25" customHeight="1">
      <c r="B43" s="81"/>
      <c r="C43" s="78"/>
      <c r="D43" s="112"/>
      <c r="E43" s="118" t="s">
        <v>176</v>
      </c>
      <c r="F43" s="123"/>
      <c r="G43" s="123"/>
      <c r="H43" s="123"/>
      <c r="I43" s="123"/>
      <c r="J43" s="123"/>
      <c r="K43" s="123"/>
      <c r="L43" s="140"/>
      <c r="M43" s="426"/>
      <c r="N43" s="432"/>
      <c r="O43" s="435"/>
      <c r="P43" s="429"/>
      <c r="Q43" s="432"/>
      <c r="R43" s="448" t="s">
        <v>155</v>
      </c>
      <c r="S43" s="390"/>
      <c r="T43" s="390"/>
      <c r="U43" s="390"/>
      <c r="V43" s="390"/>
      <c r="W43" s="390"/>
      <c r="X43" s="390"/>
      <c r="Y43" s="189"/>
      <c r="Z43" s="204"/>
      <c r="AA43" s="204"/>
      <c r="AB43" s="204"/>
      <c r="AC43" s="460"/>
      <c r="AD43" s="208"/>
      <c r="AE43" s="208"/>
      <c r="AF43" s="208"/>
      <c r="AG43" s="231"/>
      <c r="AH43" s="460"/>
      <c r="AI43" s="208"/>
      <c r="AJ43" s="208"/>
      <c r="AK43" s="208"/>
      <c r="AL43" s="231" t="s">
        <v>100</v>
      </c>
      <c r="AN43" s="72"/>
    </row>
    <row r="44" spans="2:40" ht="14.25" customHeight="1">
      <c r="B44" s="81"/>
      <c r="C44" s="78"/>
      <c r="D44" s="112"/>
      <c r="E44" s="118" t="s">
        <v>178</v>
      </c>
      <c r="F44" s="123"/>
      <c r="G44" s="123"/>
      <c r="H44" s="123"/>
      <c r="I44" s="123"/>
      <c r="J44" s="123"/>
      <c r="K44" s="123"/>
      <c r="L44" s="140"/>
      <c r="M44" s="426"/>
      <c r="N44" s="432"/>
      <c r="O44" s="435"/>
      <c r="P44" s="429"/>
      <c r="Q44" s="432"/>
      <c r="R44" s="448" t="s">
        <v>155</v>
      </c>
      <c r="S44" s="390"/>
      <c r="T44" s="390"/>
      <c r="U44" s="390"/>
      <c r="V44" s="390"/>
      <c r="W44" s="390"/>
      <c r="X44" s="390"/>
      <c r="Y44" s="189"/>
      <c r="Z44" s="204"/>
      <c r="AA44" s="204"/>
      <c r="AB44" s="204"/>
      <c r="AC44" s="460"/>
      <c r="AD44" s="208"/>
      <c r="AE44" s="208"/>
      <c r="AF44" s="208"/>
      <c r="AG44" s="231"/>
      <c r="AH44" s="460"/>
      <c r="AI44" s="208"/>
      <c r="AJ44" s="208"/>
      <c r="AK44" s="208"/>
      <c r="AL44" s="231" t="s">
        <v>100</v>
      </c>
      <c r="AN44" s="72"/>
    </row>
    <row r="45" spans="2:40" ht="14.25" customHeight="1">
      <c r="B45" s="81"/>
      <c r="C45" s="78"/>
      <c r="D45" s="112"/>
      <c r="E45" s="118" t="s">
        <v>182</v>
      </c>
      <c r="F45" s="123"/>
      <c r="G45" s="123"/>
      <c r="H45" s="123"/>
      <c r="I45" s="123"/>
      <c r="J45" s="123"/>
      <c r="K45" s="123"/>
      <c r="L45" s="140"/>
      <c r="M45" s="426"/>
      <c r="N45" s="432"/>
      <c r="O45" s="435"/>
      <c r="P45" s="429"/>
      <c r="Q45" s="432"/>
      <c r="R45" s="448" t="s">
        <v>155</v>
      </c>
      <c r="S45" s="390"/>
      <c r="T45" s="390"/>
      <c r="U45" s="390"/>
      <c r="V45" s="390"/>
      <c r="W45" s="390"/>
      <c r="X45" s="390"/>
      <c r="Y45" s="189"/>
      <c r="Z45" s="204"/>
      <c r="AA45" s="204"/>
      <c r="AB45" s="204"/>
      <c r="AC45" s="460"/>
      <c r="AD45" s="208"/>
      <c r="AE45" s="208"/>
      <c r="AF45" s="208"/>
      <c r="AG45" s="231"/>
      <c r="AH45" s="460"/>
      <c r="AI45" s="208"/>
      <c r="AJ45" s="208"/>
      <c r="AK45" s="208"/>
      <c r="AL45" s="231" t="s">
        <v>100</v>
      </c>
      <c r="AN45" s="72"/>
    </row>
    <row r="46" spans="2:40" ht="14.25" customHeight="1">
      <c r="B46" s="81"/>
      <c r="C46" s="78"/>
      <c r="D46" s="112"/>
      <c r="E46" s="118" t="s">
        <v>193</v>
      </c>
      <c r="F46" s="123"/>
      <c r="G46" s="123"/>
      <c r="H46" s="123"/>
      <c r="I46" s="123"/>
      <c r="J46" s="123"/>
      <c r="K46" s="123"/>
      <c r="L46" s="140"/>
      <c r="M46" s="426"/>
      <c r="N46" s="432"/>
      <c r="O46" s="435"/>
      <c r="P46" s="429"/>
      <c r="Q46" s="432"/>
      <c r="R46" s="448" t="s">
        <v>155</v>
      </c>
      <c r="S46" s="390"/>
      <c r="T46" s="390"/>
      <c r="U46" s="390"/>
      <c r="V46" s="390"/>
      <c r="W46" s="390"/>
      <c r="X46" s="390"/>
      <c r="Y46" s="189"/>
      <c r="Z46" s="204"/>
      <c r="AA46" s="204"/>
      <c r="AB46" s="204"/>
      <c r="AC46" s="460"/>
      <c r="AD46" s="208"/>
      <c r="AE46" s="208"/>
      <c r="AF46" s="208"/>
      <c r="AG46" s="231"/>
      <c r="AH46" s="460"/>
      <c r="AI46" s="208"/>
      <c r="AJ46" s="208"/>
      <c r="AK46" s="208"/>
      <c r="AL46" s="231" t="s">
        <v>100</v>
      </c>
      <c r="AN46" s="72"/>
    </row>
    <row r="47" spans="2:40" ht="14.25" customHeight="1">
      <c r="B47" s="82"/>
      <c r="C47" s="78"/>
      <c r="D47" s="112"/>
      <c r="E47" s="118" t="s">
        <v>196</v>
      </c>
      <c r="F47" s="123"/>
      <c r="G47" s="123"/>
      <c r="H47" s="123"/>
      <c r="I47" s="123"/>
      <c r="J47" s="123"/>
      <c r="K47" s="123"/>
      <c r="L47" s="140"/>
      <c r="M47" s="426"/>
      <c r="N47" s="432"/>
      <c r="O47" s="435"/>
      <c r="P47" s="429"/>
      <c r="Q47" s="432"/>
      <c r="R47" s="448" t="s">
        <v>155</v>
      </c>
      <c r="S47" s="390"/>
      <c r="T47" s="390"/>
      <c r="U47" s="390"/>
      <c r="V47" s="390"/>
      <c r="W47" s="390"/>
      <c r="X47" s="390"/>
      <c r="Y47" s="189"/>
      <c r="Z47" s="204"/>
      <c r="AA47" s="204"/>
      <c r="AB47" s="204"/>
      <c r="AC47" s="460"/>
      <c r="AD47" s="208"/>
      <c r="AE47" s="208"/>
      <c r="AF47" s="208"/>
      <c r="AG47" s="231"/>
      <c r="AH47" s="460"/>
      <c r="AI47" s="208"/>
      <c r="AJ47" s="208"/>
      <c r="AK47" s="208"/>
      <c r="AL47" s="231" t="s">
        <v>100</v>
      </c>
      <c r="AN47" s="72"/>
    </row>
    <row r="48" spans="2:40" ht="14.25" customHeight="1">
      <c r="B48" s="390" t="s">
        <v>119</v>
      </c>
      <c r="C48" s="390"/>
      <c r="D48" s="390"/>
      <c r="E48" s="390"/>
      <c r="F48" s="390"/>
      <c r="G48" s="390"/>
      <c r="H48" s="390"/>
      <c r="I48" s="390"/>
      <c r="J48" s="390"/>
      <c r="K48" s="390"/>
      <c r="L48" s="146"/>
      <c r="M48" s="155"/>
      <c r="N48" s="155"/>
      <c r="O48" s="155"/>
      <c r="P48" s="155"/>
      <c r="Q48" s="155"/>
      <c r="R48" s="176"/>
      <c r="S48" s="176"/>
      <c r="T48" s="176"/>
      <c r="U48" s="188"/>
      <c r="V48" s="189"/>
      <c r="W48" s="191"/>
      <c r="X48" s="448"/>
      <c r="Y48" s="191"/>
      <c r="Z48" s="204"/>
      <c r="AA48" s="204"/>
      <c r="AB48" s="204"/>
      <c r="AC48" s="208"/>
      <c r="AD48" s="208"/>
      <c r="AE48" s="208"/>
      <c r="AF48" s="208"/>
      <c r="AG48" s="208"/>
      <c r="AH48" s="221"/>
      <c r="AI48" s="208"/>
      <c r="AJ48" s="208"/>
      <c r="AK48" s="208"/>
      <c r="AL48" s="231"/>
      <c r="AN48" s="72"/>
    </row>
    <row r="49" spans="2:40" ht="14.25" customHeight="1">
      <c r="B49" s="390" t="s">
        <v>58</v>
      </c>
      <c r="C49" s="390"/>
      <c r="D49" s="390"/>
      <c r="E49" s="390"/>
      <c r="F49" s="390"/>
      <c r="G49" s="390"/>
      <c r="H49" s="390"/>
      <c r="I49" s="390"/>
      <c r="J49" s="390"/>
      <c r="K49" s="189"/>
      <c r="L49" s="419"/>
      <c r="M49" s="429"/>
      <c r="N49" s="429"/>
      <c r="O49" s="429"/>
      <c r="P49" s="429"/>
      <c r="Q49" s="429"/>
      <c r="R49" s="191"/>
      <c r="S49" s="191"/>
      <c r="T49" s="191"/>
      <c r="U49" s="191"/>
      <c r="V49" s="374"/>
      <c r="W49" s="374"/>
      <c r="X49" s="374"/>
      <c r="Y49" s="374"/>
      <c r="Z49" s="458"/>
      <c r="AA49" s="458"/>
      <c r="AB49" s="458"/>
      <c r="AC49" s="463"/>
      <c r="AD49" s="463"/>
      <c r="AE49" s="463"/>
      <c r="AF49" s="463"/>
      <c r="AG49" s="463"/>
      <c r="AH49" s="165"/>
      <c r="AI49" s="463"/>
      <c r="AJ49" s="463"/>
      <c r="AK49" s="463"/>
      <c r="AL49" s="480"/>
      <c r="AN49" s="72"/>
    </row>
    <row r="50" spans="2:40" ht="14.25" customHeight="1">
      <c r="B50" s="84" t="s">
        <v>69</v>
      </c>
      <c r="C50" s="84"/>
      <c r="D50" s="84"/>
      <c r="E50" s="84"/>
      <c r="F50" s="84"/>
      <c r="G50" s="84"/>
      <c r="H50" s="84"/>
      <c r="I50" s="84"/>
      <c r="J50" s="84"/>
      <c r="K50" s="84"/>
      <c r="L50" s="146"/>
      <c r="M50" s="155"/>
      <c r="N50" s="155"/>
      <c r="O50" s="155"/>
      <c r="P50" s="155"/>
      <c r="Q50" s="155"/>
      <c r="R50" s="176"/>
      <c r="S50" s="176"/>
      <c r="T50" s="176"/>
      <c r="U50" s="188"/>
      <c r="V50" s="189" t="s">
        <v>17</v>
      </c>
      <c r="W50" s="191"/>
      <c r="X50" s="191"/>
      <c r="Y50" s="191"/>
      <c r="Z50" s="204"/>
      <c r="AA50" s="204"/>
      <c r="AB50" s="204"/>
      <c r="AC50" s="208"/>
      <c r="AD50" s="208"/>
      <c r="AE50" s="208"/>
      <c r="AF50" s="208"/>
      <c r="AG50" s="208"/>
      <c r="AH50" s="221"/>
      <c r="AI50" s="208"/>
      <c r="AJ50" s="208"/>
      <c r="AK50" s="208"/>
      <c r="AL50" s="231"/>
      <c r="AN50" s="72"/>
    </row>
    <row r="51" spans="2:40" ht="14.25" customHeight="1">
      <c r="B51" s="391" t="s">
        <v>120</v>
      </c>
      <c r="C51" s="391"/>
      <c r="D51" s="391"/>
      <c r="E51" s="391"/>
      <c r="F51" s="391"/>
      <c r="G51" s="391"/>
      <c r="H51" s="391"/>
      <c r="I51" s="391"/>
      <c r="J51" s="391"/>
      <c r="K51" s="391"/>
      <c r="L51" s="106"/>
      <c r="M51" s="429"/>
      <c r="N51" s="429"/>
      <c r="O51" s="429"/>
      <c r="P51" s="429"/>
      <c r="Q51" s="429"/>
      <c r="R51" s="191"/>
      <c r="S51" s="191"/>
      <c r="T51" s="191"/>
      <c r="U51" s="191"/>
      <c r="V51" s="191"/>
      <c r="W51" s="265"/>
      <c r="X51" s="265"/>
      <c r="Y51" s="265"/>
      <c r="Z51" s="456"/>
      <c r="AA51" s="456"/>
      <c r="AB51" s="456"/>
      <c r="AC51" s="464"/>
      <c r="AD51" s="464"/>
      <c r="AE51" s="464"/>
      <c r="AF51" s="464"/>
      <c r="AG51" s="464"/>
      <c r="AH51" s="164"/>
      <c r="AI51" s="464"/>
      <c r="AJ51" s="464"/>
      <c r="AK51" s="464"/>
      <c r="AL51" s="469"/>
      <c r="AN51" s="72"/>
    </row>
    <row r="52" spans="2:40" ht="14.25" customHeight="1">
      <c r="B52" s="392" t="s">
        <v>105</v>
      </c>
      <c r="C52" s="221"/>
      <c r="D52" s="221"/>
      <c r="E52" s="221"/>
      <c r="F52" s="221"/>
      <c r="G52" s="221"/>
      <c r="H52" s="221"/>
      <c r="I52" s="221"/>
      <c r="J52" s="221"/>
      <c r="K52" s="221"/>
      <c r="L52" s="221"/>
      <c r="M52" s="221"/>
      <c r="N52" s="221"/>
      <c r="O52" s="438"/>
      <c r="P52" s="441"/>
      <c r="Q52" s="445"/>
      <c r="R52" s="445"/>
      <c r="S52" s="445"/>
      <c r="T52" s="445"/>
      <c r="U52" s="451"/>
      <c r="V52" s="189"/>
      <c r="W52" s="191"/>
      <c r="X52" s="191"/>
      <c r="Y52" s="191"/>
      <c r="Z52" s="204"/>
      <c r="AA52" s="204"/>
      <c r="AB52" s="204"/>
      <c r="AC52" s="208"/>
      <c r="AD52" s="208"/>
      <c r="AE52" s="208"/>
      <c r="AF52" s="208"/>
      <c r="AG52" s="208"/>
      <c r="AH52" s="221"/>
      <c r="AI52" s="208"/>
      <c r="AJ52" s="208"/>
      <c r="AK52" s="208"/>
      <c r="AL52" s="231"/>
      <c r="AN52" s="72"/>
    </row>
    <row r="53" spans="2:40" ht="14.25" customHeight="1">
      <c r="B53" s="77" t="s">
        <v>71</v>
      </c>
      <c r="C53" s="98" t="s">
        <v>175</v>
      </c>
      <c r="D53" s="115"/>
      <c r="E53" s="115"/>
      <c r="F53" s="115"/>
      <c r="G53" s="115"/>
      <c r="H53" s="115"/>
      <c r="I53" s="115"/>
      <c r="J53" s="115"/>
      <c r="K53" s="115"/>
      <c r="L53" s="115"/>
      <c r="M53" s="115"/>
      <c r="N53" s="115"/>
      <c r="O53" s="115"/>
      <c r="P53" s="115"/>
      <c r="Q53" s="115"/>
      <c r="R53" s="115"/>
      <c r="S53" s="115"/>
      <c r="T53" s="183"/>
      <c r="U53" s="98" t="s">
        <v>96</v>
      </c>
      <c r="V53" s="190"/>
      <c r="W53" s="190"/>
      <c r="X53" s="190"/>
      <c r="Y53" s="190"/>
      <c r="Z53" s="190"/>
      <c r="AA53" s="190"/>
      <c r="AB53" s="190"/>
      <c r="AC53" s="190"/>
      <c r="AD53" s="190"/>
      <c r="AE53" s="190"/>
      <c r="AF53" s="190"/>
      <c r="AG53" s="190"/>
      <c r="AH53" s="190"/>
      <c r="AI53" s="190"/>
      <c r="AJ53" s="190"/>
      <c r="AK53" s="190"/>
      <c r="AL53" s="232"/>
      <c r="AN53" s="72"/>
    </row>
    <row r="54" spans="2:40">
      <c r="B54" s="78"/>
      <c r="C54" s="396"/>
      <c r="D54" s="399"/>
      <c r="E54" s="399"/>
      <c r="F54" s="399"/>
      <c r="G54" s="399"/>
      <c r="H54" s="399"/>
      <c r="I54" s="399"/>
      <c r="J54" s="399"/>
      <c r="K54" s="399"/>
      <c r="L54" s="399"/>
      <c r="M54" s="399"/>
      <c r="N54" s="399"/>
      <c r="O54" s="399"/>
      <c r="P54" s="399"/>
      <c r="Q54" s="399"/>
      <c r="R54" s="399"/>
      <c r="S54" s="399"/>
      <c r="T54" s="430"/>
      <c r="U54" s="396"/>
      <c r="V54" s="399"/>
      <c r="W54" s="399"/>
      <c r="X54" s="399"/>
      <c r="Y54" s="399"/>
      <c r="Z54" s="399"/>
      <c r="AA54" s="399"/>
      <c r="AB54" s="399"/>
      <c r="AC54" s="399"/>
      <c r="AD54" s="399"/>
      <c r="AE54" s="399"/>
      <c r="AF54" s="399"/>
      <c r="AG54" s="399"/>
      <c r="AH54" s="399"/>
      <c r="AI54" s="399"/>
      <c r="AJ54" s="399"/>
      <c r="AK54" s="399"/>
      <c r="AL54" s="430"/>
      <c r="AN54" s="72"/>
    </row>
    <row r="55" spans="2:40">
      <c r="B55" s="78"/>
      <c r="C55" s="397"/>
      <c r="D55" s="400"/>
      <c r="E55" s="400"/>
      <c r="F55" s="400"/>
      <c r="G55" s="400"/>
      <c r="H55" s="400"/>
      <c r="I55" s="400"/>
      <c r="J55" s="400"/>
      <c r="K55" s="400"/>
      <c r="L55" s="400"/>
      <c r="M55" s="400"/>
      <c r="N55" s="400"/>
      <c r="O55" s="400"/>
      <c r="P55" s="400"/>
      <c r="Q55" s="400"/>
      <c r="R55" s="400"/>
      <c r="S55" s="400"/>
      <c r="T55" s="431"/>
      <c r="U55" s="397"/>
      <c r="V55" s="400"/>
      <c r="W55" s="400"/>
      <c r="X55" s="400"/>
      <c r="Y55" s="400"/>
      <c r="Z55" s="400"/>
      <c r="AA55" s="400"/>
      <c r="AB55" s="400"/>
      <c r="AC55" s="400"/>
      <c r="AD55" s="400"/>
      <c r="AE55" s="400"/>
      <c r="AF55" s="400"/>
      <c r="AG55" s="400"/>
      <c r="AH55" s="400"/>
      <c r="AI55" s="400"/>
      <c r="AJ55" s="400"/>
      <c r="AK55" s="400"/>
      <c r="AL55" s="431"/>
      <c r="AN55" s="72"/>
    </row>
    <row r="56" spans="2:40">
      <c r="B56" s="78"/>
      <c r="C56" s="397"/>
      <c r="D56" s="400"/>
      <c r="E56" s="400"/>
      <c r="F56" s="400"/>
      <c r="G56" s="400"/>
      <c r="H56" s="400"/>
      <c r="I56" s="400"/>
      <c r="J56" s="400"/>
      <c r="K56" s="400"/>
      <c r="L56" s="400"/>
      <c r="M56" s="400"/>
      <c r="N56" s="400"/>
      <c r="O56" s="400"/>
      <c r="P56" s="400"/>
      <c r="Q56" s="400"/>
      <c r="R56" s="400"/>
      <c r="S56" s="400"/>
      <c r="T56" s="431"/>
      <c r="U56" s="397"/>
      <c r="V56" s="400"/>
      <c r="W56" s="400"/>
      <c r="X56" s="400"/>
      <c r="Y56" s="400"/>
      <c r="Z56" s="400"/>
      <c r="AA56" s="400"/>
      <c r="AB56" s="400"/>
      <c r="AC56" s="400"/>
      <c r="AD56" s="400"/>
      <c r="AE56" s="400"/>
      <c r="AF56" s="400"/>
      <c r="AG56" s="400"/>
      <c r="AH56" s="400"/>
      <c r="AI56" s="400"/>
      <c r="AJ56" s="400"/>
      <c r="AK56" s="400"/>
      <c r="AL56" s="431"/>
      <c r="AN56" s="72"/>
    </row>
    <row r="57" spans="2:40">
      <c r="B57" s="79"/>
      <c r="C57" s="398"/>
      <c r="D57" s="190"/>
      <c r="E57" s="190"/>
      <c r="F57" s="190"/>
      <c r="G57" s="190"/>
      <c r="H57" s="190"/>
      <c r="I57" s="190"/>
      <c r="J57" s="190"/>
      <c r="K57" s="190"/>
      <c r="L57" s="190"/>
      <c r="M57" s="190"/>
      <c r="N57" s="190"/>
      <c r="O57" s="190"/>
      <c r="P57" s="190"/>
      <c r="Q57" s="190"/>
      <c r="R57" s="190"/>
      <c r="S57" s="190"/>
      <c r="T57" s="232"/>
      <c r="U57" s="398"/>
      <c r="V57" s="190"/>
      <c r="W57" s="190"/>
      <c r="X57" s="190"/>
      <c r="Y57" s="190"/>
      <c r="Z57" s="190"/>
      <c r="AA57" s="190"/>
      <c r="AB57" s="190"/>
      <c r="AC57" s="190"/>
      <c r="AD57" s="190"/>
      <c r="AE57" s="190"/>
      <c r="AF57" s="190"/>
      <c r="AG57" s="190"/>
      <c r="AH57" s="190"/>
      <c r="AI57" s="190"/>
      <c r="AJ57" s="190"/>
      <c r="AK57" s="190"/>
      <c r="AL57" s="232"/>
      <c r="AN57" s="72"/>
    </row>
    <row r="58" spans="2:40" ht="14.25" customHeight="1">
      <c r="B58" s="85" t="s">
        <v>9</v>
      </c>
      <c r="C58" s="100"/>
      <c r="D58" s="100"/>
      <c r="E58" s="100"/>
      <c r="F58" s="128"/>
      <c r="G58" s="84" t="s">
        <v>73</v>
      </c>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N58" s="72"/>
    </row>
    <row r="60" spans="2:40">
      <c r="B60" s="73" t="s">
        <v>125</v>
      </c>
    </row>
    <row r="61" spans="2:40">
      <c r="B61" s="73" t="s">
        <v>251</v>
      </c>
    </row>
    <row r="62" spans="2:40">
      <c r="B62" s="73" t="s">
        <v>253</v>
      </c>
    </row>
    <row r="63" spans="2:40">
      <c r="B63" s="73" t="s">
        <v>13</v>
      </c>
    </row>
    <row r="64" spans="2:40">
      <c r="B64" s="73" t="s">
        <v>160</v>
      </c>
    </row>
    <row r="65" spans="2:41">
      <c r="B65" s="73" t="s">
        <v>77</v>
      </c>
    </row>
    <row r="66" spans="2:41">
      <c r="B66" s="73" t="s">
        <v>164</v>
      </c>
      <c r="AN66" s="72"/>
      <c r="AO66" s="73"/>
    </row>
    <row r="67" spans="2:41">
      <c r="B67" s="73" t="s">
        <v>70</v>
      </c>
    </row>
    <row r="68" spans="2:41">
      <c r="B68" s="73" t="s">
        <v>168</v>
      </c>
    </row>
    <row r="69" spans="2:41">
      <c r="B69" s="73" t="s">
        <v>256</v>
      </c>
    </row>
    <row r="70" spans="2:41">
      <c r="B70" s="73" t="s">
        <v>247</v>
      </c>
    </row>
    <row r="84" spans="2:2" ht="12.75" customHeight="1">
      <c r="B84" s="86"/>
    </row>
    <row r="85" spans="2:2" ht="12.75" customHeight="1">
      <c r="B85" s="86" t="s">
        <v>25</v>
      </c>
    </row>
    <row r="86" spans="2:2" ht="12.75" customHeight="1">
      <c r="B86" s="86" t="s">
        <v>12</v>
      </c>
    </row>
    <row r="87" spans="2:2" ht="12.75" customHeight="1">
      <c r="B87" s="86" t="s">
        <v>43</v>
      </c>
    </row>
    <row r="88" spans="2:2" ht="12.75" customHeight="1">
      <c r="B88" s="86" t="s">
        <v>97</v>
      </c>
    </row>
    <row r="89" spans="2:2" ht="12.75" customHeight="1">
      <c r="B89" s="86" t="s">
        <v>66</v>
      </c>
    </row>
    <row r="90" spans="2:2" ht="12.75" customHeight="1">
      <c r="B90" s="86" t="s">
        <v>81</v>
      </c>
    </row>
    <row r="91" spans="2:2" ht="12.75" customHeight="1">
      <c r="B91" s="86" t="s">
        <v>101</v>
      </c>
    </row>
    <row r="92" spans="2:2" ht="12.75" customHeight="1">
      <c r="B92" s="86" t="s">
        <v>102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2:AF57"/>
  <sheetViews>
    <sheetView view="pageBreakPreview" zoomScale="70" zoomScaleSheetLayoutView="70" workbookViewId="0">
      <selection activeCell="C1" sqref="C1"/>
    </sheetView>
  </sheetViews>
  <sheetFormatPr defaultColWidth="4" defaultRowHeight="17.25"/>
  <cols>
    <col min="1" max="1" width="1.5" style="481" customWidth="1"/>
    <col min="2" max="12" width="3.25" style="481" customWidth="1"/>
    <col min="13" max="13" width="13" style="481" customWidth="1"/>
    <col min="14" max="14" width="4.125" style="481" bestFit="1" customWidth="1"/>
    <col min="15" max="32" width="3.25" style="481" customWidth="1"/>
    <col min="33" max="33" width="1.5" style="481" customWidth="1"/>
    <col min="34" max="36" width="3.25" style="481" customWidth="1"/>
    <col min="37" max="16384" width="4" style="481"/>
  </cols>
  <sheetData>
    <row r="2" spans="1:32">
      <c r="B2" s="481" t="s">
        <v>268</v>
      </c>
    </row>
    <row r="4" spans="1:32">
      <c r="W4" s="524" t="s">
        <v>352</v>
      </c>
      <c r="X4" s="483"/>
      <c r="Y4" s="483"/>
      <c r="Z4" s="484" t="s">
        <v>11</v>
      </c>
      <c r="AA4" s="483"/>
      <c r="AB4" s="483"/>
      <c r="AC4" s="484" t="s">
        <v>276</v>
      </c>
      <c r="AD4" s="483"/>
      <c r="AE4" s="483"/>
      <c r="AF4" s="484" t="s">
        <v>91</v>
      </c>
    </row>
    <row r="5" spans="1:32">
      <c r="B5" s="483"/>
      <c r="C5" s="483"/>
      <c r="D5" s="483"/>
      <c r="E5" s="483"/>
      <c r="F5" s="483"/>
      <c r="G5" s="483" t="s">
        <v>32</v>
      </c>
      <c r="H5" s="483"/>
      <c r="I5" s="483"/>
      <c r="J5" s="483"/>
      <c r="K5" s="484" t="s">
        <v>346</v>
      </c>
    </row>
    <row r="6" spans="1:32">
      <c r="B6" s="484"/>
      <c r="C6" s="484"/>
      <c r="D6" s="484"/>
      <c r="E6" s="484"/>
      <c r="F6" s="484"/>
      <c r="G6" s="484"/>
      <c r="H6" s="484"/>
      <c r="I6" s="484"/>
      <c r="J6" s="484"/>
      <c r="K6" s="484"/>
    </row>
    <row r="7" spans="1:32">
      <c r="S7" s="524" t="s">
        <v>146</v>
      </c>
      <c r="T7" s="524"/>
      <c r="U7" s="524"/>
      <c r="V7" s="524"/>
      <c r="W7" s="524"/>
      <c r="X7" s="524"/>
      <c r="Y7" s="524"/>
      <c r="Z7" s="524"/>
      <c r="AA7" s="524"/>
      <c r="AB7" s="524"/>
      <c r="AC7" s="524"/>
      <c r="AD7" s="524"/>
      <c r="AE7" s="524"/>
      <c r="AF7" s="524"/>
    </row>
    <row r="9" spans="1:32" ht="20.25" customHeight="1">
      <c r="B9" s="485" t="s">
        <v>318</v>
      </c>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row>
    <row r="10" spans="1:32" ht="20.25" customHeight="1">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row>
    <row r="11" spans="1:32">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row>
    <row r="12" spans="1:32">
      <c r="A12" s="481" t="s">
        <v>315</v>
      </c>
    </row>
    <row r="14" spans="1:32" ht="36" customHeight="1">
      <c r="R14" s="487" t="s">
        <v>328</v>
      </c>
      <c r="S14" s="494"/>
      <c r="T14" s="494"/>
      <c r="U14" s="494"/>
      <c r="V14" s="501"/>
      <c r="W14" s="525"/>
      <c r="X14" s="526"/>
      <c r="Y14" s="526"/>
      <c r="Z14" s="526"/>
      <c r="AA14" s="526"/>
      <c r="AB14" s="526"/>
      <c r="AC14" s="526"/>
      <c r="AD14" s="526"/>
      <c r="AE14" s="526"/>
      <c r="AF14" s="527"/>
    </row>
    <row r="15" spans="1:32" ht="13.5" customHeight="1"/>
    <row r="16" spans="1:32" s="482" customFormat="1" ht="34.5" customHeight="1">
      <c r="A16" s="482"/>
      <c r="B16" s="487" t="s">
        <v>319</v>
      </c>
      <c r="C16" s="494"/>
      <c r="D16" s="494"/>
      <c r="E16" s="494"/>
      <c r="F16" s="494"/>
      <c r="G16" s="494"/>
      <c r="H16" s="494"/>
      <c r="I16" s="494"/>
      <c r="J16" s="494"/>
      <c r="K16" s="494"/>
      <c r="L16" s="501"/>
      <c r="M16" s="494" t="s">
        <v>159</v>
      </c>
      <c r="N16" s="501"/>
      <c r="O16" s="487" t="s">
        <v>16</v>
      </c>
      <c r="P16" s="494"/>
      <c r="Q16" s="494"/>
      <c r="R16" s="494"/>
      <c r="S16" s="494"/>
      <c r="T16" s="494"/>
      <c r="U16" s="494"/>
      <c r="V16" s="494"/>
      <c r="W16" s="494"/>
      <c r="X16" s="494"/>
      <c r="Y16" s="494"/>
      <c r="Z16" s="494"/>
      <c r="AA16" s="494"/>
      <c r="AB16" s="494"/>
      <c r="AC16" s="494"/>
      <c r="AD16" s="494"/>
      <c r="AE16" s="494"/>
      <c r="AF16" s="501"/>
    </row>
    <row r="17" spans="2:32" s="482" customFormat="1" ht="19.5" customHeight="1">
      <c r="B17" s="488" t="s">
        <v>321</v>
      </c>
      <c r="C17" s="495"/>
      <c r="D17" s="495"/>
      <c r="E17" s="495"/>
      <c r="F17" s="495"/>
      <c r="G17" s="495"/>
      <c r="H17" s="495"/>
      <c r="I17" s="495"/>
      <c r="J17" s="495"/>
      <c r="K17" s="495"/>
      <c r="L17" s="502"/>
      <c r="M17" s="508"/>
      <c r="N17" s="513" t="s">
        <v>100</v>
      </c>
      <c r="O17" s="519"/>
      <c r="P17" s="516"/>
      <c r="Q17" s="516"/>
      <c r="R17" s="516"/>
      <c r="S17" s="516"/>
      <c r="T17" s="516"/>
      <c r="U17" s="516"/>
      <c r="V17" s="516"/>
      <c r="W17" s="516"/>
      <c r="X17" s="516"/>
      <c r="Y17" s="516"/>
      <c r="Z17" s="516"/>
      <c r="AA17" s="516"/>
      <c r="AB17" s="516"/>
      <c r="AC17" s="516"/>
      <c r="AD17" s="516"/>
      <c r="AE17" s="516"/>
      <c r="AF17" s="513"/>
    </row>
    <row r="18" spans="2:32" s="482" customFormat="1" ht="19.5" customHeight="1">
      <c r="B18" s="489"/>
      <c r="C18" s="497"/>
      <c r="D18" s="497"/>
      <c r="E18" s="497"/>
      <c r="F18" s="497"/>
      <c r="G18" s="497"/>
      <c r="H18" s="497"/>
      <c r="I18" s="497"/>
      <c r="J18" s="497"/>
      <c r="K18" s="497"/>
      <c r="L18" s="503"/>
      <c r="M18" s="487"/>
      <c r="N18" s="514" t="s">
        <v>100</v>
      </c>
      <c r="O18" s="519"/>
      <c r="P18" s="516"/>
      <c r="Q18" s="516"/>
      <c r="R18" s="516"/>
      <c r="S18" s="516"/>
      <c r="T18" s="516"/>
      <c r="U18" s="516"/>
      <c r="V18" s="516"/>
      <c r="W18" s="516"/>
      <c r="X18" s="516"/>
      <c r="Y18" s="516"/>
      <c r="Z18" s="516"/>
      <c r="AA18" s="516"/>
      <c r="AB18" s="516"/>
      <c r="AC18" s="516"/>
      <c r="AD18" s="516"/>
      <c r="AE18" s="516"/>
      <c r="AF18" s="513"/>
    </row>
    <row r="19" spans="2:32" s="482" customFormat="1" ht="19.5" customHeight="1">
      <c r="B19" s="490"/>
      <c r="C19" s="496"/>
      <c r="D19" s="496"/>
      <c r="E19" s="496"/>
      <c r="F19" s="496"/>
      <c r="G19" s="496"/>
      <c r="H19" s="496"/>
      <c r="I19" s="496"/>
      <c r="J19" s="496"/>
      <c r="K19" s="496"/>
      <c r="L19" s="504"/>
      <c r="M19" s="487"/>
      <c r="N19" s="514" t="s">
        <v>100</v>
      </c>
      <c r="O19" s="519"/>
      <c r="P19" s="516"/>
      <c r="Q19" s="516"/>
      <c r="R19" s="516"/>
      <c r="S19" s="516"/>
      <c r="T19" s="516"/>
      <c r="U19" s="516"/>
      <c r="V19" s="516"/>
      <c r="W19" s="516"/>
      <c r="X19" s="516"/>
      <c r="Y19" s="516"/>
      <c r="Z19" s="516"/>
      <c r="AA19" s="516"/>
      <c r="AB19" s="516"/>
      <c r="AC19" s="516"/>
      <c r="AD19" s="516"/>
      <c r="AE19" s="516"/>
      <c r="AF19" s="513"/>
    </row>
    <row r="20" spans="2:32" s="482" customFormat="1" ht="19.5" customHeight="1">
      <c r="B20" s="488" t="s">
        <v>185</v>
      </c>
      <c r="C20" s="495"/>
      <c r="D20" s="495"/>
      <c r="E20" s="495"/>
      <c r="F20" s="495"/>
      <c r="G20" s="495"/>
      <c r="H20" s="495"/>
      <c r="I20" s="495"/>
      <c r="J20" s="495"/>
      <c r="K20" s="495"/>
      <c r="L20" s="502"/>
      <c r="M20" s="487"/>
      <c r="N20" s="515" t="s">
        <v>100</v>
      </c>
      <c r="O20" s="519"/>
      <c r="P20" s="516"/>
      <c r="Q20" s="516"/>
      <c r="R20" s="516"/>
      <c r="S20" s="516"/>
      <c r="T20" s="516"/>
      <c r="U20" s="516"/>
      <c r="V20" s="516"/>
      <c r="W20" s="516"/>
      <c r="X20" s="516"/>
      <c r="Y20" s="516"/>
      <c r="Z20" s="516"/>
      <c r="AA20" s="516"/>
      <c r="AB20" s="516"/>
      <c r="AC20" s="516"/>
      <c r="AD20" s="516"/>
      <c r="AE20" s="516"/>
      <c r="AF20" s="513"/>
    </row>
    <row r="21" spans="2:32" s="482" customFormat="1" ht="19.5" customHeight="1">
      <c r="B21" s="489"/>
      <c r="C21" s="497"/>
      <c r="D21" s="497"/>
      <c r="E21" s="497"/>
      <c r="F21" s="497"/>
      <c r="G21" s="497"/>
      <c r="H21" s="497"/>
      <c r="I21" s="497"/>
      <c r="J21" s="497"/>
      <c r="K21" s="497"/>
      <c r="L21" s="503"/>
      <c r="M21" s="487"/>
      <c r="N21" s="515" t="s">
        <v>100</v>
      </c>
      <c r="O21" s="519"/>
      <c r="P21" s="516"/>
      <c r="Q21" s="516"/>
      <c r="R21" s="516"/>
      <c r="S21" s="516"/>
      <c r="T21" s="516"/>
      <c r="U21" s="516"/>
      <c r="V21" s="516"/>
      <c r="W21" s="516"/>
      <c r="X21" s="516"/>
      <c r="Y21" s="516"/>
      <c r="Z21" s="516"/>
      <c r="AA21" s="516"/>
      <c r="AB21" s="516"/>
      <c r="AC21" s="516"/>
      <c r="AD21" s="516"/>
      <c r="AE21" s="516"/>
      <c r="AF21" s="513"/>
    </row>
    <row r="22" spans="2:32" s="482" customFormat="1" ht="19.5" customHeight="1">
      <c r="B22" s="490"/>
      <c r="C22" s="496"/>
      <c r="D22" s="496"/>
      <c r="E22" s="496"/>
      <c r="F22" s="496"/>
      <c r="G22" s="496"/>
      <c r="H22" s="496"/>
      <c r="I22" s="496"/>
      <c r="J22" s="496"/>
      <c r="K22" s="496"/>
      <c r="L22" s="504"/>
      <c r="M22" s="509"/>
      <c r="N22" s="516" t="s">
        <v>100</v>
      </c>
      <c r="O22" s="519"/>
      <c r="P22" s="516"/>
      <c r="Q22" s="516"/>
      <c r="R22" s="516"/>
      <c r="S22" s="516"/>
      <c r="T22" s="516"/>
      <c r="U22" s="516"/>
      <c r="V22" s="516"/>
      <c r="W22" s="516"/>
      <c r="X22" s="516"/>
      <c r="Y22" s="516"/>
      <c r="Z22" s="516"/>
      <c r="AA22" s="516"/>
      <c r="AB22" s="516"/>
      <c r="AC22" s="516"/>
      <c r="AD22" s="516"/>
      <c r="AE22" s="516"/>
      <c r="AF22" s="513"/>
    </row>
    <row r="23" spans="2:32" s="482" customFormat="1" ht="19.5" customHeight="1">
      <c r="B23" s="488" t="s">
        <v>323</v>
      </c>
      <c r="C23" s="495"/>
      <c r="D23" s="495"/>
      <c r="E23" s="495"/>
      <c r="F23" s="495"/>
      <c r="G23" s="495"/>
      <c r="H23" s="495"/>
      <c r="I23" s="495"/>
      <c r="J23" s="495"/>
      <c r="K23" s="495"/>
      <c r="L23" s="502"/>
      <c r="M23" s="487"/>
      <c r="N23" s="515" t="s">
        <v>100</v>
      </c>
      <c r="O23" s="519"/>
      <c r="P23" s="516"/>
      <c r="Q23" s="516"/>
      <c r="R23" s="516"/>
      <c r="S23" s="516"/>
      <c r="T23" s="516"/>
      <c r="U23" s="516"/>
      <c r="V23" s="516"/>
      <c r="W23" s="516"/>
      <c r="X23" s="516"/>
      <c r="Y23" s="516"/>
      <c r="Z23" s="516"/>
      <c r="AA23" s="516"/>
      <c r="AB23" s="516"/>
      <c r="AC23" s="516"/>
      <c r="AD23" s="516"/>
      <c r="AE23" s="516"/>
      <c r="AF23" s="513"/>
    </row>
    <row r="24" spans="2:32" s="482" customFormat="1" ht="19.5" customHeight="1">
      <c r="B24" s="489"/>
      <c r="C24" s="497"/>
      <c r="D24" s="497"/>
      <c r="E24" s="497"/>
      <c r="F24" s="497"/>
      <c r="G24" s="497"/>
      <c r="H24" s="497"/>
      <c r="I24" s="497"/>
      <c r="J24" s="497"/>
      <c r="K24" s="497"/>
      <c r="L24" s="503"/>
      <c r="M24" s="487"/>
      <c r="N24" s="515" t="s">
        <v>100</v>
      </c>
      <c r="O24" s="519"/>
      <c r="P24" s="516"/>
      <c r="Q24" s="516"/>
      <c r="R24" s="516"/>
      <c r="S24" s="516"/>
      <c r="T24" s="516"/>
      <c r="U24" s="516"/>
      <c r="V24" s="516"/>
      <c r="W24" s="516"/>
      <c r="X24" s="516"/>
      <c r="Y24" s="516"/>
      <c r="Z24" s="516"/>
      <c r="AA24" s="516"/>
      <c r="AB24" s="516"/>
      <c r="AC24" s="516"/>
      <c r="AD24" s="516"/>
      <c r="AE24" s="516"/>
      <c r="AF24" s="513"/>
    </row>
    <row r="25" spans="2:32" s="482" customFormat="1" ht="19.5" customHeight="1">
      <c r="B25" s="490"/>
      <c r="C25" s="496"/>
      <c r="D25" s="496"/>
      <c r="E25" s="496"/>
      <c r="F25" s="496"/>
      <c r="G25" s="496"/>
      <c r="H25" s="496"/>
      <c r="I25" s="496"/>
      <c r="J25" s="496"/>
      <c r="K25" s="496"/>
      <c r="L25" s="504"/>
      <c r="M25" s="509"/>
      <c r="N25" s="516" t="s">
        <v>100</v>
      </c>
      <c r="O25" s="519"/>
      <c r="P25" s="516"/>
      <c r="Q25" s="516"/>
      <c r="R25" s="516"/>
      <c r="S25" s="516"/>
      <c r="T25" s="516"/>
      <c r="U25" s="516"/>
      <c r="V25" s="516"/>
      <c r="W25" s="516"/>
      <c r="X25" s="516"/>
      <c r="Y25" s="516"/>
      <c r="Z25" s="516"/>
      <c r="AA25" s="516"/>
      <c r="AB25" s="516"/>
      <c r="AC25" s="516"/>
      <c r="AD25" s="516"/>
      <c r="AE25" s="516"/>
      <c r="AF25" s="513"/>
    </row>
    <row r="26" spans="2:32" s="482" customFormat="1" ht="19.5" customHeight="1">
      <c r="B26" s="488" t="s">
        <v>325</v>
      </c>
      <c r="C26" s="495"/>
      <c r="D26" s="495"/>
      <c r="E26" s="495"/>
      <c r="F26" s="495"/>
      <c r="G26" s="495"/>
      <c r="H26" s="495"/>
      <c r="I26" s="495"/>
      <c r="J26" s="495"/>
      <c r="K26" s="495"/>
      <c r="L26" s="502"/>
      <c r="M26" s="487"/>
      <c r="N26" s="515" t="s">
        <v>100</v>
      </c>
      <c r="O26" s="519"/>
      <c r="P26" s="516"/>
      <c r="Q26" s="516"/>
      <c r="R26" s="516"/>
      <c r="S26" s="516"/>
      <c r="T26" s="516"/>
      <c r="U26" s="516"/>
      <c r="V26" s="516"/>
      <c r="W26" s="516"/>
      <c r="X26" s="516"/>
      <c r="Y26" s="516"/>
      <c r="Z26" s="516"/>
      <c r="AA26" s="516"/>
      <c r="AB26" s="516"/>
      <c r="AC26" s="516"/>
      <c r="AD26" s="516"/>
      <c r="AE26" s="516"/>
      <c r="AF26" s="513"/>
    </row>
    <row r="27" spans="2:32" s="482" customFormat="1" ht="19.5" customHeight="1">
      <c r="B27" s="491"/>
      <c r="C27" s="498"/>
      <c r="D27" s="498"/>
      <c r="E27" s="498"/>
      <c r="F27" s="498"/>
      <c r="G27" s="498"/>
      <c r="H27" s="498"/>
      <c r="I27" s="498"/>
      <c r="J27" s="498"/>
      <c r="K27" s="498"/>
      <c r="L27" s="505"/>
      <c r="M27" s="487"/>
      <c r="N27" s="515" t="s">
        <v>100</v>
      </c>
      <c r="O27" s="519"/>
      <c r="P27" s="516"/>
      <c r="Q27" s="516"/>
      <c r="R27" s="516"/>
      <c r="S27" s="516"/>
      <c r="T27" s="516"/>
      <c r="U27" s="516"/>
      <c r="V27" s="516"/>
      <c r="W27" s="516"/>
      <c r="X27" s="516"/>
      <c r="Y27" s="516"/>
      <c r="Z27" s="516"/>
      <c r="AA27" s="516"/>
      <c r="AB27" s="516"/>
      <c r="AC27" s="516"/>
      <c r="AD27" s="516"/>
      <c r="AE27" s="516"/>
      <c r="AF27" s="513"/>
    </row>
    <row r="28" spans="2:32" s="482" customFormat="1" ht="19.5" customHeight="1">
      <c r="B28" s="492"/>
      <c r="C28" s="499"/>
      <c r="D28" s="499"/>
      <c r="E28" s="499"/>
      <c r="F28" s="499"/>
      <c r="G28" s="499"/>
      <c r="H28" s="499"/>
      <c r="I28" s="499"/>
      <c r="J28" s="499"/>
      <c r="K28" s="499"/>
      <c r="L28" s="506"/>
      <c r="M28" s="509"/>
      <c r="N28" s="516" t="s">
        <v>100</v>
      </c>
      <c r="O28" s="519"/>
      <c r="P28" s="516"/>
      <c r="Q28" s="516"/>
      <c r="R28" s="516"/>
      <c r="S28" s="516"/>
      <c r="T28" s="516"/>
      <c r="U28" s="516"/>
      <c r="V28" s="516"/>
      <c r="W28" s="516"/>
      <c r="X28" s="516"/>
      <c r="Y28" s="516"/>
      <c r="Z28" s="516"/>
      <c r="AA28" s="516"/>
      <c r="AB28" s="516"/>
      <c r="AC28" s="516"/>
      <c r="AD28" s="516"/>
      <c r="AE28" s="516"/>
      <c r="AF28" s="513"/>
    </row>
    <row r="29" spans="2:32" s="482" customFormat="1" ht="19.5" customHeight="1">
      <c r="B29" s="488" t="s">
        <v>327</v>
      </c>
      <c r="C29" s="495"/>
      <c r="D29" s="495"/>
      <c r="E29" s="495"/>
      <c r="F29" s="495"/>
      <c r="G29" s="495"/>
      <c r="H29" s="495"/>
      <c r="I29" s="495"/>
      <c r="J29" s="495"/>
      <c r="K29" s="495"/>
      <c r="L29" s="502"/>
      <c r="M29" s="487"/>
      <c r="N29" s="515" t="s">
        <v>100</v>
      </c>
      <c r="O29" s="519"/>
      <c r="P29" s="516"/>
      <c r="Q29" s="516"/>
      <c r="R29" s="516"/>
      <c r="S29" s="516"/>
      <c r="T29" s="516"/>
      <c r="U29" s="516"/>
      <c r="V29" s="516"/>
      <c r="W29" s="516"/>
      <c r="X29" s="516"/>
      <c r="Y29" s="516"/>
      <c r="Z29" s="516"/>
      <c r="AA29" s="516"/>
      <c r="AB29" s="516"/>
      <c r="AC29" s="516"/>
      <c r="AD29" s="516"/>
      <c r="AE29" s="516"/>
      <c r="AF29" s="513"/>
    </row>
    <row r="30" spans="2:32" s="482" customFormat="1" ht="19.5" customHeight="1">
      <c r="B30" s="489"/>
      <c r="C30" s="497"/>
      <c r="D30" s="497"/>
      <c r="E30" s="497"/>
      <c r="F30" s="497"/>
      <c r="G30" s="497"/>
      <c r="H30" s="497"/>
      <c r="I30" s="497"/>
      <c r="J30" s="497"/>
      <c r="K30" s="497"/>
      <c r="L30" s="503"/>
      <c r="M30" s="487"/>
      <c r="N30" s="515" t="s">
        <v>100</v>
      </c>
      <c r="O30" s="519"/>
      <c r="P30" s="516"/>
      <c r="Q30" s="516"/>
      <c r="R30" s="516"/>
      <c r="S30" s="516"/>
      <c r="T30" s="516"/>
      <c r="U30" s="516"/>
      <c r="V30" s="516"/>
      <c r="W30" s="516"/>
      <c r="X30" s="516"/>
      <c r="Y30" s="516"/>
      <c r="Z30" s="516"/>
      <c r="AA30" s="516"/>
      <c r="AB30" s="516"/>
      <c r="AC30" s="516"/>
      <c r="AD30" s="516"/>
      <c r="AE30" s="516"/>
      <c r="AF30" s="513"/>
    </row>
    <row r="31" spans="2:32" s="482" customFormat="1" ht="19.5" customHeight="1">
      <c r="B31" s="490"/>
      <c r="C31" s="496"/>
      <c r="D31" s="496"/>
      <c r="E31" s="496"/>
      <c r="F31" s="496"/>
      <c r="G31" s="496"/>
      <c r="H31" s="496"/>
      <c r="I31" s="496"/>
      <c r="J31" s="496"/>
      <c r="K31" s="496"/>
      <c r="L31" s="504"/>
      <c r="M31" s="509"/>
      <c r="N31" s="516" t="s">
        <v>100</v>
      </c>
      <c r="O31" s="519"/>
      <c r="P31" s="516"/>
      <c r="Q31" s="516"/>
      <c r="R31" s="516"/>
      <c r="S31" s="516"/>
      <c r="T31" s="516"/>
      <c r="U31" s="516"/>
      <c r="V31" s="516"/>
      <c r="W31" s="516"/>
      <c r="X31" s="516"/>
      <c r="Y31" s="516"/>
      <c r="Z31" s="516"/>
      <c r="AA31" s="516"/>
      <c r="AB31" s="516"/>
      <c r="AC31" s="516"/>
      <c r="AD31" s="516"/>
      <c r="AE31" s="516"/>
      <c r="AF31" s="513"/>
    </row>
    <row r="32" spans="2:32" s="482" customFormat="1" ht="19.5" customHeight="1">
      <c r="B32" s="488" t="s">
        <v>329</v>
      </c>
      <c r="C32" s="495"/>
      <c r="D32" s="495"/>
      <c r="E32" s="495"/>
      <c r="F32" s="495"/>
      <c r="G32" s="495"/>
      <c r="H32" s="495"/>
      <c r="I32" s="495"/>
      <c r="J32" s="495"/>
      <c r="K32" s="495"/>
      <c r="L32" s="502"/>
      <c r="M32" s="487"/>
      <c r="N32" s="515" t="s">
        <v>100</v>
      </c>
      <c r="O32" s="519"/>
      <c r="P32" s="516"/>
      <c r="Q32" s="516"/>
      <c r="R32" s="516"/>
      <c r="S32" s="516"/>
      <c r="T32" s="516"/>
      <c r="U32" s="516"/>
      <c r="V32" s="516"/>
      <c r="W32" s="516"/>
      <c r="X32" s="516"/>
      <c r="Y32" s="516"/>
      <c r="Z32" s="516"/>
      <c r="AA32" s="516"/>
      <c r="AB32" s="516"/>
      <c r="AC32" s="516"/>
      <c r="AD32" s="516"/>
      <c r="AE32" s="516"/>
      <c r="AF32" s="513"/>
    </row>
    <row r="33" spans="2:32" s="482" customFormat="1" ht="19.5" customHeight="1">
      <c r="B33" s="491"/>
      <c r="C33" s="498"/>
      <c r="D33" s="498"/>
      <c r="E33" s="498"/>
      <c r="F33" s="498"/>
      <c r="G33" s="498"/>
      <c r="H33" s="498"/>
      <c r="I33" s="498"/>
      <c r="J33" s="498"/>
      <c r="K33" s="498"/>
      <c r="L33" s="505"/>
      <c r="M33" s="487"/>
      <c r="N33" s="515" t="s">
        <v>100</v>
      </c>
      <c r="O33" s="519"/>
      <c r="P33" s="516"/>
      <c r="Q33" s="516"/>
      <c r="R33" s="516"/>
      <c r="S33" s="516"/>
      <c r="T33" s="516"/>
      <c r="U33" s="516"/>
      <c r="V33" s="516"/>
      <c r="W33" s="516"/>
      <c r="X33" s="516"/>
      <c r="Y33" s="516"/>
      <c r="Z33" s="516"/>
      <c r="AA33" s="516"/>
      <c r="AB33" s="516"/>
      <c r="AC33" s="516"/>
      <c r="AD33" s="516"/>
      <c r="AE33" s="516"/>
      <c r="AF33" s="513"/>
    </row>
    <row r="34" spans="2:32" s="482" customFormat="1" ht="19.5" customHeight="1">
      <c r="B34" s="492"/>
      <c r="C34" s="499"/>
      <c r="D34" s="499"/>
      <c r="E34" s="499"/>
      <c r="F34" s="499"/>
      <c r="G34" s="499"/>
      <c r="H34" s="499"/>
      <c r="I34" s="499"/>
      <c r="J34" s="499"/>
      <c r="K34" s="499"/>
      <c r="L34" s="506"/>
      <c r="M34" s="509"/>
      <c r="N34" s="516" t="s">
        <v>100</v>
      </c>
      <c r="O34" s="519"/>
      <c r="P34" s="516"/>
      <c r="Q34" s="516"/>
      <c r="R34" s="516"/>
      <c r="S34" s="516"/>
      <c r="T34" s="516"/>
      <c r="U34" s="516"/>
      <c r="V34" s="516"/>
      <c r="W34" s="516"/>
      <c r="X34" s="516"/>
      <c r="Y34" s="516"/>
      <c r="Z34" s="516"/>
      <c r="AA34" s="516"/>
      <c r="AB34" s="516"/>
      <c r="AC34" s="516"/>
      <c r="AD34" s="516"/>
      <c r="AE34" s="516"/>
      <c r="AF34" s="513"/>
    </row>
    <row r="35" spans="2:32" s="482" customFormat="1" ht="19.5" customHeight="1">
      <c r="B35" s="488" t="s">
        <v>332</v>
      </c>
      <c r="C35" s="495"/>
      <c r="D35" s="495"/>
      <c r="E35" s="495"/>
      <c r="F35" s="495"/>
      <c r="G35" s="495"/>
      <c r="H35" s="495"/>
      <c r="I35" s="495"/>
      <c r="J35" s="495"/>
      <c r="K35" s="495"/>
      <c r="L35" s="502"/>
      <c r="M35" s="487"/>
      <c r="N35" s="515" t="s">
        <v>100</v>
      </c>
      <c r="O35" s="519"/>
      <c r="P35" s="516"/>
      <c r="Q35" s="516"/>
      <c r="R35" s="516"/>
      <c r="S35" s="516"/>
      <c r="T35" s="516"/>
      <c r="U35" s="516"/>
      <c r="V35" s="516"/>
      <c r="W35" s="516"/>
      <c r="X35" s="516"/>
      <c r="Y35" s="516"/>
      <c r="Z35" s="516"/>
      <c r="AA35" s="516"/>
      <c r="AB35" s="516"/>
      <c r="AC35" s="516"/>
      <c r="AD35" s="516"/>
      <c r="AE35" s="516"/>
      <c r="AF35" s="513"/>
    </row>
    <row r="36" spans="2:32" s="482" customFormat="1" ht="19.5" customHeight="1">
      <c r="B36" s="491"/>
      <c r="C36" s="498"/>
      <c r="D36" s="498"/>
      <c r="E36" s="498"/>
      <c r="F36" s="498"/>
      <c r="G36" s="498"/>
      <c r="H36" s="498"/>
      <c r="I36" s="498"/>
      <c r="J36" s="498"/>
      <c r="K36" s="498"/>
      <c r="L36" s="505"/>
      <c r="M36" s="487"/>
      <c r="N36" s="515" t="s">
        <v>100</v>
      </c>
      <c r="O36" s="519"/>
      <c r="P36" s="516"/>
      <c r="Q36" s="516"/>
      <c r="R36" s="516"/>
      <c r="S36" s="516"/>
      <c r="T36" s="516"/>
      <c r="U36" s="516"/>
      <c r="V36" s="516"/>
      <c r="W36" s="516"/>
      <c r="X36" s="516"/>
      <c r="Y36" s="516"/>
      <c r="Z36" s="516"/>
      <c r="AA36" s="516"/>
      <c r="AB36" s="516"/>
      <c r="AC36" s="516"/>
      <c r="AD36" s="516"/>
      <c r="AE36" s="516"/>
      <c r="AF36" s="513"/>
    </row>
    <row r="37" spans="2:32" s="482" customFormat="1" ht="19.5" customHeight="1">
      <c r="B37" s="492"/>
      <c r="C37" s="499"/>
      <c r="D37" s="499"/>
      <c r="E37" s="499"/>
      <c r="F37" s="499"/>
      <c r="G37" s="499"/>
      <c r="H37" s="499"/>
      <c r="I37" s="499"/>
      <c r="J37" s="499"/>
      <c r="K37" s="499"/>
      <c r="L37" s="506"/>
      <c r="M37" s="509"/>
      <c r="N37" s="516" t="s">
        <v>100</v>
      </c>
      <c r="O37" s="519"/>
      <c r="P37" s="516"/>
      <c r="Q37" s="516"/>
      <c r="R37" s="516"/>
      <c r="S37" s="516"/>
      <c r="T37" s="516"/>
      <c r="U37" s="516"/>
      <c r="V37" s="516"/>
      <c r="W37" s="516"/>
      <c r="X37" s="516"/>
      <c r="Y37" s="516"/>
      <c r="Z37" s="516"/>
      <c r="AA37" s="516"/>
      <c r="AB37" s="516"/>
      <c r="AC37" s="516"/>
      <c r="AD37" s="516"/>
      <c r="AE37" s="516"/>
      <c r="AF37" s="513"/>
    </row>
    <row r="38" spans="2:32" s="482" customFormat="1" ht="19.5" customHeight="1">
      <c r="B38" s="488" t="s">
        <v>335</v>
      </c>
      <c r="C38" s="495"/>
      <c r="D38" s="495"/>
      <c r="E38" s="495"/>
      <c r="F38" s="495"/>
      <c r="G38" s="495"/>
      <c r="H38" s="495"/>
      <c r="I38" s="495"/>
      <c r="J38" s="495"/>
      <c r="K38" s="495"/>
      <c r="L38" s="502"/>
      <c r="M38" s="487"/>
      <c r="N38" s="515" t="s">
        <v>100</v>
      </c>
      <c r="O38" s="519"/>
      <c r="P38" s="516"/>
      <c r="Q38" s="516"/>
      <c r="R38" s="516"/>
      <c r="S38" s="516"/>
      <c r="T38" s="516"/>
      <c r="U38" s="516"/>
      <c r="V38" s="516"/>
      <c r="W38" s="516"/>
      <c r="X38" s="516"/>
      <c r="Y38" s="516"/>
      <c r="Z38" s="516"/>
      <c r="AA38" s="516"/>
      <c r="AB38" s="516"/>
      <c r="AC38" s="516"/>
      <c r="AD38" s="516"/>
      <c r="AE38" s="516"/>
      <c r="AF38" s="513"/>
    </row>
    <row r="39" spans="2:32" s="482" customFormat="1" ht="19.5" customHeight="1">
      <c r="B39" s="491"/>
      <c r="C39" s="498"/>
      <c r="D39" s="498"/>
      <c r="E39" s="498"/>
      <c r="F39" s="498"/>
      <c r="G39" s="498"/>
      <c r="H39" s="498"/>
      <c r="I39" s="498"/>
      <c r="J39" s="498"/>
      <c r="K39" s="498"/>
      <c r="L39" s="505"/>
      <c r="M39" s="487"/>
      <c r="N39" s="515" t="s">
        <v>100</v>
      </c>
      <c r="O39" s="519"/>
      <c r="P39" s="516"/>
      <c r="Q39" s="516"/>
      <c r="R39" s="516"/>
      <c r="S39" s="516"/>
      <c r="T39" s="516"/>
      <c r="U39" s="516"/>
      <c r="V39" s="516"/>
      <c r="W39" s="516"/>
      <c r="X39" s="516"/>
      <c r="Y39" s="516"/>
      <c r="Z39" s="516"/>
      <c r="AA39" s="516"/>
      <c r="AB39" s="516"/>
      <c r="AC39" s="516"/>
      <c r="AD39" s="516"/>
      <c r="AE39" s="516"/>
      <c r="AF39" s="513"/>
    </row>
    <row r="40" spans="2:32" s="482" customFormat="1" ht="19.5" customHeight="1">
      <c r="B40" s="492"/>
      <c r="C40" s="499"/>
      <c r="D40" s="499"/>
      <c r="E40" s="499"/>
      <c r="F40" s="499"/>
      <c r="G40" s="499"/>
      <c r="H40" s="499"/>
      <c r="I40" s="499"/>
      <c r="J40" s="499"/>
      <c r="K40" s="499"/>
      <c r="L40" s="506"/>
      <c r="M40" s="509"/>
      <c r="N40" s="516" t="s">
        <v>100</v>
      </c>
      <c r="O40" s="519"/>
      <c r="P40" s="516"/>
      <c r="Q40" s="516"/>
      <c r="R40" s="516"/>
      <c r="S40" s="516"/>
      <c r="T40" s="516"/>
      <c r="U40" s="516"/>
      <c r="V40" s="516"/>
      <c r="W40" s="516"/>
      <c r="X40" s="516"/>
      <c r="Y40" s="516"/>
      <c r="Z40" s="516"/>
      <c r="AA40" s="516"/>
      <c r="AB40" s="516"/>
      <c r="AC40" s="516"/>
      <c r="AD40" s="516"/>
      <c r="AE40" s="516"/>
      <c r="AF40" s="513"/>
    </row>
    <row r="41" spans="2:32" s="482" customFormat="1" ht="19.5" customHeight="1">
      <c r="B41" s="488" t="s">
        <v>336</v>
      </c>
      <c r="C41" s="495"/>
      <c r="D41" s="495"/>
      <c r="E41" s="495"/>
      <c r="F41" s="495"/>
      <c r="G41" s="495"/>
      <c r="H41" s="495"/>
      <c r="I41" s="495"/>
      <c r="J41" s="495"/>
      <c r="K41" s="495"/>
      <c r="L41" s="502"/>
      <c r="M41" s="487"/>
      <c r="N41" s="515" t="s">
        <v>100</v>
      </c>
      <c r="O41" s="519"/>
      <c r="P41" s="516"/>
      <c r="Q41" s="516"/>
      <c r="R41" s="516"/>
      <c r="S41" s="516"/>
      <c r="T41" s="516"/>
      <c r="U41" s="516"/>
      <c r="V41" s="516"/>
      <c r="W41" s="516"/>
      <c r="X41" s="516"/>
      <c r="Y41" s="516"/>
      <c r="Z41" s="516"/>
      <c r="AA41" s="516"/>
      <c r="AB41" s="516"/>
      <c r="AC41" s="516"/>
      <c r="AD41" s="516"/>
      <c r="AE41" s="516"/>
      <c r="AF41" s="513"/>
    </row>
    <row r="42" spans="2:32" s="482" customFormat="1" ht="19.5" customHeight="1">
      <c r="B42" s="491"/>
      <c r="C42" s="498"/>
      <c r="D42" s="498"/>
      <c r="E42" s="498"/>
      <c r="F42" s="498"/>
      <c r="G42" s="498"/>
      <c r="H42" s="498"/>
      <c r="I42" s="498"/>
      <c r="J42" s="498"/>
      <c r="K42" s="498"/>
      <c r="L42" s="505"/>
      <c r="M42" s="487"/>
      <c r="N42" s="515" t="s">
        <v>100</v>
      </c>
      <c r="O42" s="519"/>
      <c r="P42" s="516"/>
      <c r="Q42" s="516"/>
      <c r="R42" s="516"/>
      <c r="S42" s="516"/>
      <c r="T42" s="516"/>
      <c r="U42" s="516"/>
      <c r="V42" s="516"/>
      <c r="W42" s="516"/>
      <c r="X42" s="516"/>
      <c r="Y42" s="516"/>
      <c r="Z42" s="516"/>
      <c r="AA42" s="516"/>
      <c r="AB42" s="516"/>
      <c r="AC42" s="516"/>
      <c r="AD42" s="516"/>
      <c r="AE42" s="516"/>
      <c r="AF42" s="513"/>
    </row>
    <row r="43" spans="2:32" s="482" customFormat="1" ht="19.5" customHeight="1">
      <c r="B43" s="492"/>
      <c r="C43" s="499"/>
      <c r="D43" s="499"/>
      <c r="E43" s="499"/>
      <c r="F43" s="499"/>
      <c r="G43" s="499"/>
      <c r="H43" s="499"/>
      <c r="I43" s="499"/>
      <c r="J43" s="499"/>
      <c r="K43" s="499"/>
      <c r="L43" s="506"/>
      <c r="M43" s="510"/>
      <c r="N43" s="517" t="s">
        <v>100</v>
      </c>
      <c r="O43" s="520"/>
      <c r="P43" s="517"/>
      <c r="Q43" s="517"/>
      <c r="R43" s="517"/>
      <c r="S43" s="517"/>
      <c r="T43" s="517"/>
      <c r="U43" s="517"/>
      <c r="V43" s="517"/>
      <c r="W43" s="517"/>
      <c r="X43" s="517"/>
      <c r="Y43" s="517"/>
      <c r="Z43" s="517"/>
      <c r="AA43" s="517"/>
      <c r="AB43" s="517"/>
      <c r="AC43" s="517"/>
      <c r="AD43" s="517"/>
      <c r="AE43" s="517"/>
      <c r="AF43" s="528"/>
    </row>
    <row r="44" spans="2:32" s="482" customFormat="1" ht="19.5" customHeight="1">
      <c r="B44" s="493" t="s">
        <v>184</v>
      </c>
      <c r="C44" s="500"/>
      <c r="D44" s="500"/>
      <c r="E44" s="500"/>
      <c r="F44" s="500"/>
      <c r="G44" s="500"/>
      <c r="H44" s="500"/>
      <c r="I44" s="500"/>
      <c r="J44" s="500"/>
      <c r="K44" s="500"/>
      <c r="L44" s="507"/>
      <c r="M44" s="511"/>
      <c r="N44" s="518" t="s">
        <v>100</v>
      </c>
      <c r="O44" s="521"/>
      <c r="P44" s="518"/>
      <c r="Q44" s="518"/>
      <c r="R44" s="518"/>
      <c r="S44" s="518"/>
      <c r="T44" s="518"/>
      <c r="U44" s="518"/>
      <c r="V44" s="518"/>
      <c r="W44" s="518"/>
      <c r="X44" s="518"/>
      <c r="Y44" s="518"/>
      <c r="Z44" s="518"/>
      <c r="AA44" s="518"/>
      <c r="AB44" s="518"/>
      <c r="AC44" s="518"/>
      <c r="AD44" s="518"/>
      <c r="AE44" s="518"/>
      <c r="AF44" s="529"/>
    </row>
    <row r="45" spans="2:32" s="482" customFormat="1" ht="19.5" customHeight="1">
      <c r="B45" s="491"/>
      <c r="C45" s="498"/>
      <c r="D45" s="498"/>
      <c r="E45" s="498"/>
      <c r="F45" s="498"/>
      <c r="G45" s="498"/>
      <c r="H45" s="498"/>
      <c r="I45" s="498"/>
      <c r="J45" s="498"/>
      <c r="K45" s="498"/>
      <c r="L45" s="505"/>
      <c r="M45" s="487"/>
      <c r="N45" s="515" t="s">
        <v>100</v>
      </c>
      <c r="O45" s="519"/>
      <c r="P45" s="516"/>
      <c r="Q45" s="516"/>
      <c r="R45" s="516"/>
      <c r="S45" s="516"/>
      <c r="T45" s="516"/>
      <c r="U45" s="516"/>
      <c r="V45" s="516"/>
      <c r="W45" s="516"/>
      <c r="X45" s="516"/>
      <c r="Y45" s="516"/>
      <c r="Z45" s="516"/>
      <c r="AA45" s="516"/>
      <c r="AB45" s="516"/>
      <c r="AC45" s="516"/>
      <c r="AD45" s="516"/>
      <c r="AE45" s="516"/>
      <c r="AF45" s="513"/>
    </row>
    <row r="46" spans="2:32" s="482" customFormat="1" ht="19.5" customHeight="1">
      <c r="B46" s="492"/>
      <c r="C46" s="499"/>
      <c r="D46" s="499"/>
      <c r="E46" s="499"/>
      <c r="F46" s="499"/>
      <c r="G46" s="499"/>
      <c r="H46" s="499"/>
      <c r="I46" s="499"/>
      <c r="J46" s="499"/>
      <c r="K46" s="499"/>
      <c r="L46" s="506"/>
      <c r="M46" s="509"/>
      <c r="N46" s="516" t="s">
        <v>100</v>
      </c>
      <c r="O46" s="519"/>
      <c r="P46" s="516"/>
      <c r="Q46" s="516"/>
      <c r="R46" s="516"/>
      <c r="S46" s="516"/>
      <c r="T46" s="516"/>
      <c r="U46" s="516"/>
      <c r="V46" s="516"/>
      <c r="W46" s="516"/>
      <c r="X46" s="516"/>
      <c r="Y46" s="516"/>
      <c r="Z46" s="516"/>
      <c r="AA46" s="516"/>
      <c r="AB46" s="516"/>
      <c r="AC46" s="516"/>
      <c r="AD46" s="516"/>
      <c r="AE46" s="516"/>
      <c r="AF46" s="513"/>
    </row>
    <row r="47" spans="2:32" s="482" customFormat="1" ht="19.5" customHeight="1">
      <c r="B47" s="488" t="s">
        <v>341</v>
      </c>
      <c r="C47" s="495"/>
      <c r="D47" s="495"/>
      <c r="E47" s="495"/>
      <c r="F47" s="495"/>
      <c r="G47" s="495"/>
      <c r="H47" s="495"/>
      <c r="I47" s="495"/>
      <c r="J47" s="495"/>
      <c r="K47" s="495"/>
      <c r="L47" s="502"/>
      <c r="M47" s="487"/>
      <c r="N47" s="515" t="s">
        <v>100</v>
      </c>
      <c r="O47" s="519"/>
      <c r="P47" s="516"/>
      <c r="Q47" s="516"/>
      <c r="R47" s="516"/>
      <c r="S47" s="516"/>
      <c r="T47" s="516"/>
      <c r="U47" s="516"/>
      <c r="V47" s="516"/>
      <c r="W47" s="516"/>
      <c r="X47" s="516"/>
      <c r="Y47" s="516"/>
      <c r="Z47" s="516"/>
      <c r="AA47" s="516"/>
      <c r="AB47" s="516"/>
      <c r="AC47" s="516"/>
      <c r="AD47" s="516"/>
      <c r="AE47" s="516"/>
      <c r="AF47" s="513"/>
    </row>
    <row r="48" spans="2:32" s="482" customFormat="1" ht="19.5" customHeight="1">
      <c r="B48" s="491"/>
      <c r="C48" s="498"/>
      <c r="D48" s="498"/>
      <c r="E48" s="498"/>
      <c r="F48" s="498"/>
      <c r="G48" s="498"/>
      <c r="H48" s="498"/>
      <c r="I48" s="498"/>
      <c r="J48" s="498"/>
      <c r="K48" s="498"/>
      <c r="L48" s="505"/>
      <c r="M48" s="487"/>
      <c r="N48" s="515" t="s">
        <v>100</v>
      </c>
      <c r="O48" s="519"/>
      <c r="P48" s="516"/>
      <c r="Q48" s="516"/>
      <c r="R48" s="516"/>
      <c r="S48" s="516"/>
      <c r="T48" s="516"/>
      <c r="U48" s="516"/>
      <c r="V48" s="516"/>
      <c r="W48" s="516"/>
      <c r="X48" s="516"/>
      <c r="Y48" s="516"/>
      <c r="Z48" s="516"/>
      <c r="AA48" s="516"/>
      <c r="AB48" s="516"/>
      <c r="AC48" s="516"/>
      <c r="AD48" s="516"/>
      <c r="AE48" s="516"/>
      <c r="AF48" s="513"/>
    </row>
    <row r="49" spans="1:32" s="482" customFormat="1" ht="19.5" customHeight="1">
      <c r="A49" s="482"/>
      <c r="B49" s="492"/>
      <c r="C49" s="499"/>
      <c r="D49" s="499"/>
      <c r="E49" s="499"/>
      <c r="F49" s="499"/>
      <c r="G49" s="499"/>
      <c r="H49" s="499"/>
      <c r="I49" s="499"/>
      <c r="J49" s="499"/>
      <c r="K49" s="499"/>
      <c r="L49" s="506"/>
      <c r="M49" s="509"/>
      <c r="N49" s="516" t="s">
        <v>100</v>
      </c>
      <c r="O49" s="519"/>
      <c r="P49" s="516"/>
      <c r="Q49" s="516"/>
      <c r="R49" s="516"/>
      <c r="S49" s="516"/>
      <c r="T49" s="516"/>
      <c r="U49" s="516"/>
      <c r="V49" s="516"/>
      <c r="W49" s="516"/>
      <c r="X49" s="516"/>
      <c r="Y49" s="516"/>
      <c r="Z49" s="516"/>
      <c r="AA49" s="516"/>
      <c r="AB49" s="516"/>
      <c r="AC49" s="516"/>
      <c r="AD49" s="516"/>
      <c r="AE49" s="516"/>
      <c r="AF49" s="513"/>
    </row>
    <row r="50" spans="1:32" s="482" customFormat="1" ht="19.5" customHeight="1">
      <c r="A50" s="482"/>
      <c r="B50" s="488" t="s">
        <v>342</v>
      </c>
      <c r="C50" s="495"/>
      <c r="D50" s="495"/>
      <c r="E50" s="495"/>
      <c r="F50" s="495"/>
      <c r="G50" s="495"/>
      <c r="H50" s="495"/>
      <c r="I50" s="495"/>
      <c r="J50" s="495"/>
      <c r="K50" s="495"/>
      <c r="L50" s="502"/>
      <c r="M50" s="487"/>
      <c r="N50" s="515" t="s">
        <v>100</v>
      </c>
      <c r="O50" s="519"/>
      <c r="P50" s="516"/>
      <c r="Q50" s="516"/>
      <c r="R50" s="516"/>
      <c r="S50" s="516"/>
      <c r="T50" s="516"/>
      <c r="U50" s="516"/>
      <c r="V50" s="516"/>
      <c r="W50" s="516"/>
      <c r="X50" s="516"/>
      <c r="Y50" s="516"/>
      <c r="Z50" s="516"/>
      <c r="AA50" s="516"/>
      <c r="AB50" s="516"/>
      <c r="AC50" s="516"/>
      <c r="AD50" s="516"/>
      <c r="AE50" s="516"/>
      <c r="AF50" s="513"/>
    </row>
    <row r="51" spans="1:32" s="482" customFormat="1" ht="19.5" customHeight="1">
      <c r="A51" s="482"/>
      <c r="B51" s="489"/>
      <c r="C51" s="497"/>
      <c r="D51" s="497"/>
      <c r="E51" s="497"/>
      <c r="F51" s="497"/>
      <c r="G51" s="497"/>
      <c r="H51" s="497"/>
      <c r="I51" s="497"/>
      <c r="J51" s="497"/>
      <c r="K51" s="497"/>
      <c r="L51" s="503"/>
      <c r="M51" s="487"/>
      <c r="N51" s="515" t="s">
        <v>100</v>
      </c>
      <c r="O51" s="519"/>
      <c r="P51" s="516"/>
      <c r="Q51" s="516"/>
      <c r="R51" s="516"/>
      <c r="S51" s="516"/>
      <c r="T51" s="516"/>
      <c r="U51" s="516"/>
      <c r="V51" s="516"/>
      <c r="W51" s="516"/>
      <c r="X51" s="516"/>
      <c r="Y51" s="516"/>
      <c r="Z51" s="516"/>
      <c r="AA51" s="516"/>
      <c r="AB51" s="516"/>
      <c r="AC51" s="516"/>
      <c r="AD51" s="516"/>
      <c r="AE51" s="516"/>
      <c r="AF51" s="513"/>
    </row>
    <row r="52" spans="1:32" s="482" customFormat="1" ht="19.5" customHeight="1">
      <c r="A52" s="482"/>
      <c r="B52" s="490"/>
      <c r="C52" s="496"/>
      <c r="D52" s="496"/>
      <c r="E52" s="496"/>
      <c r="F52" s="496"/>
      <c r="G52" s="496"/>
      <c r="H52" s="496"/>
      <c r="I52" s="496"/>
      <c r="J52" s="496"/>
      <c r="K52" s="496"/>
      <c r="L52" s="504"/>
      <c r="M52" s="487"/>
      <c r="N52" s="515" t="s">
        <v>100</v>
      </c>
      <c r="O52" s="522"/>
      <c r="P52" s="515"/>
      <c r="Q52" s="515"/>
      <c r="R52" s="515"/>
      <c r="S52" s="515"/>
      <c r="T52" s="515"/>
      <c r="U52" s="515"/>
      <c r="V52" s="515"/>
      <c r="W52" s="515"/>
      <c r="X52" s="515"/>
      <c r="Y52" s="515"/>
      <c r="Z52" s="515"/>
      <c r="AA52" s="515"/>
      <c r="AB52" s="515"/>
      <c r="AC52" s="515"/>
      <c r="AD52" s="515"/>
      <c r="AE52" s="515"/>
      <c r="AF52" s="514"/>
    </row>
    <row r="54" spans="1:32">
      <c r="B54" s="481" t="s">
        <v>41</v>
      </c>
    </row>
    <row r="55" spans="1:32">
      <c r="B55" s="481" t="s">
        <v>343</v>
      </c>
    </row>
    <row r="57" spans="1:32">
      <c r="A57" s="481" t="s">
        <v>252</v>
      </c>
      <c r="M57" s="512"/>
      <c r="N57" s="481" t="s">
        <v>11</v>
      </c>
      <c r="O57" s="523"/>
      <c r="P57" s="523"/>
      <c r="Q57" s="481" t="s">
        <v>348</v>
      </c>
      <c r="R57" s="523"/>
      <c r="S57" s="523"/>
      <c r="T57" s="481" t="s">
        <v>351</v>
      </c>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4"/>
  <printOptions horizontalCentered="1"/>
  <pageMargins left="0.23622047244094491" right="0.23622047244094491" top="0.74803149606299213" bottom="0.74803149606299213" header="0.31496062992125984" footer="0.31496062992125984"/>
  <pageSetup paperSize="9" scale="6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topLeftCell="A76" zoomScaleSheetLayoutView="100" workbookViewId="0">
      <selection activeCell="C1" sqref="C1"/>
    </sheetView>
  </sheetViews>
  <sheetFormatPr defaultColWidth="4" defaultRowHeight="13.5"/>
  <cols>
    <col min="1" max="1" width="1.5" style="75" customWidth="1"/>
    <col min="2" max="2" width="2.375" style="75" customWidth="1"/>
    <col min="3" max="3" width="1.125" style="75" customWidth="1"/>
    <col min="4" max="6" width="5" style="75" customWidth="1"/>
    <col min="7" max="19" width="6" style="75" customWidth="1"/>
    <col min="20" max="20" width="7.125" style="75" customWidth="1"/>
    <col min="21" max="21" width="3.875" style="75" customWidth="1"/>
    <col min="22" max="22" width="4.625" style="75" customWidth="1"/>
    <col min="23" max="23" width="2.25" style="75" customWidth="1"/>
    <col min="24" max="24" width="4.625" style="75" customWidth="1"/>
    <col min="25" max="25" width="2.375" style="75" customWidth="1"/>
    <col min="26" max="26" width="1.5" style="75" customWidth="1"/>
    <col min="27" max="16384" width="4" style="75"/>
  </cols>
  <sheetData>
    <row r="1" spans="2:25">
      <c r="D1" s="75" t="s">
        <v>902</v>
      </c>
    </row>
    <row r="2" spans="2:25">
      <c r="C2" s="532"/>
      <c r="D2" s="532"/>
      <c r="E2" s="532"/>
      <c r="F2" s="532"/>
      <c r="G2" s="532"/>
      <c r="H2" s="532"/>
      <c r="I2" s="532"/>
      <c r="J2" s="532"/>
      <c r="K2" s="532"/>
      <c r="L2" s="532"/>
      <c r="M2" s="532"/>
      <c r="N2" s="532"/>
      <c r="O2" s="532"/>
      <c r="P2" s="532"/>
      <c r="Q2" s="532"/>
      <c r="R2" s="532"/>
      <c r="S2" s="532"/>
      <c r="T2" s="532"/>
      <c r="U2" s="532"/>
      <c r="V2" s="532"/>
      <c r="W2" s="532"/>
      <c r="X2" s="532"/>
      <c r="Y2" s="532"/>
    </row>
    <row r="4" spans="2:25" ht="26.25" customHeight="1">
      <c r="B4" s="530" t="s">
        <v>857</v>
      </c>
      <c r="C4" s="530"/>
      <c r="D4" s="530"/>
      <c r="E4" s="530"/>
      <c r="F4" s="530"/>
      <c r="G4" s="530"/>
      <c r="H4" s="530"/>
      <c r="I4" s="530"/>
      <c r="J4" s="530"/>
      <c r="K4" s="530"/>
      <c r="L4" s="530"/>
      <c r="M4" s="530"/>
      <c r="N4" s="530"/>
      <c r="O4" s="530"/>
      <c r="P4" s="530"/>
      <c r="Q4" s="530"/>
      <c r="R4" s="530"/>
      <c r="S4" s="530"/>
      <c r="T4" s="530"/>
      <c r="U4" s="530"/>
      <c r="V4" s="530"/>
      <c r="W4" s="530"/>
      <c r="X4" s="530"/>
      <c r="Y4" s="530"/>
    </row>
    <row r="6" spans="2:25" ht="23.25" customHeight="1">
      <c r="B6" s="531" t="s">
        <v>356</v>
      </c>
      <c r="C6" s="531"/>
      <c r="D6" s="531"/>
      <c r="E6" s="531"/>
      <c r="F6" s="531"/>
      <c r="G6" s="189"/>
      <c r="H6" s="191"/>
      <c r="I6" s="191"/>
      <c r="J6" s="191"/>
      <c r="K6" s="191"/>
      <c r="L6" s="191"/>
      <c r="M6" s="191"/>
      <c r="N6" s="191"/>
      <c r="O6" s="191"/>
      <c r="P6" s="191"/>
      <c r="Q6" s="191"/>
      <c r="R6" s="191"/>
      <c r="S6" s="191"/>
      <c r="T6" s="191"/>
      <c r="U6" s="191"/>
      <c r="V6" s="191"/>
      <c r="W6" s="191"/>
      <c r="X6" s="191"/>
      <c r="Y6" s="448"/>
    </row>
    <row r="7" spans="2:25" ht="23.25" customHeight="1">
      <c r="B7" s="531" t="s">
        <v>402</v>
      </c>
      <c r="C7" s="531"/>
      <c r="D7" s="531"/>
      <c r="E7" s="531"/>
      <c r="F7" s="531"/>
      <c r="G7" s="171" t="s">
        <v>187</v>
      </c>
      <c r="H7" s="535" t="s">
        <v>422</v>
      </c>
      <c r="I7" s="535"/>
      <c r="J7" s="535"/>
      <c r="K7" s="535"/>
      <c r="L7" s="76" t="s">
        <v>187</v>
      </c>
      <c r="M7" s="535" t="s">
        <v>431</v>
      </c>
      <c r="N7" s="535"/>
      <c r="O7" s="535"/>
      <c r="P7" s="535"/>
      <c r="Q7" s="76" t="s">
        <v>187</v>
      </c>
      <c r="R7" s="535" t="s">
        <v>436</v>
      </c>
      <c r="S7" s="535"/>
      <c r="T7" s="535"/>
      <c r="U7" s="535"/>
      <c r="V7" s="535"/>
      <c r="W7" s="191"/>
      <c r="X7" s="191"/>
      <c r="Y7" s="448"/>
    </row>
    <row r="8" spans="2:25" ht="20.100000000000001" customHeight="1">
      <c r="B8" s="173" t="s">
        <v>23</v>
      </c>
      <c r="C8" s="179"/>
      <c r="D8" s="179"/>
      <c r="E8" s="179"/>
      <c r="F8" s="192"/>
      <c r="G8" s="76" t="s">
        <v>187</v>
      </c>
      <c r="H8" s="265" t="s">
        <v>150</v>
      </c>
      <c r="I8" s="101"/>
      <c r="J8" s="101"/>
      <c r="K8" s="101"/>
      <c r="L8" s="101"/>
      <c r="M8" s="101"/>
      <c r="N8" s="101"/>
      <c r="O8" s="101"/>
      <c r="P8" s="101"/>
      <c r="Q8" s="101"/>
      <c r="R8" s="101"/>
      <c r="S8" s="101"/>
      <c r="T8" s="101"/>
      <c r="U8" s="101"/>
      <c r="V8" s="101"/>
      <c r="W8" s="101"/>
      <c r="X8" s="101"/>
      <c r="Y8" s="131"/>
    </row>
    <row r="9" spans="2:25" ht="20.100000000000001" customHeight="1">
      <c r="B9" s="275"/>
      <c r="C9" s="76"/>
      <c r="D9" s="76"/>
      <c r="E9" s="76"/>
      <c r="F9" s="251"/>
      <c r="G9" s="76" t="s">
        <v>187</v>
      </c>
      <c r="H9" s="75" t="s">
        <v>423</v>
      </c>
      <c r="I9" s="234"/>
      <c r="J9" s="234"/>
      <c r="K9" s="234"/>
      <c r="L9" s="234"/>
      <c r="M9" s="234"/>
      <c r="N9" s="234"/>
      <c r="O9" s="234"/>
      <c r="P9" s="234"/>
      <c r="Q9" s="234"/>
      <c r="R9" s="234"/>
      <c r="S9" s="234"/>
      <c r="T9" s="234"/>
      <c r="U9" s="234"/>
      <c r="V9" s="234"/>
      <c r="W9" s="234"/>
      <c r="X9" s="234"/>
      <c r="Y9" s="132"/>
    </row>
    <row r="10" spans="2:25" ht="20.100000000000001" customHeight="1">
      <c r="B10" s="275"/>
      <c r="C10" s="76"/>
      <c r="D10" s="76"/>
      <c r="E10" s="76"/>
      <c r="F10" s="251"/>
      <c r="G10" s="76" t="s">
        <v>187</v>
      </c>
      <c r="H10" s="75" t="s">
        <v>424</v>
      </c>
      <c r="I10" s="234"/>
      <c r="J10" s="234"/>
      <c r="K10" s="234"/>
      <c r="L10" s="234"/>
      <c r="M10" s="234"/>
      <c r="N10" s="234"/>
      <c r="O10" s="234"/>
      <c r="P10" s="234"/>
      <c r="Q10" s="234"/>
      <c r="R10" s="234"/>
      <c r="S10" s="234"/>
      <c r="T10" s="234"/>
      <c r="U10" s="234"/>
      <c r="V10" s="234"/>
      <c r="W10" s="234"/>
      <c r="X10" s="234"/>
      <c r="Y10" s="132"/>
    </row>
    <row r="11" spans="2:25" ht="20.100000000000001" customHeight="1">
      <c r="B11" s="174"/>
      <c r="C11" s="180"/>
      <c r="D11" s="180"/>
      <c r="E11" s="180"/>
      <c r="F11" s="193"/>
      <c r="G11" s="174" t="s">
        <v>187</v>
      </c>
      <c r="H11" s="374" t="s">
        <v>425</v>
      </c>
      <c r="I11" s="102"/>
      <c r="J11" s="102"/>
      <c r="K11" s="102"/>
      <c r="L11" s="102"/>
      <c r="M11" s="102"/>
      <c r="N11" s="102"/>
      <c r="O11" s="102"/>
      <c r="P11" s="102"/>
      <c r="Q11" s="102"/>
      <c r="R11" s="102"/>
      <c r="S11" s="102"/>
      <c r="T11" s="102"/>
      <c r="U11" s="102"/>
      <c r="V11" s="102"/>
      <c r="W11" s="102"/>
      <c r="X11" s="102"/>
      <c r="Y11" s="130"/>
    </row>
    <row r="12" spans="2:25" ht="20.100000000000001" customHeight="1">
      <c r="B12" s="173" t="s">
        <v>266</v>
      </c>
      <c r="C12" s="179"/>
      <c r="D12" s="179"/>
      <c r="E12" s="179"/>
      <c r="F12" s="192"/>
      <c r="G12" s="76" t="s">
        <v>187</v>
      </c>
      <c r="H12" s="265" t="s">
        <v>364</v>
      </c>
      <c r="I12" s="101"/>
      <c r="J12" s="101"/>
      <c r="K12" s="101"/>
      <c r="L12" s="101"/>
      <c r="M12" s="101"/>
      <c r="N12" s="101"/>
      <c r="O12" s="101"/>
      <c r="P12" s="101"/>
      <c r="Q12" s="101"/>
      <c r="R12" s="101"/>
      <c r="S12" s="101"/>
      <c r="T12" s="101"/>
      <c r="U12" s="101"/>
      <c r="V12" s="101"/>
      <c r="W12" s="101"/>
      <c r="X12" s="101"/>
      <c r="Y12" s="131"/>
    </row>
    <row r="13" spans="2:25" ht="20.100000000000001" customHeight="1">
      <c r="B13" s="275"/>
      <c r="C13" s="76"/>
      <c r="D13" s="76"/>
      <c r="E13" s="76"/>
      <c r="F13" s="251"/>
      <c r="G13" s="76" t="s">
        <v>187</v>
      </c>
      <c r="H13" s="75" t="s">
        <v>632</v>
      </c>
      <c r="I13" s="234"/>
      <c r="J13" s="234"/>
      <c r="K13" s="234"/>
      <c r="L13" s="234"/>
      <c r="M13" s="234"/>
      <c r="N13" s="234"/>
      <c r="O13" s="234"/>
      <c r="P13" s="234"/>
      <c r="Q13" s="234"/>
      <c r="R13" s="234"/>
      <c r="S13" s="234"/>
      <c r="T13" s="234"/>
      <c r="U13" s="234"/>
      <c r="V13" s="234"/>
      <c r="W13" s="234"/>
      <c r="X13" s="234"/>
      <c r="Y13" s="132"/>
    </row>
    <row r="14" spans="2:25" ht="20.100000000000001" customHeight="1">
      <c r="B14" s="275"/>
      <c r="C14" s="76"/>
      <c r="D14" s="76"/>
      <c r="E14" s="76"/>
      <c r="F14" s="251"/>
      <c r="G14" s="76" t="s">
        <v>187</v>
      </c>
      <c r="H14" s="75" t="s">
        <v>395</v>
      </c>
      <c r="I14" s="234"/>
      <c r="J14" s="234"/>
      <c r="K14" s="234"/>
      <c r="L14" s="234"/>
      <c r="M14" s="234"/>
      <c r="N14" s="234"/>
      <c r="O14" s="234"/>
      <c r="P14" s="234"/>
      <c r="Q14" s="234"/>
      <c r="R14" s="234"/>
      <c r="S14" s="234"/>
      <c r="T14" s="234"/>
      <c r="U14" s="234"/>
      <c r="V14" s="234"/>
      <c r="W14" s="234"/>
      <c r="X14" s="234"/>
      <c r="Y14" s="132"/>
    </row>
    <row r="15" spans="2:25" ht="20.100000000000001" customHeight="1">
      <c r="B15" s="174"/>
      <c r="C15" s="180"/>
      <c r="D15" s="180"/>
      <c r="E15" s="180"/>
      <c r="F15" s="193"/>
      <c r="G15" s="174" t="s">
        <v>187</v>
      </c>
      <c r="H15" s="374" t="s">
        <v>801</v>
      </c>
      <c r="I15" s="102"/>
      <c r="J15" s="102"/>
      <c r="K15" s="102"/>
      <c r="L15" s="102"/>
      <c r="M15" s="102"/>
      <c r="N15" s="102"/>
      <c r="O15" s="102"/>
      <c r="P15" s="102"/>
      <c r="Q15" s="102"/>
      <c r="R15" s="102"/>
      <c r="S15" s="102"/>
      <c r="T15" s="102"/>
      <c r="U15" s="102"/>
      <c r="V15" s="102"/>
      <c r="W15" s="102"/>
      <c r="X15" s="102"/>
      <c r="Y15" s="130"/>
    </row>
    <row r="17" spans="2:25">
      <c r="B17" s="273"/>
      <c r="C17" s="265"/>
      <c r="D17" s="265"/>
      <c r="E17" s="265"/>
      <c r="F17" s="265"/>
      <c r="G17" s="265"/>
      <c r="H17" s="265"/>
      <c r="I17" s="265"/>
      <c r="J17" s="265"/>
      <c r="K17" s="265"/>
      <c r="L17" s="265"/>
      <c r="M17" s="265"/>
      <c r="N17" s="265"/>
      <c r="O17" s="265"/>
      <c r="P17" s="265"/>
      <c r="Q17" s="265"/>
      <c r="R17" s="265"/>
      <c r="S17" s="265"/>
      <c r="T17" s="265"/>
      <c r="U17" s="265"/>
      <c r="V17" s="265"/>
      <c r="W17" s="265"/>
      <c r="X17" s="265"/>
      <c r="Y17" s="267"/>
    </row>
    <row r="18" spans="2:25">
      <c r="B18" s="264" t="s">
        <v>881</v>
      </c>
      <c r="Y18" s="536"/>
    </row>
    <row r="19" spans="2:25">
      <c r="B19" s="264"/>
      <c r="Y19" s="536"/>
    </row>
    <row r="20" spans="2:25">
      <c r="B20" s="264"/>
      <c r="C20" s="75" t="s">
        <v>63</v>
      </c>
      <c r="K20" s="76"/>
      <c r="L20" s="76"/>
      <c r="M20" s="75" t="s">
        <v>434</v>
      </c>
      <c r="Y20" s="536"/>
    </row>
    <row r="21" spans="2:25" ht="6.75" customHeight="1">
      <c r="B21" s="264"/>
      <c r="Y21" s="536"/>
    </row>
    <row r="22" spans="2:25" ht="21" customHeight="1">
      <c r="B22" s="264"/>
      <c r="D22" s="171" t="s">
        <v>419</v>
      </c>
      <c r="E22" s="177"/>
      <c r="F22" s="177"/>
      <c r="G22" s="177"/>
      <c r="H22" s="196"/>
      <c r="I22" s="189"/>
      <c r="J22" s="191"/>
      <c r="K22" s="191"/>
      <c r="L22" s="191"/>
      <c r="M22" s="196" t="s">
        <v>334</v>
      </c>
      <c r="N22" s="189" t="s">
        <v>303</v>
      </c>
      <c r="O22" s="191"/>
      <c r="P22" s="177"/>
      <c r="Q22" s="177"/>
      <c r="R22" s="196" t="s">
        <v>334</v>
      </c>
      <c r="S22" s="189" t="s">
        <v>377</v>
      </c>
      <c r="T22" s="191"/>
      <c r="U22" s="191"/>
      <c r="V22" s="177"/>
      <c r="W22" s="177"/>
      <c r="X22" s="196" t="s">
        <v>334</v>
      </c>
      <c r="Y22" s="536"/>
    </row>
    <row r="23" spans="2:25" ht="21" customHeight="1">
      <c r="B23" s="264"/>
      <c r="D23" s="171" t="s">
        <v>403</v>
      </c>
      <c r="E23" s="177"/>
      <c r="F23" s="177"/>
      <c r="G23" s="177"/>
      <c r="H23" s="196"/>
      <c r="I23" s="171"/>
      <c r="J23" s="177"/>
      <c r="K23" s="177"/>
      <c r="L23" s="177"/>
      <c r="M23" s="196" t="s">
        <v>334</v>
      </c>
      <c r="N23" s="189" t="s">
        <v>303</v>
      </c>
      <c r="O23" s="191"/>
      <c r="P23" s="177"/>
      <c r="Q23" s="177"/>
      <c r="R23" s="196" t="s">
        <v>334</v>
      </c>
      <c r="S23" s="189" t="s">
        <v>377</v>
      </c>
      <c r="T23" s="191"/>
      <c r="U23" s="191"/>
      <c r="V23" s="177"/>
      <c r="W23" s="177"/>
      <c r="X23" s="196" t="s">
        <v>334</v>
      </c>
      <c r="Y23" s="536"/>
    </row>
    <row r="24" spans="2:25" ht="15.75" customHeight="1">
      <c r="B24" s="264"/>
      <c r="D24" s="87" t="s">
        <v>815</v>
      </c>
      <c r="E24" s="265"/>
      <c r="F24" s="265"/>
      <c r="G24" s="265"/>
      <c r="H24" s="265"/>
      <c r="I24" s="265"/>
      <c r="J24" s="265"/>
      <c r="K24" s="265"/>
      <c r="L24" s="265"/>
      <c r="M24" s="265"/>
      <c r="N24" s="265"/>
      <c r="O24" s="265"/>
      <c r="P24" s="265"/>
      <c r="Q24" s="265"/>
      <c r="R24" s="265"/>
      <c r="S24" s="265"/>
      <c r="T24" s="265"/>
      <c r="U24" s="267"/>
      <c r="V24" s="537" t="s">
        <v>438</v>
      </c>
      <c r="W24" s="539" t="s">
        <v>440</v>
      </c>
      <c r="X24" s="540" t="s">
        <v>415</v>
      </c>
      <c r="Y24" s="536"/>
    </row>
    <row r="25" spans="2:25" ht="30.75" customHeight="1">
      <c r="B25" s="264"/>
      <c r="D25" s="274"/>
      <c r="E25" s="374"/>
      <c r="F25" s="374"/>
      <c r="G25" s="374"/>
      <c r="H25" s="374"/>
      <c r="I25" s="374"/>
      <c r="J25" s="374"/>
      <c r="K25" s="374"/>
      <c r="L25" s="374"/>
      <c r="M25" s="374"/>
      <c r="N25" s="374"/>
      <c r="O25" s="374"/>
      <c r="P25" s="374"/>
      <c r="Q25" s="374"/>
      <c r="R25" s="374"/>
      <c r="S25" s="374"/>
      <c r="T25" s="374"/>
      <c r="U25" s="268"/>
      <c r="V25" s="171" t="s">
        <v>187</v>
      </c>
      <c r="W25" s="177" t="s">
        <v>440</v>
      </c>
      <c r="X25" s="196" t="s">
        <v>187</v>
      </c>
      <c r="Y25" s="536"/>
    </row>
    <row r="26" spans="2:25" ht="17.25" customHeight="1">
      <c r="B26" s="264"/>
      <c r="D26" s="90" t="s">
        <v>725</v>
      </c>
      <c r="E26" s="104"/>
      <c r="F26" s="104"/>
      <c r="G26" s="104"/>
      <c r="H26" s="104"/>
      <c r="I26" s="104"/>
      <c r="J26" s="104"/>
      <c r="K26" s="104"/>
      <c r="L26" s="104"/>
      <c r="M26" s="104"/>
      <c r="N26" s="104"/>
      <c r="O26" s="104"/>
      <c r="P26" s="104"/>
      <c r="Q26" s="104"/>
      <c r="R26" s="104"/>
      <c r="S26" s="104"/>
      <c r="T26" s="104"/>
      <c r="U26" s="104"/>
      <c r="V26" s="104"/>
      <c r="W26" s="104"/>
      <c r="X26" s="133"/>
      <c r="Y26" s="536"/>
    </row>
    <row r="27" spans="2:25" ht="21" customHeight="1">
      <c r="B27" s="264"/>
      <c r="D27" s="171" t="s">
        <v>890</v>
      </c>
      <c r="E27" s="177"/>
      <c r="F27" s="177"/>
      <c r="G27" s="177"/>
      <c r="H27" s="196"/>
      <c r="I27" s="171"/>
      <c r="J27" s="177"/>
      <c r="K27" s="177"/>
      <c r="L27" s="177"/>
      <c r="M27" s="196" t="s">
        <v>334</v>
      </c>
      <c r="N27" s="189" t="s">
        <v>303</v>
      </c>
      <c r="O27" s="191"/>
      <c r="P27" s="177"/>
      <c r="Q27" s="177"/>
      <c r="R27" s="196" t="s">
        <v>334</v>
      </c>
      <c r="S27" s="189" t="s">
        <v>377</v>
      </c>
      <c r="T27" s="191"/>
      <c r="U27" s="191"/>
      <c r="V27" s="177"/>
      <c r="W27" s="177"/>
      <c r="X27" s="196" t="s">
        <v>334</v>
      </c>
      <c r="Y27" s="536"/>
    </row>
    <row r="28" spans="2:25" ht="21" customHeight="1">
      <c r="B28" s="264"/>
      <c r="D28" s="171" t="s">
        <v>891</v>
      </c>
      <c r="E28" s="177"/>
      <c r="F28" s="177"/>
      <c r="G28" s="177"/>
      <c r="H28" s="196"/>
      <c r="I28" s="171"/>
      <c r="J28" s="177"/>
      <c r="K28" s="177"/>
      <c r="L28" s="177"/>
      <c r="M28" s="196" t="s">
        <v>334</v>
      </c>
      <c r="N28" s="189" t="s">
        <v>303</v>
      </c>
      <c r="O28" s="191"/>
      <c r="P28" s="177"/>
      <c r="Q28" s="177"/>
      <c r="R28" s="196" t="s">
        <v>334</v>
      </c>
      <c r="S28" s="189" t="s">
        <v>377</v>
      </c>
      <c r="T28" s="191"/>
      <c r="U28" s="191"/>
      <c r="V28" s="177"/>
      <c r="W28" s="177"/>
      <c r="X28" s="196" t="s">
        <v>334</v>
      </c>
      <c r="Y28" s="536"/>
    </row>
    <row r="29" spans="2:25" ht="21" customHeight="1">
      <c r="B29" s="264"/>
      <c r="D29" s="171" t="s">
        <v>760</v>
      </c>
      <c r="E29" s="177"/>
      <c r="F29" s="177"/>
      <c r="G29" s="177"/>
      <c r="H29" s="196"/>
      <c r="I29" s="171"/>
      <c r="J29" s="177"/>
      <c r="K29" s="177"/>
      <c r="L29" s="177"/>
      <c r="M29" s="196" t="s">
        <v>334</v>
      </c>
      <c r="N29" s="189" t="s">
        <v>303</v>
      </c>
      <c r="O29" s="191"/>
      <c r="P29" s="177"/>
      <c r="Q29" s="177"/>
      <c r="R29" s="196" t="s">
        <v>334</v>
      </c>
      <c r="S29" s="189" t="s">
        <v>377</v>
      </c>
      <c r="T29" s="191"/>
      <c r="U29" s="191"/>
      <c r="V29" s="177"/>
      <c r="W29" s="177"/>
      <c r="X29" s="196" t="s">
        <v>334</v>
      </c>
      <c r="Y29" s="536"/>
    </row>
    <row r="30" spans="2:25" ht="21" customHeight="1">
      <c r="B30" s="264"/>
      <c r="D30" s="171" t="s">
        <v>892</v>
      </c>
      <c r="E30" s="177"/>
      <c r="F30" s="177"/>
      <c r="G30" s="177"/>
      <c r="H30" s="196"/>
      <c r="I30" s="171"/>
      <c r="J30" s="177"/>
      <c r="K30" s="177"/>
      <c r="L30" s="177"/>
      <c r="M30" s="196" t="s">
        <v>334</v>
      </c>
      <c r="N30" s="189" t="s">
        <v>303</v>
      </c>
      <c r="O30" s="191"/>
      <c r="P30" s="177"/>
      <c r="Q30" s="177"/>
      <c r="R30" s="196" t="s">
        <v>334</v>
      </c>
      <c r="S30" s="189" t="s">
        <v>377</v>
      </c>
      <c r="T30" s="191"/>
      <c r="U30" s="191"/>
      <c r="V30" s="177"/>
      <c r="W30" s="177"/>
      <c r="X30" s="196" t="s">
        <v>334</v>
      </c>
      <c r="Y30" s="536"/>
    </row>
    <row r="31" spans="2:25" ht="21" customHeight="1">
      <c r="B31" s="264"/>
      <c r="D31" s="171" t="s">
        <v>627</v>
      </c>
      <c r="E31" s="177"/>
      <c r="F31" s="177"/>
      <c r="G31" s="177"/>
      <c r="H31" s="196"/>
      <c r="I31" s="171"/>
      <c r="J31" s="177"/>
      <c r="K31" s="177"/>
      <c r="L31" s="177"/>
      <c r="M31" s="196" t="s">
        <v>334</v>
      </c>
      <c r="N31" s="189" t="s">
        <v>303</v>
      </c>
      <c r="O31" s="191"/>
      <c r="P31" s="177"/>
      <c r="Q31" s="177"/>
      <c r="R31" s="196" t="s">
        <v>334</v>
      </c>
      <c r="S31" s="189" t="s">
        <v>377</v>
      </c>
      <c r="T31" s="191"/>
      <c r="U31" s="191"/>
      <c r="V31" s="177"/>
      <c r="W31" s="177"/>
      <c r="X31" s="196" t="s">
        <v>334</v>
      </c>
      <c r="Y31" s="536"/>
    </row>
    <row r="32" spans="2:25" ht="13.5" customHeight="1">
      <c r="B32" s="264"/>
      <c r="D32" s="76"/>
      <c r="E32" s="76"/>
      <c r="F32" s="76"/>
      <c r="G32" s="76"/>
      <c r="H32" s="76"/>
      <c r="I32" s="76"/>
      <c r="J32" s="76"/>
      <c r="K32" s="76"/>
      <c r="L32" s="76"/>
      <c r="M32" s="76"/>
      <c r="P32" s="76"/>
      <c r="Q32" s="76"/>
      <c r="R32" s="76"/>
      <c r="V32" s="76"/>
      <c r="W32" s="76"/>
      <c r="X32" s="76"/>
      <c r="Y32" s="536"/>
    </row>
    <row r="33" spans="2:32">
      <c r="B33" s="264"/>
      <c r="C33" s="75" t="s">
        <v>404</v>
      </c>
      <c r="Y33" s="536"/>
      <c r="Z33" s="532"/>
      <c r="AA33" s="532"/>
      <c r="AB33" s="532"/>
    </row>
    <row r="34" spans="2:32" ht="7.5" customHeight="1">
      <c r="B34" s="264"/>
      <c r="Y34" s="536"/>
      <c r="Z34" s="532"/>
      <c r="AA34" s="532"/>
      <c r="AB34" s="532"/>
    </row>
    <row r="35" spans="2:32" ht="35.25" customHeight="1">
      <c r="B35" s="264"/>
      <c r="D35" s="533"/>
      <c r="E35" s="118"/>
      <c r="F35" s="118"/>
      <c r="G35" s="118"/>
      <c r="H35" s="118"/>
      <c r="I35" s="118"/>
      <c r="J35" s="118"/>
      <c r="K35" s="118"/>
      <c r="L35" s="118"/>
      <c r="M35" s="118"/>
      <c r="N35" s="118"/>
      <c r="O35" s="118"/>
      <c r="P35" s="118"/>
      <c r="Q35" s="118"/>
      <c r="R35" s="118"/>
      <c r="S35" s="118"/>
      <c r="T35" s="118"/>
      <c r="U35" s="118"/>
      <c r="V35" s="118"/>
      <c r="W35" s="118"/>
      <c r="X35" s="541"/>
      <c r="Y35" s="536"/>
      <c r="Z35" s="532"/>
      <c r="AA35" s="532"/>
      <c r="AB35" s="532"/>
    </row>
    <row r="36" spans="2:32" ht="12" customHeight="1">
      <c r="B36" s="264"/>
      <c r="Y36" s="536"/>
      <c r="Z36" s="532"/>
      <c r="AA36" s="532"/>
      <c r="AB36" s="532"/>
    </row>
    <row r="37" spans="2:32">
      <c r="B37" s="264"/>
      <c r="C37" s="75" t="s">
        <v>406</v>
      </c>
      <c r="Y37" s="536"/>
      <c r="Z37" s="532"/>
      <c r="AA37" s="532"/>
      <c r="AB37" s="532"/>
    </row>
    <row r="38" spans="2:32" ht="6.75" customHeight="1">
      <c r="B38" s="264"/>
      <c r="D38" s="374"/>
      <c r="E38" s="374"/>
      <c r="F38" s="374"/>
      <c r="G38" s="374"/>
      <c r="H38" s="374"/>
      <c r="I38" s="374"/>
      <c r="J38" s="374"/>
      <c r="K38" s="374"/>
      <c r="L38" s="374"/>
      <c r="M38" s="374"/>
      <c r="N38" s="374"/>
      <c r="O38" s="374"/>
      <c r="P38" s="374"/>
      <c r="Q38" s="374"/>
      <c r="R38" s="374"/>
      <c r="S38" s="374"/>
      <c r="T38" s="374"/>
      <c r="U38" s="374"/>
      <c r="V38" s="374"/>
      <c r="W38" s="374"/>
      <c r="X38" s="374"/>
      <c r="Y38" s="536"/>
      <c r="Z38" s="532"/>
      <c r="AA38" s="532"/>
      <c r="AB38" s="532"/>
      <c r="AC38" s="255"/>
      <c r="AD38" s="255"/>
      <c r="AE38" s="255"/>
      <c r="AF38" s="255"/>
    </row>
    <row r="39" spans="2:32" ht="23.25" customHeight="1">
      <c r="B39" s="264"/>
      <c r="D39" s="534">
        <v>1</v>
      </c>
      <c r="E39" s="174"/>
      <c r="F39" s="180"/>
      <c r="G39" s="315" t="s">
        <v>420</v>
      </c>
      <c r="H39" s="180"/>
      <c r="I39" s="180"/>
      <c r="J39" s="315" t="s">
        <v>382</v>
      </c>
      <c r="K39" s="180"/>
      <c r="L39" s="180"/>
      <c r="M39" s="193"/>
      <c r="N39" s="534">
        <v>4</v>
      </c>
      <c r="O39" s="174"/>
      <c r="P39" s="180"/>
      <c r="Q39" s="315" t="s">
        <v>420</v>
      </c>
      <c r="R39" s="180"/>
      <c r="S39" s="180"/>
      <c r="T39" s="315" t="s">
        <v>382</v>
      </c>
      <c r="U39" s="315"/>
      <c r="V39" s="180"/>
      <c r="W39" s="180"/>
      <c r="X39" s="180"/>
      <c r="Y39" s="542"/>
      <c r="Z39" s="543"/>
      <c r="AA39" s="532"/>
      <c r="AB39" s="532"/>
      <c r="AC39" s="255"/>
      <c r="AD39" s="255"/>
      <c r="AE39" s="255"/>
      <c r="AF39" s="255"/>
    </row>
    <row r="40" spans="2:32" ht="23.25" customHeight="1">
      <c r="B40" s="264"/>
      <c r="D40" s="531">
        <v>2</v>
      </c>
      <c r="E40" s="171"/>
      <c r="F40" s="177"/>
      <c r="G40" s="535" t="s">
        <v>420</v>
      </c>
      <c r="H40" s="177"/>
      <c r="I40" s="177"/>
      <c r="J40" s="535" t="s">
        <v>382</v>
      </c>
      <c r="K40" s="177"/>
      <c r="L40" s="177"/>
      <c r="M40" s="196"/>
      <c r="N40" s="531">
        <v>5</v>
      </c>
      <c r="O40" s="171"/>
      <c r="P40" s="177"/>
      <c r="Q40" s="535" t="s">
        <v>420</v>
      </c>
      <c r="R40" s="177"/>
      <c r="S40" s="177"/>
      <c r="T40" s="535" t="s">
        <v>382</v>
      </c>
      <c r="U40" s="535"/>
      <c r="V40" s="177"/>
      <c r="W40" s="177"/>
      <c r="X40" s="196"/>
      <c r="Y40" s="536"/>
      <c r="Z40" s="532"/>
      <c r="AA40" s="532"/>
      <c r="AB40" s="532"/>
    </row>
    <row r="41" spans="2:32" ht="23.25" customHeight="1">
      <c r="B41" s="264"/>
      <c r="D41" s="531">
        <v>3</v>
      </c>
      <c r="E41" s="171"/>
      <c r="F41" s="177"/>
      <c r="G41" s="535" t="s">
        <v>420</v>
      </c>
      <c r="H41" s="177"/>
      <c r="I41" s="177"/>
      <c r="J41" s="535" t="s">
        <v>382</v>
      </c>
      <c r="K41" s="177"/>
      <c r="L41" s="177"/>
      <c r="M41" s="196"/>
      <c r="N41" s="531">
        <v>6</v>
      </c>
      <c r="O41" s="171"/>
      <c r="P41" s="177"/>
      <c r="Q41" s="535" t="s">
        <v>420</v>
      </c>
      <c r="R41" s="177"/>
      <c r="S41" s="177"/>
      <c r="T41" s="535" t="s">
        <v>382</v>
      </c>
      <c r="U41" s="535"/>
      <c r="V41" s="177"/>
      <c r="W41" s="177"/>
      <c r="X41" s="196"/>
      <c r="Y41" s="536"/>
      <c r="Z41" s="532"/>
      <c r="AA41" s="532"/>
      <c r="AB41" s="532"/>
    </row>
    <row r="42" spans="2:32">
      <c r="B42" s="274"/>
      <c r="C42" s="374"/>
      <c r="D42" s="374"/>
      <c r="E42" s="374"/>
      <c r="F42" s="374"/>
      <c r="G42" s="374"/>
      <c r="H42" s="374"/>
      <c r="I42" s="374"/>
      <c r="J42" s="374"/>
      <c r="K42" s="374"/>
      <c r="L42" s="374"/>
      <c r="M42" s="374"/>
      <c r="N42" s="374"/>
      <c r="O42" s="374"/>
      <c r="P42" s="374"/>
      <c r="Q42" s="374"/>
      <c r="R42" s="374"/>
      <c r="S42" s="374"/>
      <c r="T42" s="374"/>
      <c r="U42" s="374"/>
      <c r="V42" s="374"/>
      <c r="W42" s="374"/>
      <c r="X42" s="374"/>
      <c r="Y42" s="268"/>
      <c r="Z42" s="532"/>
      <c r="AA42" s="532"/>
      <c r="AB42" s="532"/>
    </row>
    <row r="44" spans="2:32">
      <c r="B44" s="273"/>
      <c r="C44" s="265"/>
      <c r="D44" s="265"/>
      <c r="E44" s="265"/>
      <c r="F44" s="265"/>
      <c r="G44" s="265"/>
      <c r="H44" s="265"/>
      <c r="I44" s="265"/>
      <c r="J44" s="265"/>
      <c r="K44" s="265"/>
      <c r="L44" s="265"/>
      <c r="M44" s="265"/>
      <c r="N44" s="265"/>
      <c r="O44" s="265"/>
      <c r="P44" s="265"/>
      <c r="Q44" s="265"/>
      <c r="R44" s="265"/>
      <c r="S44" s="265"/>
      <c r="T44" s="267"/>
      <c r="U44" s="265"/>
      <c r="V44" s="265"/>
      <c r="W44" s="265"/>
      <c r="X44" s="265"/>
      <c r="Y44" s="267"/>
      <c r="Z44" s="532"/>
      <c r="AA44" s="532"/>
      <c r="AB44" s="532"/>
    </row>
    <row r="45" spans="2:32">
      <c r="B45" s="264" t="s">
        <v>165</v>
      </c>
      <c r="T45" s="536"/>
      <c r="V45" s="538" t="s">
        <v>438</v>
      </c>
      <c r="W45" s="538" t="s">
        <v>440</v>
      </c>
      <c r="X45" s="538" t="s">
        <v>415</v>
      </c>
      <c r="Y45" s="536"/>
      <c r="Z45" s="532"/>
      <c r="AA45" s="532"/>
      <c r="AB45" s="532"/>
    </row>
    <row r="46" spans="2:32">
      <c r="B46" s="264"/>
      <c r="D46" s="75" t="s">
        <v>893</v>
      </c>
      <c r="T46" s="536"/>
      <c r="V46" s="538"/>
      <c r="W46" s="538"/>
      <c r="X46" s="538"/>
      <c r="Y46" s="536"/>
      <c r="Z46" s="532"/>
      <c r="AA46" s="532"/>
      <c r="AB46" s="532"/>
    </row>
    <row r="47" spans="2:32" ht="14.25" customHeight="1">
      <c r="B47" s="264"/>
      <c r="T47" s="536"/>
      <c r="Y47" s="536"/>
      <c r="Z47" s="532"/>
      <c r="AA47" s="532"/>
      <c r="AB47" s="532"/>
    </row>
    <row r="48" spans="2:32" ht="17.25" customHeight="1">
      <c r="B48" s="264"/>
      <c r="C48" s="75" t="s">
        <v>884</v>
      </c>
      <c r="T48" s="536"/>
      <c r="V48" s="76" t="s">
        <v>187</v>
      </c>
      <c r="W48" s="76" t="s">
        <v>440</v>
      </c>
      <c r="X48" s="76" t="s">
        <v>187</v>
      </c>
      <c r="Y48" s="270"/>
      <c r="AB48" s="75" t="s">
        <v>898</v>
      </c>
    </row>
    <row r="49" spans="2:25">
      <c r="B49" s="264"/>
      <c r="D49" s="75" t="s">
        <v>350</v>
      </c>
      <c r="T49" s="536"/>
      <c r="V49" s="76"/>
      <c r="W49" s="76"/>
      <c r="X49" s="76"/>
      <c r="Y49" s="251"/>
    </row>
    <row r="50" spans="2:25">
      <c r="B50" s="264"/>
      <c r="T50" s="536"/>
      <c r="V50" s="76"/>
      <c r="W50" s="76"/>
      <c r="X50" s="76"/>
      <c r="Y50" s="251"/>
    </row>
    <row r="51" spans="2:25" ht="17.25" customHeight="1">
      <c r="B51" s="264"/>
      <c r="C51" s="75" t="s">
        <v>127</v>
      </c>
      <c r="T51" s="536"/>
      <c r="V51" s="76" t="s">
        <v>187</v>
      </c>
      <c r="W51" s="76" t="s">
        <v>440</v>
      </c>
      <c r="X51" s="76" t="s">
        <v>187</v>
      </c>
      <c r="Y51" s="270"/>
    </row>
    <row r="52" spans="2:25" ht="17.25" customHeight="1">
      <c r="B52" s="264"/>
      <c r="D52" s="75" t="s">
        <v>894</v>
      </c>
      <c r="T52" s="536"/>
      <c r="V52" s="76"/>
      <c r="W52" s="76"/>
      <c r="X52" s="76"/>
      <c r="Y52" s="270"/>
    </row>
    <row r="53" spans="2:25">
      <c r="B53" s="264"/>
      <c r="T53" s="536"/>
      <c r="V53" s="76"/>
      <c r="W53" s="76"/>
      <c r="X53" s="76"/>
      <c r="Y53" s="251"/>
    </row>
    <row r="54" spans="2:25" ht="17.25" customHeight="1">
      <c r="B54" s="264"/>
      <c r="C54" s="75" t="s">
        <v>885</v>
      </c>
      <c r="T54" s="536"/>
      <c r="V54" s="76" t="s">
        <v>187</v>
      </c>
      <c r="W54" s="76" t="s">
        <v>440</v>
      </c>
      <c r="X54" s="76" t="s">
        <v>187</v>
      </c>
      <c r="Y54" s="270"/>
    </row>
    <row r="55" spans="2:25" ht="17.25" customHeight="1">
      <c r="B55" s="264"/>
      <c r="D55" s="75" t="s">
        <v>895</v>
      </c>
      <c r="T55" s="536"/>
      <c r="V55" s="76"/>
      <c r="W55" s="76"/>
      <c r="X55" s="76"/>
      <c r="Y55" s="270"/>
    </row>
    <row r="56" spans="2:25" ht="13.5" customHeight="1">
      <c r="B56" s="264"/>
      <c r="T56" s="536"/>
      <c r="V56" s="74"/>
      <c r="W56" s="74"/>
      <c r="X56" s="74"/>
      <c r="Y56" s="270"/>
    </row>
    <row r="57" spans="2:25" ht="17.25" customHeight="1">
      <c r="B57" s="264"/>
      <c r="C57" s="75" t="s">
        <v>875</v>
      </c>
      <c r="T57" s="536"/>
      <c r="V57" s="76" t="s">
        <v>187</v>
      </c>
      <c r="W57" s="76" t="s">
        <v>440</v>
      </c>
      <c r="X57" s="76" t="s">
        <v>187</v>
      </c>
      <c r="Y57" s="270"/>
    </row>
    <row r="58" spans="2:25" ht="17.25" customHeight="1">
      <c r="B58" s="264"/>
      <c r="D58" s="75" t="s">
        <v>854</v>
      </c>
      <c r="T58" s="536"/>
      <c r="V58" s="76"/>
      <c r="W58" s="76"/>
      <c r="X58" s="76"/>
      <c r="Y58" s="270"/>
    </row>
    <row r="59" spans="2:25" ht="17.25" customHeight="1">
      <c r="B59" s="264"/>
      <c r="D59" s="75" t="s">
        <v>896</v>
      </c>
      <c r="T59" s="536"/>
      <c r="V59" s="76"/>
      <c r="W59" s="76"/>
      <c r="X59" s="76"/>
      <c r="Y59" s="270"/>
    </row>
    <row r="60" spans="2:25">
      <c r="B60" s="264"/>
      <c r="T60" s="536"/>
      <c r="V60" s="76"/>
      <c r="W60" s="76"/>
      <c r="X60" s="76"/>
      <c r="Y60" s="251"/>
    </row>
    <row r="61" spans="2:25" ht="17.25" customHeight="1">
      <c r="B61" s="264"/>
      <c r="C61" s="75" t="s">
        <v>886</v>
      </c>
      <c r="T61" s="536"/>
      <c r="V61" s="76" t="s">
        <v>187</v>
      </c>
      <c r="W61" s="76" t="s">
        <v>440</v>
      </c>
      <c r="X61" s="76" t="s">
        <v>187</v>
      </c>
      <c r="Y61" s="270"/>
    </row>
    <row r="62" spans="2:25" ht="7.5" customHeight="1">
      <c r="B62" s="274"/>
      <c r="C62" s="374"/>
      <c r="D62" s="374"/>
      <c r="E62" s="374"/>
      <c r="F62" s="374"/>
      <c r="G62" s="374"/>
      <c r="H62" s="374"/>
      <c r="I62" s="374"/>
      <c r="J62" s="374"/>
      <c r="K62" s="374"/>
      <c r="L62" s="374"/>
      <c r="M62" s="374"/>
      <c r="N62" s="374"/>
      <c r="O62" s="374"/>
      <c r="P62" s="374"/>
      <c r="Q62" s="374"/>
      <c r="R62" s="374"/>
      <c r="S62" s="374"/>
      <c r="T62" s="268"/>
      <c r="U62" s="374"/>
      <c r="V62" s="374"/>
      <c r="W62" s="374"/>
      <c r="X62" s="374"/>
      <c r="Y62" s="268"/>
    </row>
    <row r="64" spans="2:25">
      <c r="B64" s="273"/>
      <c r="C64" s="265"/>
      <c r="D64" s="265"/>
      <c r="E64" s="265"/>
      <c r="F64" s="265"/>
      <c r="G64" s="265"/>
      <c r="H64" s="265"/>
      <c r="I64" s="265"/>
      <c r="J64" s="265"/>
      <c r="K64" s="265"/>
      <c r="L64" s="265"/>
      <c r="M64" s="265"/>
      <c r="N64" s="265"/>
      <c r="O64" s="265"/>
      <c r="P64" s="265"/>
      <c r="Q64" s="265"/>
      <c r="R64" s="265"/>
      <c r="S64" s="265"/>
      <c r="T64" s="265"/>
      <c r="U64" s="273"/>
      <c r="V64" s="265"/>
      <c r="W64" s="265"/>
      <c r="X64" s="265"/>
      <c r="Y64" s="267"/>
    </row>
    <row r="65" spans="1:28">
      <c r="B65" s="264" t="s">
        <v>846</v>
      </c>
      <c r="U65" s="264"/>
      <c r="V65" s="538" t="s">
        <v>438</v>
      </c>
      <c r="W65" s="538" t="s">
        <v>440</v>
      </c>
      <c r="X65" s="538" t="s">
        <v>415</v>
      </c>
      <c r="Y65" s="536"/>
    </row>
    <row r="66" spans="1:28">
      <c r="B66" s="264"/>
      <c r="D66" s="75" t="s">
        <v>897</v>
      </c>
      <c r="U66" s="264"/>
      <c r="Y66" s="536"/>
    </row>
    <row r="67" spans="1:28" ht="17.25" customHeight="1">
      <c r="B67" s="264"/>
      <c r="C67" s="75" t="s">
        <v>754</v>
      </c>
      <c r="U67" s="264"/>
      <c r="V67" s="76" t="s">
        <v>187</v>
      </c>
      <c r="W67" s="76" t="s">
        <v>440</v>
      </c>
      <c r="X67" s="76" t="s">
        <v>187</v>
      </c>
      <c r="Y67" s="270"/>
    </row>
    <row r="68" spans="1:28" ht="13.5" customHeight="1">
      <c r="B68" s="264"/>
      <c r="U68" s="264"/>
      <c r="V68" s="76"/>
      <c r="W68" s="76"/>
      <c r="X68" s="76"/>
      <c r="Y68" s="251"/>
    </row>
    <row r="69" spans="1:28" ht="17.25" customHeight="1">
      <c r="B69" s="264"/>
      <c r="C69" s="75" t="s">
        <v>674</v>
      </c>
      <c r="U69" s="264"/>
      <c r="V69" s="76" t="s">
        <v>187</v>
      </c>
      <c r="W69" s="76" t="s">
        <v>440</v>
      </c>
      <c r="X69" s="76" t="s">
        <v>187</v>
      </c>
      <c r="Y69" s="270"/>
    </row>
    <row r="70" spans="1:28" ht="13.5" customHeight="1">
      <c r="B70" s="264"/>
      <c r="U70" s="264"/>
      <c r="V70" s="76"/>
      <c r="W70" s="76"/>
      <c r="X70" s="76"/>
      <c r="Y70" s="251"/>
    </row>
    <row r="71" spans="1:28" ht="17.25" customHeight="1">
      <c r="A71" s="74"/>
      <c r="B71" s="264"/>
      <c r="C71" s="75" t="s">
        <v>887</v>
      </c>
      <c r="U71" s="264"/>
      <c r="V71" s="76" t="s">
        <v>187</v>
      </c>
      <c r="W71" s="76" t="s">
        <v>440</v>
      </c>
      <c r="X71" s="76" t="s">
        <v>187</v>
      </c>
      <c r="Y71" s="270"/>
    </row>
    <row r="72" spans="1:28" ht="13.5" customHeight="1">
      <c r="B72" s="264"/>
      <c r="U72" s="264"/>
      <c r="V72" s="74"/>
      <c r="W72" s="74"/>
      <c r="X72" s="74"/>
      <c r="Y72" s="270"/>
    </row>
    <row r="73" spans="1:28">
      <c r="B73" s="264"/>
      <c r="C73" s="75" t="s">
        <v>888</v>
      </c>
      <c r="U73" s="264"/>
      <c r="V73" s="76" t="s">
        <v>187</v>
      </c>
      <c r="W73" s="76" t="s">
        <v>440</v>
      </c>
      <c r="X73" s="76" t="s">
        <v>187</v>
      </c>
      <c r="Y73" s="270"/>
      <c r="Z73" s="532"/>
      <c r="AA73" s="532"/>
      <c r="AB73" s="532"/>
    </row>
    <row r="74" spans="1:28" ht="13.5" customHeight="1">
      <c r="B74" s="264"/>
      <c r="U74" s="264"/>
      <c r="Y74" s="536"/>
      <c r="Z74" s="532"/>
      <c r="AA74" s="532"/>
      <c r="AB74" s="532"/>
    </row>
    <row r="75" spans="1:28">
      <c r="B75" s="264"/>
      <c r="C75" s="75" t="s">
        <v>497</v>
      </c>
      <c r="U75" s="264"/>
      <c r="V75" s="76" t="s">
        <v>187</v>
      </c>
      <c r="W75" s="76" t="s">
        <v>440</v>
      </c>
      <c r="X75" s="76" t="s">
        <v>187</v>
      </c>
      <c r="Y75" s="270"/>
      <c r="Z75" s="532"/>
      <c r="AA75" s="532"/>
      <c r="AB75" s="532"/>
    </row>
    <row r="76" spans="1:28">
      <c r="B76" s="264"/>
      <c r="U76" s="264"/>
      <c r="Y76" s="536"/>
      <c r="Z76" s="532"/>
      <c r="AA76" s="532"/>
      <c r="AB76" s="532"/>
    </row>
    <row r="77" spans="1:28" ht="16.5" customHeight="1">
      <c r="B77" s="264"/>
      <c r="C77" s="75" t="s">
        <v>889</v>
      </c>
      <c r="U77" s="264"/>
      <c r="V77" s="76" t="s">
        <v>187</v>
      </c>
      <c r="W77" s="76" t="s">
        <v>440</v>
      </c>
      <c r="X77" s="76" t="s">
        <v>187</v>
      </c>
      <c r="Y77" s="270"/>
      <c r="Z77" s="532"/>
      <c r="AA77" s="532"/>
      <c r="AB77" s="532"/>
    </row>
    <row r="78" spans="1:28" ht="5.25" customHeight="1">
      <c r="B78" s="274"/>
      <c r="C78" s="374"/>
      <c r="D78" s="374"/>
      <c r="E78" s="374"/>
      <c r="F78" s="374"/>
      <c r="G78" s="374"/>
      <c r="H78" s="374"/>
      <c r="I78" s="374"/>
      <c r="J78" s="374"/>
      <c r="K78" s="374"/>
      <c r="L78" s="374"/>
      <c r="M78" s="374"/>
      <c r="N78" s="374"/>
      <c r="O78" s="374"/>
      <c r="P78" s="374"/>
      <c r="Q78" s="374"/>
      <c r="R78" s="374"/>
      <c r="S78" s="374"/>
      <c r="T78" s="374"/>
      <c r="U78" s="274"/>
      <c r="V78" s="374"/>
      <c r="W78" s="374"/>
      <c r="X78" s="374"/>
      <c r="Y78" s="268"/>
      <c r="Z78" s="532"/>
      <c r="AA78" s="532"/>
      <c r="AB78" s="532"/>
    </row>
    <row r="80" spans="1:28">
      <c r="B80" s="75" t="s">
        <v>394</v>
      </c>
    </row>
    <row r="81" spans="2:28">
      <c r="B81" s="75" t="s">
        <v>882</v>
      </c>
      <c r="K81" s="532"/>
      <c r="L81" s="532"/>
      <c r="M81" s="532"/>
      <c r="N81" s="532"/>
      <c r="O81" s="532"/>
      <c r="P81" s="532"/>
      <c r="Q81" s="532"/>
      <c r="R81" s="532"/>
      <c r="S81" s="532"/>
      <c r="T81" s="532"/>
      <c r="U81" s="532"/>
      <c r="V81" s="532"/>
      <c r="W81" s="532"/>
      <c r="X81" s="532"/>
      <c r="Y81" s="532"/>
      <c r="Z81" s="532"/>
      <c r="AA81" s="532"/>
      <c r="AB81" s="532"/>
    </row>
    <row r="82" spans="2:28" ht="13.5" customHeight="1">
      <c r="B82" s="75" t="s">
        <v>27</v>
      </c>
      <c r="K82" s="532"/>
      <c r="L82" s="532"/>
      <c r="M82" s="532"/>
      <c r="N82" s="532"/>
      <c r="O82" s="532"/>
      <c r="P82" s="532"/>
      <c r="Q82" s="532"/>
      <c r="R82" s="532"/>
      <c r="S82" s="532"/>
      <c r="T82" s="532"/>
      <c r="U82" s="532"/>
      <c r="V82" s="532"/>
      <c r="W82" s="532"/>
      <c r="X82" s="532"/>
      <c r="Y82" s="532"/>
      <c r="Z82" s="532"/>
      <c r="AA82" s="532"/>
      <c r="AB82" s="532"/>
    </row>
    <row r="84" spans="2:28">
      <c r="C84" s="532"/>
      <c r="D84" s="532"/>
      <c r="E84" s="532"/>
      <c r="F84" s="532"/>
      <c r="G84" s="532"/>
      <c r="H84" s="532"/>
      <c r="I84" s="532"/>
      <c r="J84" s="532"/>
      <c r="K84" s="532"/>
      <c r="L84" s="532"/>
      <c r="M84" s="532"/>
      <c r="N84" s="532"/>
      <c r="O84" s="532"/>
      <c r="P84" s="532"/>
      <c r="Q84" s="532"/>
      <c r="R84" s="532"/>
      <c r="S84" s="532"/>
      <c r="T84" s="532"/>
      <c r="U84" s="532"/>
      <c r="V84" s="532"/>
      <c r="W84" s="532"/>
      <c r="X84" s="532"/>
      <c r="Y84" s="532"/>
    </row>
    <row r="86" spans="2:28">
      <c r="B86" s="76" t="s">
        <v>396</v>
      </c>
      <c r="C86" s="76"/>
      <c r="D86" s="76"/>
      <c r="E86" s="76"/>
      <c r="F86" s="76"/>
      <c r="G86" s="76"/>
      <c r="H86" s="76"/>
      <c r="I86" s="76"/>
      <c r="J86" s="76"/>
      <c r="K86" s="76"/>
      <c r="L86" s="76"/>
      <c r="M86" s="76"/>
      <c r="N86" s="76"/>
      <c r="O86" s="76"/>
      <c r="P86" s="76"/>
      <c r="Q86" s="76"/>
      <c r="R86" s="76"/>
      <c r="S86" s="76"/>
      <c r="T86" s="76"/>
      <c r="U86" s="76"/>
      <c r="V86" s="76"/>
      <c r="W86" s="76"/>
      <c r="X86" s="76"/>
      <c r="Y86" s="76"/>
    </row>
    <row r="88" spans="2:28" ht="23.25" customHeight="1">
      <c r="B88" s="531" t="s">
        <v>356</v>
      </c>
      <c r="C88" s="531"/>
      <c r="D88" s="531"/>
      <c r="E88" s="531"/>
      <c r="F88" s="531"/>
      <c r="G88" s="189"/>
      <c r="H88" s="191"/>
      <c r="I88" s="191"/>
      <c r="J88" s="191"/>
      <c r="K88" s="191"/>
      <c r="L88" s="191"/>
      <c r="M88" s="191"/>
      <c r="N88" s="191"/>
      <c r="O88" s="191"/>
      <c r="P88" s="191"/>
      <c r="Q88" s="191"/>
      <c r="R88" s="191"/>
      <c r="S88" s="191"/>
      <c r="T88" s="191"/>
      <c r="U88" s="191"/>
      <c r="V88" s="191"/>
      <c r="W88" s="191"/>
      <c r="X88" s="191"/>
      <c r="Y88" s="448"/>
    </row>
    <row r="89" spans="2:28" ht="23.25" customHeight="1">
      <c r="B89" s="531" t="s">
        <v>402</v>
      </c>
      <c r="C89" s="531"/>
      <c r="D89" s="531"/>
      <c r="E89" s="531"/>
      <c r="F89" s="531"/>
      <c r="G89" s="171" t="s">
        <v>187</v>
      </c>
      <c r="H89" s="535" t="s">
        <v>422</v>
      </c>
      <c r="I89" s="535"/>
      <c r="J89" s="535"/>
      <c r="K89" s="535"/>
      <c r="L89" s="76" t="s">
        <v>187</v>
      </c>
      <c r="M89" s="535" t="s">
        <v>431</v>
      </c>
      <c r="N89" s="535"/>
      <c r="O89" s="535"/>
      <c r="P89" s="535"/>
      <c r="Q89" s="76" t="s">
        <v>187</v>
      </c>
      <c r="R89" s="535" t="s">
        <v>436</v>
      </c>
      <c r="S89" s="535"/>
      <c r="T89" s="535"/>
      <c r="U89" s="535"/>
      <c r="V89" s="535"/>
      <c r="W89" s="191"/>
      <c r="X89" s="191"/>
      <c r="Y89" s="448"/>
    </row>
    <row r="90" spans="2:28" ht="20.100000000000001" customHeight="1">
      <c r="B90" s="173" t="s">
        <v>23</v>
      </c>
      <c r="C90" s="179"/>
      <c r="D90" s="179"/>
      <c r="E90" s="179"/>
      <c r="F90" s="192"/>
      <c r="G90" s="179" t="s">
        <v>187</v>
      </c>
      <c r="H90" s="265" t="s">
        <v>150</v>
      </c>
      <c r="I90" s="101"/>
      <c r="J90" s="101"/>
      <c r="K90" s="101"/>
      <c r="L90" s="101"/>
      <c r="M90" s="101"/>
      <c r="N90" s="101"/>
      <c r="O90" s="101"/>
      <c r="P90" s="101"/>
      <c r="Q90" s="101"/>
      <c r="R90" s="101"/>
      <c r="S90" s="101"/>
      <c r="T90" s="101"/>
      <c r="U90" s="101"/>
      <c r="V90" s="101"/>
      <c r="W90" s="101"/>
      <c r="X90" s="101"/>
      <c r="Y90" s="131"/>
    </row>
    <row r="91" spans="2:28" ht="20.100000000000001" customHeight="1">
      <c r="B91" s="275"/>
      <c r="C91" s="76"/>
      <c r="D91" s="76"/>
      <c r="E91" s="76"/>
      <c r="F91" s="251"/>
      <c r="G91" s="76" t="s">
        <v>187</v>
      </c>
      <c r="H91" s="75" t="s">
        <v>423</v>
      </c>
      <c r="I91" s="234"/>
      <c r="J91" s="234"/>
      <c r="K91" s="234"/>
      <c r="L91" s="234"/>
      <c r="M91" s="234"/>
      <c r="N91" s="234"/>
      <c r="O91" s="234"/>
      <c r="P91" s="234"/>
      <c r="Q91" s="234"/>
      <c r="R91" s="234"/>
      <c r="S91" s="234"/>
      <c r="T91" s="234"/>
      <c r="U91" s="234"/>
      <c r="V91" s="234"/>
      <c r="W91" s="234"/>
      <c r="X91" s="234"/>
      <c r="Y91" s="132"/>
    </row>
    <row r="92" spans="2:28" ht="20.100000000000001" customHeight="1">
      <c r="B92" s="174"/>
      <c r="C92" s="180"/>
      <c r="D92" s="180"/>
      <c r="E92" s="180"/>
      <c r="F92" s="193"/>
      <c r="G92" s="180" t="s">
        <v>187</v>
      </c>
      <c r="H92" s="374" t="s">
        <v>424</v>
      </c>
      <c r="I92" s="102"/>
      <c r="J92" s="102"/>
      <c r="K92" s="102"/>
      <c r="L92" s="102"/>
      <c r="M92" s="102"/>
      <c r="N92" s="102"/>
      <c r="O92" s="102"/>
      <c r="P92" s="102"/>
      <c r="Q92" s="102"/>
      <c r="R92" s="102"/>
      <c r="S92" s="102"/>
      <c r="T92" s="102"/>
      <c r="U92" s="102"/>
      <c r="V92" s="102"/>
      <c r="W92" s="102"/>
      <c r="X92" s="102"/>
      <c r="Y92" s="130"/>
    </row>
    <row r="94" spans="2:28">
      <c r="B94" s="273"/>
      <c r="C94" s="265"/>
      <c r="D94" s="265"/>
      <c r="E94" s="265"/>
      <c r="F94" s="265"/>
      <c r="G94" s="265"/>
      <c r="H94" s="265"/>
      <c r="I94" s="265"/>
      <c r="J94" s="265"/>
      <c r="K94" s="265"/>
      <c r="L94" s="265"/>
      <c r="M94" s="265"/>
      <c r="N94" s="265"/>
      <c r="O94" s="265"/>
      <c r="P94" s="265"/>
      <c r="Q94" s="265"/>
      <c r="R94" s="265"/>
      <c r="S94" s="265"/>
      <c r="T94" s="267"/>
      <c r="U94" s="265"/>
      <c r="V94" s="265"/>
      <c r="W94" s="265"/>
      <c r="X94" s="265"/>
      <c r="Y94" s="267"/>
      <c r="Z94" s="532"/>
      <c r="AA94" s="532"/>
      <c r="AB94" s="532"/>
    </row>
    <row r="95" spans="2:28">
      <c r="B95" s="264" t="s">
        <v>300</v>
      </c>
      <c r="T95" s="536"/>
      <c r="V95" s="538" t="s">
        <v>438</v>
      </c>
      <c r="W95" s="538" t="s">
        <v>440</v>
      </c>
      <c r="X95" s="538" t="s">
        <v>415</v>
      </c>
      <c r="Y95" s="536"/>
      <c r="Z95" s="532"/>
      <c r="AA95" s="532"/>
      <c r="AB95" s="532"/>
    </row>
    <row r="96" spans="2:28">
      <c r="B96" s="264"/>
      <c r="T96" s="536"/>
      <c r="Y96" s="536"/>
      <c r="Z96" s="532"/>
      <c r="AA96" s="532"/>
      <c r="AB96" s="532"/>
    </row>
    <row r="97" spans="2:28" ht="17.25" customHeight="1">
      <c r="B97" s="264"/>
      <c r="C97" s="75" t="s">
        <v>340</v>
      </c>
      <c r="T97" s="536"/>
      <c r="V97" s="76" t="s">
        <v>187</v>
      </c>
      <c r="W97" s="76" t="s">
        <v>440</v>
      </c>
      <c r="X97" s="76" t="s">
        <v>187</v>
      </c>
      <c r="Y97" s="270"/>
    </row>
    <row r="98" spans="2:28">
      <c r="B98" s="264"/>
      <c r="T98" s="536"/>
      <c r="V98" s="76"/>
      <c r="W98" s="76"/>
      <c r="X98" s="76"/>
      <c r="Y98" s="251"/>
    </row>
    <row r="99" spans="2:28" ht="17.25" customHeight="1">
      <c r="B99" s="264"/>
      <c r="C99" s="75" t="s">
        <v>410</v>
      </c>
      <c r="T99" s="536"/>
      <c r="V99" s="76" t="s">
        <v>187</v>
      </c>
      <c r="W99" s="76" t="s">
        <v>440</v>
      </c>
      <c r="X99" s="76" t="s">
        <v>187</v>
      </c>
      <c r="Y99" s="270"/>
    </row>
    <row r="100" spans="2:28">
      <c r="B100" s="264"/>
      <c r="T100" s="536"/>
      <c r="V100" s="76"/>
      <c r="W100" s="76"/>
      <c r="X100" s="76"/>
      <c r="Y100" s="251"/>
    </row>
    <row r="101" spans="2:28" ht="17.25" customHeight="1">
      <c r="B101" s="264"/>
      <c r="C101" s="75" t="s">
        <v>412</v>
      </c>
      <c r="T101" s="536"/>
      <c r="V101" s="76" t="s">
        <v>187</v>
      </c>
      <c r="W101" s="76" t="s">
        <v>440</v>
      </c>
      <c r="X101" s="76" t="s">
        <v>187</v>
      </c>
      <c r="Y101" s="270"/>
    </row>
    <row r="102" spans="2:28" ht="7.5" customHeight="1">
      <c r="B102" s="264"/>
      <c r="T102" s="536"/>
      <c r="V102" s="74"/>
      <c r="W102" s="74"/>
      <c r="X102" s="74"/>
      <c r="Y102" s="270"/>
    </row>
    <row r="103" spans="2:28">
      <c r="B103" s="264"/>
      <c r="C103" s="75" t="s">
        <v>214</v>
      </c>
      <c r="T103" s="536"/>
      <c r="V103" s="74"/>
      <c r="W103" s="74"/>
      <c r="X103" s="74"/>
      <c r="Y103" s="270"/>
    </row>
    <row r="104" spans="2:28">
      <c r="B104" s="274"/>
      <c r="C104" s="374"/>
      <c r="D104" s="374"/>
      <c r="E104" s="374"/>
      <c r="F104" s="374"/>
      <c r="G104" s="374"/>
      <c r="H104" s="374"/>
      <c r="I104" s="374"/>
      <c r="J104" s="374"/>
      <c r="K104" s="374"/>
      <c r="L104" s="374"/>
      <c r="M104" s="374"/>
      <c r="N104" s="374"/>
      <c r="O104" s="374"/>
      <c r="P104" s="374"/>
      <c r="Q104" s="374"/>
      <c r="R104" s="374"/>
      <c r="S104" s="374"/>
      <c r="T104" s="268"/>
      <c r="U104" s="374"/>
      <c r="V104" s="374"/>
      <c r="W104" s="374"/>
      <c r="X104" s="374"/>
      <c r="Y104" s="268"/>
    </row>
    <row r="106" spans="2:28">
      <c r="B106" s="273"/>
      <c r="C106" s="265"/>
      <c r="D106" s="265"/>
      <c r="E106" s="265"/>
      <c r="F106" s="265"/>
      <c r="G106" s="265"/>
      <c r="H106" s="265"/>
      <c r="I106" s="265"/>
      <c r="J106" s="265"/>
      <c r="K106" s="265"/>
      <c r="L106" s="265"/>
      <c r="M106" s="265"/>
      <c r="N106" s="265"/>
      <c r="O106" s="265"/>
      <c r="P106" s="265"/>
      <c r="Q106" s="265"/>
      <c r="R106" s="265"/>
      <c r="S106" s="265"/>
      <c r="T106" s="267"/>
      <c r="U106" s="265"/>
      <c r="V106" s="265"/>
      <c r="W106" s="265"/>
      <c r="X106" s="265"/>
      <c r="Y106" s="267"/>
      <c r="Z106" s="532"/>
      <c r="AA106" s="532"/>
      <c r="AB106" s="532"/>
    </row>
    <row r="107" spans="2:28">
      <c r="B107" s="264" t="s">
        <v>883</v>
      </c>
      <c r="T107" s="536"/>
      <c r="V107" s="538" t="s">
        <v>438</v>
      </c>
      <c r="W107" s="538" t="s">
        <v>440</v>
      </c>
      <c r="X107" s="538" t="s">
        <v>415</v>
      </c>
      <c r="Y107" s="536"/>
      <c r="Z107" s="532"/>
      <c r="AA107" s="532"/>
      <c r="AB107" s="532"/>
    </row>
    <row r="108" spans="2:28">
      <c r="B108" s="264"/>
      <c r="T108" s="536"/>
      <c r="Y108" s="536"/>
      <c r="Z108" s="532"/>
      <c r="AA108" s="532"/>
      <c r="AB108" s="532"/>
    </row>
    <row r="109" spans="2:28" ht="17.25" customHeight="1">
      <c r="B109" s="264"/>
      <c r="C109" s="75" t="s">
        <v>340</v>
      </c>
      <c r="T109" s="536"/>
      <c r="V109" s="76" t="s">
        <v>187</v>
      </c>
      <c r="W109" s="76" t="s">
        <v>440</v>
      </c>
      <c r="X109" s="76" t="s">
        <v>187</v>
      </c>
      <c r="Y109" s="270"/>
    </row>
    <row r="110" spans="2:28">
      <c r="B110" s="264"/>
      <c r="T110" s="536"/>
      <c r="V110" s="76"/>
      <c r="W110" s="76"/>
      <c r="X110" s="76"/>
      <c r="Y110" s="251"/>
    </row>
    <row r="111" spans="2:28" ht="13.5" customHeight="1">
      <c r="B111" s="264"/>
      <c r="C111" s="75" t="s">
        <v>240</v>
      </c>
      <c r="T111" s="536"/>
      <c r="V111" s="76" t="s">
        <v>187</v>
      </c>
      <c r="W111" s="76" t="s">
        <v>440</v>
      </c>
      <c r="X111" s="76" t="s">
        <v>187</v>
      </c>
      <c r="Y111" s="270"/>
    </row>
    <row r="112" spans="2:28" ht="7.5" customHeight="1">
      <c r="B112" s="264"/>
      <c r="T112" s="536"/>
      <c r="V112" s="74"/>
      <c r="W112" s="74"/>
      <c r="X112" s="74"/>
      <c r="Y112" s="270"/>
    </row>
    <row r="113" spans="2:28" ht="17.25" customHeight="1">
      <c r="B113" s="264"/>
      <c r="C113" s="75" t="s">
        <v>416</v>
      </c>
      <c r="T113" s="536"/>
      <c r="V113" s="74"/>
      <c r="W113" s="74"/>
      <c r="X113" s="74"/>
      <c r="Y113" s="270"/>
    </row>
    <row r="114" spans="2:28">
      <c r="B114" s="274"/>
      <c r="C114" s="374"/>
      <c r="D114" s="374"/>
      <c r="E114" s="374"/>
      <c r="F114" s="374"/>
      <c r="G114" s="374"/>
      <c r="H114" s="374"/>
      <c r="I114" s="374"/>
      <c r="J114" s="374"/>
      <c r="K114" s="374"/>
      <c r="L114" s="374"/>
      <c r="M114" s="374"/>
      <c r="N114" s="374"/>
      <c r="O114" s="374"/>
      <c r="P114" s="374"/>
      <c r="Q114" s="374"/>
      <c r="R114" s="374"/>
      <c r="S114" s="374"/>
      <c r="T114" s="268"/>
      <c r="U114" s="374"/>
      <c r="V114" s="374"/>
      <c r="W114" s="374"/>
      <c r="X114" s="374"/>
      <c r="Y114" s="268"/>
    </row>
    <row r="117" spans="2:28">
      <c r="K117" s="532"/>
      <c r="L117" s="532"/>
      <c r="M117" s="532"/>
      <c r="N117" s="532"/>
      <c r="O117" s="532"/>
      <c r="P117" s="532"/>
      <c r="Q117" s="532"/>
      <c r="R117" s="532"/>
      <c r="S117" s="532"/>
      <c r="T117" s="532"/>
      <c r="U117" s="532"/>
      <c r="V117" s="532"/>
      <c r="W117" s="532"/>
      <c r="X117" s="532"/>
      <c r="Y117" s="532"/>
      <c r="Z117" s="532"/>
      <c r="AA117" s="532"/>
      <c r="AB117" s="532"/>
    </row>
    <row r="122" spans="2:28">
      <c r="C122" s="255"/>
      <c r="D122" s="255"/>
      <c r="E122" s="255"/>
      <c r="F122" s="255"/>
      <c r="G122" s="255"/>
    </row>
    <row r="123" spans="2:28">
      <c r="C123" s="255"/>
      <c r="D123" s="255"/>
      <c r="E123" s="255"/>
      <c r="F123" s="255"/>
      <c r="G123" s="255"/>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4"/>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70866141732283472" top="0.74803149606299213" bottom="0.74803149606299213" header="0.31496062992125984" footer="0.31496062992125984"/>
  <pageSetup paperSize="9" scale="60" fitToWidth="1" fitToHeight="1" orientation="portrait" usePrinterDefaults="1" r:id="rId1"/>
  <headerFooter>
    <oddHeader>&amp;R&amp;A</oddHeader>
  </headerFooter>
  <rowBreaks count="1" manualBreakCount="1">
    <brk id="82"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B1:AB122"/>
  <sheetViews>
    <sheetView view="pageBreakPreview" zoomScaleSheetLayoutView="100" workbookViewId="0">
      <selection activeCell="B10" sqref="B10:F11"/>
    </sheetView>
  </sheetViews>
  <sheetFormatPr defaultColWidth="4" defaultRowHeight="13.5"/>
  <cols>
    <col min="1" max="1" width="1.5" style="75" customWidth="1"/>
    <col min="2" max="2" width="1.125" style="75" customWidth="1"/>
    <col min="3" max="3" width="5.5" style="75" customWidth="1"/>
    <col min="4" max="6" width="8.1640625" style="75" customWidth="1"/>
    <col min="7" max="19" width="6.375" style="75" customWidth="1"/>
    <col min="20" max="20" width="1.75" style="75" customWidth="1"/>
    <col min="21" max="21" width="1.25" style="75" customWidth="1"/>
    <col min="22" max="22" width="3.125" style="75" customWidth="1"/>
    <col min="23" max="23" width="2" style="75" customWidth="1"/>
    <col min="24" max="24" width="3.375" style="75" customWidth="1"/>
    <col min="25" max="25" width="1.25" style="75" customWidth="1"/>
    <col min="26" max="26" width="1.5" style="75" customWidth="1"/>
    <col min="27" max="16384" width="4" style="75"/>
  </cols>
  <sheetData>
    <row r="1" spans="2:28">
      <c r="C1" s="75" t="s">
        <v>826</v>
      </c>
    </row>
    <row r="2" spans="2:28">
      <c r="C2" s="532"/>
      <c r="D2" s="532"/>
      <c r="E2" s="532"/>
      <c r="F2" s="532"/>
      <c r="G2" s="532"/>
      <c r="H2" s="532"/>
      <c r="I2" s="532"/>
      <c r="J2" s="532"/>
      <c r="K2" s="532"/>
      <c r="L2" s="532"/>
      <c r="M2" s="532"/>
      <c r="N2" s="532"/>
      <c r="O2" s="532"/>
      <c r="P2" s="532"/>
      <c r="Q2" s="532"/>
      <c r="R2" s="532"/>
      <c r="S2" s="532"/>
      <c r="T2" s="532"/>
      <c r="U2" s="532"/>
      <c r="V2" s="532"/>
      <c r="W2" s="532"/>
      <c r="X2" s="532"/>
      <c r="Y2" s="532"/>
    </row>
    <row r="3" spans="2:28" ht="27.75" customHeight="1">
      <c r="B3" s="544" t="s">
        <v>442</v>
      </c>
      <c r="C3" s="544"/>
      <c r="D3" s="544"/>
      <c r="E3" s="544"/>
      <c r="F3" s="544"/>
      <c r="G3" s="544"/>
      <c r="H3" s="544"/>
      <c r="I3" s="544"/>
      <c r="J3" s="544"/>
      <c r="K3" s="544"/>
      <c r="L3" s="544"/>
      <c r="M3" s="544"/>
      <c r="N3" s="544"/>
      <c r="O3" s="544"/>
      <c r="P3" s="544"/>
      <c r="Q3" s="544"/>
      <c r="R3" s="544"/>
      <c r="S3" s="544"/>
      <c r="T3" s="544"/>
      <c r="U3" s="544"/>
      <c r="V3" s="544"/>
      <c r="W3" s="544"/>
      <c r="X3" s="544"/>
      <c r="Y3" s="544"/>
    </row>
    <row r="5" spans="2:28" ht="23.25" customHeight="1">
      <c r="B5" s="531" t="s">
        <v>356</v>
      </c>
      <c r="C5" s="531"/>
      <c r="D5" s="531"/>
      <c r="E5" s="531"/>
      <c r="F5" s="531"/>
      <c r="G5" s="189"/>
      <c r="H5" s="191"/>
      <c r="I5" s="191"/>
      <c r="J5" s="191"/>
      <c r="K5" s="191"/>
      <c r="L5" s="191"/>
      <c r="M5" s="191"/>
      <c r="N5" s="191"/>
      <c r="O5" s="191"/>
      <c r="P5" s="191"/>
      <c r="Q5" s="191"/>
      <c r="R5" s="191"/>
      <c r="S5" s="191"/>
      <c r="T5" s="191"/>
      <c r="U5" s="191"/>
      <c r="V5" s="191"/>
      <c r="W5" s="191"/>
      <c r="X5" s="191"/>
      <c r="Y5" s="448"/>
    </row>
    <row r="6" spans="2:28" ht="22.5" customHeight="1">
      <c r="B6" s="531" t="s">
        <v>402</v>
      </c>
      <c r="C6" s="531"/>
      <c r="D6" s="531"/>
      <c r="E6" s="531"/>
      <c r="F6" s="531"/>
      <c r="G6" s="177" t="s">
        <v>187</v>
      </c>
      <c r="H6" s="535" t="s">
        <v>422</v>
      </c>
      <c r="I6" s="535"/>
      <c r="J6" s="535"/>
      <c r="K6" s="535"/>
      <c r="L6" s="177" t="s">
        <v>187</v>
      </c>
      <c r="M6" s="535" t="s">
        <v>431</v>
      </c>
      <c r="N6" s="535"/>
      <c r="O6" s="535"/>
      <c r="P6" s="535"/>
      <c r="Q6" s="177" t="s">
        <v>187</v>
      </c>
      <c r="R6" s="535" t="s">
        <v>436</v>
      </c>
      <c r="S6" s="535"/>
      <c r="T6" s="535"/>
      <c r="U6" s="535"/>
      <c r="V6" s="535"/>
      <c r="W6" s="191"/>
      <c r="X6" s="191"/>
      <c r="Y6" s="448"/>
    </row>
    <row r="7" spans="2:28" ht="20.100000000000001" customHeight="1">
      <c r="B7" s="173" t="s">
        <v>23</v>
      </c>
      <c r="C7" s="179"/>
      <c r="D7" s="179"/>
      <c r="E7" s="179"/>
      <c r="F7" s="192"/>
      <c r="G7" s="76" t="s">
        <v>187</v>
      </c>
      <c r="H7" s="265" t="s">
        <v>457</v>
      </c>
      <c r="I7" s="265"/>
      <c r="J7" s="265"/>
      <c r="K7" s="265"/>
      <c r="L7" s="265"/>
      <c r="M7" s="265"/>
      <c r="N7" s="265"/>
      <c r="O7" s="265"/>
      <c r="P7" s="265"/>
      <c r="Q7" s="265"/>
      <c r="R7" s="265"/>
      <c r="S7" s="265"/>
      <c r="T7" s="265"/>
      <c r="U7" s="265"/>
      <c r="V7" s="265"/>
      <c r="W7" s="265"/>
      <c r="X7" s="265"/>
      <c r="Y7" s="267"/>
    </row>
    <row r="8" spans="2:28" ht="20.100000000000001" customHeight="1">
      <c r="B8" s="275"/>
      <c r="C8" s="76"/>
      <c r="D8" s="76"/>
      <c r="E8" s="76"/>
      <c r="F8" s="251"/>
      <c r="G8" s="76" t="s">
        <v>187</v>
      </c>
      <c r="H8" s="75" t="s">
        <v>459</v>
      </c>
      <c r="I8" s="75"/>
      <c r="J8" s="75"/>
      <c r="K8" s="75"/>
      <c r="L8" s="75"/>
      <c r="M8" s="75"/>
      <c r="N8" s="75"/>
      <c r="O8" s="75"/>
      <c r="P8" s="75"/>
      <c r="Q8" s="75"/>
      <c r="R8" s="75"/>
      <c r="S8" s="75"/>
      <c r="T8" s="75"/>
      <c r="U8" s="75"/>
      <c r="V8" s="75"/>
      <c r="W8" s="75"/>
      <c r="X8" s="75"/>
      <c r="Y8" s="536"/>
    </row>
    <row r="9" spans="2:28" ht="20.100000000000001" customHeight="1">
      <c r="B9" s="174"/>
      <c r="C9" s="180"/>
      <c r="D9" s="180"/>
      <c r="E9" s="180"/>
      <c r="F9" s="193"/>
      <c r="G9" s="174" t="s">
        <v>187</v>
      </c>
      <c r="H9" s="374" t="s">
        <v>463</v>
      </c>
      <c r="I9" s="374"/>
      <c r="J9" s="374"/>
      <c r="K9" s="374"/>
      <c r="L9" s="374"/>
      <c r="M9" s="374"/>
      <c r="N9" s="374"/>
      <c r="O9" s="374"/>
      <c r="P9" s="374"/>
      <c r="Q9" s="374"/>
      <c r="R9" s="374"/>
      <c r="S9" s="374"/>
      <c r="T9" s="374"/>
      <c r="U9" s="374"/>
      <c r="V9" s="374"/>
      <c r="W9" s="374"/>
      <c r="X9" s="374"/>
      <c r="Y9" s="268"/>
    </row>
    <row r="10" spans="2:28" ht="17.25" customHeight="1">
      <c r="B10" s="173" t="s">
        <v>266</v>
      </c>
      <c r="C10" s="179"/>
      <c r="D10" s="179"/>
      <c r="E10" s="179"/>
      <c r="F10" s="192"/>
      <c r="G10" s="173" t="s">
        <v>187</v>
      </c>
      <c r="H10" s="265" t="s">
        <v>426</v>
      </c>
      <c r="I10" s="265"/>
      <c r="J10" s="265"/>
      <c r="K10" s="265"/>
      <c r="L10" s="265"/>
      <c r="M10" s="265"/>
      <c r="N10" s="265"/>
      <c r="O10" s="265"/>
      <c r="P10" s="265"/>
      <c r="Q10" s="265"/>
      <c r="R10" s="265"/>
      <c r="S10" s="265"/>
      <c r="T10" s="265"/>
      <c r="U10" s="265"/>
      <c r="V10" s="265"/>
      <c r="W10" s="265"/>
      <c r="X10" s="265"/>
      <c r="Y10" s="267"/>
    </row>
    <row r="11" spans="2:28" ht="18.75" customHeight="1">
      <c r="B11" s="174"/>
      <c r="C11" s="180"/>
      <c r="D11" s="180"/>
      <c r="E11" s="180"/>
      <c r="F11" s="193"/>
      <c r="G11" s="174" t="s">
        <v>187</v>
      </c>
      <c r="H11" s="374" t="s">
        <v>443</v>
      </c>
      <c r="I11" s="374"/>
      <c r="J11" s="374"/>
      <c r="K11" s="374"/>
      <c r="L11" s="374"/>
      <c r="M11" s="374"/>
      <c r="N11" s="374"/>
      <c r="O11" s="374"/>
      <c r="P11" s="374"/>
      <c r="Q11" s="374"/>
      <c r="R11" s="374"/>
      <c r="S11" s="374"/>
      <c r="T11" s="374"/>
      <c r="U11" s="374"/>
      <c r="V11" s="374"/>
      <c r="W11" s="374"/>
      <c r="X11" s="374"/>
      <c r="Y11" s="268"/>
    </row>
    <row r="12" spans="2:28" ht="6" customHeight="1"/>
    <row r="13" spans="2:28" ht="19.5" customHeight="1">
      <c r="B13" s="75" t="s">
        <v>850</v>
      </c>
    </row>
    <row r="14" spans="2:28">
      <c r="B14" s="273"/>
      <c r="C14" s="265" t="s">
        <v>305</v>
      </c>
      <c r="D14" s="265"/>
      <c r="E14" s="265"/>
      <c r="F14" s="265"/>
      <c r="G14" s="265"/>
      <c r="H14" s="265"/>
      <c r="I14" s="265"/>
      <c r="J14" s="265"/>
      <c r="K14" s="265"/>
      <c r="L14" s="265"/>
      <c r="M14" s="265"/>
      <c r="N14" s="265"/>
      <c r="O14" s="265"/>
      <c r="P14" s="265"/>
      <c r="Q14" s="265"/>
      <c r="R14" s="265"/>
      <c r="S14" s="265"/>
      <c r="T14" s="267"/>
      <c r="U14" s="273"/>
      <c r="V14" s="539" t="s">
        <v>438</v>
      </c>
      <c r="W14" s="539" t="s">
        <v>440</v>
      </c>
      <c r="X14" s="539" t="s">
        <v>415</v>
      </c>
      <c r="Y14" s="267"/>
      <c r="Z14" s="532"/>
      <c r="AA14" s="532"/>
      <c r="AB14" s="532"/>
    </row>
    <row r="15" spans="2:28" ht="6.75" customHeight="1">
      <c r="B15" s="264"/>
      <c r="C15" s="374"/>
      <c r="D15" s="374"/>
      <c r="E15" s="374"/>
      <c r="F15" s="374"/>
      <c r="G15" s="374"/>
      <c r="H15" s="374"/>
      <c r="I15" s="374"/>
      <c r="J15" s="374"/>
      <c r="K15" s="374"/>
      <c r="L15" s="374"/>
      <c r="M15" s="374"/>
      <c r="N15" s="374"/>
      <c r="O15" s="374"/>
      <c r="P15" s="374"/>
      <c r="Q15" s="374"/>
      <c r="R15" s="374"/>
      <c r="S15" s="374"/>
      <c r="T15" s="536"/>
      <c r="U15" s="264"/>
      <c r="V15" s="538"/>
      <c r="W15" s="538"/>
      <c r="X15" s="538"/>
      <c r="Y15" s="536"/>
      <c r="Z15" s="532"/>
      <c r="AA15" s="532"/>
      <c r="AB15" s="532"/>
    </row>
    <row r="16" spans="2:28" ht="38.25" customHeight="1">
      <c r="B16" s="264"/>
      <c r="C16" s="85" t="s">
        <v>421</v>
      </c>
      <c r="D16" s="552" t="s">
        <v>451</v>
      </c>
      <c r="E16" s="552"/>
      <c r="F16" s="552"/>
      <c r="G16" s="552"/>
      <c r="H16" s="552"/>
      <c r="I16" s="552"/>
      <c r="J16" s="552"/>
      <c r="K16" s="552"/>
      <c r="L16" s="552"/>
      <c r="M16" s="552"/>
      <c r="N16" s="552"/>
      <c r="O16" s="552"/>
      <c r="P16" s="552"/>
      <c r="Q16" s="552"/>
      <c r="R16" s="552"/>
      <c r="S16" s="559"/>
      <c r="T16" s="536"/>
      <c r="U16" s="264"/>
      <c r="V16" s="76" t="s">
        <v>187</v>
      </c>
      <c r="W16" s="76" t="s">
        <v>440</v>
      </c>
      <c r="X16" s="76" t="s">
        <v>187</v>
      </c>
      <c r="Y16" s="270"/>
    </row>
    <row r="17" spans="2:28" ht="35.25" customHeight="1">
      <c r="B17" s="264"/>
      <c r="C17" s="85" t="s">
        <v>331</v>
      </c>
      <c r="D17" s="552" t="s">
        <v>455</v>
      </c>
      <c r="E17" s="552"/>
      <c r="F17" s="552"/>
      <c r="G17" s="552"/>
      <c r="H17" s="552"/>
      <c r="I17" s="552"/>
      <c r="J17" s="552"/>
      <c r="K17" s="552"/>
      <c r="L17" s="552"/>
      <c r="M17" s="552"/>
      <c r="N17" s="552"/>
      <c r="O17" s="552"/>
      <c r="P17" s="552"/>
      <c r="Q17" s="552"/>
      <c r="R17" s="552"/>
      <c r="S17" s="559"/>
      <c r="T17" s="536"/>
      <c r="U17" s="264"/>
      <c r="V17" s="76" t="s">
        <v>187</v>
      </c>
      <c r="W17" s="76" t="s">
        <v>440</v>
      </c>
      <c r="X17" s="76" t="s">
        <v>187</v>
      </c>
      <c r="Y17" s="270"/>
    </row>
    <row r="18" spans="2:28" ht="24" customHeight="1">
      <c r="B18" s="264"/>
      <c r="C18" s="85" t="s">
        <v>354</v>
      </c>
      <c r="D18" s="553" t="s">
        <v>153</v>
      </c>
      <c r="E18" s="553"/>
      <c r="F18" s="553"/>
      <c r="G18" s="553"/>
      <c r="H18" s="553"/>
      <c r="I18" s="553"/>
      <c r="J18" s="553"/>
      <c r="K18" s="553"/>
      <c r="L18" s="553"/>
      <c r="M18" s="553"/>
      <c r="N18" s="553"/>
      <c r="O18" s="553"/>
      <c r="P18" s="553"/>
      <c r="Q18" s="553"/>
      <c r="R18" s="553"/>
      <c r="S18" s="560"/>
      <c r="T18" s="536"/>
      <c r="U18" s="264"/>
      <c r="V18" s="76" t="s">
        <v>187</v>
      </c>
      <c r="W18" s="76" t="s">
        <v>440</v>
      </c>
      <c r="X18" s="76" t="s">
        <v>187</v>
      </c>
      <c r="Y18" s="270"/>
    </row>
    <row r="19" spans="2:28" ht="24" customHeight="1">
      <c r="B19" s="264"/>
      <c r="C19" s="85" t="s">
        <v>851</v>
      </c>
      <c r="D19" s="552" t="s">
        <v>829</v>
      </c>
      <c r="E19" s="552"/>
      <c r="F19" s="552"/>
      <c r="G19" s="552"/>
      <c r="H19" s="552"/>
      <c r="I19" s="552"/>
      <c r="J19" s="552"/>
      <c r="K19" s="552"/>
      <c r="L19" s="552"/>
      <c r="M19" s="552"/>
      <c r="N19" s="552"/>
      <c r="O19" s="552"/>
      <c r="P19" s="552"/>
      <c r="Q19" s="552"/>
      <c r="R19" s="552"/>
      <c r="S19" s="559"/>
      <c r="T19" s="536"/>
      <c r="U19" s="264"/>
      <c r="V19" s="76" t="s">
        <v>187</v>
      </c>
      <c r="W19" s="76" t="s">
        <v>440</v>
      </c>
      <c r="X19" s="76" t="s">
        <v>187</v>
      </c>
      <c r="Y19" s="270"/>
    </row>
    <row r="20" spans="2:28" ht="23.25" customHeight="1">
      <c r="B20" s="264"/>
      <c r="C20" s="201" t="s">
        <v>852</v>
      </c>
      <c r="D20" s="549" t="s">
        <v>501</v>
      </c>
      <c r="E20" s="556"/>
      <c r="F20" s="552" t="s">
        <v>289</v>
      </c>
      <c r="G20" s="552"/>
      <c r="H20" s="552"/>
      <c r="I20" s="552"/>
      <c r="J20" s="552"/>
      <c r="K20" s="552"/>
      <c r="L20" s="552"/>
      <c r="M20" s="552"/>
      <c r="N20" s="552"/>
      <c r="O20" s="552"/>
      <c r="P20" s="552"/>
      <c r="Q20" s="552"/>
      <c r="R20" s="552"/>
      <c r="S20" s="559"/>
      <c r="T20" s="536"/>
      <c r="U20" s="264"/>
      <c r="V20" s="76" t="s">
        <v>187</v>
      </c>
      <c r="W20" s="76" t="s">
        <v>440</v>
      </c>
      <c r="X20" s="76" t="s">
        <v>187</v>
      </c>
      <c r="Y20" s="270"/>
    </row>
    <row r="21" spans="2:28" ht="23.25" customHeight="1">
      <c r="B21" s="264"/>
      <c r="C21" s="545"/>
      <c r="D21" s="551"/>
      <c r="E21" s="557"/>
      <c r="F21" s="552" t="s">
        <v>859</v>
      </c>
      <c r="G21" s="552"/>
      <c r="H21" s="552"/>
      <c r="I21" s="552"/>
      <c r="J21" s="552"/>
      <c r="K21" s="552"/>
      <c r="L21" s="552"/>
      <c r="M21" s="552"/>
      <c r="N21" s="552"/>
      <c r="O21" s="552"/>
      <c r="P21" s="552"/>
      <c r="Q21" s="552"/>
      <c r="R21" s="552"/>
      <c r="S21" s="559"/>
      <c r="T21" s="536"/>
      <c r="U21" s="264"/>
      <c r="V21" s="76"/>
      <c r="W21" s="76"/>
      <c r="X21" s="76"/>
      <c r="Y21" s="270"/>
    </row>
    <row r="22" spans="2:28" ht="23.25" customHeight="1">
      <c r="B22" s="264"/>
      <c r="C22" s="545"/>
      <c r="D22" s="551"/>
      <c r="E22" s="557"/>
      <c r="F22" s="552" t="s">
        <v>223</v>
      </c>
      <c r="G22" s="552"/>
      <c r="H22" s="552"/>
      <c r="I22" s="552"/>
      <c r="J22" s="552"/>
      <c r="K22" s="552"/>
      <c r="L22" s="552"/>
      <c r="M22" s="552"/>
      <c r="N22" s="552"/>
      <c r="O22" s="552"/>
      <c r="P22" s="552"/>
      <c r="Q22" s="552"/>
      <c r="R22" s="552"/>
      <c r="S22" s="559"/>
      <c r="T22" s="536"/>
      <c r="U22" s="264"/>
      <c r="V22" s="76"/>
      <c r="W22" s="76"/>
      <c r="X22" s="76"/>
      <c r="Y22" s="270"/>
    </row>
    <row r="23" spans="2:28" ht="23.25" customHeight="1">
      <c r="B23" s="264"/>
      <c r="C23" s="546"/>
      <c r="D23" s="554"/>
      <c r="E23" s="558"/>
      <c r="F23" s="552" t="s">
        <v>860</v>
      </c>
      <c r="G23" s="552"/>
      <c r="H23" s="552"/>
      <c r="I23" s="552"/>
      <c r="J23" s="552"/>
      <c r="K23" s="552"/>
      <c r="L23" s="552"/>
      <c r="M23" s="552"/>
      <c r="N23" s="552"/>
      <c r="O23" s="552"/>
      <c r="P23" s="552"/>
      <c r="Q23" s="552"/>
      <c r="R23" s="552"/>
      <c r="S23" s="559"/>
      <c r="T23" s="536"/>
      <c r="U23" s="264"/>
      <c r="V23" s="76"/>
      <c r="W23" s="76"/>
      <c r="X23" s="76"/>
      <c r="Y23" s="270"/>
    </row>
    <row r="24" spans="2:28" ht="6" customHeight="1">
      <c r="B24" s="264"/>
      <c r="C24" s="547"/>
      <c r="D24" s="76"/>
      <c r="E24" s="547"/>
      <c r="G24" s="547"/>
      <c r="H24" s="547"/>
      <c r="I24" s="547"/>
      <c r="J24" s="547"/>
      <c r="K24" s="547"/>
      <c r="L24" s="547"/>
      <c r="M24" s="547"/>
      <c r="N24" s="547"/>
      <c r="O24" s="547"/>
      <c r="P24" s="547"/>
      <c r="Q24" s="547"/>
      <c r="R24" s="547"/>
      <c r="S24" s="547"/>
      <c r="T24" s="536"/>
      <c r="U24" s="264"/>
      <c r="V24" s="561"/>
      <c r="W24" s="76"/>
      <c r="X24" s="561"/>
      <c r="Y24" s="270"/>
    </row>
    <row r="25" spans="2:28" ht="21.75" customHeight="1">
      <c r="B25" s="264"/>
      <c r="C25" s="75" t="s">
        <v>853</v>
      </c>
      <c r="T25" s="536"/>
      <c r="U25" s="264"/>
      <c r="Y25" s="536"/>
      <c r="Z25" s="532"/>
      <c r="AA25" s="532"/>
      <c r="AB25" s="532"/>
    </row>
    <row r="26" spans="2:28" ht="5.25" customHeight="1">
      <c r="B26" s="264"/>
      <c r="T26" s="536"/>
      <c r="U26" s="264"/>
      <c r="Y26" s="536"/>
      <c r="Z26" s="532"/>
      <c r="AA26" s="532"/>
      <c r="AB26" s="532"/>
    </row>
    <row r="27" spans="2:28" ht="35.25" customHeight="1">
      <c r="B27" s="264"/>
      <c r="C27" s="85" t="s">
        <v>421</v>
      </c>
      <c r="D27" s="552" t="s">
        <v>29</v>
      </c>
      <c r="E27" s="552"/>
      <c r="F27" s="552"/>
      <c r="G27" s="552"/>
      <c r="H27" s="552"/>
      <c r="I27" s="552"/>
      <c r="J27" s="552"/>
      <c r="K27" s="552"/>
      <c r="L27" s="552"/>
      <c r="M27" s="552"/>
      <c r="N27" s="552"/>
      <c r="O27" s="552"/>
      <c r="P27" s="552"/>
      <c r="Q27" s="552"/>
      <c r="R27" s="552"/>
      <c r="S27" s="559"/>
      <c r="T27" s="536"/>
      <c r="U27" s="264"/>
      <c r="V27" s="76" t="s">
        <v>187</v>
      </c>
      <c r="W27" s="76" t="s">
        <v>440</v>
      </c>
      <c r="X27" s="76" t="s">
        <v>187</v>
      </c>
      <c r="Y27" s="270"/>
    </row>
    <row r="28" spans="2:28" ht="25.5" customHeight="1">
      <c r="B28" s="264"/>
      <c r="C28" s="85" t="s">
        <v>331</v>
      </c>
      <c r="D28" s="552" t="s">
        <v>521</v>
      </c>
      <c r="E28" s="552"/>
      <c r="F28" s="552"/>
      <c r="G28" s="552"/>
      <c r="H28" s="552"/>
      <c r="I28" s="552"/>
      <c r="J28" s="552"/>
      <c r="K28" s="552"/>
      <c r="L28" s="552"/>
      <c r="M28" s="552"/>
      <c r="N28" s="552"/>
      <c r="O28" s="552"/>
      <c r="P28" s="552"/>
      <c r="Q28" s="552"/>
      <c r="R28" s="552"/>
      <c r="S28" s="559"/>
      <c r="T28" s="536"/>
      <c r="U28" s="264"/>
      <c r="V28" s="76" t="s">
        <v>187</v>
      </c>
      <c r="W28" s="76" t="s">
        <v>440</v>
      </c>
      <c r="X28" s="76" t="s">
        <v>187</v>
      </c>
      <c r="Y28" s="270"/>
    </row>
    <row r="29" spans="2:28" ht="22.5" customHeight="1">
      <c r="B29" s="264"/>
      <c r="C29" s="85" t="s">
        <v>354</v>
      </c>
      <c r="D29" s="553" t="s">
        <v>153</v>
      </c>
      <c r="E29" s="553"/>
      <c r="F29" s="553"/>
      <c r="G29" s="553"/>
      <c r="H29" s="553"/>
      <c r="I29" s="553"/>
      <c r="J29" s="553"/>
      <c r="K29" s="553"/>
      <c r="L29" s="553"/>
      <c r="M29" s="553"/>
      <c r="N29" s="553"/>
      <c r="O29" s="553"/>
      <c r="P29" s="553"/>
      <c r="Q29" s="553"/>
      <c r="R29" s="553"/>
      <c r="S29" s="560"/>
      <c r="T29" s="536"/>
      <c r="U29" s="264"/>
      <c r="V29" s="76" t="s">
        <v>187</v>
      </c>
      <c r="W29" s="76" t="s">
        <v>440</v>
      </c>
      <c r="X29" s="76" t="s">
        <v>187</v>
      </c>
      <c r="Y29" s="270"/>
    </row>
    <row r="30" spans="2:28" ht="24" customHeight="1">
      <c r="B30" s="264"/>
      <c r="C30" s="85" t="s">
        <v>851</v>
      </c>
      <c r="D30" s="552" t="s">
        <v>596</v>
      </c>
      <c r="E30" s="552"/>
      <c r="F30" s="552"/>
      <c r="G30" s="552"/>
      <c r="H30" s="552"/>
      <c r="I30" s="552"/>
      <c r="J30" s="552"/>
      <c r="K30" s="552"/>
      <c r="L30" s="552"/>
      <c r="M30" s="552"/>
      <c r="N30" s="552"/>
      <c r="O30" s="552"/>
      <c r="P30" s="552"/>
      <c r="Q30" s="552"/>
      <c r="R30" s="552"/>
      <c r="S30" s="559"/>
      <c r="T30" s="536"/>
      <c r="U30" s="264"/>
      <c r="V30" s="76" t="s">
        <v>187</v>
      </c>
      <c r="W30" s="76" t="s">
        <v>440</v>
      </c>
      <c r="X30" s="76" t="s">
        <v>187</v>
      </c>
      <c r="Y30" s="270"/>
    </row>
    <row r="31" spans="2:28" ht="24" customHeight="1">
      <c r="B31" s="264"/>
      <c r="C31" s="201" t="s">
        <v>852</v>
      </c>
      <c r="D31" s="549" t="s">
        <v>501</v>
      </c>
      <c r="E31" s="556"/>
      <c r="F31" s="552" t="s">
        <v>829</v>
      </c>
      <c r="G31" s="552"/>
      <c r="H31" s="552"/>
      <c r="I31" s="552"/>
      <c r="J31" s="552"/>
      <c r="K31" s="552"/>
      <c r="L31" s="552"/>
      <c r="M31" s="552"/>
      <c r="N31" s="552"/>
      <c r="O31" s="552"/>
      <c r="P31" s="552"/>
      <c r="Q31" s="552"/>
      <c r="R31" s="552"/>
      <c r="S31" s="559"/>
      <c r="T31" s="536"/>
      <c r="U31" s="264"/>
      <c r="V31" s="76" t="s">
        <v>187</v>
      </c>
      <c r="W31" s="76" t="s">
        <v>440</v>
      </c>
      <c r="X31" s="76" t="s">
        <v>187</v>
      </c>
      <c r="Y31" s="270"/>
    </row>
    <row r="32" spans="2:28" ht="23.25" customHeight="1">
      <c r="B32" s="264"/>
      <c r="C32" s="545"/>
      <c r="D32" s="551"/>
      <c r="E32" s="557"/>
      <c r="F32" s="552" t="s">
        <v>571</v>
      </c>
      <c r="G32" s="552"/>
      <c r="H32" s="552"/>
      <c r="I32" s="552"/>
      <c r="J32" s="552"/>
      <c r="K32" s="552"/>
      <c r="L32" s="552"/>
      <c r="M32" s="552"/>
      <c r="N32" s="552"/>
      <c r="O32" s="552"/>
      <c r="P32" s="552"/>
      <c r="Q32" s="552"/>
      <c r="R32" s="552"/>
      <c r="S32" s="559"/>
      <c r="T32" s="536"/>
      <c r="U32" s="264"/>
      <c r="V32" s="76"/>
      <c r="W32" s="76"/>
      <c r="X32" s="76"/>
      <c r="Y32" s="270"/>
    </row>
    <row r="33" spans="2:28" ht="22.5" customHeight="1">
      <c r="B33" s="264"/>
      <c r="C33" s="545"/>
      <c r="D33" s="551"/>
      <c r="E33" s="557"/>
      <c r="F33" s="552" t="s">
        <v>859</v>
      </c>
      <c r="G33" s="552"/>
      <c r="H33" s="552"/>
      <c r="I33" s="552"/>
      <c r="J33" s="552"/>
      <c r="K33" s="552"/>
      <c r="L33" s="552"/>
      <c r="M33" s="552"/>
      <c r="N33" s="552"/>
      <c r="O33" s="552"/>
      <c r="P33" s="552"/>
      <c r="Q33" s="552"/>
      <c r="R33" s="552"/>
      <c r="S33" s="559"/>
      <c r="T33" s="536"/>
      <c r="U33" s="264"/>
      <c r="V33" s="76"/>
      <c r="W33" s="76"/>
      <c r="X33" s="76"/>
      <c r="Y33" s="270"/>
    </row>
    <row r="34" spans="2:28" ht="24.75" customHeight="1">
      <c r="B34" s="264"/>
      <c r="C34" s="546"/>
      <c r="D34" s="554"/>
      <c r="E34" s="558"/>
      <c r="F34" s="552" t="s">
        <v>223</v>
      </c>
      <c r="G34" s="552"/>
      <c r="H34" s="552"/>
      <c r="I34" s="552"/>
      <c r="J34" s="552"/>
      <c r="K34" s="552"/>
      <c r="L34" s="552"/>
      <c r="M34" s="552"/>
      <c r="N34" s="552"/>
      <c r="O34" s="552"/>
      <c r="P34" s="552"/>
      <c r="Q34" s="552"/>
      <c r="R34" s="552"/>
      <c r="S34" s="559"/>
      <c r="T34" s="536"/>
      <c r="U34" s="264"/>
      <c r="V34" s="76"/>
      <c r="W34" s="76"/>
      <c r="X34" s="76"/>
      <c r="Y34" s="270"/>
    </row>
    <row r="35" spans="2:28" ht="5.25" customHeight="1">
      <c r="B35" s="264"/>
      <c r="C35" s="548"/>
      <c r="D35" s="76"/>
      <c r="E35" s="547"/>
      <c r="G35" s="547"/>
      <c r="H35" s="547"/>
      <c r="I35" s="547"/>
      <c r="J35" s="547"/>
      <c r="K35" s="547"/>
      <c r="L35" s="547"/>
      <c r="M35" s="547"/>
      <c r="N35" s="547"/>
      <c r="O35" s="547"/>
      <c r="P35" s="547"/>
      <c r="Q35" s="547"/>
      <c r="R35" s="547"/>
      <c r="S35" s="547"/>
      <c r="T35" s="536"/>
      <c r="U35" s="264"/>
      <c r="V35" s="74"/>
      <c r="W35" s="74"/>
      <c r="X35" s="74"/>
      <c r="Y35" s="270"/>
    </row>
    <row r="36" spans="2:28" ht="21.75" customHeight="1">
      <c r="B36" s="264"/>
      <c r="C36" s="75" t="s">
        <v>855</v>
      </c>
      <c r="T36" s="536"/>
      <c r="U36" s="264"/>
      <c r="Y36" s="536"/>
      <c r="Z36" s="532"/>
      <c r="AA36" s="532"/>
      <c r="AB36" s="532"/>
    </row>
    <row r="37" spans="2:28" ht="5.25" customHeight="1">
      <c r="B37" s="264"/>
      <c r="C37" s="374"/>
      <c r="D37" s="374"/>
      <c r="E37" s="374"/>
      <c r="F37" s="374"/>
      <c r="G37" s="374"/>
      <c r="H37" s="374"/>
      <c r="I37" s="374"/>
      <c r="J37" s="374"/>
      <c r="K37" s="374"/>
      <c r="L37" s="374"/>
      <c r="M37" s="374"/>
      <c r="N37" s="374"/>
      <c r="O37" s="374"/>
      <c r="P37" s="374"/>
      <c r="Q37" s="374"/>
      <c r="R37" s="374"/>
      <c r="S37" s="374"/>
      <c r="T37" s="536"/>
      <c r="U37" s="264"/>
      <c r="Y37" s="536"/>
      <c r="Z37" s="532"/>
      <c r="AA37" s="532"/>
      <c r="AB37" s="532"/>
    </row>
    <row r="38" spans="2:28" ht="37.5" customHeight="1">
      <c r="B38" s="264"/>
      <c r="C38" s="546" t="s">
        <v>449</v>
      </c>
      <c r="D38" s="554" t="s">
        <v>109</v>
      </c>
      <c r="E38" s="554"/>
      <c r="F38" s="554"/>
      <c r="G38" s="554"/>
      <c r="H38" s="554"/>
      <c r="I38" s="554"/>
      <c r="J38" s="554"/>
      <c r="K38" s="554"/>
      <c r="L38" s="554"/>
      <c r="M38" s="554"/>
      <c r="N38" s="554"/>
      <c r="O38" s="554"/>
      <c r="P38" s="554"/>
      <c r="Q38" s="554"/>
      <c r="R38" s="554"/>
      <c r="S38" s="558"/>
      <c r="T38" s="536"/>
      <c r="U38" s="264"/>
      <c r="V38" s="76" t="s">
        <v>187</v>
      </c>
      <c r="W38" s="76" t="s">
        <v>440</v>
      </c>
      <c r="X38" s="76" t="s">
        <v>187</v>
      </c>
      <c r="Y38" s="270"/>
    </row>
    <row r="39" spans="2:28" ht="37.5" customHeight="1">
      <c r="B39" s="264"/>
      <c r="C39" s="85" t="s">
        <v>331</v>
      </c>
      <c r="D39" s="552" t="s">
        <v>456</v>
      </c>
      <c r="E39" s="552"/>
      <c r="F39" s="552"/>
      <c r="G39" s="552"/>
      <c r="H39" s="552"/>
      <c r="I39" s="552"/>
      <c r="J39" s="552"/>
      <c r="K39" s="552"/>
      <c r="L39" s="552"/>
      <c r="M39" s="552"/>
      <c r="N39" s="552"/>
      <c r="O39" s="552"/>
      <c r="P39" s="552"/>
      <c r="Q39" s="552"/>
      <c r="R39" s="552"/>
      <c r="S39" s="559"/>
      <c r="T39" s="536"/>
      <c r="U39" s="264"/>
      <c r="V39" s="76" t="s">
        <v>187</v>
      </c>
      <c r="W39" s="76" t="s">
        <v>440</v>
      </c>
      <c r="X39" s="76" t="s">
        <v>187</v>
      </c>
      <c r="Y39" s="270"/>
    </row>
    <row r="40" spans="2:28" ht="29.25" customHeight="1">
      <c r="B40" s="264"/>
      <c r="C40" s="85" t="s">
        <v>354</v>
      </c>
      <c r="D40" s="552" t="s">
        <v>521</v>
      </c>
      <c r="E40" s="552"/>
      <c r="F40" s="552"/>
      <c r="G40" s="552"/>
      <c r="H40" s="552"/>
      <c r="I40" s="552"/>
      <c r="J40" s="552"/>
      <c r="K40" s="552"/>
      <c r="L40" s="552"/>
      <c r="M40" s="552"/>
      <c r="N40" s="552"/>
      <c r="O40" s="552"/>
      <c r="P40" s="552"/>
      <c r="Q40" s="552"/>
      <c r="R40" s="552"/>
      <c r="S40" s="559"/>
      <c r="T40" s="536"/>
      <c r="U40" s="264"/>
      <c r="V40" s="76" t="s">
        <v>187</v>
      </c>
      <c r="W40" s="76" t="s">
        <v>440</v>
      </c>
      <c r="X40" s="76" t="s">
        <v>187</v>
      </c>
      <c r="Y40" s="270"/>
    </row>
    <row r="41" spans="2:28" ht="18" customHeight="1">
      <c r="B41" s="264"/>
      <c r="C41" s="85" t="s">
        <v>851</v>
      </c>
      <c r="D41" s="553" t="s">
        <v>153</v>
      </c>
      <c r="E41" s="553"/>
      <c r="F41" s="553"/>
      <c r="G41" s="553"/>
      <c r="H41" s="553"/>
      <c r="I41" s="553"/>
      <c r="J41" s="553"/>
      <c r="K41" s="553"/>
      <c r="L41" s="553"/>
      <c r="M41" s="553"/>
      <c r="N41" s="553"/>
      <c r="O41" s="553"/>
      <c r="P41" s="553"/>
      <c r="Q41" s="553"/>
      <c r="R41" s="553"/>
      <c r="S41" s="560"/>
      <c r="T41" s="536"/>
      <c r="U41" s="264"/>
      <c r="V41" s="76" t="s">
        <v>187</v>
      </c>
      <c r="W41" s="76" t="s">
        <v>440</v>
      </c>
      <c r="X41" s="76" t="s">
        <v>187</v>
      </c>
      <c r="Y41" s="270"/>
    </row>
    <row r="42" spans="2:28" ht="27.75" customHeight="1">
      <c r="B42" s="264"/>
      <c r="C42" s="85" t="s">
        <v>852</v>
      </c>
      <c r="D42" s="552" t="s">
        <v>596</v>
      </c>
      <c r="E42" s="552"/>
      <c r="F42" s="552"/>
      <c r="G42" s="552"/>
      <c r="H42" s="552"/>
      <c r="I42" s="552"/>
      <c r="J42" s="552"/>
      <c r="K42" s="552"/>
      <c r="L42" s="552"/>
      <c r="M42" s="552"/>
      <c r="N42" s="552"/>
      <c r="O42" s="552"/>
      <c r="P42" s="552"/>
      <c r="Q42" s="552"/>
      <c r="R42" s="552"/>
      <c r="S42" s="559"/>
      <c r="T42" s="536"/>
      <c r="U42" s="264"/>
      <c r="V42" s="76" t="s">
        <v>187</v>
      </c>
      <c r="W42" s="76" t="s">
        <v>440</v>
      </c>
      <c r="X42" s="76" t="s">
        <v>187</v>
      </c>
      <c r="Y42" s="270"/>
    </row>
    <row r="43" spans="2:28" ht="21.75" customHeight="1">
      <c r="B43" s="264"/>
      <c r="C43" s="201" t="s">
        <v>856</v>
      </c>
      <c r="D43" s="549" t="s">
        <v>501</v>
      </c>
      <c r="E43" s="556"/>
      <c r="F43" s="552" t="s">
        <v>829</v>
      </c>
      <c r="G43" s="552"/>
      <c r="H43" s="552"/>
      <c r="I43" s="552"/>
      <c r="J43" s="552"/>
      <c r="K43" s="552"/>
      <c r="L43" s="552"/>
      <c r="M43" s="552"/>
      <c r="N43" s="552"/>
      <c r="O43" s="552"/>
      <c r="P43" s="552"/>
      <c r="Q43" s="552"/>
      <c r="R43" s="552"/>
      <c r="S43" s="559"/>
      <c r="T43" s="536"/>
      <c r="U43" s="264"/>
      <c r="V43" s="76" t="s">
        <v>187</v>
      </c>
      <c r="W43" s="76" t="s">
        <v>440</v>
      </c>
      <c r="X43" s="76" t="s">
        <v>187</v>
      </c>
      <c r="Y43" s="270"/>
    </row>
    <row r="44" spans="2:28" ht="21.75" customHeight="1">
      <c r="B44" s="264"/>
      <c r="C44" s="545"/>
      <c r="D44" s="551"/>
      <c r="E44" s="557"/>
      <c r="F44" s="552" t="s">
        <v>571</v>
      </c>
      <c r="G44" s="552"/>
      <c r="H44" s="552"/>
      <c r="I44" s="552"/>
      <c r="J44" s="552"/>
      <c r="K44" s="552"/>
      <c r="L44" s="552"/>
      <c r="M44" s="552"/>
      <c r="N44" s="552"/>
      <c r="O44" s="552"/>
      <c r="P44" s="552"/>
      <c r="Q44" s="552"/>
      <c r="R44" s="552"/>
      <c r="S44" s="559"/>
      <c r="T44" s="536"/>
      <c r="U44" s="264"/>
      <c r="V44" s="76"/>
      <c r="W44" s="76"/>
      <c r="X44" s="76"/>
      <c r="Y44" s="270"/>
    </row>
    <row r="45" spans="2:28" ht="21.75" customHeight="1">
      <c r="B45" s="264"/>
      <c r="C45" s="545"/>
      <c r="D45" s="551"/>
      <c r="E45" s="557"/>
      <c r="F45" s="552" t="s">
        <v>859</v>
      </c>
      <c r="G45" s="552"/>
      <c r="H45" s="552"/>
      <c r="I45" s="552"/>
      <c r="J45" s="552"/>
      <c r="K45" s="552"/>
      <c r="L45" s="552"/>
      <c r="M45" s="552"/>
      <c r="N45" s="552"/>
      <c r="O45" s="552"/>
      <c r="P45" s="552"/>
      <c r="Q45" s="552"/>
      <c r="R45" s="552"/>
      <c r="S45" s="559"/>
      <c r="T45" s="536"/>
      <c r="U45" s="264"/>
      <c r="V45" s="76"/>
      <c r="W45" s="76"/>
      <c r="X45" s="76"/>
      <c r="Y45" s="270"/>
    </row>
    <row r="46" spans="2:28" ht="21.75" customHeight="1">
      <c r="B46" s="264"/>
      <c r="C46" s="546"/>
      <c r="D46" s="554"/>
      <c r="E46" s="558"/>
      <c r="F46" s="552" t="s">
        <v>223</v>
      </c>
      <c r="G46" s="552"/>
      <c r="H46" s="552"/>
      <c r="I46" s="552"/>
      <c r="J46" s="552"/>
      <c r="K46" s="552"/>
      <c r="L46" s="552"/>
      <c r="M46" s="552"/>
      <c r="N46" s="552"/>
      <c r="O46" s="552"/>
      <c r="P46" s="552"/>
      <c r="Q46" s="552"/>
      <c r="R46" s="552"/>
      <c r="S46" s="559"/>
      <c r="T46" s="536"/>
      <c r="U46" s="264"/>
      <c r="V46" s="76"/>
      <c r="W46" s="76"/>
      <c r="X46" s="76"/>
      <c r="Y46" s="270"/>
    </row>
    <row r="47" spans="2:28">
      <c r="B47" s="274"/>
      <c r="C47" s="374"/>
      <c r="D47" s="374"/>
      <c r="E47" s="374"/>
      <c r="F47" s="374"/>
      <c r="G47" s="374"/>
      <c r="H47" s="374"/>
      <c r="I47" s="374"/>
      <c r="J47" s="374"/>
      <c r="K47" s="374"/>
      <c r="L47" s="374"/>
      <c r="M47" s="374"/>
      <c r="N47" s="374"/>
      <c r="O47" s="374"/>
      <c r="P47" s="374"/>
      <c r="Q47" s="374"/>
      <c r="R47" s="374"/>
      <c r="S47" s="374"/>
      <c r="T47" s="268"/>
      <c r="U47" s="274"/>
      <c r="V47" s="374"/>
      <c r="W47" s="374"/>
      <c r="X47" s="374"/>
      <c r="Y47" s="268"/>
    </row>
    <row r="48" spans="2:28" ht="4.5" customHeight="1">
      <c r="Z48" s="532"/>
      <c r="AA48" s="532"/>
      <c r="AB48" s="532"/>
    </row>
    <row r="49" spans="2:28" ht="25.5" customHeight="1">
      <c r="B49" s="75" t="s">
        <v>86</v>
      </c>
      <c r="Z49" s="532"/>
      <c r="AA49" s="532"/>
      <c r="AB49" s="532"/>
    </row>
    <row r="50" spans="2:28" ht="24" customHeight="1">
      <c r="B50" s="273"/>
      <c r="C50" s="549" t="s">
        <v>291</v>
      </c>
      <c r="D50" s="549"/>
      <c r="E50" s="549"/>
      <c r="F50" s="549"/>
      <c r="G50" s="549"/>
      <c r="H50" s="549"/>
      <c r="I50" s="549"/>
      <c r="J50" s="549"/>
      <c r="K50" s="549"/>
      <c r="L50" s="549"/>
      <c r="M50" s="549"/>
      <c r="N50" s="549"/>
      <c r="O50" s="549"/>
      <c r="P50" s="549"/>
      <c r="Q50" s="549"/>
      <c r="R50" s="549"/>
      <c r="S50" s="549"/>
      <c r="T50" s="267"/>
      <c r="U50" s="265"/>
      <c r="V50" s="539" t="s">
        <v>438</v>
      </c>
      <c r="W50" s="539" t="s">
        <v>440</v>
      </c>
      <c r="X50" s="539" t="s">
        <v>415</v>
      </c>
      <c r="Y50" s="267"/>
      <c r="Z50" s="532"/>
      <c r="AA50" s="532"/>
      <c r="AB50" s="532"/>
    </row>
    <row r="51" spans="2:28" ht="5.25" customHeight="1">
      <c r="B51" s="264"/>
      <c r="C51" s="550"/>
      <c r="D51" s="550"/>
      <c r="E51" s="550"/>
      <c r="F51" s="550"/>
      <c r="G51" s="550"/>
      <c r="H51" s="550"/>
      <c r="I51" s="550"/>
      <c r="J51" s="550"/>
      <c r="K51" s="550"/>
      <c r="L51" s="550"/>
      <c r="M51" s="550"/>
      <c r="N51" s="550"/>
      <c r="O51" s="550"/>
      <c r="P51" s="550"/>
      <c r="Q51" s="550"/>
      <c r="R51" s="550"/>
      <c r="S51" s="550"/>
      <c r="T51" s="536"/>
      <c r="V51" s="538"/>
      <c r="W51" s="538"/>
      <c r="X51" s="538"/>
      <c r="Y51" s="536"/>
      <c r="Z51" s="532"/>
      <c r="AA51" s="532"/>
      <c r="AB51" s="532"/>
    </row>
    <row r="52" spans="2:28" ht="21" customHeight="1">
      <c r="B52" s="264"/>
      <c r="C52" s="85" t="s">
        <v>449</v>
      </c>
      <c r="D52" s="552" t="s">
        <v>417</v>
      </c>
      <c r="E52" s="552"/>
      <c r="F52" s="552"/>
      <c r="G52" s="552"/>
      <c r="H52" s="552"/>
      <c r="I52" s="552"/>
      <c r="J52" s="552"/>
      <c r="K52" s="552"/>
      <c r="L52" s="552"/>
      <c r="M52" s="552"/>
      <c r="N52" s="552"/>
      <c r="O52" s="552"/>
      <c r="P52" s="552"/>
      <c r="Q52" s="552"/>
      <c r="R52" s="552"/>
      <c r="S52" s="559"/>
      <c r="T52" s="536"/>
      <c r="V52" s="76" t="s">
        <v>187</v>
      </c>
      <c r="W52" s="76" t="s">
        <v>440</v>
      </c>
      <c r="X52" s="76" t="s">
        <v>187</v>
      </c>
      <c r="Y52" s="536"/>
      <c r="Z52" s="532"/>
      <c r="AA52" s="532"/>
      <c r="AB52" s="532"/>
    </row>
    <row r="53" spans="2:28" ht="5.25" customHeight="1">
      <c r="B53" s="264"/>
      <c r="D53" s="555"/>
      <c r="T53" s="536"/>
      <c r="V53" s="76"/>
      <c r="W53" s="76"/>
      <c r="X53" s="76"/>
      <c r="Y53" s="536"/>
      <c r="Z53" s="532"/>
      <c r="AA53" s="532"/>
      <c r="AB53" s="532"/>
    </row>
    <row r="54" spans="2:28" ht="24.75" customHeight="1">
      <c r="B54" s="264"/>
      <c r="C54" s="551" t="s">
        <v>817</v>
      </c>
      <c r="D54" s="551"/>
      <c r="E54" s="551"/>
      <c r="F54" s="551"/>
      <c r="G54" s="551"/>
      <c r="H54" s="551"/>
      <c r="I54" s="551"/>
      <c r="J54" s="551"/>
      <c r="K54" s="551"/>
      <c r="L54" s="551"/>
      <c r="M54" s="551"/>
      <c r="N54" s="551"/>
      <c r="O54" s="551"/>
      <c r="P54" s="551"/>
      <c r="Q54" s="551"/>
      <c r="R54" s="551"/>
      <c r="S54" s="551"/>
      <c r="T54" s="536"/>
      <c r="V54" s="561"/>
      <c r="W54" s="76"/>
      <c r="X54" s="561"/>
      <c r="Y54" s="270"/>
    </row>
    <row r="55" spans="2:28" ht="6" customHeight="1">
      <c r="B55" s="264"/>
      <c r="C55" s="550"/>
      <c r="D55" s="550"/>
      <c r="E55" s="550"/>
      <c r="F55" s="550"/>
      <c r="G55" s="550"/>
      <c r="H55" s="550"/>
      <c r="I55" s="550"/>
      <c r="J55" s="550"/>
      <c r="K55" s="550"/>
      <c r="L55" s="550"/>
      <c r="M55" s="550"/>
      <c r="N55" s="550"/>
      <c r="O55" s="550"/>
      <c r="P55" s="550"/>
      <c r="Q55" s="550"/>
      <c r="R55" s="550"/>
      <c r="S55" s="550"/>
      <c r="T55" s="536"/>
      <c r="V55" s="561"/>
      <c r="W55" s="76"/>
      <c r="X55" s="561"/>
      <c r="Y55" s="270"/>
    </row>
    <row r="56" spans="2:28" ht="22.5" customHeight="1">
      <c r="B56" s="264"/>
      <c r="C56" s="85" t="s">
        <v>449</v>
      </c>
      <c r="D56" s="552" t="s">
        <v>858</v>
      </c>
      <c r="E56" s="552"/>
      <c r="F56" s="552"/>
      <c r="G56" s="552"/>
      <c r="H56" s="552"/>
      <c r="I56" s="552"/>
      <c r="J56" s="552"/>
      <c r="K56" s="552"/>
      <c r="L56" s="552"/>
      <c r="M56" s="552"/>
      <c r="N56" s="552"/>
      <c r="O56" s="552"/>
      <c r="P56" s="552"/>
      <c r="Q56" s="552"/>
      <c r="R56" s="552"/>
      <c r="S56" s="559"/>
      <c r="T56" s="536"/>
      <c r="V56" s="76" t="s">
        <v>187</v>
      </c>
      <c r="W56" s="76" t="s">
        <v>440</v>
      </c>
      <c r="X56" s="76" t="s">
        <v>187</v>
      </c>
      <c r="Y56" s="270"/>
    </row>
    <row r="57" spans="2:28" ht="5.25" customHeight="1">
      <c r="B57" s="274"/>
      <c r="C57" s="374"/>
      <c r="D57" s="374"/>
      <c r="E57" s="374"/>
      <c r="F57" s="374"/>
      <c r="G57" s="374"/>
      <c r="H57" s="374"/>
      <c r="I57" s="374"/>
      <c r="J57" s="374"/>
      <c r="K57" s="374"/>
      <c r="L57" s="374"/>
      <c r="M57" s="374"/>
      <c r="N57" s="374"/>
      <c r="O57" s="374"/>
      <c r="P57" s="374"/>
      <c r="Q57" s="374"/>
      <c r="R57" s="374"/>
      <c r="S57" s="374"/>
      <c r="T57" s="268"/>
      <c r="U57" s="374"/>
      <c r="V57" s="374"/>
      <c r="W57" s="374"/>
      <c r="X57" s="374"/>
      <c r="Y57" s="268"/>
    </row>
    <row r="58" spans="2:28">
      <c r="B58" s="75" t="s">
        <v>235</v>
      </c>
    </row>
    <row r="59" spans="2:28">
      <c r="B59" s="75" t="s">
        <v>447</v>
      </c>
      <c r="K59" s="532"/>
      <c r="L59" s="532"/>
      <c r="M59" s="532"/>
      <c r="N59" s="532"/>
      <c r="O59" s="532"/>
      <c r="P59" s="532"/>
      <c r="Q59" s="532"/>
      <c r="R59" s="532"/>
      <c r="S59" s="532"/>
      <c r="T59" s="532"/>
      <c r="U59" s="532"/>
      <c r="V59" s="532"/>
      <c r="W59" s="532"/>
      <c r="X59" s="532"/>
      <c r="Y59" s="532"/>
      <c r="Z59" s="532"/>
      <c r="AA59" s="532"/>
      <c r="AB59" s="532"/>
    </row>
    <row r="121" spans="3:7">
      <c r="C121" s="374"/>
      <c r="D121" s="374"/>
      <c r="E121" s="374"/>
      <c r="F121" s="374"/>
      <c r="G121" s="374"/>
    </row>
    <row r="122" spans="3:7">
      <c r="C122" s="265"/>
    </row>
  </sheetData>
  <mergeCells count="46">
    <mergeCell ref="B3:Y3"/>
    <mergeCell ref="B5:F5"/>
    <mergeCell ref="G5:Y5"/>
    <mergeCell ref="B6:F6"/>
    <mergeCell ref="H7:Y7"/>
    <mergeCell ref="H8:Y8"/>
    <mergeCell ref="H9:Y9"/>
    <mergeCell ref="H10:Y10"/>
    <mergeCell ref="H11:Y11"/>
    <mergeCell ref="D16:S16"/>
    <mergeCell ref="D17:S17"/>
    <mergeCell ref="D18:S18"/>
    <mergeCell ref="D19:S19"/>
    <mergeCell ref="F20:S20"/>
    <mergeCell ref="F21:S21"/>
    <mergeCell ref="F22:S22"/>
    <mergeCell ref="F23:S23"/>
    <mergeCell ref="D27:S27"/>
    <mergeCell ref="D28:S28"/>
    <mergeCell ref="D29:S29"/>
    <mergeCell ref="D30:S30"/>
    <mergeCell ref="F31:S31"/>
    <mergeCell ref="F32:S32"/>
    <mergeCell ref="F33:S33"/>
    <mergeCell ref="F34:S34"/>
    <mergeCell ref="D38:S38"/>
    <mergeCell ref="D39:S39"/>
    <mergeCell ref="D40:S40"/>
    <mergeCell ref="D41:S41"/>
    <mergeCell ref="D42:S42"/>
    <mergeCell ref="F43:S43"/>
    <mergeCell ref="F44:S44"/>
    <mergeCell ref="F45:S45"/>
    <mergeCell ref="F46:S46"/>
    <mergeCell ref="C50:S50"/>
    <mergeCell ref="D52:S52"/>
    <mergeCell ref="C54:S54"/>
    <mergeCell ref="D56:S56"/>
    <mergeCell ref="B7:F9"/>
    <mergeCell ref="B10:F11"/>
    <mergeCell ref="C20:C23"/>
    <mergeCell ref="D20:E23"/>
    <mergeCell ref="C31:C34"/>
    <mergeCell ref="D31:E34"/>
    <mergeCell ref="C43:C46"/>
    <mergeCell ref="D43:E46"/>
  </mergeCells>
  <phoneticPr fontId="24"/>
  <dataValidations count="1">
    <dataValidation type="list" allowBlank="1" showDropDown="0" showInputMessage="1" showErrorMessage="1" sqref="L6 Q6 G6:G11 X56 V56 X16:X23 X27:X34 V16:V23 V27:V34 V38:V46 X38:X46 V52:V53 X52:X53">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2:AJ969"/>
  <sheetViews>
    <sheetView zoomScaleSheetLayoutView="130" workbookViewId="0">
      <selection activeCell="F11" sqref="F11"/>
    </sheetView>
  </sheetViews>
  <sheetFormatPr defaultColWidth="4" defaultRowHeight="13.5"/>
  <cols>
    <col min="1" max="1" width="2.875" style="75" customWidth="1"/>
    <col min="2" max="2" width="2.375" style="75" customWidth="1"/>
    <col min="3" max="3" width="3.5" style="75" customWidth="1"/>
    <col min="4" max="13" width="3.625" style="75" customWidth="1"/>
    <col min="14" max="14" width="4.875" style="75" customWidth="1"/>
    <col min="15" max="15" width="3.625" style="75" customWidth="1"/>
    <col min="16" max="16" width="1.5" style="75" customWidth="1"/>
    <col min="17" max="18" width="3.625" style="75" customWidth="1"/>
    <col min="19" max="19" width="2.75" style="75" customWidth="1"/>
    <col min="20" max="31" width="3.625" style="75" customWidth="1"/>
    <col min="32" max="16384" width="4" style="75"/>
  </cols>
  <sheetData>
    <row r="2" spans="2:31">
      <c r="B2" s="75" t="s">
        <v>903</v>
      </c>
    </row>
    <row r="3" spans="2:31">
      <c r="U3" s="74"/>
      <c r="X3" s="195" t="s">
        <v>352</v>
      </c>
      <c r="Y3" s="76"/>
      <c r="Z3" s="76"/>
      <c r="AA3" s="195" t="s">
        <v>11</v>
      </c>
      <c r="AB3" s="76"/>
      <c r="AC3" s="195" t="s">
        <v>348</v>
      </c>
      <c r="AD3" s="76"/>
      <c r="AE3" s="195" t="s">
        <v>351</v>
      </c>
    </row>
    <row r="4" spans="2:31">
      <c r="T4" s="571"/>
      <c r="U4" s="571"/>
      <c r="V4" s="571"/>
    </row>
    <row r="5" spans="2:31">
      <c r="B5" s="76" t="s">
        <v>465</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row>
    <row r="6" spans="2:31">
      <c r="B6" s="76" t="s">
        <v>861</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row>
    <row r="7" spans="2:31" ht="23.25" customHeight="1"/>
    <row r="8" spans="2:31" ht="23.25" customHeight="1">
      <c r="B8" s="562" t="s">
        <v>356</v>
      </c>
      <c r="C8" s="562"/>
      <c r="D8" s="562"/>
      <c r="E8" s="562"/>
      <c r="F8" s="171"/>
      <c r="G8" s="177"/>
      <c r="H8" s="177"/>
      <c r="I8" s="177"/>
      <c r="J8" s="177"/>
      <c r="K8" s="177"/>
      <c r="L8" s="177"/>
      <c r="M8" s="177"/>
      <c r="N8" s="177"/>
      <c r="O8" s="177"/>
      <c r="P8" s="177"/>
      <c r="Q8" s="177"/>
      <c r="R8" s="177"/>
      <c r="S8" s="177"/>
      <c r="T8" s="177"/>
      <c r="U8" s="177"/>
      <c r="V8" s="177"/>
      <c r="W8" s="177"/>
      <c r="X8" s="177"/>
      <c r="Y8" s="177"/>
      <c r="Z8" s="177"/>
      <c r="AA8" s="177"/>
      <c r="AB8" s="177"/>
      <c r="AC8" s="177"/>
      <c r="AD8" s="177"/>
      <c r="AE8" s="196"/>
    </row>
    <row r="9" spans="2:31" ht="24.95" customHeight="1">
      <c r="B9" s="562" t="s">
        <v>402</v>
      </c>
      <c r="C9" s="562"/>
      <c r="D9" s="562"/>
      <c r="E9" s="562"/>
      <c r="F9" s="171" t="s">
        <v>187</v>
      </c>
      <c r="G9" s="535" t="s">
        <v>479</v>
      </c>
      <c r="H9" s="535"/>
      <c r="I9" s="535"/>
      <c r="J9" s="535"/>
      <c r="K9" s="177" t="s">
        <v>187</v>
      </c>
      <c r="L9" s="535" t="s">
        <v>129</v>
      </c>
      <c r="M9" s="535"/>
      <c r="N9" s="535"/>
      <c r="O9" s="535"/>
      <c r="P9" s="535"/>
      <c r="Q9" s="177" t="s">
        <v>187</v>
      </c>
      <c r="R9" s="535" t="s">
        <v>400</v>
      </c>
      <c r="S9" s="535"/>
      <c r="T9" s="535"/>
      <c r="U9" s="535"/>
      <c r="V9" s="535"/>
      <c r="W9" s="535"/>
      <c r="X9" s="535"/>
      <c r="Y9" s="535"/>
      <c r="Z9" s="535"/>
      <c r="AA9" s="535"/>
      <c r="AB9" s="535"/>
      <c r="AC9" s="535"/>
      <c r="AD9" s="191"/>
      <c r="AE9" s="448"/>
    </row>
    <row r="10" spans="2:31" ht="24.95" customHeight="1">
      <c r="B10" s="173" t="s">
        <v>468</v>
      </c>
      <c r="C10" s="179"/>
      <c r="D10" s="179"/>
      <c r="E10" s="192"/>
      <c r="F10" s="76" t="s">
        <v>187</v>
      </c>
      <c r="G10" s="74" t="s">
        <v>506</v>
      </c>
      <c r="H10" s="74"/>
      <c r="I10" s="74"/>
      <c r="J10" s="74"/>
      <c r="K10" s="74"/>
      <c r="L10" s="74"/>
      <c r="M10" s="74"/>
      <c r="N10" s="74"/>
      <c r="O10" s="74"/>
      <c r="Q10" s="265"/>
      <c r="R10" s="179" t="s">
        <v>187</v>
      </c>
      <c r="S10" s="74" t="s">
        <v>516</v>
      </c>
      <c r="T10" s="74"/>
      <c r="U10" s="74"/>
      <c r="V10" s="74"/>
      <c r="W10" s="242"/>
      <c r="X10" s="242"/>
      <c r="Y10" s="242"/>
      <c r="Z10" s="242"/>
      <c r="AA10" s="242"/>
      <c r="AB10" s="242"/>
      <c r="AC10" s="242"/>
      <c r="AD10" s="265"/>
      <c r="AE10" s="267"/>
    </row>
    <row r="11" spans="2:31" ht="24.95" customHeight="1">
      <c r="B11" s="275"/>
      <c r="C11" s="76"/>
      <c r="D11" s="76"/>
      <c r="E11" s="251"/>
      <c r="F11" s="76" t="s">
        <v>187</v>
      </c>
      <c r="G11" s="74" t="s">
        <v>749</v>
      </c>
      <c r="H11" s="74"/>
      <c r="I11" s="74"/>
      <c r="J11" s="74"/>
      <c r="K11" s="74"/>
      <c r="L11" s="74"/>
      <c r="M11" s="74"/>
      <c r="N11" s="74"/>
      <c r="O11" s="74"/>
      <c r="R11" s="76" t="s">
        <v>187</v>
      </c>
      <c r="S11" s="74" t="s">
        <v>411</v>
      </c>
      <c r="T11" s="74"/>
      <c r="U11" s="74"/>
      <c r="V11" s="74"/>
      <c r="W11" s="74"/>
      <c r="X11" s="74"/>
      <c r="Y11" s="74"/>
      <c r="Z11" s="74"/>
      <c r="AA11" s="74"/>
      <c r="AB11" s="74"/>
      <c r="AC11" s="74"/>
      <c r="AE11" s="536"/>
    </row>
    <row r="12" spans="2:31" ht="24.95" customHeight="1">
      <c r="B12" s="562" t="s">
        <v>266</v>
      </c>
      <c r="C12" s="562"/>
      <c r="D12" s="562"/>
      <c r="E12" s="562"/>
      <c r="F12" s="171" t="s">
        <v>187</v>
      </c>
      <c r="G12" s="535" t="s">
        <v>302</v>
      </c>
      <c r="H12" s="568"/>
      <c r="I12" s="568"/>
      <c r="J12" s="568"/>
      <c r="K12" s="568"/>
      <c r="L12" s="568"/>
      <c r="M12" s="568"/>
      <c r="N12" s="568"/>
      <c r="O12" s="568"/>
      <c r="P12" s="568"/>
      <c r="Q12" s="191"/>
      <c r="R12" s="177" t="s">
        <v>187</v>
      </c>
      <c r="S12" s="535" t="s">
        <v>523</v>
      </c>
      <c r="T12" s="568"/>
      <c r="U12" s="568"/>
      <c r="V12" s="568"/>
      <c r="W12" s="568"/>
      <c r="X12" s="568"/>
      <c r="Y12" s="568"/>
      <c r="Z12" s="568"/>
      <c r="AA12" s="568"/>
      <c r="AB12" s="568"/>
      <c r="AC12" s="568"/>
      <c r="AD12" s="191"/>
      <c r="AE12" s="448"/>
    </row>
    <row r="13" spans="2:31" ht="24.95" customHeight="1"/>
    <row r="14" spans="2:31" ht="24.95" customHeight="1">
      <c r="B14" s="189"/>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448"/>
      <c r="AA14" s="171"/>
      <c r="AB14" s="177" t="s">
        <v>438</v>
      </c>
      <c r="AC14" s="177" t="s">
        <v>440</v>
      </c>
      <c r="AD14" s="177" t="s">
        <v>415</v>
      </c>
      <c r="AE14" s="448"/>
    </row>
    <row r="15" spans="2:31" ht="24.95" customHeight="1">
      <c r="B15" s="273" t="s">
        <v>469</v>
      </c>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385"/>
      <c r="AA15" s="173"/>
      <c r="AB15" s="179"/>
      <c r="AC15" s="179"/>
      <c r="AD15" s="265"/>
      <c r="AE15" s="267"/>
    </row>
    <row r="16" spans="2:31" ht="30.75" customHeight="1">
      <c r="B16" s="264"/>
      <c r="C16" s="563" t="s">
        <v>475</v>
      </c>
      <c r="D16" s="75" t="s">
        <v>470</v>
      </c>
      <c r="Z16" s="575"/>
      <c r="AA16" s="576"/>
      <c r="AB16" s="76" t="s">
        <v>187</v>
      </c>
      <c r="AC16" s="76" t="s">
        <v>440</v>
      </c>
      <c r="AD16" s="76" t="s">
        <v>187</v>
      </c>
      <c r="AE16" s="536"/>
    </row>
    <row r="17" spans="2:31">
      <c r="B17" s="264"/>
      <c r="D17" s="75" t="s">
        <v>462</v>
      </c>
      <c r="Z17" s="270"/>
      <c r="AA17" s="275"/>
      <c r="AB17" s="76"/>
      <c r="AC17" s="76"/>
      <c r="AE17" s="536"/>
    </row>
    <row r="18" spans="2:31">
      <c r="B18" s="264"/>
      <c r="Z18" s="270"/>
      <c r="AA18" s="275"/>
      <c r="AB18" s="76"/>
      <c r="AC18" s="76"/>
      <c r="AE18" s="536"/>
    </row>
    <row r="19" spans="2:31">
      <c r="B19" s="264"/>
      <c r="D19" s="565" t="s">
        <v>35</v>
      </c>
      <c r="E19" s="535"/>
      <c r="F19" s="535"/>
      <c r="G19" s="535"/>
      <c r="H19" s="535"/>
      <c r="I19" s="535"/>
      <c r="J19" s="535"/>
      <c r="K19" s="535"/>
      <c r="L19" s="535"/>
      <c r="M19" s="535"/>
      <c r="N19" s="535"/>
      <c r="O19" s="191"/>
      <c r="P19" s="191"/>
      <c r="Q19" s="191"/>
      <c r="R19" s="191"/>
      <c r="S19" s="535"/>
      <c r="T19" s="535"/>
      <c r="U19" s="171"/>
      <c r="V19" s="177"/>
      <c r="W19" s="177"/>
      <c r="X19" s="191" t="s">
        <v>337</v>
      </c>
      <c r="Y19" s="264"/>
      <c r="Z19" s="270"/>
      <c r="AA19" s="275"/>
      <c r="AB19" s="76"/>
      <c r="AC19" s="76"/>
      <c r="AE19" s="536"/>
    </row>
    <row r="20" spans="2:31">
      <c r="B20" s="264"/>
      <c r="D20" s="565" t="s">
        <v>864</v>
      </c>
      <c r="E20" s="535"/>
      <c r="F20" s="535"/>
      <c r="G20" s="535"/>
      <c r="H20" s="535"/>
      <c r="I20" s="535"/>
      <c r="J20" s="535"/>
      <c r="K20" s="535"/>
      <c r="L20" s="535"/>
      <c r="M20" s="535"/>
      <c r="N20" s="535"/>
      <c r="O20" s="191"/>
      <c r="P20" s="191"/>
      <c r="Q20" s="191"/>
      <c r="R20" s="191"/>
      <c r="S20" s="535"/>
      <c r="T20" s="535"/>
      <c r="U20" s="171"/>
      <c r="V20" s="177"/>
      <c r="W20" s="177"/>
      <c r="X20" s="191" t="s">
        <v>337</v>
      </c>
      <c r="Y20" s="264"/>
      <c r="Z20" s="536"/>
      <c r="AA20" s="275"/>
      <c r="AB20" s="76"/>
      <c r="AC20" s="76"/>
      <c r="AE20" s="536"/>
    </row>
    <row r="21" spans="2:31">
      <c r="B21" s="264"/>
      <c r="D21" s="565" t="s">
        <v>94</v>
      </c>
      <c r="E21" s="535"/>
      <c r="F21" s="535"/>
      <c r="G21" s="535"/>
      <c r="H21" s="535"/>
      <c r="I21" s="535"/>
      <c r="J21" s="535"/>
      <c r="K21" s="535"/>
      <c r="L21" s="535"/>
      <c r="M21" s="535"/>
      <c r="N21" s="535"/>
      <c r="O21" s="191"/>
      <c r="P21" s="191"/>
      <c r="Q21" s="191"/>
      <c r="R21" s="191"/>
      <c r="S21" s="535"/>
      <c r="T21" s="572" t="str">
        <f>(IFERROR(ROUNDDOWN(T20/T19*100,0),""))</f>
        <v/>
      </c>
      <c r="U21" s="573" t="str">
        <f>(IFERROR(ROUNDDOWN(U20/U19*100,0),""))</f>
        <v/>
      </c>
      <c r="V21" s="574"/>
      <c r="W21" s="574"/>
      <c r="X21" s="191" t="s">
        <v>100</v>
      </c>
      <c r="Y21" s="264"/>
      <c r="Z21" s="251"/>
      <c r="AA21" s="275"/>
      <c r="AB21" s="76"/>
      <c r="AC21" s="76"/>
      <c r="AE21" s="536"/>
    </row>
    <row r="22" spans="2:31" ht="13.5" customHeight="1">
      <c r="B22" s="264"/>
      <c r="D22" s="75" t="s">
        <v>378</v>
      </c>
      <c r="Z22" s="251"/>
      <c r="AA22" s="275"/>
      <c r="AB22" s="76"/>
      <c r="AC22" s="76"/>
      <c r="AE22" s="536"/>
    </row>
    <row r="23" spans="2:31">
      <c r="B23" s="264"/>
      <c r="Z23" s="251"/>
      <c r="AA23" s="275"/>
      <c r="AB23" s="76"/>
      <c r="AC23" s="76"/>
      <c r="AE23" s="536"/>
    </row>
    <row r="24" spans="2:31">
      <c r="B24" s="264"/>
      <c r="Z24" s="251"/>
      <c r="AA24" s="275"/>
      <c r="AB24" s="76"/>
      <c r="AC24" s="76"/>
      <c r="AE24" s="536"/>
    </row>
    <row r="25" spans="2:31">
      <c r="B25" s="264"/>
      <c r="C25" s="563" t="s">
        <v>476</v>
      </c>
      <c r="D25" s="75" t="s">
        <v>865</v>
      </c>
      <c r="Z25" s="575"/>
      <c r="AA25" s="275"/>
      <c r="AB25" s="76" t="s">
        <v>187</v>
      </c>
      <c r="AC25" s="76" t="s">
        <v>440</v>
      </c>
      <c r="AD25" s="76" t="s">
        <v>187</v>
      </c>
      <c r="AE25" s="536"/>
    </row>
    <row r="26" spans="2:31">
      <c r="B26" s="264"/>
      <c r="C26" s="563"/>
      <c r="D26" s="75" t="s">
        <v>245</v>
      </c>
      <c r="Z26" s="575"/>
      <c r="AA26" s="275"/>
      <c r="AB26" s="76"/>
      <c r="AC26" s="76"/>
      <c r="AD26" s="76"/>
      <c r="AE26" s="536"/>
    </row>
    <row r="27" spans="2:31">
      <c r="B27" s="264"/>
      <c r="C27" s="563"/>
      <c r="D27" s="75" t="s">
        <v>271</v>
      </c>
      <c r="Z27" s="575"/>
      <c r="AA27" s="576"/>
      <c r="AB27" s="76"/>
      <c r="AC27" s="561"/>
      <c r="AE27" s="536"/>
    </row>
    <row r="28" spans="2:31">
      <c r="B28" s="264"/>
      <c r="Z28" s="251"/>
      <c r="AA28" s="275"/>
      <c r="AB28" s="76"/>
      <c r="AC28" s="76"/>
      <c r="AE28" s="536"/>
    </row>
    <row r="29" spans="2:31">
      <c r="B29" s="264"/>
      <c r="C29" s="563"/>
      <c r="D29" s="565" t="s">
        <v>363</v>
      </c>
      <c r="E29" s="535"/>
      <c r="F29" s="535"/>
      <c r="G29" s="535"/>
      <c r="H29" s="535"/>
      <c r="I29" s="535"/>
      <c r="J29" s="535"/>
      <c r="K29" s="535"/>
      <c r="L29" s="535"/>
      <c r="M29" s="535"/>
      <c r="N29" s="535"/>
      <c r="O29" s="191"/>
      <c r="P29" s="191"/>
      <c r="Q29" s="191"/>
      <c r="R29" s="191"/>
      <c r="S29" s="191"/>
      <c r="T29" s="448"/>
      <c r="U29" s="171"/>
      <c r="V29" s="177"/>
      <c r="W29" s="177"/>
      <c r="X29" s="448" t="s">
        <v>337</v>
      </c>
      <c r="Y29" s="264"/>
      <c r="Z29" s="251"/>
      <c r="AA29" s="275"/>
      <c r="AB29" s="76"/>
      <c r="AC29" s="76"/>
      <c r="AE29" s="536"/>
    </row>
    <row r="30" spans="2:31">
      <c r="B30" s="264"/>
      <c r="C30" s="563"/>
      <c r="D30" s="74"/>
      <c r="E30" s="74"/>
      <c r="F30" s="74"/>
      <c r="G30" s="74"/>
      <c r="H30" s="74"/>
      <c r="I30" s="74"/>
      <c r="J30" s="74"/>
      <c r="K30" s="74"/>
      <c r="L30" s="74"/>
      <c r="M30" s="74"/>
      <c r="N30" s="74"/>
      <c r="U30" s="76"/>
      <c r="V30" s="76"/>
      <c r="W30" s="76"/>
      <c r="Z30" s="251"/>
      <c r="AA30" s="275"/>
      <c r="AB30" s="76"/>
      <c r="AC30" s="76"/>
      <c r="AE30" s="536"/>
    </row>
    <row r="31" spans="2:31">
      <c r="B31" s="264"/>
      <c r="C31" s="563"/>
      <c r="D31" s="566" t="s">
        <v>191</v>
      </c>
      <c r="Z31" s="251"/>
      <c r="AA31" s="275"/>
      <c r="AB31" s="76"/>
      <c r="AC31" s="76"/>
      <c r="AE31" s="536"/>
    </row>
    <row r="32" spans="2:31" ht="13.5" customHeight="1">
      <c r="B32" s="264"/>
      <c r="C32" s="563"/>
      <c r="D32" s="567" t="s">
        <v>866</v>
      </c>
      <c r="E32" s="567"/>
      <c r="F32" s="567"/>
      <c r="G32" s="567"/>
      <c r="H32" s="567"/>
      <c r="I32" s="567"/>
      <c r="J32" s="567"/>
      <c r="K32" s="567"/>
      <c r="L32" s="567"/>
      <c r="M32" s="567"/>
      <c r="N32" s="567"/>
      <c r="O32" s="567" t="s">
        <v>322</v>
      </c>
      <c r="P32" s="567"/>
      <c r="Q32" s="567"/>
      <c r="R32" s="567"/>
      <c r="S32" s="567"/>
      <c r="Z32" s="251"/>
      <c r="AA32" s="275"/>
      <c r="AB32" s="76"/>
      <c r="AC32" s="76"/>
      <c r="AE32" s="536"/>
    </row>
    <row r="33" spans="2:36">
      <c r="B33" s="264"/>
      <c r="C33" s="563"/>
      <c r="D33" s="567" t="s">
        <v>500</v>
      </c>
      <c r="E33" s="567"/>
      <c r="F33" s="567"/>
      <c r="G33" s="567"/>
      <c r="H33" s="567"/>
      <c r="I33" s="567"/>
      <c r="J33" s="567"/>
      <c r="K33" s="567"/>
      <c r="L33" s="567"/>
      <c r="M33" s="567"/>
      <c r="N33" s="567"/>
      <c r="O33" s="567" t="s">
        <v>202</v>
      </c>
      <c r="P33" s="567"/>
      <c r="Q33" s="567"/>
      <c r="R33" s="567"/>
      <c r="S33" s="567"/>
      <c r="Z33" s="251"/>
      <c r="AA33" s="275"/>
      <c r="AB33" s="76"/>
      <c r="AC33" s="76"/>
      <c r="AE33" s="536"/>
    </row>
    <row r="34" spans="2:36" ht="13.5" customHeight="1">
      <c r="B34" s="264"/>
      <c r="C34" s="563"/>
      <c r="D34" s="567" t="s">
        <v>503</v>
      </c>
      <c r="E34" s="567"/>
      <c r="F34" s="567"/>
      <c r="G34" s="567"/>
      <c r="H34" s="567"/>
      <c r="I34" s="567"/>
      <c r="J34" s="567"/>
      <c r="K34" s="567"/>
      <c r="L34" s="567"/>
      <c r="M34" s="567"/>
      <c r="N34" s="567"/>
      <c r="O34" s="567" t="s">
        <v>388</v>
      </c>
      <c r="P34" s="567"/>
      <c r="Q34" s="567"/>
      <c r="R34" s="567"/>
      <c r="S34" s="567"/>
      <c r="Z34" s="251"/>
      <c r="AA34" s="275"/>
      <c r="AB34" s="76"/>
      <c r="AC34" s="76"/>
      <c r="AE34" s="536"/>
    </row>
    <row r="35" spans="2:36">
      <c r="B35" s="264"/>
      <c r="C35" s="563"/>
      <c r="D35" s="567" t="s">
        <v>505</v>
      </c>
      <c r="E35" s="567"/>
      <c r="F35" s="567"/>
      <c r="G35" s="567"/>
      <c r="H35" s="567"/>
      <c r="I35" s="567"/>
      <c r="J35" s="567"/>
      <c r="K35" s="567"/>
      <c r="L35" s="567"/>
      <c r="M35" s="567"/>
      <c r="N35" s="567"/>
      <c r="O35" s="567" t="s">
        <v>510</v>
      </c>
      <c r="P35" s="567"/>
      <c r="Q35" s="567"/>
      <c r="R35" s="567"/>
      <c r="S35" s="567"/>
      <c r="Z35" s="251"/>
      <c r="AA35" s="275"/>
      <c r="AB35" s="76"/>
      <c r="AC35" s="76"/>
      <c r="AE35" s="536"/>
    </row>
    <row r="36" spans="2:36">
      <c r="B36" s="264"/>
      <c r="C36" s="563"/>
      <c r="D36" s="567" t="s">
        <v>1</v>
      </c>
      <c r="E36" s="567"/>
      <c r="F36" s="567"/>
      <c r="G36" s="567"/>
      <c r="H36" s="567"/>
      <c r="I36" s="567"/>
      <c r="J36" s="567"/>
      <c r="K36" s="567"/>
      <c r="L36" s="567"/>
      <c r="M36" s="567"/>
      <c r="N36" s="567"/>
      <c r="O36" s="567" t="s">
        <v>60</v>
      </c>
      <c r="P36" s="567"/>
      <c r="Q36" s="567"/>
      <c r="R36" s="567"/>
      <c r="S36" s="567"/>
      <c r="Z36" s="251"/>
      <c r="AA36" s="275"/>
      <c r="AB36" s="76"/>
      <c r="AC36" s="76"/>
      <c r="AE36" s="536"/>
    </row>
    <row r="37" spans="2:36">
      <c r="B37" s="264"/>
      <c r="C37" s="563"/>
      <c r="D37" s="567" t="s">
        <v>93</v>
      </c>
      <c r="E37" s="567"/>
      <c r="F37" s="567"/>
      <c r="G37" s="567"/>
      <c r="H37" s="567"/>
      <c r="I37" s="567"/>
      <c r="J37" s="567"/>
      <c r="K37" s="567"/>
      <c r="L37" s="567"/>
      <c r="M37" s="567"/>
      <c r="N37" s="567"/>
      <c r="O37" s="567" t="s">
        <v>513</v>
      </c>
      <c r="P37" s="567"/>
      <c r="Q37" s="567"/>
      <c r="R37" s="567"/>
      <c r="S37" s="567"/>
      <c r="Z37" s="251"/>
      <c r="AA37" s="275"/>
      <c r="AB37" s="76"/>
      <c r="AC37" s="76"/>
      <c r="AE37" s="536"/>
    </row>
    <row r="38" spans="2:36">
      <c r="B38" s="264"/>
      <c r="C38" s="563"/>
      <c r="D38" s="567" t="s">
        <v>401</v>
      </c>
      <c r="E38" s="567"/>
      <c r="F38" s="567"/>
      <c r="G38" s="567"/>
      <c r="H38" s="567"/>
      <c r="I38" s="567"/>
      <c r="J38" s="567"/>
      <c r="K38" s="567"/>
      <c r="L38" s="567"/>
      <c r="M38" s="567"/>
      <c r="N38" s="567"/>
      <c r="O38" s="567" t="s">
        <v>294</v>
      </c>
      <c r="P38" s="567"/>
      <c r="Q38" s="567"/>
      <c r="R38" s="567"/>
      <c r="S38" s="570"/>
      <c r="T38" s="264"/>
      <c r="Z38" s="251"/>
      <c r="AA38" s="275"/>
      <c r="AB38" s="76"/>
      <c r="AC38" s="76"/>
      <c r="AE38" s="536"/>
    </row>
    <row r="39" spans="2:36">
      <c r="B39" s="264"/>
      <c r="C39" s="563"/>
      <c r="D39" s="567" t="s">
        <v>347</v>
      </c>
      <c r="E39" s="567"/>
      <c r="F39" s="567"/>
      <c r="G39" s="567"/>
      <c r="H39" s="567"/>
      <c r="I39" s="567"/>
      <c r="J39" s="567"/>
      <c r="K39" s="567"/>
      <c r="L39" s="567"/>
      <c r="M39" s="567"/>
      <c r="N39" s="567"/>
      <c r="O39" s="569" t="s">
        <v>347</v>
      </c>
      <c r="P39" s="569"/>
      <c r="Q39" s="569"/>
      <c r="R39" s="569"/>
      <c r="S39" s="569"/>
      <c r="Z39" s="270"/>
      <c r="AA39" s="275"/>
      <c r="AB39" s="76"/>
      <c r="AC39" s="76"/>
      <c r="AE39" s="536"/>
    </row>
    <row r="40" spans="2:36">
      <c r="B40" s="264"/>
      <c r="C40" s="563"/>
      <c r="J40" s="76"/>
      <c r="K40" s="76"/>
      <c r="L40" s="76"/>
      <c r="M40" s="76"/>
      <c r="N40" s="76"/>
      <c r="O40" s="76"/>
      <c r="P40" s="76"/>
      <c r="Q40" s="76"/>
      <c r="R40" s="76"/>
      <c r="S40" s="76"/>
      <c r="T40" s="76"/>
      <c r="U40" s="76"/>
      <c r="V40" s="76"/>
      <c r="Z40" s="270"/>
      <c r="AA40" s="275"/>
      <c r="AB40" s="76"/>
      <c r="AC40" s="76"/>
      <c r="AE40" s="536"/>
    </row>
    <row r="41" spans="2:36">
      <c r="B41" s="264"/>
      <c r="C41" s="563" t="s">
        <v>38</v>
      </c>
      <c r="D41" s="75" t="s">
        <v>258</v>
      </c>
      <c r="Z41" s="575"/>
      <c r="AA41" s="576"/>
      <c r="AB41" s="76" t="s">
        <v>187</v>
      </c>
      <c r="AC41" s="76" t="s">
        <v>440</v>
      </c>
      <c r="AD41" s="76" t="s">
        <v>187</v>
      </c>
      <c r="AE41" s="536"/>
    </row>
    <row r="42" spans="2:36">
      <c r="B42" s="264"/>
      <c r="D42" s="75" t="s">
        <v>492</v>
      </c>
      <c r="Z42" s="251"/>
      <c r="AA42" s="275"/>
      <c r="AB42" s="76"/>
      <c r="AC42" s="76"/>
      <c r="AE42" s="536"/>
    </row>
    <row r="43" spans="2:36">
      <c r="B43" s="264"/>
      <c r="Z43" s="270"/>
      <c r="AA43" s="275"/>
      <c r="AB43" s="76"/>
      <c r="AC43" s="76"/>
      <c r="AE43" s="536"/>
    </row>
    <row r="44" spans="2:36">
      <c r="B44" s="264" t="s">
        <v>320</v>
      </c>
      <c r="Z44" s="251"/>
      <c r="AA44" s="275"/>
      <c r="AB44" s="76"/>
      <c r="AC44" s="76"/>
      <c r="AE44" s="536"/>
    </row>
    <row r="45" spans="2:36" ht="14.25" customHeight="1">
      <c r="B45" s="264"/>
      <c r="C45" s="563" t="s">
        <v>475</v>
      </c>
      <c r="D45" s="75" t="s">
        <v>655</v>
      </c>
      <c r="Z45" s="575"/>
      <c r="AA45" s="576"/>
      <c r="AB45" s="76" t="s">
        <v>187</v>
      </c>
      <c r="AC45" s="76" t="s">
        <v>440</v>
      </c>
      <c r="AD45" s="76" t="s">
        <v>187</v>
      </c>
      <c r="AE45" s="536"/>
    </row>
    <row r="46" spans="2:36">
      <c r="B46" s="264"/>
      <c r="D46" s="75" t="s">
        <v>234</v>
      </c>
      <c r="Z46" s="251"/>
      <c r="AA46" s="275"/>
      <c r="AB46" s="76"/>
      <c r="AC46" s="76"/>
      <c r="AE46" s="536"/>
    </row>
    <row r="47" spans="2:36">
      <c r="B47" s="264"/>
      <c r="W47" s="234"/>
      <c r="Z47" s="536"/>
      <c r="AA47" s="275"/>
      <c r="AB47" s="76"/>
      <c r="AC47" s="76"/>
      <c r="AE47" s="536"/>
      <c r="AJ47" s="261"/>
    </row>
    <row r="48" spans="2:36">
      <c r="B48" s="264"/>
      <c r="C48" s="563" t="s">
        <v>476</v>
      </c>
      <c r="D48" s="75" t="s">
        <v>867</v>
      </c>
      <c r="Z48" s="536"/>
      <c r="AA48" s="275"/>
      <c r="AB48" s="76"/>
      <c r="AC48" s="76"/>
      <c r="AE48" s="536"/>
      <c r="AJ48" s="261"/>
    </row>
    <row r="49" spans="2:36" ht="17.25" customHeight="1">
      <c r="B49" s="264"/>
      <c r="D49" s="75" t="s">
        <v>517</v>
      </c>
      <c r="Z49" s="536"/>
      <c r="AA49" s="275"/>
      <c r="AB49" s="76"/>
      <c r="AC49" s="76"/>
      <c r="AE49" s="536"/>
      <c r="AJ49" s="261"/>
    </row>
    <row r="50" spans="2:36" ht="18.75" customHeight="1">
      <c r="B50" s="264"/>
      <c r="Z50" s="536"/>
      <c r="AA50" s="275"/>
      <c r="AB50" s="76"/>
      <c r="AC50" s="76"/>
      <c r="AE50" s="536"/>
      <c r="AJ50" s="261"/>
    </row>
    <row r="51" spans="2:36" ht="13.5" customHeight="1">
      <c r="B51" s="264"/>
      <c r="D51" s="565" t="s">
        <v>35</v>
      </c>
      <c r="E51" s="535"/>
      <c r="F51" s="535"/>
      <c r="G51" s="535"/>
      <c r="H51" s="535"/>
      <c r="I51" s="535"/>
      <c r="J51" s="535"/>
      <c r="K51" s="535"/>
      <c r="L51" s="535"/>
      <c r="M51" s="535"/>
      <c r="N51" s="535"/>
      <c r="O51" s="191"/>
      <c r="P51" s="191"/>
      <c r="Q51" s="191"/>
      <c r="R51" s="191"/>
      <c r="S51" s="535"/>
      <c r="T51" s="535"/>
      <c r="U51" s="171"/>
      <c r="V51" s="177"/>
      <c r="W51" s="177"/>
      <c r="X51" s="191" t="s">
        <v>337</v>
      </c>
      <c r="Y51" s="264"/>
      <c r="Z51" s="536"/>
      <c r="AA51" s="275"/>
      <c r="AB51" s="76"/>
      <c r="AC51" s="76"/>
      <c r="AE51" s="536"/>
      <c r="AJ51" s="261"/>
    </row>
    <row r="52" spans="2:36">
      <c r="B52" s="264"/>
      <c r="D52" s="565" t="s">
        <v>207</v>
      </c>
      <c r="E52" s="535"/>
      <c r="F52" s="535"/>
      <c r="G52" s="535"/>
      <c r="H52" s="535"/>
      <c r="I52" s="535"/>
      <c r="J52" s="535"/>
      <c r="K52" s="535"/>
      <c r="L52" s="535"/>
      <c r="M52" s="535"/>
      <c r="N52" s="535"/>
      <c r="O52" s="191"/>
      <c r="P52" s="191"/>
      <c r="Q52" s="191"/>
      <c r="R52" s="191"/>
      <c r="S52" s="535"/>
      <c r="T52" s="535"/>
      <c r="U52" s="171"/>
      <c r="V52" s="177"/>
      <c r="W52" s="177"/>
      <c r="X52" s="191" t="s">
        <v>337</v>
      </c>
      <c r="Y52" s="264"/>
      <c r="Z52" s="536"/>
      <c r="AA52" s="275"/>
      <c r="AB52" s="76"/>
      <c r="AC52" s="76"/>
      <c r="AE52" s="536"/>
      <c r="AJ52" s="261"/>
    </row>
    <row r="53" spans="2:36">
      <c r="B53" s="264"/>
      <c r="D53" s="565" t="s">
        <v>94</v>
      </c>
      <c r="E53" s="535"/>
      <c r="F53" s="535"/>
      <c r="G53" s="535"/>
      <c r="H53" s="535"/>
      <c r="I53" s="535"/>
      <c r="J53" s="535"/>
      <c r="K53" s="535"/>
      <c r="L53" s="535"/>
      <c r="M53" s="535"/>
      <c r="N53" s="535"/>
      <c r="O53" s="191"/>
      <c r="P53" s="191"/>
      <c r="Q53" s="191"/>
      <c r="R53" s="191"/>
      <c r="S53" s="535"/>
      <c r="T53" s="572" t="str">
        <f>(IFERROR(ROUNDDOWN(T52/T51*100,0),""))</f>
        <v/>
      </c>
      <c r="U53" s="573" t="str">
        <f>(IFERROR(ROUNDDOWN(U52/U51*100,0),""))</f>
        <v/>
      </c>
      <c r="V53" s="574"/>
      <c r="W53" s="574"/>
      <c r="X53" s="191" t="s">
        <v>100</v>
      </c>
      <c r="Y53" s="264"/>
      <c r="Z53" s="536"/>
      <c r="AA53" s="275"/>
      <c r="AB53" s="76"/>
      <c r="AC53" s="76"/>
      <c r="AE53" s="536"/>
      <c r="AJ53" s="261"/>
    </row>
    <row r="54" spans="2:36">
      <c r="B54" s="264"/>
      <c r="D54" s="75" t="s">
        <v>378</v>
      </c>
      <c r="Z54" s="536"/>
      <c r="AA54" s="275"/>
      <c r="AB54" s="76"/>
      <c r="AC54" s="76"/>
      <c r="AE54" s="536"/>
      <c r="AJ54" s="261"/>
    </row>
    <row r="55" spans="2:36">
      <c r="B55" s="264"/>
      <c r="W55" s="234"/>
      <c r="Z55" s="536"/>
      <c r="AA55" s="275"/>
      <c r="AB55" s="76"/>
      <c r="AC55" s="76"/>
      <c r="AE55" s="536"/>
      <c r="AJ55" s="261"/>
    </row>
    <row r="56" spans="2:36">
      <c r="B56" s="264"/>
      <c r="C56" s="563" t="s">
        <v>38</v>
      </c>
      <c r="D56" s="75" t="s">
        <v>493</v>
      </c>
      <c r="Z56" s="575"/>
      <c r="AA56" s="576"/>
      <c r="AB56" s="76" t="s">
        <v>187</v>
      </c>
      <c r="AC56" s="76" t="s">
        <v>440</v>
      </c>
      <c r="AD56" s="76" t="s">
        <v>187</v>
      </c>
      <c r="AE56" s="536"/>
    </row>
    <row r="57" spans="2:36">
      <c r="B57" s="264"/>
      <c r="D57" s="75" t="s">
        <v>748</v>
      </c>
      <c r="E57" s="74"/>
      <c r="F57" s="74"/>
      <c r="G57" s="74"/>
      <c r="H57" s="74"/>
      <c r="I57" s="74"/>
      <c r="J57" s="74"/>
      <c r="K57" s="74"/>
      <c r="L57" s="74"/>
      <c r="M57" s="74"/>
      <c r="N57" s="74"/>
      <c r="O57" s="261"/>
      <c r="P57" s="261"/>
      <c r="Q57" s="261"/>
      <c r="Z57" s="251"/>
      <c r="AA57" s="275"/>
      <c r="AB57" s="76"/>
      <c r="AC57" s="76"/>
      <c r="AE57" s="536"/>
    </row>
    <row r="58" spans="2:36">
      <c r="B58" s="264"/>
      <c r="D58" s="76"/>
      <c r="E58" s="261"/>
      <c r="F58" s="261"/>
      <c r="G58" s="261"/>
      <c r="H58" s="261"/>
      <c r="I58" s="261"/>
      <c r="J58" s="261"/>
      <c r="K58" s="261"/>
      <c r="L58" s="261"/>
      <c r="M58" s="261"/>
      <c r="N58" s="261"/>
      <c r="Q58" s="76"/>
      <c r="S58" s="234"/>
      <c r="T58" s="234"/>
      <c r="U58" s="234"/>
      <c r="V58" s="234"/>
      <c r="Z58" s="270"/>
      <c r="AA58" s="275"/>
      <c r="AB58" s="76"/>
      <c r="AC58" s="76"/>
      <c r="AE58" s="536"/>
    </row>
    <row r="59" spans="2:36">
      <c r="B59" s="264"/>
      <c r="C59" s="563" t="s">
        <v>862</v>
      </c>
      <c r="D59" s="75" t="s">
        <v>626</v>
      </c>
      <c r="Z59" s="575"/>
      <c r="AA59" s="576"/>
      <c r="AB59" s="76" t="s">
        <v>187</v>
      </c>
      <c r="AC59" s="76" t="s">
        <v>440</v>
      </c>
      <c r="AD59" s="76" t="s">
        <v>187</v>
      </c>
      <c r="AE59" s="536"/>
    </row>
    <row r="60" spans="2:36">
      <c r="B60" s="274"/>
      <c r="C60" s="564"/>
      <c r="D60" s="374" t="s">
        <v>496</v>
      </c>
      <c r="E60" s="374"/>
      <c r="F60" s="374"/>
      <c r="G60" s="374"/>
      <c r="H60" s="374"/>
      <c r="I60" s="374"/>
      <c r="J60" s="374"/>
      <c r="K60" s="374"/>
      <c r="L60" s="374"/>
      <c r="M60" s="374"/>
      <c r="N60" s="374"/>
      <c r="O60" s="374"/>
      <c r="P60" s="374"/>
      <c r="Q60" s="374"/>
      <c r="R60" s="374"/>
      <c r="S60" s="374"/>
      <c r="T60" s="374"/>
      <c r="U60" s="374"/>
      <c r="V60" s="374"/>
      <c r="W60" s="374"/>
      <c r="X60" s="374"/>
      <c r="Y60" s="374"/>
      <c r="Z60" s="268"/>
      <c r="AA60" s="174"/>
      <c r="AB60" s="180"/>
      <c r="AC60" s="180"/>
      <c r="AD60" s="374"/>
      <c r="AE60" s="268"/>
    </row>
    <row r="61" spans="2:36">
      <c r="B61" s="75" t="s">
        <v>228</v>
      </c>
    </row>
    <row r="62" spans="2:36">
      <c r="C62" s="75" t="s">
        <v>478</v>
      </c>
    </row>
    <row r="63" spans="2:36">
      <c r="B63" s="75" t="s">
        <v>472</v>
      </c>
    </row>
    <row r="64" spans="2:36">
      <c r="C64" s="75" t="s">
        <v>481</v>
      </c>
    </row>
    <row r="65" spans="2:11">
      <c r="C65" s="75" t="s">
        <v>115</v>
      </c>
    </row>
    <row r="66" spans="2:11">
      <c r="C66" s="75" t="s">
        <v>241</v>
      </c>
      <c r="K66" s="75" t="s">
        <v>484</v>
      </c>
    </row>
    <row r="67" spans="2:11">
      <c r="K67" s="75" t="s">
        <v>488</v>
      </c>
    </row>
    <row r="68" spans="2:11">
      <c r="K68" s="75" t="s">
        <v>113</v>
      </c>
    </row>
    <row r="69" spans="2:11">
      <c r="K69" s="75" t="s">
        <v>452</v>
      </c>
    </row>
    <row r="70" spans="2:11">
      <c r="K70" s="75" t="s">
        <v>508</v>
      </c>
    </row>
    <row r="71" spans="2:11">
      <c r="B71" s="75" t="s">
        <v>473</v>
      </c>
    </row>
    <row r="72" spans="2:11">
      <c r="C72" s="75" t="s">
        <v>485</v>
      </c>
    </row>
    <row r="73" spans="2:11">
      <c r="C73" s="75" t="s">
        <v>486</v>
      </c>
    </row>
    <row r="74" spans="2:11">
      <c r="C74" s="75" t="s">
        <v>489</v>
      </c>
    </row>
    <row r="122" spans="1:7">
      <c r="A122" s="374"/>
      <c r="C122" s="374"/>
      <c r="D122" s="374"/>
      <c r="E122" s="374"/>
      <c r="F122" s="374"/>
      <c r="G122" s="374"/>
    </row>
    <row r="123" spans="1:7">
      <c r="C123" s="265"/>
    </row>
    <row r="151" spans="1:1">
      <c r="A151" s="374"/>
    </row>
    <row r="187" spans="1:1">
      <c r="A187" s="274"/>
    </row>
    <row r="238" spans="1:1">
      <c r="A238" s="274"/>
    </row>
    <row r="287" spans="1:1">
      <c r="A287" s="274"/>
    </row>
    <row r="314" spans="1:1">
      <c r="A314" s="374"/>
    </row>
    <row r="364" spans="1:1">
      <c r="A364" s="274"/>
    </row>
    <row r="388" spans="1:1">
      <c r="A388" s="374"/>
    </row>
    <row r="416" spans="1:1">
      <c r="A416" s="374"/>
    </row>
    <row r="444" spans="1:1">
      <c r="A444" s="374"/>
    </row>
    <row r="468" spans="1:1">
      <c r="A468" s="374"/>
    </row>
    <row r="497" spans="1:1">
      <c r="A497" s="374"/>
    </row>
    <row r="526" spans="1:1">
      <c r="A526" s="374"/>
    </row>
    <row r="575" spans="1:1">
      <c r="A575" s="274"/>
    </row>
    <row r="606" spans="1:1">
      <c r="A606" s="274"/>
    </row>
    <row r="650" spans="1:1">
      <c r="A650" s="274"/>
    </row>
    <row r="686" spans="1:1">
      <c r="A686" s="374"/>
    </row>
    <row r="725" spans="1:1">
      <c r="A725" s="274"/>
    </row>
    <row r="754" spans="1:1">
      <c r="A754" s="274"/>
    </row>
    <row r="793" spans="1:1">
      <c r="A793" s="274"/>
    </row>
    <row r="832" spans="1:1">
      <c r="A832" s="274"/>
    </row>
    <row r="860" spans="1:1">
      <c r="A860" s="274"/>
    </row>
    <row r="900" spans="1:1">
      <c r="A900" s="274"/>
    </row>
    <row r="940" spans="1:1">
      <c r="A940" s="274"/>
    </row>
    <row r="969" spans="1:1">
      <c r="A969" s="274"/>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24"/>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AE77"/>
  <sheetViews>
    <sheetView view="pageBreakPreview" zoomScaleSheetLayoutView="100" workbookViewId="0">
      <selection activeCell="B10" sqref="B10:F11"/>
    </sheetView>
  </sheetViews>
  <sheetFormatPr defaultColWidth="3.5" defaultRowHeight="13.5"/>
  <cols>
    <col min="1" max="1" width="1.25" style="72" customWidth="1"/>
    <col min="2" max="2" width="3.125" style="244" customWidth="1"/>
    <col min="3" max="26" width="3.125" style="72" customWidth="1"/>
    <col min="27" max="29" width="3.25" style="72" customWidth="1"/>
    <col min="30" max="30" width="3.125" style="72" customWidth="1"/>
    <col min="31" max="31" width="1.25" style="72" customWidth="1"/>
    <col min="32" max="16384" width="3.5" style="72"/>
  </cols>
  <sheetData>
    <row r="1" spans="2:30" s="75" customFormat="1">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row>
    <row r="2" spans="2:30" s="75" customFormat="1">
      <c r="B2" s="75" t="s">
        <v>622</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s="75" customFormat="1">
      <c r="B3" s="75"/>
      <c r="C3" s="75"/>
      <c r="D3" s="75"/>
      <c r="E3" s="75"/>
      <c r="F3" s="75"/>
      <c r="G3" s="75"/>
      <c r="H3" s="75"/>
      <c r="I3" s="75"/>
      <c r="J3" s="75"/>
      <c r="K3" s="75"/>
      <c r="L3" s="75"/>
      <c r="M3" s="75"/>
      <c r="N3" s="75"/>
      <c r="O3" s="75"/>
      <c r="P3" s="75"/>
      <c r="Q3" s="75"/>
      <c r="R3" s="75"/>
      <c r="S3" s="75"/>
      <c r="T3" s="75"/>
      <c r="U3" s="195" t="s">
        <v>352</v>
      </c>
      <c r="V3" s="76"/>
      <c r="W3" s="76"/>
      <c r="X3" s="195" t="s">
        <v>11</v>
      </c>
      <c r="Y3" s="76"/>
      <c r="Z3" s="76"/>
      <c r="AA3" s="195" t="s">
        <v>276</v>
      </c>
      <c r="AB3" s="76"/>
      <c r="AC3" s="76"/>
      <c r="AD3" s="195" t="s">
        <v>351</v>
      </c>
    </row>
    <row r="4" spans="2:30" s="75" customForma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195"/>
    </row>
    <row r="5" spans="2:30" s="75" customFormat="1">
      <c r="B5" s="76" t="s">
        <v>524</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2:30" s="75" customFormat="1">
      <c r="B6" s="76" t="s">
        <v>312</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row>
    <row r="7" spans="2:30" s="75" customFormat="1">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2:30" s="75" customFormat="1" ht="21" customHeight="1">
      <c r="B8" s="390" t="s">
        <v>281</v>
      </c>
      <c r="C8" s="390"/>
      <c r="D8" s="390"/>
      <c r="E8" s="390"/>
      <c r="F8" s="189"/>
      <c r="G8" s="587"/>
      <c r="H8" s="593"/>
      <c r="I8" s="593"/>
      <c r="J8" s="593"/>
      <c r="K8" s="593"/>
      <c r="L8" s="593"/>
      <c r="M8" s="593"/>
      <c r="N8" s="593"/>
      <c r="O8" s="593"/>
      <c r="P8" s="593"/>
      <c r="Q8" s="593"/>
      <c r="R8" s="593"/>
      <c r="S8" s="593"/>
      <c r="T8" s="593"/>
      <c r="U8" s="593"/>
      <c r="V8" s="593"/>
      <c r="W8" s="593"/>
      <c r="X8" s="593"/>
      <c r="Y8" s="593"/>
      <c r="Z8" s="593"/>
      <c r="AA8" s="593"/>
      <c r="AB8" s="593"/>
      <c r="AC8" s="593"/>
      <c r="AD8" s="618"/>
    </row>
    <row r="9" spans="2:30" ht="21" customHeight="1">
      <c r="B9" s="189" t="s">
        <v>527</v>
      </c>
      <c r="C9" s="191"/>
      <c r="D9" s="191"/>
      <c r="E9" s="191"/>
      <c r="F9" s="448"/>
      <c r="G9" s="171" t="s">
        <v>187</v>
      </c>
      <c r="H9" s="535" t="s">
        <v>422</v>
      </c>
      <c r="I9" s="535"/>
      <c r="J9" s="535"/>
      <c r="K9" s="535"/>
      <c r="L9" s="177" t="s">
        <v>187</v>
      </c>
      <c r="M9" s="535" t="s">
        <v>431</v>
      </c>
      <c r="N9" s="535"/>
      <c r="O9" s="535"/>
      <c r="P9" s="535"/>
      <c r="Q9" s="177" t="s">
        <v>187</v>
      </c>
      <c r="R9" s="535" t="s">
        <v>436</v>
      </c>
      <c r="S9" s="603"/>
      <c r="T9" s="603"/>
      <c r="U9" s="603"/>
      <c r="V9" s="603"/>
      <c r="W9" s="603"/>
      <c r="X9" s="603"/>
      <c r="Y9" s="603"/>
      <c r="Z9" s="603"/>
      <c r="AA9" s="603"/>
      <c r="AB9" s="603"/>
      <c r="AC9" s="603"/>
      <c r="AD9" s="619"/>
    </row>
    <row r="10" spans="2:30" ht="21" customHeight="1">
      <c r="B10" s="273" t="s">
        <v>528</v>
      </c>
      <c r="C10" s="265"/>
      <c r="D10" s="265"/>
      <c r="E10" s="265"/>
      <c r="F10" s="267"/>
      <c r="G10" s="173" t="s">
        <v>187</v>
      </c>
      <c r="H10" s="265" t="s">
        <v>183</v>
      </c>
      <c r="I10" s="242"/>
      <c r="J10" s="242"/>
      <c r="K10" s="242"/>
      <c r="L10" s="242"/>
      <c r="M10" s="242"/>
      <c r="N10" s="242"/>
      <c r="O10" s="242"/>
      <c r="P10" s="242"/>
      <c r="Q10" s="242"/>
      <c r="R10" s="179" t="s">
        <v>187</v>
      </c>
      <c r="S10" s="265" t="s">
        <v>555</v>
      </c>
      <c r="T10" s="605"/>
      <c r="U10" s="605"/>
      <c r="V10" s="605"/>
      <c r="W10" s="605"/>
      <c r="X10" s="605"/>
      <c r="Y10" s="605"/>
      <c r="Z10" s="605"/>
      <c r="AA10" s="605"/>
      <c r="AB10" s="605"/>
      <c r="AC10" s="605"/>
      <c r="AD10" s="620"/>
    </row>
    <row r="11" spans="2:30" ht="21" customHeight="1">
      <c r="B11" s="274"/>
      <c r="C11" s="374"/>
      <c r="D11" s="374"/>
      <c r="E11" s="374"/>
      <c r="F11" s="268"/>
      <c r="G11" s="174" t="s">
        <v>187</v>
      </c>
      <c r="H11" s="374" t="s">
        <v>544</v>
      </c>
      <c r="I11" s="315"/>
      <c r="J11" s="315"/>
      <c r="K11" s="315"/>
      <c r="L11" s="315"/>
      <c r="M11" s="315"/>
      <c r="N11" s="315"/>
      <c r="O11" s="315"/>
      <c r="P11" s="315"/>
      <c r="Q11" s="315"/>
      <c r="R11" s="315"/>
      <c r="S11" s="604"/>
      <c r="T11" s="604"/>
      <c r="U11" s="604"/>
      <c r="V11" s="604"/>
      <c r="W11" s="604"/>
      <c r="X11" s="604"/>
      <c r="Y11" s="604"/>
      <c r="Z11" s="604"/>
      <c r="AA11" s="604"/>
      <c r="AB11" s="604"/>
      <c r="AC11" s="604"/>
      <c r="AD11" s="621"/>
    </row>
    <row r="12" spans="2:30" ht="21" customHeight="1">
      <c r="B12" s="273" t="s">
        <v>529</v>
      </c>
      <c r="C12" s="265"/>
      <c r="D12" s="265"/>
      <c r="E12" s="265"/>
      <c r="F12" s="267"/>
      <c r="G12" s="173" t="s">
        <v>187</v>
      </c>
      <c r="H12" s="265" t="s">
        <v>545</v>
      </c>
      <c r="I12" s="242"/>
      <c r="J12" s="242"/>
      <c r="K12" s="242"/>
      <c r="L12" s="242"/>
      <c r="M12" s="242"/>
      <c r="N12" s="242"/>
      <c r="O12" s="242"/>
      <c r="P12" s="242"/>
      <c r="Q12" s="242"/>
      <c r="R12" s="242"/>
      <c r="S12" s="179" t="s">
        <v>187</v>
      </c>
      <c r="T12" s="265" t="s">
        <v>556</v>
      </c>
      <c r="U12" s="605"/>
      <c r="V12" s="605"/>
      <c r="W12" s="605"/>
      <c r="X12" s="605"/>
      <c r="Y12" s="605"/>
      <c r="Z12" s="605"/>
      <c r="AA12" s="605"/>
      <c r="AB12" s="605"/>
      <c r="AC12" s="605"/>
      <c r="AD12" s="620"/>
    </row>
    <row r="13" spans="2:30" ht="21" customHeight="1">
      <c r="B13" s="274"/>
      <c r="C13" s="374"/>
      <c r="D13" s="374"/>
      <c r="E13" s="374"/>
      <c r="F13" s="268"/>
      <c r="G13" s="174" t="s">
        <v>187</v>
      </c>
      <c r="H13" s="374" t="s">
        <v>547</v>
      </c>
      <c r="I13" s="315"/>
      <c r="J13" s="315"/>
      <c r="K13" s="315"/>
      <c r="L13" s="315"/>
      <c r="M13" s="315"/>
      <c r="N13" s="315"/>
      <c r="O13" s="315"/>
      <c r="P13" s="315"/>
      <c r="Q13" s="315"/>
      <c r="R13" s="315"/>
      <c r="S13" s="604"/>
      <c r="T13" s="604"/>
      <c r="U13" s="604"/>
      <c r="V13" s="604"/>
      <c r="W13" s="604"/>
      <c r="X13" s="604"/>
      <c r="Y13" s="604"/>
      <c r="Z13" s="604"/>
      <c r="AA13" s="604"/>
      <c r="AB13" s="604"/>
      <c r="AC13" s="604"/>
      <c r="AD13" s="621"/>
    </row>
    <row r="14" spans="2:30" s="255" customFormat="1" ht="6" customHeight="1">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row>
    <row r="15" spans="2:30" s="255" customFormat="1">
      <c r="B15" s="87" t="s">
        <v>409</v>
      </c>
      <c r="C15" s="101"/>
      <c r="D15" s="101"/>
      <c r="E15" s="101"/>
      <c r="F15" s="131"/>
      <c r="G15" s="588"/>
      <c r="H15" s="594"/>
      <c r="I15" s="594"/>
      <c r="J15" s="594"/>
      <c r="K15" s="594"/>
      <c r="L15" s="594"/>
      <c r="M15" s="594"/>
      <c r="N15" s="594"/>
      <c r="O15" s="594"/>
      <c r="P15" s="594"/>
      <c r="Q15" s="594"/>
      <c r="R15" s="594"/>
      <c r="S15" s="594"/>
      <c r="T15" s="594"/>
      <c r="U15" s="594"/>
      <c r="V15" s="594"/>
      <c r="W15" s="594"/>
      <c r="X15" s="594"/>
      <c r="Y15" s="610"/>
      <c r="Z15" s="409"/>
      <c r="AA15" s="539" t="s">
        <v>438</v>
      </c>
      <c r="AB15" s="539" t="s">
        <v>440</v>
      </c>
      <c r="AC15" s="539" t="s">
        <v>415</v>
      </c>
      <c r="AD15" s="385"/>
    </row>
    <row r="16" spans="2:30" s="255" customFormat="1" ht="27" customHeight="1">
      <c r="B16" s="89"/>
      <c r="C16" s="103"/>
      <c r="D16" s="103"/>
      <c r="E16" s="103"/>
      <c r="F16" s="132"/>
      <c r="G16" s="589" t="s">
        <v>543</v>
      </c>
      <c r="H16" s="595"/>
      <c r="I16" s="595"/>
      <c r="J16" s="595"/>
      <c r="K16" s="595"/>
      <c r="L16" s="595"/>
      <c r="M16" s="595"/>
      <c r="N16" s="595"/>
      <c r="O16" s="595"/>
      <c r="P16" s="595"/>
      <c r="Q16" s="595"/>
      <c r="R16" s="595"/>
      <c r="S16" s="595"/>
      <c r="T16" s="595"/>
      <c r="U16" s="595"/>
      <c r="V16" s="595"/>
      <c r="W16" s="595"/>
      <c r="X16" s="595"/>
      <c r="Y16" s="611"/>
      <c r="Z16" s="241"/>
      <c r="AA16" s="117" t="s">
        <v>187</v>
      </c>
      <c r="AB16" s="117" t="s">
        <v>440</v>
      </c>
      <c r="AC16" s="117" t="s">
        <v>187</v>
      </c>
      <c r="AD16" s="270"/>
    </row>
    <row r="17" spans="2:30" s="255" customFormat="1" ht="27" customHeight="1">
      <c r="B17" s="89"/>
      <c r="C17" s="103"/>
      <c r="D17" s="103"/>
      <c r="E17" s="103"/>
      <c r="F17" s="132"/>
      <c r="G17" s="590" t="s">
        <v>172</v>
      </c>
      <c r="H17" s="596"/>
      <c r="I17" s="596"/>
      <c r="J17" s="596"/>
      <c r="K17" s="596"/>
      <c r="L17" s="596"/>
      <c r="M17" s="596"/>
      <c r="N17" s="596"/>
      <c r="O17" s="596"/>
      <c r="P17" s="596"/>
      <c r="Q17" s="596"/>
      <c r="R17" s="596"/>
      <c r="S17" s="596"/>
      <c r="T17" s="596"/>
      <c r="U17" s="596"/>
      <c r="V17" s="596"/>
      <c r="W17" s="596"/>
      <c r="X17" s="596"/>
      <c r="Y17" s="612"/>
      <c r="Z17" s="241"/>
      <c r="AA17" s="117" t="s">
        <v>187</v>
      </c>
      <c r="AB17" s="117" t="s">
        <v>440</v>
      </c>
      <c r="AC17" s="117" t="s">
        <v>187</v>
      </c>
      <c r="AD17" s="270"/>
    </row>
    <row r="18" spans="2:30" s="255" customFormat="1" ht="27" customHeight="1">
      <c r="B18" s="88"/>
      <c r="C18" s="102"/>
      <c r="D18" s="102"/>
      <c r="E18" s="102"/>
      <c r="F18" s="130"/>
      <c r="G18" s="591" t="s">
        <v>414</v>
      </c>
      <c r="H18" s="597"/>
      <c r="I18" s="597"/>
      <c r="J18" s="597"/>
      <c r="K18" s="597"/>
      <c r="L18" s="597"/>
      <c r="M18" s="597"/>
      <c r="N18" s="597"/>
      <c r="O18" s="597"/>
      <c r="P18" s="597"/>
      <c r="Q18" s="597"/>
      <c r="R18" s="597"/>
      <c r="S18" s="597"/>
      <c r="T18" s="597"/>
      <c r="U18" s="597"/>
      <c r="V18" s="597"/>
      <c r="W18" s="597"/>
      <c r="X18" s="597"/>
      <c r="Y18" s="613"/>
      <c r="Z18" s="614"/>
      <c r="AA18" s="180" t="s">
        <v>187</v>
      </c>
      <c r="AB18" s="180" t="s">
        <v>440</v>
      </c>
      <c r="AC18" s="180" t="s">
        <v>187</v>
      </c>
      <c r="AD18" s="622"/>
    </row>
    <row r="19" spans="2:30" s="255" customFormat="1" ht="6" customHeight="1">
      <c r="B19" s="103"/>
      <c r="C19" s="103"/>
      <c r="D19" s="103"/>
      <c r="E19" s="103"/>
      <c r="F19" s="103"/>
      <c r="G19" s="592"/>
      <c r="H19" s="592"/>
      <c r="I19" s="592"/>
      <c r="J19" s="592"/>
      <c r="K19" s="592"/>
      <c r="L19" s="592"/>
      <c r="M19" s="592"/>
      <c r="N19" s="592"/>
      <c r="O19" s="592"/>
      <c r="P19" s="592"/>
      <c r="Q19" s="592"/>
      <c r="R19" s="592"/>
      <c r="S19" s="592"/>
      <c r="T19" s="592"/>
      <c r="U19" s="592"/>
      <c r="V19" s="592"/>
      <c r="W19" s="592"/>
      <c r="X19" s="592"/>
      <c r="Y19" s="592"/>
      <c r="Z19" s="615"/>
      <c r="AA19" s="615"/>
      <c r="AB19" s="615"/>
      <c r="AC19" s="615"/>
      <c r="AD19" s="615"/>
    </row>
    <row r="20" spans="2:30" s="255" customFormat="1">
      <c r="B20" s="255" t="s">
        <v>532</v>
      </c>
      <c r="C20" s="103"/>
      <c r="D20" s="103"/>
      <c r="E20" s="103"/>
      <c r="F20" s="103"/>
      <c r="G20" s="592"/>
      <c r="H20" s="592"/>
      <c r="I20" s="592"/>
      <c r="J20" s="592"/>
      <c r="K20" s="592"/>
      <c r="L20" s="592"/>
      <c r="M20" s="592"/>
      <c r="N20" s="592"/>
      <c r="O20" s="592"/>
      <c r="P20" s="592"/>
      <c r="Q20" s="592"/>
      <c r="R20" s="592"/>
      <c r="S20" s="592"/>
      <c r="T20" s="592"/>
      <c r="U20" s="592"/>
      <c r="V20" s="592"/>
      <c r="W20" s="592"/>
      <c r="X20" s="592"/>
      <c r="Y20" s="592"/>
      <c r="Z20" s="615"/>
      <c r="AA20" s="615"/>
      <c r="AB20" s="615"/>
      <c r="AC20" s="615"/>
      <c r="AD20" s="615"/>
    </row>
    <row r="21" spans="2:30" s="255" customFormat="1">
      <c r="B21" s="255" t="s">
        <v>467</v>
      </c>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4"/>
      <c r="AD21" s="254"/>
    </row>
    <row r="22" spans="2:30" s="255" customFormat="1" ht="3.75" customHeight="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row>
    <row r="23" spans="2:30" s="255" customFormat="1" ht="2.25" customHeight="1">
      <c r="B23" s="201" t="s">
        <v>477</v>
      </c>
      <c r="C23" s="149"/>
      <c r="D23" s="149"/>
      <c r="E23" s="149"/>
      <c r="F23" s="210"/>
      <c r="G23" s="273"/>
      <c r="H23" s="265"/>
      <c r="I23" s="265"/>
      <c r="J23" s="265"/>
      <c r="K23" s="265"/>
      <c r="L23" s="265"/>
      <c r="M23" s="265"/>
      <c r="N23" s="265"/>
      <c r="O23" s="265"/>
      <c r="P23" s="265"/>
      <c r="Q23" s="265"/>
      <c r="R23" s="265"/>
      <c r="S23" s="265"/>
      <c r="T23" s="265"/>
      <c r="U23" s="265"/>
      <c r="V23" s="265"/>
      <c r="W23" s="265"/>
      <c r="X23" s="265"/>
      <c r="Y23" s="265"/>
      <c r="Z23" s="273"/>
      <c r="AA23" s="265"/>
      <c r="AB23" s="265"/>
      <c r="AC23" s="242"/>
      <c r="AD23" s="385"/>
    </row>
    <row r="24" spans="2:30" s="255" customFormat="1" ht="13.5" customHeight="1">
      <c r="B24" s="545"/>
      <c r="C24" s="577"/>
      <c r="D24" s="577"/>
      <c r="E24" s="577"/>
      <c r="F24" s="585"/>
      <c r="G24" s="264"/>
      <c r="H24" s="255" t="s">
        <v>167</v>
      </c>
      <c r="I24" s="255"/>
      <c r="J24" s="255"/>
      <c r="K24" s="255"/>
      <c r="L24" s="255"/>
      <c r="M24" s="255"/>
      <c r="N24" s="255"/>
      <c r="O24" s="255"/>
      <c r="P24" s="255"/>
      <c r="Q24" s="255"/>
      <c r="R24" s="255"/>
      <c r="S24" s="255"/>
      <c r="T24" s="255"/>
      <c r="U24" s="255"/>
      <c r="V24" s="255"/>
      <c r="W24" s="255"/>
      <c r="X24" s="255"/>
      <c r="Y24" s="255"/>
      <c r="Z24" s="264"/>
      <c r="AA24" s="617" t="s">
        <v>438</v>
      </c>
      <c r="AB24" s="617" t="s">
        <v>440</v>
      </c>
      <c r="AC24" s="617" t="s">
        <v>415</v>
      </c>
      <c r="AD24" s="623"/>
    </row>
    <row r="25" spans="2:30" s="255" customFormat="1" ht="15.75" customHeight="1">
      <c r="B25" s="545"/>
      <c r="C25" s="577"/>
      <c r="D25" s="577"/>
      <c r="E25" s="577"/>
      <c r="F25" s="585"/>
      <c r="G25" s="264"/>
      <c r="H25" s="255"/>
      <c r="I25" s="531" t="s">
        <v>449</v>
      </c>
      <c r="J25" s="587" t="s">
        <v>551</v>
      </c>
      <c r="K25" s="191"/>
      <c r="L25" s="191"/>
      <c r="M25" s="191"/>
      <c r="N25" s="191"/>
      <c r="O25" s="191"/>
      <c r="P25" s="191"/>
      <c r="Q25" s="191"/>
      <c r="R25" s="191"/>
      <c r="S25" s="191"/>
      <c r="T25" s="191"/>
      <c r="U25" s="171"/>
      <c r="V25" s="177"/>
      <c r="W25" s="448" t="s">
        <v>471</v>
      </c>
      <c r="X25" s="255"/>
      <c r="Y25" s="255"/>
      <c r="Z25" s="616"/>
      <c r="AA25" s="255"/>
      <c r="AB25" s="255"/>
      <c r="AC25" s="254"/>
      <c r="AD25" s="270"/>
    </row>
    <row r="26" spans="2:30" s="75" customFormat="1" ht="15.75" customHeight="1">
      <c r="B26" s="545"/>
      <c r="C26" s="577"/>
      <c r="D26" s="577"/>
      <c r="E26" s="577"/>
      <c r="F26" s="585"/>
      <c r="G26" s="264"/>
      <c r="H26" s="255"/>
      <c r="I26" s="534" t="s">
        <v>331</v>
      </c>
      <c r="J26" s="587" t="s">
        <v>408</v>
      </c>
      <c r="K26" s="191"/>
      <c r="L26" s="191"/>
      <c r="M26" s="191"/>
      <c r="N26" s="191"/>
      <c r="O26" s="191"/>
      <c r="P26" s="191"/>
      <c r="Q26" s="191"/>
      <c r="R26" s="191"/>
      <c r="S26" s="191"/>
      <c r="T26" s="191"/>
      <c r="U26" s="171"/>
      <c r="V26" s="177"/>
      <c r="W26" s="448" t="s">
        <v>471</v>
      </c>
      <c r="X26" s="255"/>
      <c r="Y26" s="608"/>
      <c r="Z26" s="241"/>
      <c r="AA26" s="117" t="s">
        <v>187</v>
      </c>
      <c r="AB26" s="117" t="s">
        <v>440</v>
      </c>
      <c r="AC26" s="117" t="s">
        <v>187</v>
      </c>
      <c r="AD26" s="270"/>
    </row>
    <row r="27" spans="2:30" s="75" customFormat="1">
      <c r="B27" s="545"/>
      <c r="C27" s="577"/>
      <c r="D27" s="577"/>
      <c r="E27" s="577"/>
      <c r="F27" s="585"/>
      <c r="G27" s="264"/>
      <c r="H27" s="255" t="s">
        <v>433</v>
      </c>
      <c r="I27" s="255"/>
      <c r="J27" s="255"/>
      <c r="K27" s="255"/>
      <c r="L27" s="255"/>
      <c r="M27" s="255"/>
      <c r="N27" s="255"/>
      <c r="O27" s="255"/>
      <c r="P27" s="255"/>
      <c r="Q27" s="255"/>
      <c r="R27" s="255"/>
      <c r="S27" s="255"/>
      <c r="T27" s="255"/>
      <c r="U27" s="117"/>
      <c r="V27" s="117"/>
      <c r="W27" s="255"/>
      <c r="X27" s="255"/>
      <c r="Y27" s="255"/>
      <c r="Z27" s="264"/>
      <c r="AA27" s="255"/>
      <c r="AB27" s="255"/>
      <c r="AC27" s="254"/>
      <c r="AD27" s="270"/>
    </row>
    <row r="28" spans="2:30" s="75" customFormat="1">
      <c r="B28" s="545"/>
      <c r="C28" s="577"/>
      <c r="D28" s="577"/>
      <c r="E28" s="577"/>
      <c r="F28" s="585"/>
      <c r="G28" s="264"/>
      <c r="H28" s="255" t="s">
        <v>45</v>
      </c>
      <c r="I28" s="255"/>
      <c r="J28" s="255"/>
      <c r="K28" s="255"/>
      <c r="L28" s="255"/>
      <c r="M28" s="255"/>
      <c r="N28" s="255"/>
      <c r="O28" s="255"/>
      <c r="P28" s="255"/>
      <c r="Q28" s="255"/>
      <c r="R28" s="255"/>
      <c r="S28" s="255"/>
      <c r="T28" s="606"/>
      <c r="U28" s="608"/>
      <c r="V28" s="117"/>
      <c r="W28" s="255"/>
      <c r="X28" s="255"/>
      <c r="Y28" s="255"/>
      <c r="Z28" s="264"/>
      <c r="AA28" s="255"/>
      <c r="AB28" s="255"/>
      <c r="AC28" s="254"/>
      <c r="AD28" s="270"/>
    </row>
    <row r="29" spans="2:30" s="75" customFormat="1" ht="29.25" customHeight="1">
      <c r="B29" s="545"/>
      <c r="C29" s="577"/>
      <c r="D29" s="577"/>
      <c r="E29" s="577"/>
      <c r="F29" s="585"/>
      <c r="G29" s="264"/>
      <c r="H29" s="255"/>
      <c r="I29" s="531" t="s">
        <v>354</v>
      </c>
      <c r="J29" s="598" t="s">
        <v>552</v>
      </c>
      <c r="K29" s="598"/>
      <c r="L29" s="598"/>
      <c r="M29" s="598"/>
      <c r="N29" s="598"/>
      <c r="O29" s="598"/>
      <c r="P29" s="598"/>
      <c r="Q29" s="598"/>
      <c r="R29" s="598"/>
      <c r="S29" s="598"/>
      <c r="T29" s="598"/>
      <c r="U29" s="171"/>
      <c r="V29" s="177"/>
      <c r="W29" s="448" t="s">
        <v>471</v>
      </c>
      <c r="X29" s="255"/>
      <c r="Y29" s="608"/>
      <c r="Z29" s="241"/>
      <c r="AA29" s="117" t="s">
        <v>187</v>
      </c>
      <c r="AB29" s="117" t="s">
        <v>440</v>
      </c>
      <c r="AC29" s="117" t="s">
        <v>187</v>
      </c>
      <c r="AD29" s="270"/>
    </row>
    <row r="30" spans="2:30" s="75" customFormat="1" ht="2.25" customHeight="1">
      <c r="B30" s="546"/>
      <c r="C30" s="580"/>
      <c r="D30" s="580"/>
      <c r="E30" s="580"/>
      <c r="F30" s="586"/>
      <c r="G30" s="274"/>
      <c r="H30" s="374"/>
      <c r="I30" s="374"/>
      <c r="J30" s="374"/>
      <c r="K30" s="374"/>
      <c r="L30" s="374"/>
      <c r="M30" s="374"/>
      <c r="N30" s="374"/>
      <c r="O30" s="374"/>
      <c r="P30" s="374"/>
      <c r="Q30" s="374"/>
      <c r="R30" s="374"/>
      <c r="S30" s="374"/>
      <c r="T30" s="607"/>
      <c r="U30" s="609"/>
      <c r="V30" s="180"/>
      <c r="W30" s="374"/>
      <c r="X30" s="374"/>
      <c r="Y30" s="374"/>
      <c r="Z30" s="274"/>
      <c r="AA30" s="374"/>
      <c r="AB30" s="374"/>
      <c r="AC30" s="315"/>
      <c r="AD30" s="624"/>
    </row>
    <row r="31" spans="2:30" s="75" customFormat="1" ht="6" customHeight="1">
      <c r="B31" s="577"/>
      <c r="C31" s="577"/>
      <c r="D31" s="577"/>
      <c r="E31" s="577"/>
      <c r="F31" s="577"/>
      <c r="G31" s="255"/>
      <c r="H31" s="255"/>
      <c r="I31" s="255"/>
      <c r="J31" s="255"/>
      <c r="K31" s="255"/>
      <c r="L31" s="255"/>
      <c r="M31" s="255"/>
      <c r="N31" s="255"/>
      <c r="O31" s="255"/>
      <c r="P31" s="255"/>
      <c r="Q31" s="255"/>
      <c r="R31" s="255"/>
      <c r="S31" s="255"/>
      <c r="T31" s="606"/>
      <c r="U31" s="608"/>
      <c r="V31" s="117"/>
      <c r="W31" s="255"/>
      <c r="X31" s="255"/>
      <c r="Y31" s="255"/>
      <c r="Z31" s="255"/>
      <c r="AA31" s="255"/>
      <c r="AB31" s="255"/>
      <c r="AC31" s="255"/>
      <c r="AD31" s="255"/>
    </row>
    <row r="32" spans="2:30" s="75" customFormat="1">
      <c r="B32" s="255" t="s">
        <v>533</v>
      </c>
      <c r="C32" s="577"/>
      <c r="D32" s="577"/>
      <c r="E32" s="577"/>
      <c r="F32" s="577"/>
      <c r="G32" s="255"/>
      <c r="H32" s="255"/>
      <c r="I32" s="255"/>
      <c r="J32" s="255"/>
      <c r="K32" s="255"/>
      <c r="L32" s="255"/>
      <c r="M32" s="255"/>
      <c r="N32" s="255"/>
      <c r="O32" s="255"/>
      <c r="P32" s="255"/>
      <c r="Q32" s="255"/>
      <c r="R32" s="255"/>
      <c r="S32" s="255"/>
      <c r="T32" s="606"/>
      <c r="U32" s="608"/>
      <c r="V32" s="117"/>
      <c r="W32" s="255"/>
      <c r="X32" s="255"/>
      <c r="Y32" s="255"/>
      <c r="Z32" s="255"/>
      <c r="AA32" s="255"/>
      <c r="AB32" s="255"/>
      <c r="AC32" s="255"/>
      <c r="AD32" s="255"/>
    </row>
    <row r="33" spans="2:30" s="75" customFormat="1" ht="4.5" customHeight="1">
      <c r="B33" s="577"/>
      <c r="C33" s="577"/>
      <c r="D33" s="577"/>
      <c r="E33" s="577"/>
      <c r="F33" s="577"/>
      <c r="G33" s="255"/>
      <c r="H33" s="255"/>
      <c r="I33" s="255"/>
      <c r="J33" s="255"/>
      <c r="K33" s="255"/>
      <c r="L33" s="255"/>
      <c r="M33" s="255"/>
      <c r="N33" s="255"/>
      <c r="O33" s="255"/>
      <c r="P33" s="255"/>
      <c r="Q33" s="255"/>
      <c r="R33" s="255"/>
      <c r="S33" s="255"/>
      <c r="T33" s="606"/>
      <c r="U33" s="608"/>
      <c r="V33" s="117"/>
      <c r="W33" s="255"/>
      <c r="X33" s="255"/>
      <c r="Y33" s="255"/>
      <c r="Z33" s="255"/>
      <c r="AA33" s="255"/>
      <c r="AB33" s="255"/>
      <c r="AC33" s="255"/>
      <c r="AD33" s="255"/>
    </row>
    <row r="34" spans="2:30" s="75" customFormat="1" ht="2.25" customHeight="1">
      <c r="B34" s="201" t="s">
        <v>477</v>
      </c>
      <c r="C34" s="149"/>
      <c r="D34" s="149"/>
      <c r="E34" s="149"/>
      <c r="F34" s="210"/>
      <c r="G34" s="273"/>
      <c r="H34" s="265"/>
      <c r="I34" s="265"/>
      <c r="J34" s="265"/>
      <c r="K34" s="265"/>
      <c r="L34" s="265"/>
      <c r="M34" s="265"/>
      <c r="N34" s="265"/>
      <c r="O34" s="265"/>
      <c r="P34" s="265"/>
      <c r="Q34" s="265"/>
      <c r="R34" s="265"/>
      <c r="S34" s="265"/>
      <c r="T34" s="265"/>
      <c r="U34" s="179"/>
      <c r="V34" s="179"/>
      <c r="W34" s="265"/>
      <c r="X34" s="265"/>
      <c r="Y34" s="265"/>
      <c r="Z34" s="273"/>
      <c r="AA34" s="265"/>
      <c r="AB34" s="265"/>
      <c r="AC34" s="242"/>
      <c r="AD34" s="385"/>
    </row>
    <row r="35" spans="2:30" s="75" customFormat="1" ht="13.5" customHeight="1">
      <c r="B35" s="545"/>
      <c r="C35" s="577"/>
      <c r="D35" s="577"/>
      <c r="E35" s="577"/>
      <c r="F35" s="585"/>
      <c r="G35" s="264"/>
      <c r="H35" s="255" t="s">
        <v>511</v>
      </c>
      <c r="I35" s="255"/>
      <c r="J35" s="255"/>
      <c r="K35" s="255"/>
      <c r="L35" s="255"/>
      <c r="M35" s="255"/>
      <c r="N35" s="255"/>
      <c r="O35" s="255"/>
      <c r="P35" s="255"/>
      <c r="Q35" s="255"/>
      <c r="R35" s="255"/>
      <c r="S35" s="255"/>
      <c r="T35" s="255"/>
      <c r="U35" s="117"/>
      <c r="V35" s="117"/>
      <c r="W35" s="255"/>
      <c r="X35" s="255"/>
      <c r="Y35" s="255"/>
      <c r="Z35" s="264"/>
      <c r="AA35" s="617" t="s">
        <v>438</v>
      </c>
      <c r="AB35" s="617" t="s">
        <v>440</v>
      </c>
      <c r="AC35" s="617" t="s">
        <v>415</v>
      </c>
      <c r="AD35" s="623"/>
    </row>
    <row r="36" spans="2:30" s="75" customFormat="1" ht="15.75" customHeight="1">
      <c r="B36" s="545"/>
      <c r="C36" s="577"/>
      <c r="D36" s="577"/>
      <c r="E36" s="577"/>
      <c r="F36" s="585"/>
      <c r="G36" s="264"/>
      <c r="H36" s="255"/>
      <c r="I36" s="531" t="s">
        <v>449</v>
      </c>
      <c r="J36" s="593" t="s">
        <v>551</v>
      </c>
      <c r="K36" s="191"/>
      <c r="L36" s="191"/>
      <c r="M36" s="191"/>
      <c r="N36" s="191"/>
      <c r="O36" s="191"/>
      <c r="P36" s="191"/>
      <c r="Q36" s="191"/>
      <c r="R36" s="191"/>
      <c r="S36" s="191"/>
      <c r="T36" s="191"/>
      <c r="U36" s="171"/>
      <c r="V36" s="177"/>
      <c r="W36" s="448" t="s">
        <v>471</v>
      </c>
      <c r="X36" s="255"/>
      <c r="Y36" s="255"/>
      <c r="Z36" s="616"/>
      <c r="AA36" s="255"/>
      <c r="AB36" s="255"/>
      <c r="AC36" s="254"/>
      <c r="AD36" s="270"/>
    </row>
    <row r="37" spans="2:30" s="75" customFormat="1" ht="15.75" customHeight="1">
      <c r="B37" s="545"/>
      <c r="C37" s="577"/>
      <c r="D37" s="577"/>
      <c r="E37" s="577"/>
      <c r="F37" s="585"/>
      <c r="G37" s="264"/>
      <c r="H37" s="255"/>
      <c r="I37" s="534" t="s">
        <v>331</v>
      </c>
      <c r="J37" s="599" t="s">
        <v>408</v>
      </c>
      <c r="K37" s="374"/>
      <c r="L37" s="374"/>
      <c r="M37" s="374"/>
      <c r="N37" s="374"/>
      <c r="O37" s="374"/>
      <c r="P37" s="374"/>
      <c r="Q37" s="374"/>
      <c r="R37" s="374"/>
      <c r="S37" s="374"/>
      <c r="T37" s="374"/>
      <c r="U37" s="171"/>
      <c r="V37" s="177"/>
      <c r="W37" s="448" t="s">
        <v>471</v>
      </c>
      <c r="X37" s="255"/>
      <c r="Y37" s="608"/>
      <c r="Z37" s="241"/>
      <c r="AA37" s="117" t="s">
        <v>187</v>
      </c>
      <c r="AB37" s="117" t="s">
        <v>440</v>
      </c>
      <c r="AC37" s="117" t="s">
        <v>187</v>
      </c>
      <c r="AD37" s="270"/>
    </row>
    <row r="38" spans="2:30" s="75" customFormat="1" ht="13.5" customHeight="1">
      <c r="B38" s="545"/>
      <c r="C38" s="577"/>
      <c r="D38" s="577"/>
      <c r="E38" s="577"/>
      <c r="F38" s="585"/>
      <c r="G38" s="264"/>
      <c r="H38" s="255" t="s">
        <v>433</v>
      </c>
      <c r="I38" s="255"/>
      <c r="J38" s="255"/>
      <c r="K38" s="255"/>
      <c r="L38" s="255"/>
      <c r="M38" s="255"/>
      <c r="N38" s="255"/>
      <c r="O38" s="255"/>
      <c r="P38" s="255"/>
      <c r="Q38" s="255"/>
      <c r="R38" s="255"/>
      <c r="S38" s="255"/>
      <c r="T38" s="255"/>
      <c r="U38" s="117"/>
      <c r="V38" s="117"/>
      <c r="W38" s="255"/>
      <c r="X38" s="255"/>
      <c r="Y38" s="255"/>
      <c r="Z38" s="264"/>
      <c r="AA38" s="255"/>
      <c r="AB38" s="255"/>
      <c r="AC38" s="254"/>
      <c r="AD38" s="270"/>
    </row>
    <row r="39" spans="2:30" s="75" customFormat="1" ht="13.5" customHeight="1">
      <c r="B39" s="545"/>
      <c r="C39" s="577"/>
      <c r="D39" s="577"/>
      <c r="E39" s="577"/>
      <c r="F39" s="585"/>
      <c r="G39" s="264"/>
      <c r="H39" s="255" t="s">
        <v>200</v>
      </c>
      <c r="I39" s="255"/>
      <c r="J39" s="255"/>
      <c r="K39" s="255"/>
      <c r="L39" s="255"/>
      <c r="M39" s="255"/>
      <c r="N39" s="255"/>
      <c r="O39" s="255"/>
      <c r="P39" s="255"/>
      <c r="Q39" s="255"/>
      <c r="R39" s="255"/>
      <c r="S39" s="255"/>
      <c r="T39" s="606"/>
      <c r="U39" s="608"/>
      <c r="V39" s="117"/>
      <c r="W39" s="255"/>
      <c r="X39" s="255"/>
      <c r="Y39" s="255"/>
      <c r="Z39" s="264"/>
      <c r="AA39" s="255"/>
      <c r="AB39" s="255"/>
      <c r="AC39" s="254"/>
      <c r="AD39" s="270"/>
    </row>
    <row r="40" spans="2:30" s="75" customFormat="1" ht="30" customHeight="1">
      <c r="B40" s="545"/>
      <c r="C40" s="577"/>
      <c r="D40" s="577"/>
      <c r="E40" s="577"/>
      <c r="F40" s="585"/>
      <c r="G40" s="264"/>
      <c r="H40" s="255"/>
      <c r="I40" s="531" t="s">
        <v>354</v>
      </c>
      <c r="J40" s="598" t="s">
        <v>460</v>
      </c>
      <c r="K40" s="598"/>
      <c r="L40" s="598"/>
      <c r="M40" s="598"/>
      <c r="N40" s="598"/>
      <c r="O40" s="598"/>
      <c r="P40" s="598"/>
      <c r="Q40" s="598"/>
      <c r="R40" s="598"/>
      <c r="S40" s="598"/>
      <c r="T40" s="598"/>
      <c r="U40" s="171"/>
      <c r="V40" s="177"/>
      <c r="W40" s="448" t="s">
        <v>471</v>
      </c>
      <c r="X40" s="255"/>
      <c r="Y40" s="608"/>
      <c r="Z40" s="241"/>
      <c r="AA40" s="117" t="s">
        <v>187</v>
      </c>
      <c r="AB40" s="117" t="s">
        <v>440</v>
      </c>
      <c r="AC40" s="117" t="s">
        <v>187</v>
      </c>
      <c r="AD40" s="270"/>
    </row>
    <row r="41" spans="2:30" s="75" customFormat="1" ht="2.25" customHeight="1">
      <c r="B41" s="546"/>
      <c r="C41" s="580"/>
      <c r="D41" s="580"/>
      <c r="E41" s="580"/>
      <c r="F41" s="586"/>
      <c r="G41" s="274"/>
      <c r="H41" s="374"/>
      <c r="I41" s="374"/>
      <c r="J41" s="374"/>
      <c r="K41" s="374"/>
      <c r="L41" s="374"/>
      <c r="M41" s="374"/>
      <c r="N41" s="374"/>
      <c r="O41" s="374"/>
      <c r="P41" s="374"/>
      <c r="Q41" s="374"/>
      <c r="R41" s="374"/>
      <c r="S41" s="374"/>
      <c r="T41" s="607"/>
      <c r="U41" s="609"/>
      <c r="V41" s="180"/>
      <c r="W41" s="374"/>
      <c r="X41" s="374"/>
      <c r="Y41" s="374"/>
      <c r="Z41" s="274"/>
      <c r="AA41" s="374"/>
      <c r="AB41" s="374"/>
      <c r="AC41" s="315"/>
      <c r="AD41" s="624"/>
    </row>
    <row r="42" spans="2:30" s="75" customFormat="1" ht="6" customHeight="1">
      <c r="B42" s="577"/>
      <c r="C42" s="577"/>
      <c r="D42" s="577"/>
      <c r="E42" s="577"/>
      <c r="F42" s="577"/>
      <c r="G42" s="255"/>
      <c r="H42" s="255"/>
      <c r="I42" s="255"/>
      <c r="J42" s="255"/>
      <c r="K42" s="255"/>
      <c r="L42" s="255"/>
      <c r="M42" s="255"/>
      <c r="N42" s="255"/>
      <c r="O42" s="255"/>
      <c r="P42" s="255"/>
      <c r="Q42" s="255"/>
      <c r="R42" s="255"/>
      <c r="S42" s="255"/>
      <c r="T42" s="606"/>
      <c r="U42" s="608"/>
      <c r="V42" s="117"/>
      <c r="W42" s="255"/>
      <c r="X42" s="255"/>
      <c r="Y42" s="255"/>
      <c r="Z42" s="255"/>
      <c r="AA42" s="255"/>
      <c r="AB42" s="255"/>
      <c r="AC42" s="255"/>
      <c r="AD42" s="255"/>
    </row>
    <row r="43" spans="2:30" s="75" customFormat="1" ht="13.5" customHeight="1">
      <c r="B43" s="255" t="s">
        <v>535</v>
      </c>
      <c r="C43" s="577"/>
      <c r="D43" s="577"/>
      <c r="E43" s="577"/>
      <c r="F43" s="577"/>
      <c r="G43" s="255"/>
      <c r="H43" s="255"/>
      <c r="I43" s="255"/>
      <c r="J43" s="255"/>
      <c r="K43" s="255"/>
      <c r="L43" s="255"/>
      <c r="M43" s="255"/>
      <c r="N43" s="255"/>
      <c r="O43" s="255"/>
      <c r="P43" s="255"/>
      <c r="Q43" s="255"/>
      <c r="R43" s="255"/>
      <c r="S43" s="255"/>
      <c r="T43" s="606"/>
      <c r="U43" s="608"/>
      <c r="V43" s="117"/>
      <c r="W43" s="255"/>
      <c r="X43" s="255"/>
      <c r="Y43" s="255"/>
      <c r="Z43" s="255"/>
      <c r="AA43" s="255"/>
      <c r="AB43" s="255"/>
      <c r="AC43" s="255"/>
      <c r="AD43" s="255"/>
    </row>
    <row r="44" spans="2:30" s="75" customFormat="1" ht="13.5" customHeight="1">
      <c r="B44" s="578" t="s">
        <v>359</v>
      </c>
      <c r="C44" s="75"/>
      <c r="D44" s="577"/>
      <c r="E44" s="577"/>
      <c r="F44" s="577"/>
      <c r="G44" s="255"/>
      <c r="H44" s="255"/>
      <c r="I44" s="255"/>
      <c r="J44" s="255"/>
      <c r="K44" s="255"/>
      <c r="L44" s="255"/>
      <c r="M44" s="255"/>
      <c r="N44" s="255"/>
      <c r="O44" s="255"/>
      <c r="P44" s="255"/>
      <c r="Q44" s="255"/>
      <c r="R44" s="255"/>
      <c r="S44" s="255"/>
      <c r="T44" s="606"/>
      <c r="U44" s="608"/>
      <c r="V44" s="117"/>
      <c r="W44" s="255"/>
      <c r="X44" s="255"/>
      <c r="Y44" s="255"/>
      <c r="Z44" s="255"/>
      <c r="AA44" s="255"/>
      <c r="AB44" s="255"/>
      <c r="AC44" s="255"/>
      <c r="AD44" s="255"/>
    </row>
    <row r="45" spans="2:30" s="75" customFormat="1" ht="3" customHeight="1">
      <c r="B45" s="75"/>
      <c r="C45" s="577"/>
      <c r="D45" s="577"/>
      <c r="E45" s="577"/>
      <c r="F45" s="577"/>
      <c r="G45" s="255"/>
      <c r="H45" s="255"/>
      <c r="I45" s="255"/>
      <c r="J45" s="255"/>
      <c r="K45" s="255"/>
      <c r="L45" s="255"/>
      <c r="M45" s="255"/>
      <c r="N45" s="255"/>
      <c r="O45" s="255"/>
      <c r="P45" s="255"/>
      <c r="Q45" s="255"/>
      <c r="R45" s="255"/>
      <c r="S45" s="255"/>
      <c r="T45" s="606"/>
      <c r="U45" s="608"/>
      <c r="V45" s="117"/>
      <c r="W45" s="255"/>
      <c r="X45" s="255"/>
      <c r="Y45" s="255"/>
      <c r="Z45" s="255"/>
      <c r="AA45" s="255"/>
      <c r="AB45" s="255"/>
      <c r="AC45" s="255"/>
      <c r="AD45" s="255"/>
    </row>
    <row r="46" spans="2:30" s="75" customFormat="1" ht="3" customHeight="1">
      <c r="B46" s="201" t="s">
        <v>477</v>
      </c>
      <c r="C46" s="149"/>
      <c r="D46" s="149"/>
      <c r="E46" s="149"/>
      <c r="F46" s="210"/>
      <c r="G46" s="273"/>
      <c r="H46" s="265"/>
      <c r="I46" s="265"/>
      <c r="J46" s="265"/>
      <c r="K46" s="265"/>
      <c r="L46" s="265"/>
      <c r="M46" s="265"/>
      <c r="N46" s="265"/>
      <c r="O46" s="265"/>
      <c r="P46" s="265"/>
      <c r="Q46" s="265"/>
      <c r="R46" s="265"/>
      <c r="S46" s="265"/>
      <c r="T46" s="265"/>
      <c r="U46" s="179"/>
      <c r="V46" s="179"/>
      <c r="W46" s="265"/>
      <c r="X46" s="265"/>
      <c r="Y46" s="265"/>
      <c r="Z46" s="273"/>
      <c r="AA46" s="265"/>
      <c r="AB46" s="265"/>
      <c r="AC46" s="242"/>
      <c r="AD46" s="385"/>
    </row>
    <row r="47" spans="2:30" s="75" customFormat="1" ht="13.5" customHeight="1">
      <c r="B47" s="545"/>
      <c r="C47" s="577"/>
      <c r="D47" s="577"/>
      <c r="E47" s="577"/>
      <c r="F47" s="585"/>
      <c r="G47" s="264"/>
      <c r="H47" s="255" t="s">
        <v>549</v>
      </c>
      <c r="I47" s="255"/>
      <c r="J47" s="255"/>
      <c r="K47" s="255"/>
      <c r="L47" s="255"/>
      <c r="M47" s="255"/>
      <c r="N47" s="255"/>
      <c r="O47" s="255"/>
      <c r="P47" s="255"/>
      <c r="Q47" s="255"/>
      <c r="R47" s="255"/>
      <c r="S47" s="255"/>
      <c r="T47" s="255"/>
      <c r="U47" s="117"/>
      <c r="V47" s="117"/>
      <c r="W47" s="255"/>
      <c r="X47" s="255"/>
      <c r="Y47" s="255"/>
      <c r="Z47" s="264"/>
      <c r="AA47" s="617" t="s">
        <v>438</v>
      </c>
      <c r="AB47" s="617" t="s">
        <v>440</v>
      </c>
      <c r="AC47" s="617" t="s">
        <v>415</v>
      </c>
      <c r="AD47" s="623"/>
    </row>
    <row r="48" spans="2:30" s="75" customFormat="1" ht="15.75" customHeight="1">
      <c r="B48" s="545"/>
      <c r="C48" s="577"/>
      <c r="D48" s="577"/>
      <c r="E48" s="577"/>
      <c r="F48" s="585"/>
      <c r="G48" s="264"/>
      <c r="H48" s="255"/>
      <c r="I48" s="531" t="s">
        <v>449</v>
      </c>
      <c r="J48" s="593" t="s">
        <v>551</v>
      </c>
      <c r="K48" s="191"/>
      <c r="L48" s="191"/>
      <c r="M48" s="191"/>
      <c r="N48" s="191"/>
      <c r="O48" s="191"/>
      <c r="P48" s="191"/>
      <c r="Q48" s="191"/>
      <c r="R48" s="191"/>
      <c r="S48" s="191"/>
      <c r="T48" s="191"/>
      <c r="U48" s="171"/>
      <c r="V48" s="177"/>
      <c r="W48" s="448" t="s">
        <v>471</v>
      </c>
      <c r="X48" s="255"/>
      <c r="Y48" s="255"/>
      <c r="Z48" s="616"/>
      <c r="AA48" s="255"/>
      <c r="AB48" s="255"/>
      <c r="AC48" s="254"/>
      <c r="AD48" s="270"/>
    </row>
    <row r="49" spans="2:30" s="75" customFormat="1" ht="15.75" customHeight="1">
      <c r="B49" s="545"/>
      <c r="C49" s="577"/>
      <c r="D49" s="577"/>
      <c r="E49" s="577"/>
      <c r="F49" s="585"/>
      <c r="G49" s="264"/>
      <c r="H49" s="255"/>
      <c r="I49" s="534" t="s">
        <v>331</v>
      </c>
      <c r="J49" s="599" t="s">
        <v>408</v>
      </c>
      <c r="K49" s="374"/>
      <c r="L49" s="374"/>
      <c r="M49" s="374"/>
      <c r="N49" s="374"/>
      <c r="O49" s="374"/>
      <c r="P49" s="374"/>
      <c r="Q49" s="374"/>
      <c r="R49" s="374"/>
      <c r="S49" s="374"/>
      <c r="T49" s="374"/>
      <c r="U49" s="171"/>
      <c r="V49" s="177"/>
      <c r="W49" s="448" t="s">
        <v>471</v>
      </c>
      <c r="X49" s="255"/>
      <c r="Y49" s="608"/>
      <c r="Z49" s="241"/>
      <c r="AA49" s="117" t="s">
        <v>187</v>
      </c>
      <c r="AB49" s="117" t="s">
        <v>440</v>
      </c>
      <c r="AC49" s="117" t="s">
        <v>187</v>
      </c>
      <c r="AD49" s="270"/>
    </row>
    <row r="50" spans="2:30" s="75" customFormat="1" ht="13.5" customHeight="1">
      <c r="B50" s="545"/>
      <c r="C50" s="577"/>
      <c r="D50" s="577"/>
      <c r="E50" s="577"/>
      <c r="F50" s="585"/>
      <c r="G50" s="264"/>
      <c r="H50" s="255" t="s">
        <v>433</v>
      </c>
      <c r="I50" s="255"/>
      <c r="J50" s="255"/>
      <c r="K50" s="255"/>
      <c r="L50" s="255"/>
      <c r="M50" s="255"/>
      <c r="N50" s="255"/>
      <c r="O50" s="255"/>
      <c r="P50" s="255"/>
      <c r="Q50" s="255"/>
      <c r="R50" s="255"/>
      <c r="S50" s="255"/>
      <c r="T50" s="255"/>
      <c r="U50" s="117"/>
      <c r="V50" s="117"/>
      <c r="W50" s="255"/>
      <c r="X50" s="255"/>
      <c r="Y50" s="255"/>
      <c r="Z50" s="264"/>
      <c r="AA50" s="255"/>
      <c r="AB50" s="255"/>
      <c r="AC50" s="254"/>
      <c r="AD50" s="270"/>
    </row>
    <row r="51" spans="2:30" s="75" customFormat="1" ht="13.5" customHeight="1">
      <c r="B51" s="545"/>
      <c r="C51" s="577"/>
      <c r="D51" s="577"/>
      <c r="E51" s="577"/>
      <c r="F51" s="585"/>
      <c r="G51" s="264"/>
      <c r="H51" s="255" t="s">
        <v>550</v>
      </c>
      <c r="I51" s="255"/>
      <c r="J51" s="255"/>
      <c r="K51" s="255"/>
      <c r="L51" s="255"/>
      <c r="M51" s="255"/>
      <c r="N51" s="255"/>
      <c r="O51" s="255"/>
      <c r="P51" s="255"/>
      <c r="Q51" s="255"/>
      <c r="R51" s="255"/>
      <c r="S51" s="255"/>
      <c r="T51" s="606"/>
      <c r="U51" s="608"/>
      <c r="V51" s="117"/>
      <c r="W51" s="255"/>
      <c r="X51" s="255"/>
      <c r="Y51" s="255"/>
      <c r="Z51" s="264"/>
      <c r="AA51" s="255"/>
      <c r="AB51" s="255"/>
      <c r="AC51" s="254"/>
      <c r="AD51" s="270"/>
    </row>
    <row r="52" spans="2:30" s="75" customFormat="1" ht="30" customHeight="1">
      <c r="B52" s="545"/>
      <c r="C52" s="577"/>
      <c r="D52" s="577"/>
      <c r="E52" s="577"/>
      <c r="F52" s="585"/>
      <c r="G52" s="264"/>
      <c r="H52" s="255"/>
      <c r="I52" s="531" t="s">
        <v>354</v>
      </c>
      <c r="J52" s="598" t="s">
        <v>460</v>
      </c>
      <c r="K52" s="598"/>
      <c r="L52" s="598"/>
      <c r="M52" s="598"/>
      <c r="N52" s="598"/>
      <c r="O52" s="598"/>
      <c r="P52" s="598"/>
      <c r="Q52" s="598"/>
      <c r="R52" s="598"/>
      <c r="S52" s="598"/>
      <c r="T52" s="598"/>
      <c r="U52" s="171"/>
      <c r="V52" s="177"/>
      <c r="W52" s="448" t="s">
        <v>471</v>
      </c>
      <c r="X52" s="255"/>
      <c r="Y52" s="608"/>
      <c r="Z52" s="241"/>
      <c r="AA52" s="117" t="s">
        <v>187</v>
      </c>
      <c r="AB52" s="117" t="s">
        <v>440</v>
      </c>
      <c r="AC52" s="117" t="s">
        <v>187</v>
      </c>
      <c r="AD52" s="270"/>
    </row>
    <row r="53" spans="2:30" s="75" customFormat="1" ht="3" customHeight="1">
      <c r="B53" s="546"/>
      <c r="C53" s="580"/>
      <c r="D53" s="580"/>
      <c r="E53" s="580"/>
      <c r="F53" s="586"/>
      <c r="G53" s="274"/>
      <c r="H53" s="374"/>
      <c r="I53" s="374"/>
      <c r="J53" s="374"/>
      <c r="K53" s="374"/>
      <c r="L53" s="374"/>
      <c r="M53" s="374"/>
      <c r="N53" s="374"/>
      <c r="O53" s="374"/>
      <c r="P53" s="374"/>
      <c r="Q53" s="374"/>
      <c r="R53" s="374"/>
      <c r="S53" s="374"/>
      <c r="T53" s="607"/>
      <c r="U53" s="609"/>
      <c r="V53" s="180"/>
      <c r="W53" s="374"/>
      <c r="X53" s="374"/>
      <c r="Y53" s="374"/>
      <c r="Z53" s="274"/>
      <c r="AA53" s="374"/>
      <c r="AB53" s="374"/>
      <c r="AC53" s="315"/>
      <c r="AD53" s="624"/>
    </row>
    <row r="54" spans="2:30" s="75" customFormat="1" ht="3" customHeight="1">
      <c r="B54" s="201" t="s">
        <v>536</v>
      </c>
      <c r="C54" s="149"/>
      <c r="D54" s="149"/>
      <c r="E54" s="149"/>
      <c r="F54" s="210"/>
      <c r="G54" s="273"/>
      <c r="H54" s="265"/>
      <c r="I54" s="265"/>
      <c r="J54" s="265"/>
      <c r="K54" s="265"/>
      <c r="L54" s="265"/>
      <c r="M54" s="265"/>
      <c r="N54" s="265"/>
      <c r="O54" s="265"/>
      <c r="P54" s="265"/>
      <c r="Q54" s="265"/>
      <c r="R54" s="265"/>
      <c r="S54" s="265"/>
      <c r="T54" s="265"/>
      <c r="U54" s="179"/>
      <c r="V54" s="179"/>
      <c r="W54" s="265"/>
      <c r="X54" s="265"/>
      <c r="Y54" s="265"/>
      <c r="Z54" s="273"/>
      <c r="AA54" s="265"/>
      <c r="AB54" s="265"/>
      <c r="AC54" s="242"/>
      <c r="AD54" s="385"/>
    </row>
    <row r="55" spans="2:30" s="75" customFormat="1">
      <c r="B55" s="545"/>
      <c r="C55" s="577"/>
      <c r="D55" s="577"/>
      <c r="E55" s="577"/>
      <c r="F55" s="585"/>
      <c r="G55" s="264"/>
      <c r="H55" s="255" t="s">
        <v>167</v>
      </c>
      <c r="I55" s="255"/>
      <c r="J55" s="255"/>
      <c r="K55" s="255"/>
      <c r="L55" s="255"/>
      <c r="M55" s="255"/>
      <c r="N55" s="255"/>
      <c r="O55" s="255"/>
      <c r="P55" s="255"/>
      <c r="Q55" s="255"/>
      <c r="R55" s="255"/>
      <c r="S55" s="255"/>
      <c r="T55" s="255"/>
      <c r="U55" s="117"/>
      <c r="V55" s="117"/>
      <c r="W55" s="255"/>
      <c r="X55" s="255"/>
      <c r="Y55" s="255"/>
      <c r="Z55" s="264"/>
      <c r="AA55" s="617" t="s">
        <v>438</v>
      </c>
      <c r="AB55" s="617" t="s">
        <v>440</v>
      </c>
      <c r="AC55" s="617" t="s">
        <v>415</v>
      </c>
      <c r="AD55" s="623"/>
    </row>
    <row r="56" spans="2:30" s="75" customFormat="1" ht="15.75" customHeight="1">
      <c r="B56" s="545"/>
      <c r="C56" s="577"/>
      <c r="D56" s="577"/>
      <c r="E56" s="577"/>
      <c r="F56" s="585"/>
      <c r="G56" s="264"/>
      <c r="H56" s="255"/>
      <c r="I56" s="531" t="s">
        <v>449</v>
      </c>
      <c r="J56" s="600" t="s">
        <v>553</v>
      </c>
      <c r="K56" s="602"/>
      <c r="L56" s="602"/>
      <c r="M56" s="602"/>
      <c r="N56" s="602"/>
      <c r="O56" s="602"/>
      <c r="P56" s="602"/>
      <c r="Q56" s="602"/>
      <c r="R56" s="602"/>
      <c r="S56" s="602"/>
      <c r="T56" s="602"/>
      <c r="U56" s="171"/>
      <c r="V56" s="177"/>
      <c r="W56" s="448" t="s">
        <v>471</v>
      </c>
      <c r="X56" s="255"/>
      <c r="Y56" s="255"/>
      <c r="Z56" s="264"/>
      <c r="AA56" s="255"/>
      <c r="AB56" s="255"/>
      <c r="AC56" s="254"/>
      <c r="AD56" s="270"/>
    </row>
    <row r="57" spans="2:30" s="75" customFormat="1" ht="15.75" customHeight="1">
      <c r="B57" s="545"/>
      <c r="C57" s="577"/>
      <c r="D57" s="577"/>
      <c r="E57" s="577"/>
      <c r="F57" s="585"/>
      <c r="G57" s="264"/>
      <c r="H57" s="255"/>
      <c r="I57" s="534" t="s">
        <v>331</v>
      </c>
      <c r="J57" s="601" t="s">
        <v>398</v>
      </c>
      <c r="K57" s="598"/>
      <c r="L57" s="598"/>
      <c r="M57" s="598"/>
      <c r="N57" s="598"/>
      <c r="O57" s="598"/>
      <c r="P57" s="598"/>
      <c r="Q57" s="598"/>
      <c r="R57" s="598"/>
      <c r="S57" s="598"/>
      <c r="T57" s="598"/>
      <c r="U57" s="174"/>
      <c r="V57" s="180"/>
      <c r="W57" s="268" t="s">
        <v>471</v>
      </c>
      <c r="X57" s="255"/>
      <c r="Y57" s="608"/>
      <c r="Z57" s="241"/>
      <c r="AA57" s="117" t="s">
        <v>187</v>
      </c>
      <c r="AB57" s="117" t="s">
        <v>440</v>
      </c>
      <c r="AC57" s="117" t="s">
        <v>187</v>
      </c>
      <c r="AD57" s="270"/>
    </row>
    <row r="58" spans="2:30" s="75" customFormat="1" ht="3" customHeight="1">
      <c r="B58" s="546"/>
      <c r="C58" s="580"/>
      <c r="D58" s="580"/>
      <c r="E58" s="580"/>
      <c r="F58" s="586"/>
      <c r="G58" s="274"/>
      <c r="H58" s="374"/>
      <c r="I58" s="374"/>
      <c r="J58" s="374"/>
      <c r="K58" s="374"/>
      <c r="L58" s="374"/>
      <c r="M58" s="374"/>
      <c r="N58" s="374"/>
      <c r="O58" s="374"/>
      <c r="P58" s="374"/>
      <c r="Q58" s="374"/>
      <c r="R58" s="374"/>
      <c r="S58" s="374"/>
      <c r="T58" s="607"/>
      <c r="U58" s="609"/>
      <c r="V58" s="180"/>
      <c r="W58" s="374"/>
      <c r="X58" s="374"/>
      <c r="Y58" s="374"/>
      <c r="Z58" s="274"/>
      <c r="AA58" s="374"/>
      <c r="AB58" s="374"/>
      <c r="AC58" s="315"/>
      <c r="AD58" s="624"/>
    </row>
    <row r="59" spans="2:30" s="75" customFormat="1" ht="3" customHeight="1">
      <c r="B59" s="201" t="s">
        <v>537</v>
      </c>
      <c r="C59" s="149"/>
      <c r="D59" s="149"/>
      <c r="E59" s="149"/>
      <c r="F59" s="210"/>
      <c r="G59" s="273"/>
      <c r="H59" s="265"/>
      <c r="I59" s="265"/>
      <c r="J59" s="265"/>
      <c r="K59" s="265"/>
      <c r="L59" s="265"/>
      <c r="M59" s="265"/>
      <c r="N59" s="265"/>
      <c r="O59" s="265"/>
      <c r="P59" s="265"/>
      <c r="Q59" s="265"/>
      <c r="R59" s="265"/>
      <c r="S59" s="265"/>
      <c r="T59" s="265"/>
      <c r="U59" s="179"/>
      <c r="V59" s="179"/>
      <c r="W59" s="265"/>
      <c r="X59" s="265"/>
      <c r="Y59" s="265"/>
      <c r="Z59" s="273"/>
      <c r="AA59" s="265"/>
      <c r="AB59" s="265"/>
      <c r="AC59" s="242"/>
      <c r="AD59" s="385"/>
    </row>
    <row r="60" spans="2:30" s="75" customFormat="1" ht="13.5" customHeight="1">
      <c r="B60" s="545"/>
      <c r="C60" s="577"/>
      <c r="D60" s="577"/>
      <c r="E60" s="577"/>
      <c r="F60" s="585"/>
      <c r="G60" s="264"/>
      <c r="H60" s="255" t="s">
        <v>549</v>
      </c>
      <c r="I60" s="255"/>
      <c r="J60" s="255"/>
      <c r="K60" s="255"/>
      <c r="L60" s="255"/>
      <c r="M60" s="255"/>
      <c r="N60" s="255"/>
      <c r="O60" s="255"/>
      <c r="P60" s="255"/>
      <c r="Q60" s="255"/>
      <c r="R60" s="255"/>
      <c r="S60" s="255"/>
      <c r="T60" s="255"/>
      <c r="U60" s="117"/>
      <c r="V60" s="117"/>
      <c r="W60" s="255"/>
      <c r="X60" s="255"/>
      <c r="Y60" s="255"/>
      <c r="Z60" s="264"/>
      <c r="AA60" s="617" t="s">
        <v>438</v>
      </c>
      <c r="AB60" s="617" t="s">
        <v>440</v>
      </c>
      <c r="AC60" s="617" t="s">
        <v>415</v>
      </c>
      <c r="AD60" s="623"/>
    </row>
    <row r="61" spans="2:30" s="75" customFormat="1" ht="15.75" customHeight="1">
      <c r="B61" s="545"/>
      <c r="C61" s="577"/>
      <c r="D61" s="577"/>
      <c r="E61" s="577"/>
      <c r="F61" s="585"/>
      <c r="G61" s="264"/>
      <c r="H61" s="255"/>
      <c r="I61" s="531" t="s">
        <v>449</v>
      </c>
      <c r="J61" s="600" t="s">
        <v>553</v>
      </c>
      <c r="K61" s="602"/>
      <c r="L61" s="602"/>
      <c r="M61" s="602"/>
      <c r="N61" s="602"/>
      <c r="O61" s="602"/>
      <c r="P61" s="602"/>
      <c r="Q61" s="602"/>
      <c r="R61" s="602"/>
      <c r="S61" s="602"/>
      <c r="T61" s="602"/>
      <c r="U61" s="171"/>
      <c r="V61" s="177"/>
      <c r="W61" s="448" t="s">
        <v>471</v>
      </c>
      <c r="X61" s="255"/>
      <c r="Y61" s="255"/>
      <c r="Z61" s="264"/>
      <c r="AA61" s="255"/>
      <c r="AB61" s="255"/>
      <c r="AC61" s="254"/>
      <c r="AD61" s="270"/>
    </row>
    <row r="62" spans="2:30" s="75" customFormat="1" ht="30" customHeight="1">
      <c r="B62" s="545"/>
      <c r="C62" s="577"/>
      <c r="D62" s="577"/>
      <c r="E62" s="577"/>
      <c r="F62" s="585"/>
      <c r="G62" s="264"/>
      <c r="H62" s="255"/>
      <c r="I62" s="534" t="s">
        <v>331</v>
      </c>
      <c r="J62" s="601" t="s">
        <v>554</v>
      </c>
      <c r="K62" s="598"/>
      <c r="L62" s="598"/>
      <c r="M62" s="598"/>
      <c r="N62" s="598"/>
      <c r="O62" s="598"/>
      <c r="P62" s="598"/>
      <c r="Q62" s="598"/>
      <c r="R62" s="598"/>
      <c r="S62" s="598"/>
      <c r="T62" s="598"/>
      <c r="U62" s="171"/>
      <c r="V62" s="177"/>
      <c r="W62" s="268" t="s">
        <v>471</v>
      </c>
      <c r="X62" s="255"/>
      <c r="Y62" s="608" t="str">
        <f>IFERROR(U62/U61,"")</f>
        <v/>
      </c>
      <c r="Z62" s="241"/>
      <c r="AA62" s="117" t="s">
        <v>187</v>
      </c>
      <c r="AB62" s="117" t="s">
        <v>440</v>
      </c>
      <c r="AC62" s="117" t="s">
        <v>187</v>
      </c>
      <c r="AD62" s="270"/>
    </row>
    <row r="63" spans="2:30" s="75" customFormat="1" ht="3" customHeight="1">
      <c r="B63" s="546"/>
      <c r="C63" s="580"/>
      <c r="D63" s="580"/>
      <c r="E63" s="580"/>
      <c r="F63" s="586"/>
      <c r="G63" s="274"/>
      <c r="H63" s="374"/>
      <c r="I63" s="374"/>
      <c r="J63" s="374"/>
      <c r="K63" s="374"/>
      <c r="L63" s="374"/>
      <c r="M63" s="374"/>
      <c r="N63" s="374"/>
      <c r="O63" s="374"/>
      <c r="P63" s="374"/>
      <c r="Q63" s="374"/>
      <c r="R63" s="374"/>
      <c r="S63" s="374"/>
      <c r="T63" s="607"/>
      <c r="U63" s="607"/>
      <c r="V63" s="374"/>
      <c r="W63" s="374"/>
      <c r="X63" s="374"/>
      <c r="Y63" s="374"/>
      <c r="Z63" s="274"/>
      <c r="AA63" s="374"/>
      <c r="AB63" s="374"/>
      <c r="AC63" s="315"/>
      <c r="AD63" s="624"/>
    </row>
    <row r="64" spans="2:30" s="75" customFormat="1" ht="6" customHeight="1">
      <c r="B64" s="577"/>
      <c r="C64" s="577"/>
      <c r="D64" s="577"/>
      <c r="E64" s="577"/>
      <c r="F64" s="577"/>
      <c r="G64" s="255"/>
      <c r="H64" s="255"/>
      <c r="I64" s="255"/>
      <c r="J64" s="255"/>
      <c r="K64" s="255"/>
      <c r="L64" s="255"/>
      <c r="M64" s="255"/>
      <c r="N64" s="255"/>
      <c r="O64" s="255"/>
      <c r="P64" s="255"/>
      <c r="Q64" s="255"/>
      <c r="R64" s="255"/>
      <c r="S64" s="255"/>
      <c r="T64" s="606"/>
      <c r="U64" s="606"/>
      <c r="V64" s="255"/>
      <c r="W64" s="255"/>
      <c r="X64" s="255"/>
      <c r="Y64" s="255"/>
      <c r="Z64" s="255"/>
      <c r="AA64" s="255"/>
      <c r="AB64" s="255"/>
      <c r="AC64" s="255"/>
      <c r="AD64" s="255"/>
    </row>
    <row r="65" spans="2:31" s="75" customFormat="1">
      <c r="B65" s="579" t="s">
        <v>538</v>
      </c>
      <c r="C65" s="579"/>
      <c r="D65" s="581" t="s">
        <v>539</v>
      </c>
      <c r="E65" s="583"/>
      <c r="F65" s="583"/>
      <c r="G65" s="583"/>
      <c r="H65" s="583"/>
      <c r="I65" s="583"/>
      <c r="J65" s="583"/>
      <c r="K65" s="583"/>
      <c r="L65" s="583"/>
      <c r="M65" s="583"/>
      <c r="N65" s="583"/>
      <c r="O65" s="583"/>
      <c r="P65" s="583"/>
      <c r="Q65" s="583"/>
      <c r="R65" s="583"/>
      <c r="S65" s="583"/>
      <c r="T65" s="583"/>
      <c r="U65" s="583"/>
      <c r="V65" s="583"/>
      <c r="W65" s="583"/>
      <c r="X65" s="583"/>
      <c r="Y65" s="583"/>
      <c r="Z65" s="583"/>
      <c r="AA65" s="583"/>
      <c r="AB65" s="583"/>
      <c r="AC65" s="583"/>
      <c r="AD65" s="583"/>
      <c r="AE65" s="255"/>
    </row>
    <row r="66" spans="2:31" s="75" customFormat="1" ht="13.5" customHeight="1">
      <c r="B66" s="579" t="s">
        <v>375</v>
      </c>
      <c r="C66" s="579"/>
      <c r="D66" s="582" t="s">
        <v>385</v>
      </c>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255"/>
    </row>
    <row r="67" spans="2:31" s="75" customFormat="1" ht="27" customHeight="1">
      <c r="B67" s="579" t="s">
        <v>393</v>
      </c>
      <c r="C67" s="579"/>
      <c r="D67" s="583" t="s">
        <v>540</v>
      </c>
      <c r="E67" s="583"/>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255"/>
    </row>
    <row r="68" spans="2:31" s="75" customFormat="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55"/>
    </row>
    <row r="69" spans="2:31" s="73" customFormat="1">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row>
    <row r="70" spans="2:31">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row>
    <row r="71" spans="2:31">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row>
    <row r="72" spans="2:31" s="73" customFormat="1">
      <c r="B72" s="244"/>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3"/>
    </row>
    <row r="73" spans="2:31" s="73" customFormat="1" ht="13.5" customHeight="1">
      <c r="B73" s="244"/>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3"/>
    </row>
    <row r="74" spans="2:31" s="73" customFormat="1" ht="13.5" customHeight="1">
      <c r="B74" s="244"/>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3"/>
    </row>
    <row r="75" spans="2:31" s="73" customFormat="1">
      <c r="B75" s="244"/>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3"/>
    </row>
    <row r="76" spans="2:31" s="73" customFormat="1">
      <c r="B76" s="244"/>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3"/>
    </row>
    <row r="77" spans="2:31" s="73" customFormat="1">
      <c r="B77" s="244"/>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3"/>
    </row>
    <row r="78" spans="2:31" ht="156" customHeight="1"/>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4"/>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チェック表</vt:lpstr>
      <vt:lpstr>別紙1</vt:lpstr>
      <vt:lpstr>別紙2</vt:lpstr>
      <vt:lpstr>別紙●24</vt:lpstr>
      <vt:lpstr>別紙3</vt:lpstr>
      <vt:lpstr>別紙４</vt:lpstr>
      <vt:lpstr>別紙５</vt:lpstr>
      <vt:lpstr>別紙６</vt:lpstr>
      <vt:lpstr>別紙７</vt:lpstr>
      <vt:lpstr>別紙7-1 サービス提供体制強化加算に関する計算書</vt:lpstr>
      <vt:lpstr>別紙7-2　サービス提供体制強化加算に関する勤続年数</vt:lpstr>
      <vt:lpstr>記入方法（参考様式８）</vt:lpstr>
      <vt:lpstr>参考様式８</vt:lpstr>
      <vt:lpstr>(参考様式８）シフト記号表</vt:lpstr>
      <vt:lpstr>【記載例】参考様式８</vt:lpstr>
      <vt:lpstr>【記載例】シフト記号表（勤務時間帯）</vt:lpstr>
      <vt:lpstr>プルダウン・リスト</vt:lpstr>
      <vt:lpstr>(参考様式8)</vt:lpstr>
      <vt:lpstr>(参考様式8)　記載例</vt:lpstr>
      <vt:lpstr>別紙９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高齢者支援課　下坂　佳世</cp:lastModifiedBy>
  <cp:lastPrinted>2022-03-16T08:44:12Z</cp:lastPrinted>
  <dcterms:created xsi:type="dcterms:W3CDTF">2021-03-17T07:18:01Z</dcterms:created>
  <dcterms:modified xsi:type="dcterms:W3CDTF">2026-05-12T01:54:33Z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2026-05-12T01:54:33Z</vt:filetime>
  </property>
</Properties>
</file>