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862"/>
  </bookViews>
  <sheets>
    <sheet name="チェック表" sheetId="3" r:id="rId1"/>
    <sheet name="（別紙１）届出書" sheetId="23" r:id="rId2"/>
    <sheet name="（別紙２）体制一覧" sheetId="2" r:id="rId3"/>
    <sheet name="別紙３" sheetId="4" r:id="rId4"/>
    <sheet name="別紙４" sheetId="10" r:id="rId5"/>
    <sheet name="別紙５" sheetId="12" r:id="rId6"/>
    <sheet name="別紙５-1　サービス提供体制強化加算に関する計算書" sheetId="8" r:id="rId7"/>
    <sheet name="別紙５-2　サービス提供体制強化加算に関する勤続年数" sheetId="25" r:id="rId8"/>
    <sheet name="別紙６" sheetId="21" r:id="rId9"/>
    <sheet name="別紙７" sheetId="22" r:id="rId10"/>
    <sheet name="参考様式８　記入方法" sheetId="1" r:id="rId11"/>
    <sheet name="参考様式８" sheetId="5" r:id="rId12"/>
    <sheet name="シフト記号表（勤務時間帯）" sheetId="9" r:id="rId13"/>
    <sheet name="【記載例】参考様式８" sheetId="6" r:id="rId14"/>
    <sheet name="【記載例】シフト記号表（勤務時間帯）" sheetId="7" r:id="rId15"/>
    <sheet name="プルダウン・リスト" sheetId="11" r:id="rId16"/>
    <sheet name="(参考様式８)【旧】勤務形態一覧表" sheetId="13" r:id="rId17"/>
    <sheet name="(参考様式８)　記載例　【旧】勤務形態一覧表" sheetId="14" r:id="rId18"/>
  </sheets>
  <definedNames>
    <definedName name="職種">#REF!</definedName>
    <definedName name="職種" localSheetId="11">'プルダウン・リスト'!$C$12:$L$12</definedName>
    <definedName name="シフト記号表">#REF!</definedName>
    <definedName name="シフト記号表" localSheetId="11">'シフト記号表（勤務時間帯）'!$C$6:$C$35</definedName>
    <definedName name="【記載例】シフト記号">#REF!</definedName>
    <definedName name="【記載例】シフト記号" localSheetId="13">'【記載例】シフト記号表（勤務時間帯）'!$C$6:$C$35</definedName>
    <definedName name="職種" localSheetId="13">'プルダウン・リスト'!$C$12:$L$12</definedName>
    <definedName name="【記載例】シフト記号" localSheetId="14">'【記載例】シフト記号表（勤務時間帯）'!$C$6:$C$35</definedName>
    <definedName name="【記載例】シフト記号" localSheetId="12">'シフト記号表（勤務時間帯）'!$C$6:$C$35</definedName>
    <definedName name="シフト記号表" localSheetId="12">'シフト記号表（勤務時間帯）'!$C$6:$C$35</definedName>
    <definedName name="管理者">#REF!</definedName>
    <definedName name="管理者" localSheetId="15">'プルダウン・リスト'!$C$13:$C$25</definedName>
    <definedName name="職種" localSheetId="15">'プルダウン・リスト'!$C$12:$L$12</definedName>
    <definedName name="機能訓練指導員">#REF!</definedName>
    <definedName name="機能訓練指導員" localSheetId="15">'プルダウン・リスト'!$G$13:$G$25</definedName>
    <definedName name="介護職員">#REF!</definedName>
    <definedName name="介護職員" localSheetId="15">'プルダウン・リスト'!$F$13:$F$25</definedName>
    <definedName name="生活相談員">#REF!</definedName>
    <definedName name="生活相談員" localSheetId="15">'プルダウン・リスト'!$D$13:$D$25</definedName>
    <definedName name="看護職員">#REF!</definedName>
    <definedName name="看護職員" localSheetId="15">'プルダウン・リスト'!$E$13:$E$25</definedName>
    <definedName name="_xlnm.Print_Area" localSheetId="10">'参考様式８　記入方法'!$B$1:$W$81</definedName>
    <definedName name="Z_918D9391_3166_42FD_8CCC_73DDA136E9AD_.wvu.PrintArea" localSheetId="2" hidden="1">'（別紙２）体制一覧'!$A$1:$AF$93</definedName>
    <definedName name="_xlnm.Print_Area" localSheetId="2">'（別紙２）体制一覧'!$A$1:$AF$97</definedName>
    <definedName name="_xlnm._FilterDatabase" localSheetId="2" hidden="1">'（別紙２）体制一覧'!$A$7:$AF$40</definedName>
    <definedName name="_xlnm.Print_Area" localSheetId="0">チェック表!$A$1:$G$47</definedName>
    <definedName name="_xlnm.Print_Titles" localSheetId="0">チェック表!$4:$4</definedName>
    <definedName name="_xlnm.Print_Area" localSheetId="3">別紙３!$A$1:$O$54</definedName>
    <definedName name="_xlnm.Print_Area" localSheetId="11">参考様式８!$A$1:$BF$71</definedName>
    <definedName name="_xlnm.Print_Titles" localSheetId="11">参考様式８!$1:$21</definedName>
    <definedName name="_xlnm.Print_Area" localSheetId="13">'【記載例】参考様式８'!$A$1:$BF$71</definedName>
    <definedName name="_xlnm.Print_Area" localSheetId="4">別紙４!$A$1:$AC$119</definedName>
    <definedName name="_xlnm.Print_Area" localSheetId="5">別紙５!$A$1:$AE$48</definedName>
    <definedName name="_xlnm.Print_Area" localSheetId="16">'(参考様式８)【旧】勤務形態一覧表'!$A$1:$AH$35</definedName>
    <definedName name="_xlnm.Print_Area" localSheetId="17">'(参考様式８)　記載例　【旧】勤務形態一覧表'!$A$1:$AH$40</definedName>
    <definedName name="_xlnm.Print_Area" localSheetId="8">別紙６!$A$1:$AG$78</definedName>
    <definedName name="_xlnm.Print_Area" localSheetId="1">'（別紙１）届出書'!$A$1:$AO$79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<sst xmlns="http://schemas.openxmlformats.org/spreadsheetml/2006/main" xmlns:r="http://schemas.openxmlformats.org/officeDocument/2006/relationships" count="826" uniqueCount="826">
  <si>
    <t>年</t>
    <rPh sb="0" eb="1">
      <t>ネン</t>
    </rPh>
    <phoneticPr fontId="13"/>
  </si>
  <si>
    <t>受付番号</t>
  </si>
  <si>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56"/>
  </si>
  <si>
    <t>７月</t>
  </si>
  <si>
    <t>科学的介護推進体制加算に関する届出書</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</si>
  <si>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3"/>
  </si>
  <si>
    <t>□</t>
  </si>
  <si>
    <t>生活相談員</t>
    <rPh sb="0" eb="2">
      <t>セイカツ</t>
    </rPh>
    <rPh sb="2" eb="5">
      <t>ソウダンイン</t>
    </rPh>
    <phoneticPr fontId="56"/>
  </si>
  <si>
    <t>言語聴覚士
歯科衛生士</t>
  </si>
  <si>
    <t>代表者の住所</t>
  </si>
  <si>
    <t>Ｔ 加算Ⅱロ</t>
    <rPh sb="2" eb="4">
      <t>カサン</t>
    </rPh>
    <phoneticPr fontId="13"/>
  </si>
  <si>
    <t>所在地</t>
  </si>
  <si>
    <t>４ 加算Ⅲ</t>
  </si>
  <si>
    <t>届　出　者</t>
  </si>
  <si>
    <t>減少の
２か月後
に算定
開始</t>
  </si>
  <si>
    <t>平均利用延人員数　※８</t>
  </si>
  <si>
    <t>認知症対応型通所介護</t>
  </si>
  <si>
    <t>員　数</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</si>
  <si>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3"/>
  </si>
  <si>
    <t>p</t>
  </si>
  <si>
    <t>介護保険事業所番号</t>
  </si>
  <si>
    <t>小規模多機能型居宅介護</t>
    <rPh sb="0" eb="3">
      <t>ショウキボ</t>
    </rPh>
    <rPh sb="3" eb="6">
      <t>タキノウ</t>
    </rPh>
    <rPh sb="6" eb="7">
      <t>ガタ</t>
    </rPh>
    <rPh sb="7" eb="9">
      <t>キョタク</t>
    </rPh>
    <rPh sb="9" eb="11">
      <t>カイゴ</t>
    </rPh>
    <phoneticPr fontId="13"/>
  </si>
  <si>
    <t>電話番号</t>
  </si>
  <si>
    <t>〔通所介護・（介護予防）通所リハビリテーション・（介護予防）認知症対応型通所介護〕</t>
  </si>
  <si>
    <t>全営業日</t>
  </si>
  <si>
    <t>b</t>
  </si>
  <si>
    <t>7月</t>
  </si>
  <si>
    <t>筑後</t>
    <rPh sb="0" eb="2">
      <t>チクゴ</t>
    </rPh>
    <phoneticPr fontId="13"/>
  </si>
  <si>
    <t>①に占める③の割合が25％以上</t>
    <rPh sb="2" eb="3">
      <t>シ</t>
    </rPh>
    <rPh sb="7" eb="9">
      <t>ワリアイ</t>
    </rPh>
    <rPh sb="13" eb="15">
      <t>イジョウ</t>
    </rPh>
    <phoneticPr fontId="13"/>
  </si>
  <si>
    <t>FAX番号</t>
  </si>
  <si>
    <t>※新型コロナウイルス感染症を理由とした利用者数の減少による当該３％加算は令和６年３月分をもって終了</t>
    <rPh sb="1" eb="3">
      <t>しんがた</t>
    </rPh>
    <rPh sb="10" eb="13">
      <t>かんせんしょう</t>
    </rPh>
    <rPh sb="14" eb="16">
      <t>りゆう</t>
    </rPh>
    <rPh sb="19" eb="24">
      <t>りようしゃ</t>
    </rPh>
    <rPh sb="24" eb="26">
      <t>げんしょう</t>
    </rPh>
    <rPh sb="29" eb="31">
      <t>とうがい</t>
    </rPh>
    <rPh sb="33" eb="35">
      <t>かさん</t>
    </rPh>
    <rPh sb="36" eb="38">
      <t>れいわ</t>
    </rPh>
    <rPh sb="39" eb="40">
      <t>ねん</t>
    </rPh>
    <rPh sb="41" eb="44">
      <t>がつ</t>
    </rPh>
    <rPh sb="47" eb="49">
      <t>しゅうりょう</t>
    </rPh>
    <phoneticPr fontId="13" type="Hiragana"/>
  </si>
  <si>
    <t>法人所轄庁</t>
  </si>
  <si>
    <t>主たる事業所の所在地以外の場所で一部実施する場合の出張所等の所在地</t>
  </si>
  <si>
    <t>令和　　　年　　　月　　　日</t>
  </si>
  <si>
    <t>代表者の職・氏名</t>
  </si>
  <si>
    <t>連 絡 先</t>
  </si>
  <si>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福岡市に本様式を提出することで、加算算定・特例適用の届出を行うことができます。（両欄とも「否」が表示された場合は、提出不要です。）</t>
  </si>
  <si>
    <t>職名</t>
  </si>
  <si>
    <t xml:space="preserve">(5) 当該サービス提供単位のサービス提供時間 </t>
    <rPh sb="4" eb="6">
      <t>トウガイ</t>
    </rPh>
    <rPh sb="10" eb="12">
      <t>テイキョウ</t>
    </rPh>
    <rPh sb="12" eb="14">
      <t>タンイ</t>
    </rPh>
    <rPh sb="19" eb="21">
      <t>テイキョウ</t>
    </rPh>
    <rPh sb="21" eb="23">
      <t>ジカン</t>
    </rPh>
    <phoneticPr fontId="56"/>
  </si>
  <si>
    <t>氏名</t>
  </si>
  <si>
    <t>複合型サービス</t>
  </si>
  <si>
    <t>感染症又は災害の発生を理由とする利用者数の減少が一定以上生じている場合の対応</t>
  </si>
  <si>
    <t>管理者の氏名</t>
  </si>
  <si>
    <t>※２</t>
  </si>
  <si>
    <t>管理者の住所</t>
  </si>
  <si>
    <t>　　　4　「実施事業」欄は、該当する欄に「〇」を記入してください。</t>
  </si>
  <si>
    <t>ADL維持等加算〔申出〕の有無</t>
  </si>
  <si>
    <t>a</t>
  </si>
  <si>
    <t>異動（予定）</t>
  </si>
  <si>
    <t xml:space="preserve">（例） 10％ </t>
  </si>
  <si>
    <t>２　適用開始年月日</t>
  </si>
  <si>
    <t>1月</t>
    <rPh sb="1" eb="2">
      <t>がつ</t>
    </rPh>
    <phoneticPr fontId="13" type="Hiragana"/>
  </si>
  <si>
    <t>（別紙１）</t>
    <rPh sb="1" eb="3">
      <t>ベッシ</t>
    </rPh>
    <phoneticPr fontId="13"/>
  </si>
  <si>
    <t>別添のとおり</t>
  </si>
  <si>
    <t>８月</t>
  </si>
  <si>
    <t>○時間延長サービス体制の状況</t>
  </si>
  <si>
    <t>12月</t>
  </si>
  <si>
    <t>2　異 動 区 分</t>
    <rPh sb="2" eb="3">
      <t>イ</t>
    </rPh>
    <rPh sb="4" eb="5">
      <t>ドウ</t>
    </rPh>
    <rPh sb="6" eb="7">
      <t>ク</t>
    </rPh>
    <rPh sb="8" eb="9">
      <t>ブン</t>
    </rPh>
    <phoneticPr fontId="13"/>
  </si>
  <si>
    <t>備考　（別紙２）地域密着型サービス・地域密着型介護予防サービス　サテライト事業所</t>
    <rPh sb="0" eb="2">
      <t>ビコウ</t>
    </rPh>
    <rPh sb="8" eb="10">
      <t>チイキ</t>
    </rPh>
    <rPh sb="10" eb="13">
      <t>ミッチャクガタ</t>
    </rPh>
    <rPh sb="18" eb="20">
      <t>チイキ</t>
    </rPh>
    <rPh sb="20" eb="22">
      <t>ミッチャク</t>
    </rPh>
    <rPh sb="22" eb="23">
      <t>ガタ</t>
    </rPh>
    <rPh sb="23" eb="25">
      <t>カイゴ</t>
    </rPh>
    <rPh sb="25" eb="27">
      <t>ヨボウ</t>
    </rPh>
    <rPh sb="37" eb="40">
      <t>ジギョウショ</t>
    </rPh>
    <phoneticPr fontId="13"/>
  </si>
  <si>
    <t>９月</t>
  </si>
  <si>
    <t>(10)</t>
  </si>
  <si>
    <t>生活相談員</t>
  </si>
  <si>
    <t>　認知症対応型共同生活介護</t>
  </si>
  <si>
    <t>令和</t>
    <rPh sb="0" eb="2">
      <t>レイワ</t>
    </rPh>
    <phoneticPr fontId="13"/>
  </si>
  <si>
    <t>本チェック表</t>
    <rPh sb="0" eb="1">
      <t>ホン</t>
    </rPh>
    <rPh sb="5" eb="6">
      <t>オモテ</t>
    </rPh>
    <phoneticPr fontId="13"/>
  </si>
  <si>
    <t>４</t>
  </si>
  <si>
    <t>機能訓練指導員</t>
    <rPh sb="0" eb="2">
      <t>キノウ</t>
    </rPh>
    <rPh sb="2" eb="4">
      <t>クンレン</t>
    </rPh>
    <rPh sb="4" eb="6">
      <t>シドウ</t>
    </rPh>
    <rPh sb="6" eb="7">
      <t>イン</t>
    </rPh>
    <phoneticPr fontId="13"/>
  </si>
  <si>
    <t>３　５級地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</si>
  <si>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3"/>
  </si>
  <si>
    <t>機能訓練指導員</t>
  </si>
  <si>
    <t>(B)</t>
  </si>
  <si>
    <t>地域密着型サービス</t>
  </si>
  <si>
    <t>　　（例）毎日　午後２時から午後４時まで</t>
  </si>
  <si>
    <t>e</t>
  </si>
  <si>
    <t>・</t>
  </si>
  <si>
    <t>栄養アセスメント・栄養改善体制</t>
    <rPh sb="9" eb="11">
      <t>エイヨウ</t>
    </rPh>
    <rPh sb="11" eb="13">
      <t>カイゼン</t>
    </rPh>
    <rPh sb="13" eb="15">
      <t>タイセイ</t>
    </rPh>
    <phoneticPr fontId="13"/>
  </si>
  <si>
    <t>５月</t>
  </si>
  <si>
    <t>月</t>
    <rPh sb="0" eb="1">
      <t>ゲツ</t>
    </rPh>
    <phoneticPr fontId="56"/>
  </si>
  <si>
    <t>　地域密着型通所介護</t>
  </si>
  <si>
    <t>勤務時間</t>
    <rPh sb="0" eb="2">
      <t>キンム</t>
    </rPh>
    <rPh sb="2" eb="4">
      <t>ジカン</t>
    </rPh>
    <phoneticPr fontId="56"/>
  </si>
  <si>
    <t xml:space="preserve">％ </t>
  </si>
  <si>
    <t>※</t>
  </si>
  <si>
    <t>職　種</t>
  </si>
  <si>
    <t>社会福祉士</t>
    <rPh sb="0" eb="2">
      <t>シャカイ</t>
    </rPh>
    <rPh sb="2" eb="5">
      <t>フクシシ</t>
    </rPh>
    <phoneticPr fontId="13"/>
  </si>
  <si>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3"/>
  </si>
  <si>
    <t>※＊欄に当該月の曜日を記入すること。</t>
    <rPh sb="2" eb="3">
      <t>ラン</t>
    </rPh>
    <rPh sb="4" eb="6">
      <t>トウガイ</t>
    </rPh>
    <rPh sb="6" eb="7">
      <t>ツキ</t>
    </rPh>
    <rPh sb="8" eb="10">
      <t>ヨウビ</t>
    </rPh>
    <rPh sb="11" eb="13">
      <t>キニュウ</t>
    </rPh>
    <phoneticPr fontId="13"/>
  </si>
  <si>
    <t>夜間対応型訪問介護</t>
    <rPh sb="0" eb="2">
      <t>ヤカン</t>
    </rPh>
    <rPh sb="2" eb="5">
      <t>タイオウガタ</t>
    </rPh>
    <phoneticPr fontId="13"/>
  </si>
  <si>
    <t>職員の欠員による減算の状況</t>
  </si>
  <si>
    <t>理由書</t>
  </si>
  <si>
    <t>（ｄ）</t>
  </si>
  <si>
    <t>備考　１　事業所・施設において、施設等の区分欄、LIFE（科学的介護情報システム（Long-term care Information system For Evidence）への登録欄、その他該当する体制等欄に掲げる項目につき</t>
    <rPh sb="90" eb="92">
      <t>トウロク</t>
    </rPh>
    <rPh sb="92" eb="93">
      <t>ラン</t>
    </rPh>
    <phoneticPr fontId="13"/>
  </si>
  <si>
    <r>
      <t>　</t>
    </r>
    <r>
      <rPr>
        <sz val="11"/>
        <color auto="1"/>
        <rFont val="HGSｺﾞｼｯｸM"/>
      </rPr>
      <t>（個別機能訓練の提供日）　</t>
    </r>
    <r>
      <rPr>
        <sz val="9"/>
        <color auto="1"/>
        <rFont val="HGSｺﾞｼｯｸM"/>
      </rPr>
      <t>※該当するものに印を付けてください。</t>
    </r>
  </si>
  <si>
    <t>有　・　無</t>
  </si>
  <si>
    <t>該当する資格証（写）</t>
  </si>
  <si>
    <t>時間延長サービス体制</t>
  </si>
  <si>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56"/>
  </si>
  <si>
    <t>3終了</t>
  </si>
  <si>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</si>
  <si>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3"/>
  </si>
  <si>
    <t>科学的介護推進体制加算</t>
    <rPh sb="0" eb="3">
      <t>カガクテキ</t>
    </rPh>
    <rPh sb="3" eb="5">
      <t>カイゴ</t>
    </rPh>
    <rPh sb="5" eb="7">
      <t>スイシン</t>
    </rPh>
    <rPh sb="7" eb="9">
      <t>タイセイ</t>
    </rPh>
    <rPh sb="9" eb="11">
      <t>カサン</t>
    </rPh>
    <phoneticPr fontId="13"/>
  </si>
  <si>
    <t>入浴介助加算</t>
  </si>
  <si>
    <t>割引率</t>
  </si>
  <si>
    <t>理学療法士等</t>
  </si>
  <si>
    <t>利用延人員数計算シート（通所介護・地域密着型通所介護・(介護予防)認知症対応型通所介護）</t>
  </si>
  <si>
    <t>通所介護</t>
  </si>
  <si>
    <t>①　利用者ごとのＡＤＬ値、栄養状態、口腔機能、認知症の状況その他の利用者の心身の状況等に係る基本的な情報を、LIFEを用いて厚生労働省に提出しているか。</t>
  </si>
  <si>
    <t>生活相談員及び介護職員はサービス提供時間帯に専従が要件です</t>
    <rPh sb="0" eb="2">
      <t>セイカツ</t>
    </rPh>
    <rPh sb="2" eb="5">
      <t>ソウダンイン</t>
    </rPh>
    <rPh sb="5" eb="6">
      <t>オヨ</t>
    </rPh>
    <rPh sb="7" eb="9">
      <t>カイゴ</t>
    </rPh>
    <rPh sb="9" eb="11">
      <t>ショクイン</t>
    </rPh>
    <rPh sb="16" eb="18">
      <t>テイキョウ</t>
    </rPh>
    <rPh sb="18" eb="21">
      <t>ジカンタイ</t>
    </rPh>
    <rPh sb="22" eb="24">
      <t>センジュウ</t>
    </rPh>
    <rPh sb="25" eb="27">
      <t>ヨウケン</t>
    </rPh>
    <phoneticPr fontId="13"/>
  </si>
  <si>
    <t>（注）常勤・非常勤の区分について</t>
    <rPh sb="1" eb="2">
      <t>チュウ</t>
    </rPh>
    <rPh sb="3" eb="5">
      <t>ジョウキン</t>
    </rPh>
    <rPh sb="6" eb="9">
      <t>ヒジョウキン</t>
    </rPh>
    <rPh sb="10" eb="12">
      <t>クブン</t>
    </rPh>
    <phoneticPr fontId="56"/>
  </si>
  <si>
    <t>○栄養アセスメント・栄養改善体制の届出内容</t>
  </si>
  <si>
    <t>　　　　　係る割引率の設定について</t>
  </si>
  <si>
    <t>小規模多機能型居宅介護</t>
  </si>
  <si>
    <t>①　指定訪問リハビリテーション事業所、指定通所リハビリテーション事業所又はリハビリテーションを実施している医療提供施設の理学療法士、作業療法士、言語聴覚士又は医師が、指定通所介護事業所を訪問し、事業所の機能訓練指導員等が共同して利用者の身体状況等の評価及び個別機能訓練計画の作成を行っているか。【加算Ⅱ】</t>
  </si>
  <si>
    <t>※水色のセルに入力してください。</t>
    <rPh sb="1" eb="3">
      <t>みずいろ</t>
    </rPh>
    <rPh sb="7" eb="9">
      <t>にゅうりょく</t>
    </rPh>
    <phoneticPr fontId="13" type="Hiragana"/>
  </si>
  <si>
    <t>■</t>
  </si>
  <si>
    <t>2変更</t>
  </si>
  <si>
    <t>　看護小規模多機能型居宅介護</t>
  </si>
  <si>
    <t>生活機能向上連携加算</t>
  </si>
  <si>
    <t>②</t>
  </si>
  <si>
    <t>時間延長サービス体制に関する調書</t>
  </si>
  <si>
    <t>　　　　雇用（予定）証明書を提出してください。</t>
  </si>
  <si>
    <t>t</t>
  </si>
  <si>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56"/>
  </si>
  <si>
    <t>２　併設型</t>
  </si>
  <si>
    <t>主たる事業所の所在地</t>
    <rPh sb="3" eb="6">
      <t>ジギョウショ</t>
    </rPh>
    <phoneticPr fontId="13"/>
  </si>
  <si>
    <t>１　割引率等</t>
  </si>
  <si>
    <t>浴室の写真（２～３枚程度）</t>
    <rPh sb="0" eb="2">
      <t>ヨクシツ</t>
    </rPh>
    <rPh sb="3" eb="5">
      <t>シャシン</t>
    </rPh>
    <rPh sb="9" eb="10">
      <t>マイ</t>
    </rPh>
    <rPh sb="10" eb="12">
      <t>テイド</t>
    </rPh>
    <phoneticPr fontId="13"/>
  </si>
  <si>
    <t>２ あり</t>
  </si>
  <si>
    <t>サービス提供体制強化加算</t>
    <rPh sb="4" eb="6">
      <t>テイキョウ</t>
    </rPh>
    <rPh sb="6" eb="8">
      <t>タイセイ</t>
    </rPh>
    <rPh sb="8" eb="10">
      <t>キョウカ</t>
    </rPh>
    <rPh sb="10" eb="12">
      <t>カサン</t>
    </rPh>
    <phoneticPr fontId="13"/>
  </si>
  <si>
    <t>【自治体の皆様へ】</t>
    <rPh sb="1" eb="4">
      <t>ジチタイ</t>
    </rPh>
    <rPh sb="5" eb="7">
      <t>ミナサマ</t>
    </rPh>
    <phoneticPr fontId="56"/>
  </si>
  <si>
    <t>そ　 　　の　 　　他　　 　該　　 　当　　 　す 　　　る 　　　体 　　　制 　　　等</t>
  </si>
  <si>
    <t>外部との連携により管理栄養士を配置する場合</t>
  </si>
  <si>
    <t>(1)</t>
  </si>
  <si>
    <t>若年性認知症利用者受入加算</t>
  </si>
  <si>
    <t>割引をする場合</t>
    <rPh sb="0" eb="2">
      <t>ワリビキ</t>
    </rPh>
    <rPh sb="5" eb="7">
      <t>バアイ</t>
    </rPh>
    <phoneticPr fontId="13"/>
  </si>
  <si>
    <t>栄養アセスメント・栄養改善体制</t>
  </si>
  <si>
    <t>　　　3　「法人所轄庁」欄、申請者が認可法人である場合に、その主務官庁の名称を記載してください。</t>
  </si>
  <si>
    <r>
      <t xml:space="preserve">介護職員の常勤換算数等
</t>
    </r>
    <r>
      <rPr>
        <sz val="9"/>
        <color theme="1"/>
        <rFont val="HGSｺﾞｼｯｸM"/>
      </rPr>
      <t>※Ⅲの算定にあっては、「従業者の総数（常勤換算）」の場合もある</t>
    </r>
    <rPh sb="0" eb="2">
      <t>かいご</t>
    </rPh>
    <rPh sb="2" eb="4">
      <t>しょくいん</t>
    </rPh>
    <rPh sb="5" eb="7">
      <t>じょうきん</t>
    </rPh>
    <rPh sb="7" eb="9">
      <t>かんさん</t>
    </rPh>
    <rPh sb="9" eb="10">
      <t>すう</t>
    </rPh>
    <rPh sb="10" eb="11">
      <t>とう</t>
    </rPh>
    <rPh sb="15" eb="17">
      <t>さんてい</t>
    </rPh>
    <rPh sb="38" eb="40">
      <t>ばあい</t>
    </rPh>
    <phoneticPr fontId="13" type="Hiragana"/>
  </si>
  <si>
    <t>1 有</t>
    <rPh sb="2" eb="3">
      <t>ア</t>
    </rPh>
    <phoneticPr fontId="13"/>
  </si>
  <si>
    <t>１　当該事業所のサービス提供時間（送迎及び延長時間を含まない時間）</t>
  </si>
  <si>
    <t>大規模型Ⅰ</t>
  </si>
  <si>
    <t>令和</t>
  </si>
  <si>
    <t>栄養ケア計画書等様式</t>
    <rPh sb="0" eb="2">
      <t>エイヨウ</t>
    </rPh>
    <rPh sb="4" eb="6">
      <t>ケイカク</t>
    </rPh>
    <rPh sb="6" eb="7">
      <t>ショ</t>
    </rPh>
    <rPh sb="7" eb="8">
      <t>トウ</t>
    </rPh>
    <rPh sb="8" eb="10">
      <t>ヨウシキ</t>
    </rPh>
    <phoneticPr fontId="13"/>
  </si>
  <si>
    <t>（ｂ）</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</si>
  <si>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56"/>
  </si>
  <si>
    <t>同時にサービスの提供を受けた者の最大数を営業日ごとに加えた数</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</si>
  <si>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56"/>
  </si>
  <si>
    <t>(6) 
職種</t>
  </si>
  <si>
    <t>介護予防型通所サービス
・
介護予防認知症対応型通所介護
※２・３</t>
  </si>
  <si>
    <t>サービス種類</t>
    <rPh sb="4" eb="6">
      <t>しゅるい</t>
    </rPh>
    <phoneticPr fontId="13" type="Hiragana"/>
  </si>
  <si>
    <t>年</t>
  </si>
  <si>
    <t>フリガナ</t>
  </si>
  <si>
    <t>令和</t>
    <rPh sb="0" eb="2">
      <t>れいわ</t>
    </rPh>
    <phoneticPr fontId="13" type="Hiragana"/>
  </si>
  <si>
    <t>（５）　特例適用後の各月の利用延人員数の確認</t>
  </si>
  <si>
    <t>２　時間延長サービス利用者推定数</t>
  </si>
  <si>
    <t>※３</t>
  </si>
  <si>
    <t>若年性認知症利用者（入所者・患者・入居者）受入加算に関する届出書</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</si>
  <si>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56"/>
  </si>
  <si>
    <t>３時間以上４時間未満及び
４時間以上５時間未満
（２時間以上３時間未満を含む）</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</si>
  <si>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3"/>
  </si>
  <si>
    <t>事業所番号</t>
  </si>
  <si>
    <t>２ 加算Ⅱ</t>
  </si>
  <si>
    <t>栄養アセスメント・栄養改善体制に関する届出書</t>
  </si>
  <si>
    <t>　認知症対応型通所介護</t>
  </si>
  <si>
    <t>０</t>
  </si>
  <si>
    <t>業務従事年月数</t>
    <rPh sb="0" eb="2">
      <t>ぎょうむ</t>
    </rPh>
    <rPh sb="2" eb="4">
      <t>じゅうじ</t>
    </rPh>
    <rPh sb="4" eb="5">
      <t>ねん</t>
    </rPh>
    <rPh sb="5" eb="6">
      <t>つき</t>
    </rPh>
    <rPh sb="6" eb="7">
      <t>すう</t>
    </rPh>
    <phoneticPr fontId="13" type="Hiragana"/>
  </si>
  <si>
    <t>月</t>
  </si>
  <si>
    <t>提供サービス</t>
  </si>
  <si>
    <t>　地域密着型介護老人福祉施設</t>
  </si>
  <si>
    <t>施設等の区分</t>
  </si>
  <si>
    <t>割 引</t>
  </si>
  <si>
    <t>地域密着型通所介護</t>
  </si>
  <si>
    <t>看護職員</t>
  </si>
  <si>
    <t>管理者</t>
  </si>
  <si>
    <t>１ なし</t>
  </si>
  <si>
    <t>事業所・施設の名称</t>
  </si>
  <si>
    <t>　受け入れた若年性認知症利用者（入所者・患者）ごとに個別の担当者を定めているか。</t>
  </si>
  <si>
    <t>1新規</t>
  </si>
  <si>
    <t>介護職員</t>
  </si>
  <si>
    <t>加算算定の延長を求める理由</t>
  </si>
  <si>
    <t>前年度の実績が6月に満たない事業書については届出する月の前3月の平均を計算すること。
なお、届出以降も前3月について平均値を算出し、所定の割合に満たない場合は速やかに加
算の取り下げの届出を提出すること。</t>
    <rPh sb="0" eb="3">
      <t>ぜんねんど</t>
    </rPh>
    <rPh sb="4" eb="6">
      <t>じっせき</t>
    </rPh>
    <rPh sb="8" eb="9">
      <t>つき</t>
    </rPh>
    <rPh sb="10" eb="11">
      <t>み</t>
    </rPh>
    <rPh sb="14" eb="16">
      <t>じぎょう</t>
    </rPh>
    <rPh sb="16" eb="17">
      <t>しょ</t>
    </rPh>
    <rPh sb="22" eb="23">
      <t>とど</t>
    </rPh>
    <rPh sb="23" eb="24">
      <t>で</t>
    </rPh>
    <rPh sb="26" eb="27">
      <t>つき</t>
    </rPh>
    <rPh sb="28" eb="29">
      <t>まえ</t>
    </rPh>
    <rPh sb="30" eb="31">
      <t>つき</t>
    </rPh>
    <rPh sb="32" eb="34">
      <t>へいきん</t>
    </rPh>
    <rPh sb="35" eb="37">
      <t>けいさん</t>
    </rPh>
    <rPh sb="46" eb="47">
      <t>とど</t>
    </rPh>
    <rPh sb="47" eb="48">
      <t>で</t>
    </rPh>
    <rPh sb="48" eb="50">
      <t>いこう</t>
    </rPh>
    <rPh sb="51" eb="52">
      <t>まえ</t>
    </rPh>
    <rPh sb="53" eb="54">
      <t>つき</t>
    </rPh>
    <rPh sb="58" eb="61">
      <t>へいきんち</t>
    </rPh>
    <rPh sb="62" eb="64">
      <t>さんしゅつ</t>
    </rPh>
    <rPh sb="66" eb="68">
      <t>しょてい</t>
    </rPh>
    <rPh sb="69" eb="71">
      <t>わりあい</t>
    </rPh>
    <rPh sb="72" eb="73">
      <t>み</t>
    </rPh>
    <rPh sb="76" eb="78">
      <t>ばあい</t>
    </rPh>
    <rPh sb="79" eb="80">
      <t>すみ</t>
    </rPh>
    <rPh sb="83" eb="84">
      <t>か</t>
    </rPh>
    <rPh sb="85" eb="86">
      <t>さん</t>
    </rPh>
    <rPh sb="87" eb="88">
      <t>と</t>
    </rPh>
    <rPh sb="89" eb="90">
      <t>さ</t>
    </rPh>
    <rPh sb="92" eb="93">
      <t>とど</t>
    </rPh>
    <rPh sb="93" eb="94">
      <t>で</t>
    </rPh>
    <rPh sb="95" eb="97">
      <t>ていしゅつ</t>
    </rPh>
    <phoneticPr fontId="13" type="Hiragana"/>
  </si>
  <si>
    <t>　　（　　：　　　～　　　：　　　）</t>
  </si>
  <si>
    <t>各サービス共通</t>
  </si>
  <si>
    <t>地域密着型介護老人福祉施設</t>
  </si>
  <si>
    <t>自由記載欄</t>
    <rPh sb="0" eb="2">
      <t>ジユウ</t>
    </rPh>
    <rPh sb="2" eb="4">
      <t>キサイ</t>
    </rPh>
    <rPh sb="4" eb="5">
      <t>ラン</t>
    </rPh>
    <phoneticPr fontId="56"/>
  </si>
  <si>
    <t>8月</t>
  </si>
  <si>
    <t>（３）　加算算定後の各月の利用延人員数の確認</t>
  </si>
  <si>
    <t>ー</t>
  </si>
  <si>
    <t>　　　８ 「職員の欠員による減算の状況」については、以下の要領で記載してください。</t>
  </si>
  <si>
    <t>合計（通算）</t>
    <rPh sb="0" eb="2">
      <t>ごうけい</t>
    </rPh>
    <rPh sb="3" eb="5">
      <t>つうさん</t>
    </rPh>
    <phoneticPr fontId="13" type="Hiragana"/>
  </si>
  <si>
    <t>特別養護老人ホーム●●</t>
    <rPh sb="0" eb="2">
      <t>とくべつ</t>
    </rPh>
    <rPh sb="2" eb="4">
      <t>ようご</t>
    </rPh>
    <rPh sb="4" eb="6">
      <t>ろうじん</t>
    </rPh>
    <phoneticPr fontId="13" type="Hiragana"/>
  </si>
  <si>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3"/>
  </si>
  <si>
    <t>殿</t>
    <rPh sb="0" eb="1">
      <t>ドノ</t>
    </rPh>
    <phoneticPr fontId="13"/>
  </si>
  <si>
    <t>計</t>
    <rPh sb="0" eb="1">
      <t>ケイ</t>
    </rPh>
    <phoneticPr fontId="13"/>
  </si>
  <si>
    <t>加算算定開始月</t>
  </si>
  <si>
    <t>特例適用事業所のみ</t>
  </si>
  <si>
    <t>氏名（予防通所）</t>
  </si>
  <si>
    <t>４月</t>
  </si>
  <si>
    <t>サ　ー　ビ　ス　種　類</t>
    <rPh sb="8" eb="9">
      <t>タネ</t>
    </rPh>
    <rPh sb="10" eb="11">
      <t>タグイ</t>
    </rPh>
    <phoneticPr fontId="13"/>
  </si>
  <si>
    <t>h</t>
  </si>
  <si>
    <t>サービスの種類</t>
  </si>
  <si>
    <t>適用条件</t>
  </si>
  <si>
    <t>○○　F子</t>
    <rPh sb="4" eb="5">
      <t>コ</t>
    </rPh>
    <phoneticPr fontId="56"/>
  </si>
  <si>
    <t>利用延人員数の減少が生じた月の利用延人員数</t>
  </si>
  <si>
    <t>１．サービス種別</t>
    <rPh sb="6" eb="8">
      <t>シュベツ</t>
    </rPh>
    <phoneticPr fontId="56"/>
  </si>
  <si>
    <t>1　事 業 所 名</t>
  </si>
  <si>
    <t>夜間対応型訪問介護</t>
  </si>
  <si>
    <t>認知症対応型共同生活介護</t>
  </si>
  <si>
    <t>①</t>
  </si>
  <si>
    <t>単位目</t>
    <rPh sb="0" eb="2">
      <t>タンイ</t>
    </rPh>
    <rPh sb="2" eb="3">
      <t>メ</t>
    </rPh>
    <phoneticPr fontId="56"/>
  </si>
  <si>
    <t>No</t>
  </si>
  <si>
    <t>地域密着型特定施設入居者</t>
  </si>
  <si>
    <t>(</t>
  </si>
  <si>
    <t>訪問介護看護</t>
  </si>
  <si>
    <t>生活介護</t>
  </si>
  <si>
    <t>従業者の勤務の体制及び勤務形態一覧表＜参考様式８＞
※勤務形態一覧表については、最新の参考様式と以前の参考様式をつけております。提出する際は、どちらか使いやすい方のみで構いません。</t>
    <rPh sb="19" eb="21">
      <t>サンコウ</t>
    </rPh>
    <rPh sb="21" eb="23">
      <t>ヨウシキ</t>
    </rPh>
    <phoneticPr fontId="13"/>
  </si>
  <si>
    <t>定期巡回・随時対応型</t>
  </si>
  <si>
    <t>人</t>
    <rPh sb="0" eb="1">
      <t>ニン</t>
    </rPh>
    <phoneticPr fontId="13"/>
  </si>
  <si>
    <t>介護予防認知症対応型</t>
  </si>
  <si>
    <t>（参考様式８）</t>
    <rPh sb="1" eb="3">
      <t>サンコウ</t>
    </rPh>
    <rPh sb="3" eb="5">
      <t>ヨウシキ</t>
    </rPh>
    <phoneticPr fontId="13"/>
  </si>
  <si>
    <t>日</t>
    <rPh sb="0" eb="1">
      <t>ヒ</t>
    </rPh>
    <phoneticPr fontId="13"/>
  </si>
  <si>
    <t>介護予防小規模多機能型</t>
  </si>
  <si>
    <t>居宅介護</t>
  </si>
  <si>
    <t>　　　5　「異動等の区分」欄には、今回届出を行う事業所について該当する数字に「〇」を記入してください。</t>
  </si>
  <si>
    <t>×</t>
  </si>
  <si>
    <t>１</t>
  </si>
  <si>
    <t>共同生活介護</t>
  </si>
  <si>
    <t>3 サービス提供体制強化加算（Ⅲ）</t>
    <rPh sb="6" eb="8">
      <t>テイキョウ</t>
    </rPh>
    <rPh sb="8" eb="10">
      <t>タイセイ</t>
    </rPh>
    <rPh sb="10" eb="12">
      <t>キョウカ</t>
    </rPh>
    <rPh sb="12" eb="14">
      <t>カサン</t>
    </rPh>
    <phoneticPr fontId="13"/>
  </si>
  <si>
    <t>　　備考　　「適用条件」欄には、当該割引率が適用される時間帯、曜日、日時について具体的に記載してください。</t>
  </si>
  <si>
    <t>i</t>
  </si>
  <si>
    <t>　　年　　　月　　　日</t>
  </si>
  <si>
    <t>氏　　名</t>
  </si>
  <si>
    <t>・常勤である職員</t>
    <rPh sb="1" eb="3">
      <t>じょうきん</t>
    </rPh>
    <rPh sb="6" eb="8">
      <t>しょくいん</t>
    </rPh>
    <phoneticPr fontId="13" type="Hiragana"/>
  </si>
  <si>
    <t>法人である場合その種別</t>
    <rPh sb="5" eb="7">
      <t>バアイ</t>
    </rPh>
    <phoneticPr fontId="13"/>
  </si>
  <si>
    <t>６月</t>
  </si>
  <si>
    <t>氏名（通所）</t>
  </si>
  <si>
    <t>〇科学的介護推進体制加算に関する状況</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</si>
  <si>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56"/>
  </si>
  <si>
    <t>代表者職氏名</t>
  </si>
  <si>
    <t>特記事項</t>
  </si>
  <si>
    <t>↓R3.４月以降</t>
  </si>
  <si>
    <t>自主点検したもの（チェック済）を提出すること。</t>
    <rPh sb="0" eb="2">
      <t>ジシュ</t>
    </rPh>
    <rPh sb="2" eb="4">
      <t>テンケン</t>
    </rPh>
    <rPh sb="13" eb="14">
      <t>ズ</t>
    </rPh>
    <rPh sb="16" eb="18">
      <t>テイシュツ</t>
    </rPh>
    <phoneticPr fontId="13"/>
  </si>
  <si>
    <t>居宅介護支援</t>
    <rPh sb="0" eb="2">
      <t>キョタク</t>
    </rPh>
    <phoneticPr fontId="13"/>
  </si>
  <si>
    <t>　　　　　</t>
  </si>
  <si>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</si>
  <si>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13"/>
  </si>
  <si>
    <t>人員配置区分</t>
  </si>
  <si>
    <t>４月～２月
合計</t>
  </si>
  <si>
    <t>(市町村記載)</t>
    <rPh sb="1" eb="4">
      <t>シチョウソン</t>
    </rPh>
    <rPh sb="4" eb="6">
      <t>キサイ</t>
    </rPh>
    <phoneticPr fontId="13"/>
  </si>
  <si>
    <t>通所リハビリテーション</t>
  </si>
  <si>
    <t>　　　　　※専従とは、当該事業所における勤務時間中に他の職務に従事しないことをいう。</t>
    <rPh sb="6" eb="8">
      <t>センジュウ</t>
    </rPh>
    <rPh sb="11" eb="13">
      <t>トウガイ</t>
    </rPh>
    <rPh sb="13" eb="16">
      <t>ジギョウショ</t>
    </rPh>
    <rPh sb="20" eb="22">
      <t>キンム</t>
    </rPh>
    <rPh sb="22" eb="24">
      <t>ジカン</t>
    </rPh>
    <rPh sb="24" eb="25">
      <t>チュウ</t>
    </rPh>
    <rPh sb="26" eb="27">
      <t>タ</t>
    </rPh>
    <rPh sb="28" eb="30">
      <t>ショクム</t>
    </rPh>
    <rPh sb="31" eb="33">
      <t>ジュウジ</t>
    </rPh>
    <phoneticPr fontId="13"/>
  </si>
  <si>
    <t>（１）　事業所基本情報</t>
  </si>
  <si>
    <t>g</t>
  </si>
  <si>
    <t>　　3　「法人所轄庁」欄、申請者が認可法人である場合に、その主務官庁の名称を記載してください。</t>
  </si>
  <si>
    <t>異動項目</t>
  </si>
  <si>
    <t>r</t>
  </si>
  <si>
    <t>介護予防認知症対応型通所介護</t>
  </si>
  <si>
    <t>　　６　サービス提供単位ごとに行われるサービスについて、複数単位実施する場合は各単位ごとに分けて記載すること。</t>
    <rPh sb="8" eb="10">
      <t>テイキョウ</t>
    </rPh>
    <rPh sb="10" eb="12">
      <t>タンイ</t>
    </rPh>
    <rPh sb="15" eb="16">
      <t>オコナ</t>
    </rPh>
    <rPh sb="28" eb="30">
      <t>フクスウ</t>
    </rPh>
    <rPh sb="30" eb="32">
      <t>タンイ</t>
    </rPh>
    <rPh sb="32" eb="34">
      <t>ジッシ</t>
    </rPh>
    <rPh sb="36" eb="38">
      <t>バアイ</t>
    </rPh>
    <rPh sb="39" eb="42">
      <t>カクタンイ</t>
    </rPh>
    <rPh sb="45" eb="46">
      <t>ワ</t>
    </rPh>
    <rPh sb="48" eb="50">
      <t>キサイ</t>
    </rPh>
    <phoneticPr fontId="13"/>
  </si>
  <si>
    <t>加算の種類</t>
    <rPh sb="0" eb="2">
      <t>かさん</t>
    </rPh>
    <rPh sb="3" eb="5">
      <t>しゅるい</t>
    </rPh>
    <phoneticPr fontId="13" type="Hiragana"/>
  </si>
  <si>
    <t>届出事項</t>
    <rPh sb="0" eb="2">
      <t>トドケデ</t>
    </rPh>
    <rPh sb="2" eb="4">
      <t>ジコウ</t>
    </rPh>
    <phoneticPr fontId="13"/>
  </si>
  <si>
    <t>※員数欄は、対応可能な人数を記載してください。</t>
  </si>
  <si>
    <t>率</t>
  </si>
  <si>
    <t>サービス提供時間後</t>
  </si>
  <si>
    <t>※　青色セルは直接入力、緑色セルはプルダウン入力してください（以下同じ）。
※　サービス種別が通所介護及び通所リハビリテーションの場合には、規模区分欄も記載してください。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</si>
  <si>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3"/>
  </si>
  <si>
    <t>人</t>
  </si>
  <si>
    <t>１ 対応不可</t>
    <rPh sb="2" eb="4">
      <t>タイオウ</t>
    </rPh>
    <rPh sb="4" eb="6">
      <t>フカ</t>
    </rPh>
    <phoneticPr fontId="13"/>
  </si>
  <si>
    <t>（２）　加算算定・特例適用の届出</t>
  </si>
  <si>
    <t>①に占める②の割合が50％以上</t>
    <rPh sb="2" eb="3">
      <t>シ</t>
    </rPh>
    <rPh sb="7" eb="9">
      <t>ワリアイ</t>
    </rPh>
    <rPh sb="13" eb="15">
      <t>イジョウ</t>
    </rPh>
    <phoneticPr fontId="13"/>
  </si>
  <si>
    <t>　　　7　「市町村が定める率」欄には、全国共通の介護報酬額に対する市町村が定める率を記載してください。</t>
  </si>
  <si>
    <t>秋田　＊＊</t>
    <rPh sb="0" eb="2">
      <t>アキタ</t>
    </rPh>
    <phoneticPr fontId="13"/>
  </si>
  <si>
    <t>利用延人員数計算シート（通所介護・地域密着型通所介護・(介護予防)認知症対応型通所介護）＜別紙７＞</t>
    <rPh sb="45" eb="47">
      <t>ベッシ</t>
    </rPh>
    <phoneticPr fontId="7"/>
  </si>
  <si>
    <t>通所介護事業所　〇〇デイサービス</t>
    <rPh sb="0" eb="2">
      <t>つうしょ</t>
    </rPh>
    <rPh sb="2" eb="4">
      <t>かいご</t>
    </rPh>
    <rPh sb="4" eb="7">
      <t>じぎょうしょ</t>
    </rPh>
    <phoneticPr fontId="13" type="Hiragana"/>
  </si>
  <si>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3"/>
  </si>
  <si>
    <t>③</t>
  </si>
  <si>
    <t>５時間未満</t>
  </si>
  <si>
    <t>〃</t>
  </si>
  <si>
    <t>(例)利用延人員数の減少に対応するための経営改善に時間を要するため</t>
  </si>
  <si>
    <t>9月</t>
  </si>
  <si>
    <t>　　　8　「特記事項」欄には、異動の状況について具体的に記載してください。</t>
  </si>
  <si>
    <t>(郵便番号</t>
  </si>
  <si>
    <t>10月</t>
  </si>
  <si>
    <t>分）</t>
  </si>
  <si>
    <t>①　入浴介助を適切に行うことができる人員及び設備を有して行われる入浴介助であるか。【加算Ⅰ、加算Ⅱ】</t>
  </si>
  <si>
    <t>介護給付費算定に係る体制等に関する届出書</t>
    <rPh sb="17" eb="19">
      <t>トドケデ</t>
    </rPh>
    <rPh sb="19" eb="20">
      <t>ショ</t>
    </rPh>
    <phoneticPr fontId="13"/>
  </si>
  <si>
    <t>施設種別</t>
  </si>
  <si>
    <t>備考　１　この表は、事業所所在地以外の場所で一部事業を実施する出張所等がある場合について記載することとし、複数出張所等を有する場合は出張所ごとに提出してください。</t>
  </si>
  <si>
    <t>○口腔機能向上体制の届出内容</t>
  </si>
  <si>
    <t>　E列・・・「看護職員」</t>
    <rPh sb="2" eb="3">
      <t>レツ</t>
    </rPh>
    <rPh sb="7" eb="9">
      <t>カンゴ</t>
    </rPh>
    <rPh sb="9" eb="11">
      <t>ショクイン</t>
    </rPh>
    <phoneticPr fontId="56"/>
  </si>
  <si>
    <t>2月</t>
    <rPh sb="1" eb="2">
      <t>がつ</t>
    </rPh>
    <phoneticPr fontId="13" type="Hiragana"/>
  </si>
  <si>
    <t>加算算定の可否</t>
  </si>
  <si>
    <t>届出を行う事業所の状況</t>
    <rPh sb="9" eb="11">
      <t>ジョウキョウ</t>
    </rPh>
    <phoneticPr fontId="13"/>
  </si>
  <si>
    <t>３ 介護職員</t>
    <rPh sb="2" eb="4">
      <t>カイゴ</t>
    </rPh>
    <rPh sb="4" eb="6">
      <t>ショクイン</t>
    </rPh>
    <phoneticPr fontId="13"/>
  </si>
  <si>
    <t>備考1　「受付番号」欄には記載しないでください。</t>
    <rPh sb="7" eb="9">
      <t>バンゴウ</t>
    </rPh>
    <phoneticPr fontId="13"/>
  </si>
  <si>
    <t>①のうち勤続年数７年以上の者の総数（常勤換算）</t>
  </si>
  <si>
    <t>事業所名</t>
  </si>
  <si>
    <t>口腔機能向上体制に関する届出書</t>
  </si>
  <si>
    <t>③　医師、理学療法士、作業療法士、介護福祉士も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という。)が利用者の居宅を訪問し、浴室における当該利用者の動作及び浴室の環境を評価しているか。この際、当該居宅の浴室が、当該利用者自身又は家族等の介助により入浴を行うことが難しい環境にある場合には、訪問した医師等が、介護支援専門員・福祉用具専門相談員と連携し、福祉用具の貸与若しくは購入又は住宅改修等の浴室の環境整備に係る助言を行っているか。
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助言を行っても差支えない。
【加算Ⅱ】</t>
    <rPh sb="33" eb="34">
      <t>また</t>
    </rPh>
    <rPh sb="35" eb="38">
      <t>りようしゃ</t>
    </rPh>
    <rPh sb="39" eb="41">
      <t>どうさ</t>
    </rPh>
    <rPh sb="41" eb="42">
      <t>およ</t>
    </rPh>
    <rPh sb="43" eb="45">
      <t>よくしつ</t>
    </rPh>
    <rPh sb="46" eb="48">
      <t>かんきょう</t>
    </rPh>
    <rPh sb="49" eb="51">
      <t>ひょうか</t>
    </rPh>
    <rPh sb="52" eb="53">
      <t>おこな</t>
    </rPh>
    <rPh sb="60" eb="64">
      <t>ふくしよ</t>
    </rPh>
    <rPh sb="64" eb="66">
      <t>せんもん</t>
    </rPh>
    <rPh sb="66" eb="69">
      <t>そうだ</t>
    </rPh>
    <rPh sb="70" eb="72">
      <t>きのう</t>
    </rPh>
    <rPh sb="72" eb="74">
      <t>くんれん</t>
    </rPh>
    <rPh sb="74" eb="77">
      <t>しどういん</t>
    </rPh>
    <rPh sb="78" eb="80">
      <t>ちいき</t>
    </rPh>
    <rPh sb="80" eb="84">
      <t>ほうかつしえん</t>
    </rPh>
    <rPh sb="89" eb="91">
      <t>しょくいん</t>
    </rPh>
    <rPh sb="93" eb="94">
      <t>た</t>
    </rPh>
    <rPh sb="94" eb="98">
      <t>じゅう</t>
    </rPh>
    <rPh sb="99" eb="100">
      <t>かん</t>
    </rPh>
    <rPh sb="102" eb="104">
      <t>せんもん</t>
    </rPh>
    <rPh sb="104" eb="105">
      <t>てき</t>
    </rPh>
    <rPh sb="105" eb="107">
      <t>ちしき</t>
    </rPh>
    <rPh sb="107" eb="108">
      <t>およ</t>
    </rPh>
    <rPh sb="109" eb="111">
      <t>けいけん</t>
    </rPh>
    <rPh sb="112" eb="113">
      <t>ゆう</t>
    </rPh>
    <rPh sb="115" eb="116">
      <t>もの</t>
    </rPh>
    <rPh sb="117" eb="119">
      <t>いか</t>
    </rPh>
    <rPh sb="120" eb="122">
      <t>いし</t>
    </rPh>
    <rPh sb="122" eb="123">
      <t>とう</t>
    </rPh>
    <rPh sb="205" eb="206">
      <t>おこな</t>
    </rPh>
    <rPh sb="300" eb="302">
      <t>いし</t>
    </rPh>
    <rPh sb="302" eb="303">
      <t>とう</t>
    </rPh>
    <rPh sb="306" eb="309">
      <t>りようしゃ</t>
    </rPh>
    <rPh sb="310" eb="312">
      <t>きょたく</t>
    </rPh>
    <rPh sb="314" eb="316">
      <t>ほうもん</t>
    </rPh>
    <rPh sb="317" eb="319">
      <t>こんなん</t>
    </rPh>
    <rPh sb="320" eb="322">
      <t>ばあい</t>
    </rPh>
    <rPh sb="325" eb="328">
      <t>いしと</t>
    </rPh>
    <rPh sb="329" eb="331">
      <t>しじ</t>
    </rPh>
    <rPh sb="334" eb="338">
      <t>かいご</t>
    </rPh>
    <rPh sb="339" eb="342">
      <t>りよ</t>
    </rPh>
    <rPh sb="343" eb="345">
      <t>きょたく</t>
    </rPh>
    <rPh sb="346" eb="348">
      <t>ほうも</t>
    </rPh>
    <rPh sb="350" eb="352">
      <t>じょうほう</t>
    </rPh>
    <rPh sb="352" eb="354">
      <t>つうしん</t>
    </rPh>
    <rPh sb="354" eb="357">
      <t>ききと</t>
    </rPh>
    <rPh sb="358" eb="360">
      <t>かつよう</t>
    </rPh>
    <rPh sb="362" eb="364">
      <t>はあく</t>
    </rPh>
    <rPh sb="366" eb="368">
      <t>よくしつ</t>
    </rPh>
    <rPh sb="372" eb="374">
      <t>とうがい</t>
    </rPh>
    <rPh sb="374" eb="377">
      <t>りようしゃ</t>
    </rPh>
    <rPh sb="378" eb="380">
      <t>どうさ</t>
    </rPh>
    <rPh sb="380" eb="381">
      <t>およ</t>
    </rPh>
    <rPh sb="382" eb="384">
      <t>よくしつ</t>
    </rPh>
    <rPh sb="385" eb="387">
      <t>かんきょう</t>
    </rPh>
    <rPh sb="388" eb="389">
      <t>ふ</t>
    </rPh>
    <rPh sb="392" eb="395">
      <t>いしと</t>
    </rPh>
    <rPh sb="396" eb="398">
      <t>とうがい</t>
    </rPh>
    <rPh sb="398" eb="400">
      <t>ひょうか</t>
    </rPh>
    <rPh sb="401" eb="403">
      <t>じょげん</t>
    </rPh>
    <rPh sb="404" eb="405">
      <t>おこな</t>
    </rPh>
    <rPh sb="408" eb="410">
      <t>さしつか</t>
    </rPh>
    <phoneticPr fontId="13" type="Hiragana"/>
  </si>
  <si>
    <t>〔通所介護・地域密着型通所介護・（介護予防）通所リハビリテーション・（介護予防）認知症対応型通所介護〕</t>
  </si>
  <si>
    <t>o</t>
  </si>
  <si>
    <t>：</t>
  </si>
  <si>
    <t>)</t>
  </si>
  <si>
    <t>減少割合</t>
  </si>
  <si>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</si>
  <si>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t>
  </si>
  <si>
    <t>（</t>
  </si>
  <si>
    <t>サービス種別</t>
  </si>
  <si>
    <t>サービス提供体制強化加算に関する確認書類
＜別紙５－１、５－２＞</t>
    <rPh sb="16" eb="18">
      <t>カクニン</t>
    </rPh>
    <rPh sb="18" eb="20">
      <t>ショルイ</t>
    </rPh>
    <rPh sb="22" eb="24">
      <t>ベッシ</t>
    </rPh>
    <phoneticPr fontId="1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</si>
  <si>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3"/>
  </si>
  <si>
    <t>時間</t>
  </si>
  <si>
    <t>精神保健福祉士</t>
    <rPh sb="0" eb="2">
      <t>セイシン</t>
    </rPh>
    <rPh sb="2" eb="4">
      <t>ホケン</t>
    </rPh>
    <rPh sb="4" eb="7">
      <t>フクシシ</t>
    </rPh>
    <phoneticPr fontId="56"/>
  </si>
  <si>
    <t>サービス提供時間前</t>
  </si>
  <si>
    <t>　　　有する場合は、適宜欄を補正して、全ての出張所等の状況について記載してください。</t>
  </si>
  <si>
    <t xml:space="preserve"> （参考）</t>
    <rPh sb="2" eb="4">
      <t>サンコウ</t>
    </rPh>
    <phoneticPr fontId="56"/>
  </si>
  <si>
    <t>３　時間延長サービス従業者数</t>
  </si>
  <si>
    <t>職　　種</t>
  </si>
  <si>
    <t>医師</t>
  </si>
  <si>
    <t>看護師</t>
    <rPh sb="0" eb="3">
      <t>カンゴシ</t>
    </rPh>
    <phoneticPr fontId="13"/>
  </si>
  <si>
    <t>　　７　新規指定事業者の場合は、事業開始予定月の従業員の勤務の体制及び勤務形態を記載することとするが、必ず確保された従業員のみ記載してください。本勤務表に記載した従業員については、</t>
    <rPh sb="4" eb="6">
      <t>シンキ</t>
    </rPh>
    <rPh sb="6" eb="8">
      <t>シテイ</t>
    </rPh>
    <rPh sb="8" eb="11">
      <t>ジギョウシャ</t>
    </rPh>
    <rPh sb="12" eb="14">
      <t>バアイ</t>
    </rPh>
    <rPh sb="16" eb="18">
      <t>ジギョウ</t>
    </rPh>
    <rPh sb="18" eb="20">
      <t>カイシ</t>
    </rPh>
    <rPh sb="20" eb="22">
      <t>ヨテイ</t>
    </rPh>
    <rPh sb="22" eb="23">
      <t>ヅキ</t>
    </rPh>
    <rPh sb="24" eb="27">
      <t>ジュウギョウイン</t>
    </rPh>
    <rPh sb="28" eb="30">
      <t>キンム</t>
    </rPh>
    <rPh sb="31" eb="33">
      <t>タイセイ</t>
    </rPh>
    <rPh sb="33" eb="34">
      <t>オヨ</t>
    </rPh>
    <rPh sb="35" eb="37">
      <t>キンム</t>
    </rPh>
    <rPh sb="37" eb="39">
      <t>ケイタイ</t>
    </rPh>
    <rPh sb="40" eb="42">
      <t>キサイ</t>
    </rPh>
    <rPh sb="51" eb="52">
      <t>カナラ</t>
    </rPh>
    <rPh sb="53" eb="55">
      <t>カクホ</t>
    </rPh>
    <rPh sb="58" eb="61">
      <t>ジュウギョウイン</t>
    </rPh>
    <rPh sb="63" eb="65">
      <t>キサイ</t>
    </rPh>
    <rPh sb="72" eb="73">
      <t>ホン</t>
    </rPh>
    <rPh sb="73" eb="75">
      <t>キンム</t>
    </rPh>
    <rPh sb="75" eb="76">
      <t>ヒョウ</t>
    </rPh>
    <rPh sb="77" eb="79">
      <t>キサイ</t>
    </rPh>
    <rPh sb="81" eb="84">
      <t>ジュウギョウイン</t>
    </rPh>
    <phoneticPr fontId="13"/>
  </si>
  <si>
    <t>3　終了</t>
  </si>
  <si>
    <t>○個別機能訓練体制の届出内容</t>
  </si>
  <si>
    <t>医　師</t>
  </si>
  <si>
    <t>）</t>
  </si>
  <si>
    <t>※理学療法士等（職種）欄の（　　）には、職種を記入してください。</t>
  </si>
  <si>
    <t>※氏名欄は、それぞれのサービスの共同実施者名（職種ごとの代表者名）を記入してください。</t>
  </si>
  <si>
    <t>特定の曜日のみ</t>
  </si>
  <si>
    <t>（提供する曜日に○印：　　　日　　　月　　　火　　　水　　　木　　　金　　　土</t>
  </si>
  <si>
    <t>その他　（具体的に記入：</t>
  </si>
  <si>
    <t>(8)
資格</t>
    <rPh sb="4" eb="6">
      <t>シカク</t>
    </rPh>
    <phoneticPr fontId="56"/>
  </si>
  <si>
    <t>　　サービス提供体制強化加算に関する勤続年数証明書</t>
    <rPh sb="18" eb="20">
      <t>きんぞく</t>
    </rPh>
    <rPh sb="20" eb="22">
      <t>ねんすう</t>
    </rPh>
    <rPh sb="22" eb="24">
      <t>しょうめい</t>
    </rPh>
    <phoneticPr fontId="13" type="Hiragana"/>
  </si>
  <si>
    <t>管理栄養士</t>
  </si>
  <si>
    <t>外部の管理栄養士の場合、連携している介護事業所、医療機関、栄養ケア・ステーション</t>
  </si>
  <si>
    <t>第３週</t>
    <rPh sb="0" eb="1">
      <t>ダイ</t>
    </rPh>
    <rPh sb="2" eb="3">
      <t>シュウ</t>
    </rPh>
    <phoneticPr fontId="13"/>
  </si>
  <si>
    <t>〔（介護予防）通所介護・（介護予防）通所リハビリテーション・（介護予防）認知症対応型通所介護〕</t>
  </si>
  <si>
    <t>地域密着型通所介護</t>
    <rPh sb="0" eb="2">
      <t>チイキ</t>
    </rPh>
    <rPh sb="2" eb="4">
      <t>ミッチャク</t>
    </rPh>
    <rPh sb="4" eb="5">
      <t>ガタ</t>
    </rPh>
    <rPh sb="5" eb="7">
      <t>ツウショ</t>
    </rPh>
    <rPh sb="7" eb="9">
      <t>カイゴ</t>
    </rPh>
    <phoneticPr fontId="13"/>
  </si>
  <si>
    <t>７時間以上８時間未満及び
８時間以上９時間未満</t>
  </si>
  <si>
    <t>入浴介助加算に関する届出書</t>
  </si>
  <si>
    <t>職　種</t>
    <rPh sb="0" eb="3">
      <t>ショクシュ</t>
    </rPh>
    <phoneticPr fontId="13"/>
  </si>
  <si>
    <t>〇入浴介助加算に関する状況</t>
  </si>
  <si>
    <t>はい・いいえ</t>
  </si>
  <si>
    <t>３ 加算Ⅱ</t>
  </si>
  <si>
    <t>生活機能向上連携加算に関する届出書</t>
  </si>
  <si>
    <t>サービス提供体制強化加算に関する届出書＜別紙５＞</t>
    <rPh sb="20" eb="22">
      <t>ベッシ</t>
    </rPh>
    <phoneticPr fontId="13"/>
  </si>
  <si>
    <t>訪問リハビリテーション事業所、通所リハビリテーション事業所、リハビリテーションを実施している医療提供施設と連携していることを確認できる書類（契約書等）</t>
    <rPh sb="0" eb="2">
      <t>ホウモン</t>
    </rPh>
    <rPh sb="11" eb="14">
      <t>ジギョウショ</t>
    </rPh>
    <rPh sb="15" eb="17">
      <t>ツウショ</t>
    </rPh>
    <rPh sb="26" eb="29">
      <t>ジギョウショ</t>
    </rPh>
    <rPh sb="40" eb="42">
      <t>ジッシ</t>
    </rPh>
    <rPh sb="46" eb="48">
      <t>イリョウ</t>
    </rPh>
    <rPh sb="48" eb="50">
      <t>テイキョウ</t>
    </rPh>
    <rPh sb="50" eb="52">
      <t>シセツ</t>
    </rPh>
    <rPh sb="53" eb="55">
      <t>レンケイ</t>
    </rPh>
    <rPh sb="62" eb="64">
      <t>カクニン</t>
    </rPh>
    <rPh sb="67" eb="69">
      <t>ショルイ</t>
    </rPh>
    <rPh sb="70" eb="74">
      <t>ケイヤクショナド</t>
    </rPh>
    <phoneticPr fontId="7"/>
  </si>
  <si>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20">
      <t>リヨウシャスウ</t>
    </rPh>
    <rPh sb="21" eb="23">
      <t>ゲンショウ</t>
    </rPh>
    <rPh sb="24" eb="26">
      <t>イッテイ</t>
    </rPh>
    <rPh sb="26" eb="28">
      <t>イジョウ</t>
    </rPh>
    <rPh sb="28" eb="29">
      <t>ショウ</t>
    </rPh>
    <rPh sb="33" eb="35">
      <t>バアイ</t>
    </rPh>
    <rPh sb="36" eb="38">
      <t>タイオウ</t>
    </rPh>
    <phoneticPr fontId="13"/>
  </si>
  <si>
    <t>担当者氏名</t>
  </si>
  <si>
    <t>〇生活機能向上連携加算に関する状況　</t>
  </si>
  <si>
    <t>②　必要に応じて通所介護計画を見直すなど、指定通所介護の提供に当たって、①に規定する情報その他通所介護を適切かつ有効に提供するために必要な情報を活用しているか。</t>
  </si>
  <si>
    <t>　　５　常勤換算が必要な職種については当該職種の職員の週平均勤務時間をすべて足し、当該事業所の週の常勤時間で除して常勤換算後の人数を記載してください。</t>
    <rPh sb="4" eb="6">
      <t>ジョウキン</t>
    </rPh>
    <rPh sb="6" eb="8">
      <t>カンサン</t>
    </rPh>
    <rPh sb="9" eb="11">
      <t>ヒツヨウ</t>
    </rPh>
    <rPh sb="12" eb="14">
      <t>ショクシュ</t>
    </rPh>
    <rPh sb="19" eb="21">
      <t>トウガイ</t>
    </rPh>
    <rPh sb="21" eb="23">
      <t>ショクシュ</t>
    </rPh>
    <rPh sb="24" eb="26">
      <t>ショクイン</t>
    </rPh>
    <rPh sb="27" eb="30">
      <t>シュウヘイキン</t>
    </rPh>
    <rPh sb="30" eb="32">
      <t>キンム</t>
    </rPh>
    <rPh sb="32" eb="34">
      <t>ジカン</t>
    </rPh>
    <rPh sb="38" eb="39">
      <t>タ</t>
    </rPh>
    <rPh sb="41" eb="43">
      <t>トウガイ</t>
    </rPh>
    <rPh sb="43" eb="46">
      <t>ジギョウショ</t>
    </rPh>
    <rPh sb="47" eb="48">
      <t>シュウ</t>
    </rPh>
    <rPh sb="49" eb="51">
      <t>ジョウキン</t>
    </rPh>
    <rPh sb="51" eb="53">
      <t>ジカン</t>
    </rPh>
    <rPh sb="54" eb="55">
      <t>ジョ</t>
    </rPh>
    <rPh sb="57" eb="59">
      <t>ジョウキン</t>
    </rPh>
    <rPh sb="59" eb="61">
      <t>カンサン</t>
    </rPh>
    <rPh sb="61" eb="62">
      <t>ゴ</t>
    </rPh>
    <rPh sb="63" eb="65">
      <t>ニンズウ</t>
    </rPh>
    <rPh sb="66" eb="68">
      <t>キサイ</t>
    </rPh>
    <phoneticPr fontId="13"/>
  </si>
  <si>
    <t>（４）　加算算定の延長の届出</t>
  </si>
  <si>
    <t>①　指定訪問リハビリテーション事業所、指定通所リハビリテーション事業所又はリハビリテーションを実施している医療提供施設の理学療法士、作業療法士、言語聴覚士又は医師の助言に基づき、指定通所介護事業所の機能訓練指導員等が共同して利用者の身体状況等の評価及び個別機能訓練計画の作成を行っているか。　【加算Ⅰ】</t>
  </si>
  <si>
    <t>s</t>
  </si>
  <si>
    <t>②　個別機能訓練計画に基づき、利用者の身体機能又は生活機能向上を目的とする機能訓練の項目を準備し、機能訓練指導員等が、利用者の心身の状況に応じた機能訓練を適切に提供しているか。【加算Ⅰ、加算Ⅱ】</t>
  </si>
  <si>
    <t>③　上記①の評価に基づき、個別機能訓練計画の進捗状況等を３月ごとに１回以上評価し、利用者又はその家族に対して機能訓練の内容と個別機能訓練計画の進捗状況等を説明し、必要に応じて訓練内容の見直しを行っているか。【加算Ⅰ、加算Ⅱ】</t>
  </si>
  <si>
    <t>【留意事項】
※６　福岡市に届け出た利用定員数を記入してください。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ただし、３％加算の算定を希望する場合は（ｄ）の値を小数第３位で四捨五入した値を、申請様式の（２）の「利用延人員数の減少が生じた月の前年度の１月当たりの平均利用延人員数」に記入して下さい。</t>
  </si>
  <si>
    <t>勤続年数は、同一法人内のみの勤続年数になります、他法人での勤続年数は含みません。</t>
    <rPh sb="0" eb="2">
      <t>きんぞく</t>
    </rPh>
    <rPh sb="2" eb="4">
      <t>ねんすう</t>
    </rPh>
    <rPh sb="6" eb="8">
      <t>どういつ</t>
    </rPh>
    <rPh sb="8" eb="10">
      <t>ほうじん</t>
    </rPh>
    <rPh sb="10" eb="11">
      <t>ない</t>
    </rPh>
    <rPh sb="14" eb="16">
      <t>きんぞく</t>
    </rPh>
    <rPh sb="16" eb="18">
      <t>ねんすう</t>
    </rPh>
    <rPh sb="24" eb="25">
      <t>た</t>
    </rPh>
    <rPh sb="25" eb="27">
      <t>ほうじん</t>
    </rPh>
    <rPh sb="29" eb="31">
      <t>きんぞく</t>
    </rPh>
    <rPh sb="31" eb="33">
      <t>ねんすう</t>
    </rPh>
    <rPh sb="34" eb="35">
      <t>ふく</t>
    </rPh>
    <phoneticPr fontId="13" type="Hiragana"/>
  </si>
  <si>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56"/>
  </si>
  <si>
    <t>（別紙４）</t>
    <rPh sb="1" eb="3">
      <t>べっし</t>
    </rPh>
    <phoneticPr fontId="13" type="Hiragana"/>
  </si>
  <si>
    <t>地域区分</t>
  </si>
  <si>
    <t>減少月</t>
  </si>
  <si>
    <t>　　　9　「主たる事業所の所在地以外の場所で一部実施する場合の出張所等の所在地」について、複数の出張所等を有する場合は、適宜欄を補正して、全ての出張所等の状況について記載してください。</t>
  </si>
  <si>
    <t>３月</t>
  </si>
  <si>
    <t>(15) 利用者数　　　</t>
  </si>
  <si>
    <t>筑後　太郎</t>
    <rPh sb="0" eb="2">
      <t>ちくご</t>
    </rPh>
    <rPh sb="3" eb="5">
      <t>たろう</t>
    </rPh>
    <phoneticPr fontId="13" type="Hiragana"/>
  </si>
  <si>
    <t>※ 加算算定開始後に記入してください。（加算を算定しない事業所は記入及び届出の必要はありません。）</t>
  </si>
  <si>
    <t>年月</t>
  </si>
  <si>
    <t>職　名</t>
  </si>
  <si>
    <t>休</t>
    <rPh sb="0" eb="1">
      <t>ヤス</t>
    </rPh>
    <phoneticPr fontId="56"/>
  </si>
  <si>
    <t>　小規模多機能型居宅介護</t>
  </si>
  <si>
    <t>3週目</t>
    <rPh sb="1" eb="2">
      <t>シュウ</t>
    </rPh>
    <rPh sb="2" eb="3">
      <t>メ</t>
    </rPh>
    <phoneticPr fontId="56"/>
  </si>
  <si>
    <t>2　（介護予防）通所リハビリテーション</t>
    <rPh sb="3" eb="5">
      <t>カイゴ</t>
    </rPh>
    <rPh sb="5" eb="7">
      <t>ヨボウ</t>
    </rPh>
    <rPh sb="8" eb="10">
      <t>ツウショ</t>
    </rPh>
    <phoneticPr fontId="13"/>
  </si>
  <si>
    <t>　地域密着型特定施設入居者生活介護</t>
  </si>
  <si>
    <t xml:space="preserve">  介護予防認知症対応型通所介護</t>
  </si>
  <si>
    <t xml:space="preserve">  介護予防小規模多機能型居宅介護</t>
  </si>
  <si>
    <t>≪提出不要≫</t>
    <rPh sb="1" eb="3">
      <t>テイシュツ</t>
    </rPh>
    <rPh sb="3" eb="5">
      <t>フヨウ</t>
    </rPh>
    <phoneticPr fontId="56"/>
  </si>
  <si>
    <t>　　　　　サービス種別　　　　　　　　現在⇒</t>
  </si>
  <si>
    <t xml:space="preserve">  介護予防認知症対応型共同生活介護</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</si>
  <si>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</si>
  <si>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</si>
  <si>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減少率</t>
  </si>
  <si>
    <t>筑後市長</t>
    <rPh sb="0" eb="3">
      <t>チクゴシ</t>
    </rPh>
    <rPh sb="3" eb="4">
      <t>チョウ</t>
    </rPh>
    <phoneticPr fontId="13"/>
  </si>
  <si>
    <t>社会福祉主事任用資格</t>
  </si>
  <si>
    <t>4　届 出 項 目</t>
    <rPh sb="2" eb="3">
      <t>トド</t>
    </rPh>
    <rPh sb="4" eb="5">
      <t>デ</t>
    </rPh>
    <rPh sb="6" eb="7">
      <t>コウ</t>
    </rPh>
    <rPh sb="8" eb="9">
      <t>メ</t>
    </rPh>
    <phoneticPr fontId="13"/>
  </si>
  <si>
    <t>福岡</t>
    <rPh sb="0" eb="2">
      <t>フクオカ</t>
    </rPh>
    <phoneticPr fontId="13"/>
  </si>
  <si>
    <t>2 無</t>
    <rPh sb="2" eb="3">
      <t>ナ</t>
    </rPh>
    <phoneticPr fontId="13"/>
  </si>
  <si>
    <t>１月</t>
  </si>
  <si>
    <t>証明書が複数枚にわたる場合は、適宜コピーして使用すること。</t>
  </si>
  <si>
    <t>2　変更</t>
  </si>
  <si>
    <t>２月</t>
  </si>
  <si>
    <t>　　7　「特記事項」欄には、異動の状況について具体的に記載してください。</t>
  </si>
  <si>
    <t>○○　D美</t>
    <rPh sb="4" eb="5">
      <t>ミ</t>
    </rPh>
    <phoneticPr fontId="56"/>
  </si>
  <si>
    <t>５時間以上６時間未満及び
６時間以上７時間未満</t>
  </si>
  <si>
    <t>11月</t>
  </si>
  <si>
    <t>感染症又は災害の発生を理由とする通所介護等の介護報酬による評価　届出様式</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</si>
  <si>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</si>
  <si>
    <t>介護予防認知症対応型通所介護</t>
    <rPh sb="0" eb="2">
      <t>カイゴ</t>
    </rPh>
    <rPh sb="2" eb="4">
      <t>ヨボウ</t>
    </rPh>
    <rPh sb="4" eb="7">
      <t>ニンチショウ</t>
    </rPh>
    <rPh sb="7" eb="10">
      <t>タイオウガタ</t>
    </rPh>
    <rPh sb="10" eb="12">
      <t>ツウショ</t>
    </rPh>
    <phoneticPr fontId="13"/>
  </si>
  <si>
    <t>規模区分</t>
  </si>
  <si>
    <t>規模区分　　　　現在⇒</t>
  </si>
  <si>
    <t>あん摩マッサージ指圧師</t>
    <rPh sb="2" eb="3">
      <t>マ</t>
    </rPh>
    <rPh sb="8" eb="11">
      <t>シアツシ</t>
    </rPh>
    <phoneticPr fontId="56"/>
  </si>
  <si>
    <t>通常規模型</t>
  </si>
  <si>
    <t>ﾒｰﾙｱﾄﾞﾚｽ</t>
  </si>
  <si>
    <t>　　２　勤務区分は、Ａ：常勤で専従　Ｂ：常勤で兼務　Ｃ：非常勤で専従　Ｄ：非常勤で兼務　とします。</t>
  </si>
  <si>
    <t>　　4　「実施事業」欄は、該当する欄に「〇」を記入してください。</t>
  </si>
  <si>
    <t>１月当たりの営業日数　※７</t>
  </si>
  <si>
    <t>大規模型Ⅱ</t>
  </si>
  <si>
    <t>利用延人員数の減少が生じた月</t>
  </si>
  <si>
    <t>減少率（小数）</t>
  </si>
  <si>
    <t>加算算定届提出月</t>
  </si>
  <si>
    <t>利用延人員数の減少が生じた月の前年度の１月当たりの平均利用延人員数</t>
  </si>
  <si>
    <t>○前年度の実績が６月に満たない場合（新たに事業を開始・再開した場合を含む）及び前年度から定員を概ね25％以上
変更しようとする場合の前年度の１月当たりの平均利用延人員数</t>
  </si>
  <si>
    <t>規模特例の可否↓</t>
  </si>
  <si>
    <t>特例適用の可否</t>
  </si>
  <si>
    <t>加算算定事業所のみ</t>
  </si>
  <si>
    <t>①に占める②の割合が30％以上</t>
    <rPh sb="2" eb="3">
      <t>シ</t>
    </rPh>
    <rPh sb="7" eb="9">
      <t>ワリアイ</t>
    </rPh>
    <rPh sb="13" eb="15">
      <t>イジョウ</t>
    </rPh>
    <phoneticPr fontId="13"/>
  </si>
  <si>
    <t>各月の
利用延人員数</t>
  </si>
  <si>
    <t>加算
算定の可否</t>
  </si>
  <si>
    <t>加算延長判断月</t>
  </si>
  <si>
    <t>加算終了／延長届提出月</t>
  </si>
  <si>
    <r>
      <rPr>
        <sz val="11"/>
        <color rgb="FF000000"/>
        <rFont val="ＭＳ Ｐゴシック"/>
      </rPr>
      <t>　「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必要な書類となるため、</t>
    </r>
    <r>
      <rPr>
        <sz val="11"/>
        <color rgb="FFFF0000"/>
        <rFont val="ＭＳ Ｐゴシック"/>
      </rPr>
      <t xml:space="preserve">必ず提出して下さい。
</t>
    </r>
    <r>
      <rPr>
        <sz val="11"/>
        <color rgb="FF000000"/>
        <rFont val="ＭＳ Ｐゴシック"/>
      </rPr>
      <t>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
  </si>
  <si>
    <t>延長適用開始月</t>
  </si>
  <si>
    <t>年</t>
    <rPh sb="0" eb="1">
      <t>ねん</t>
    </rPh>
    <phoneticPr fontId="13" type="Hiragana"/>
  </si>
  <si>
    <t>延長適用終了月</t>
  </si>
  <si>
    <t>加算算定事業所であって、（３）オレンジセルに「可」が表示された事業所のみ</t>
  </si>
  <si>
    <t>※ 加算算定開始後に記入してください。</t>
  </si>
  <si>
    <t>※ 特例開始後に記入してください。（特例を適用しない事業所は記入及び届出の必要はありません。）</t>
  </si>
  <si>
    <t>６　２級地</t>
  </si>
  <si>
    <t>特例
適用の可否</t>
  </si>
  <si>
    <t>特例適用届提出月</t>
  </si>
  <si>
    <t>特例適用開始月</t>
  </si>
  <si>
    <t>・職種ごとの勤務時間を「○：○○～○：○○」と表記することが困難な場合は、No21～30を活用し、勤務時間数のみを入力してください。</t>
    <rPh sb="45" eb="47">
      <t>カツヨウ</t>
    </rPh>
    <phoneticPr fontId="56"/>
  </si>
  <si>
    <t>○　前年度の実績が６月以上の場合の前年度の１月当たりの平均利用延人員数・各月の利用延人員数</t>
  </si>
  <si>
    <t>通所介護等
※１</t>
  </si>
  <si>
    <t>各月の利用延人員数</t>
  </si>
  <si>
    <t>市</t>
    <rPh sb="0" eb="1">
      <t>シ</t>
    </rPh>
    <phoneticPr fontId="13"/>
  </si>
  <si>
    <r>
      <rPr>
        <sz val="9"/>
        <color auto="1"/>
        <rFont val="ＭＳ Ｐゴシック"/>
      </rPr>
      <t>毎日事業を実施した月（</t>
    </r>
    <r>
      <rPr>
        <sz val="10"/>
        <color auto="1"/>
        <rFont val="ＭＳ Ｐゴシック"/>
      </rPr>
      <t>○印）　※４</t>
    </r>
  </si>
  <si>
    <t>　　４　当該事業所、施設に係る組織体制図を添付してください。他事業と職員の兼務がある場合は兼務する職種のわかる組織体制図を添付してください。</t>
    <rPh sb="4" eb="6">
      <t>トウガイ</t>
    </rPh>
    <rPh sb="6" eb="9">
      <t>ジギョウショ</t>
    </rPh>
    <rPh sb="10" eb="12">
      <t>シセツ</t>
    </rPh>
    <rPh sb="13" eb="14">
      <t>カカ</t>
    </rPh>
    <rPh sb="15" eb="17">
      <t>ソシキ</t>
    </rPh>
    <rPh sb="17" eb="19">
      <t>タイセイ</t>
    </rPh>
    <rPh sb="19" eb="20">
      <t>ズ</t>
    </rPh>
    <rPh sb="21" eb="23">
      <t>テンプ</t>
    </rPh>
    <rPh sb="30" eb="31">
      <t>ホカ</t>
    </rPh>
    <rPh sb="31" eb="33">
      <t>ジギョウ</t>
    </rPh>
    <rPh sb="34" eb="36">
      <t>ショクイン</t>
    </rPh>
    <rPh sb="37" eb="39">
      <t>ケンム</t>
    </rPh>
    <rPh sb="42" eb="44">
      <t>バアイ</t>
    </rPh>
    <rPh sb="45" eb="47">
      <t>ケンム</t>
    </rPh>
    <rPh sb="49" eb="51">
      <t>ショクシュ</t>
    </rPh>
    <rPh sb="55" eb="57">
      <t>ソシキ</t>
    </rPh>
    <rPh sb="57" eb="59">
      <t>タイセイ</t>
    </rPh>
    <rPh sb="59" eb="60">
      <t>ズ</t>
    </rPh>
    <rPh sb="61" eb="63">
      <t>テンプ</t>
    </rPh>
    <phoneticPr fontId="1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</si>
  <si>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56"/>
  </si>
  <si>
    <t>変　更　後</t>
    <rPh sb="4" eb="5">
      <t>ゴ</t>
    </rPh>
    <phoneticPr fontId="13"/>
  </si>
  <si>
    <t>合計</t>
  </si>
  <si>
    <t>(※変更の場合)</t>
    <rPh sb="2" eb="4">
      <t>ヘンコウ</t>
    </rPh>
    <rPh sb="5" eb="7">
      <t>バアイ</t>
    </rPh>
    <phoneticPr fontId="13"/>
  </si>
  <si>
    <t>（ａ）</t>
  </si>
  <si>
    <r>
      <rPr>
        <sz val="11"/>
        <color rgb="FF000000"/>
        <rFont val="ＭＳ Ｐゴシック"/>
      </rPr>
      <t>【留意事項】
※１　各月の通所介護等を利用した人数を、算定している報酬の時間区分別に記入してください。
※２　通所介護又は地域密着型通所介護と介護予防型通所サービスの指定をあわせて受け、通所介護と一体的に実施している場合は、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・①に、各月の介護予防型通所サービスを利用した人数を、利用時間ごとに記入。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rgb="FF000000"/>
        <rFont val="ＭＳ Ｐゴシック"/>
      </rPr>
      <t>いずれか</t>
    </r>
    <r>
      <rPr>
        <sz val="11"/>
        <color rgb="FF000000"/>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</si>
  <si>
    <t>通所介護費等を算定している月数
(３月を除く）</t>
  </si>
  <si>
    <t>　・「名前」に職種名を入力</t>
    <rPh sb="3" eb="5">
      <t>ナマエ</t>
    </rPh>
    <rPh sb="7" eb="9">
      <t>ショクシュ</t>
    </rPh>
    <rPh sb="9" eb="10">
      <t>メイ</t>
    </rPh>
    <rPh sb="11" eb="13">
      <t>ニュウリョク</t>
    </rPh>
    <phoneticPr fontId="56"/>
  </si>
  <si>
    <t>　（宛先）筑後市長</t>
    <rPh sb="5" eb="7">
      <t>ちくご</t>
    </rPh>
    <phoneticPr fontId="13" type="Hiragana"/>
  </si>
  <si>
    <t>　C列・・・「管理者」</t>
    <rPh sb="2" eb="3">
      <t>レツ</t>
    </rPh>
    <rPh sb="7" eb="10">
      <t>カンリシャ</t>
    </rPh>
    <phoneticPr fontId="56"/>
  </si>
  <si>
    <t>２ 対応可</t>
  </si>
  <si>
    <t>平均利用延人員数
 （a÷b）　　※５</t>
  </si>
  <si>
    <t>（ｃ）</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</si>
  <si>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</si>
  <si>
    <t>名　　称</t>
  </si>
  <si>
    <t>利用定員　※６</t>
  </si>
  <si>
    <t>w</t>
  </si>
  <si>
    <t>（別紙７）</t>
  </si>
  <si>
    <t>=</t>
  </si>
  <si>
    <t>看護職員</t>
    <rPh sb="0" eb="2">
      <t>カンゴ</t>
    </rPh>
    <rPh sb="2" eb="4">
      <t>ショクイン</t>
    </rPh>
    <phoneticPr fontId="13"/>
  </si>
  <si>
    <t>厚労　太郎</t>
    <rPh sb="0" eb="2">
      <t>コウロウ</t>
    </rPh>
    <rPh sb="3" eb="5">
      <t>タロウ</t>
    </rPh>
    <phoneticPr fontId="56"/>
  </si>
  <si>
    <t>事業所の状況</t>
  </si>
  <si>
    <t>（別紙５）</t>
    <rPh sb="1" eb="3">
      <t>ベッシ</t>
    </rPh>
    <phoneticPr fontId="13"/>
  </si>
  <si>
    <t>関係書類</t>
  </si>
  <si>
    <t>介護職員</t>
    <rPh sb="0" eb="2">
      <t>かいご</t>
    </rPh>
    <rPh sb="2" eb="4">
      <t>しょくいん</t>
    </rPh>
    <phoneticPr fontId="13" type="Hiragana"/>
  </si>
  <si>
    <t>〇若年性認知症利用者（入所者・患者・入居者）に対応する担当職員職・氏名</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</si>
  <si>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3"/>
  </si>
  <si>
    <t>介護予防支援</t>
    <rPh sb="0" eb="2">
      <t>カイゴ</t>
    </rPh>
    <rPh sb="2" eb="4">
      <t>ヨボウ</t>
    </rPh>
    <phoneticPr fontId="13"/>
  </si>
  <si>
    <t>　　　「財団法人」「株式会社」「有限会社」等の別を記入してください。</t>
    <rPh sb="7" eb="8">
      <t>ジン</t>
    </rPh>
    <rPh sb="10" eb="12">
      <t>カブシキ</t>
    </rPh>
    <rPh sb="12" eb="14">
      <t>カイシャ</t>
    </rPh>
    <phoneticPr fontId="13"/>
  </si>
  <si>
    <t>　　8　「主たる事業所の所在地以外の場所で一部実施する場合の出張所等の所在地」について、複数の出張所等を</t>
  </si>
  <si>
    <t>はり師</t>
    <rPh sb="2" eb="3">
      <t>シ</t>
    </rPh>
    <phoneticPr fontId="56"/>
  </si>
  <si>
    <t>管理者</t>
    <rPh sb="0" eb="3">
      <t>カンリシャ</t>
    </rPh>
    <phoneticPr fontId="56"/>
  </si>
  <si>
    <t>　　　2　「法人である場合その種別」欄は、申請者が法人である場合に、「社会福祉法人」「医療法人」「社団法人」「財団法人」「株式会社」「有限会社」等の別を記入してください。</t>
  </si>
  <si>
    <t>　　　6　「異動項目」欄には、(別紙1)「介護給付費算定に係る体制等状況一覧表」に掲げる項目を記載してください。</t>
  </si>
  <si>
    <t>主たる事務所の所在地</t>
  </si>
  <si>
    <t>同一所在地において行う　　　　　　　　　　　　　　　事業等の種類</t>
  </si>
  <si>
    <t>変　更　前</t>
  </si>
  <si>
    <t>療養通所介護</t>
    <rPh sb="0" eb="2">
      <t>リョウヨウ</t>
    </rPh>
    <rPh sb="2" eb="4">
      <t>ツウショ</t>
    </rPh>
    <rPh sb="4" eb="6">
      <t>カイゴ</t>
    </rPh>
    <phoneticPr fontId="13"/>
  </si>
  <si>
    <t>認知症対応型通所介護</t>
    <rPh sb="0" eb="3">
      <t>ニンチショウ</t>
    </rPh>
    <rPh sb="3" eb="6">
      <t>タイオウガタ</t>
    </rPh>
    <rPh sb="6" eb="8">
      <t>ツウショ</t>
    </rPh>
    <rPh sb="8" eb="10">
      <t>カイゴ</t>
    </rPh>
    <phoneticPr fontId="13"/>
  </si>
  <si>
    <t>認知症対応型共同生活介護</t>
    <rPh sb="0" eb="3">
      <t>ニンチショウ</t>
    </rPh>
    <rPh sb="3" eb="6">
      <t>タイオウガタ</t>
    </rPh>
    <rPh sb="6" eb="8">
      <t>キョウドウ</t>
    </rPh>
    <rPh sb="8" eb="10">
      <t>セイカツ</t>
    </rPh>
    <rPh sb="10" eb="12">
      <t>カイゴ</t>
    </rPh>
    <phoneticPr fontId="13"/>
  </si>
  <si>
    <t>複合型サービス</t>
    <rPh sb="0" eb="3">
      <t>フクゴウガタ</t>
    </rPh>
    <phoneticPr fontId="13"/>
  </si>
  <si>
    <t>准看護師</t>
    <rPh sb="0" eb="4">
      <t>ジュンカンゴシ</t>
    </rPh>
    <phoneticPr fontId="13"/>
  </si>
  <si>
    <t>人員配置区分、その他該当する体制等、割引）を記載してください。</t>
  </si>
  <si>
    <t>機能訓練指導員</t>
    <rPh sb="0" eb="2">
      <t>キノウ</t>
    </rPh>
    <rPh sb="2" eb="4">
      <t>クンレン</t>
    </rPh>
    <rPh sb="4" eb="7">
      <t>シドウイン</t>
    </rPh>
    <phoneticPr fontId="56"/>
  </si>
  <si>
    <t>　(ビルの名称等)</t>
  </si>
  <si>
    <t>実施事業</t>
  </si>
  <si>
    <t>指定年</t>
    <rPh sb="0" eb="2">
      <t>シテイ</t>
    </rPh>
    <rPh sb="2" eb="3">
      <t>ネン</t>
    </rPh>
    <phoneticPr fontId="13"/>
  </si>
  <si>
    <t>月日</t>
    <rPh sb="0" eb="2">
      <t>ガッピ</t>
    </rPh>
    <phoneticPr fontId="13"/>
  </si>
  <si>
    <t>県</t>
    <rPh sb="0" eb="1">
      <t>ケン</t>
    </rPh>
    <phoneticPr fontId="13"/>
  </si>
  <si>
    <t>勤務先名称</t>
    <rPh sb="0" eb="3">
      <t>きんむさき</t>
    </rPh>
    <rPh sb="3" eb="5">
      <t>めいしょう</t>
    </rPh>
    <phoneticPr fontId="13" type="Hiragana"/>
  </si>
  <si>
    <t>異動等の区分</t>
  </si>
  <si>
    <t>c</t>
  </si>
  <si>
    <t>個別機能訓練体制に関する届出書</t>
  </si>
  <si>
    <t>（指定を受けている場合）</t>
    <rPh sb="1" eb="3">
      <t>シテイ</t>
    </rPh>
    <rPh sb="4" eb="5">
      <t>ウ</t>
    </rPh>
    <rPh sb="9" eb="11">
      <t>バアイ</t>
    </rPh>
    <phoneticPr fontId="13"/>
  </si>
  <si>
    <t>l</t>
  </si>
  <si>
    <t>法人名</t>
    <rPh sb="0" eb="2">
      <t>ホウジン</t>
    </rPh>
    <rPh sb="2" eb="3">
      <t>メイ</t>
    </rPh>
    <phoneticPr fontId="13"/>
  </si>
  <si>
    <t>　D列・・・「生活相談員」</t>
    <rPh sb="2" eb="3">
      <t>レツ</t>
    </rPh>
    <rPh sb="7" eb="9">
      <t>セイカツ</t>
    </rPh>
    <rPh sb="9" eb="12">
      <t>ソウダンイン</t>
    </rPh>
    <phoneticPr fontId="56"/>
  </si>
  <si>
    <t>１　なし</t>
  </si>
  <si>
    <t>年月日</t>
    <rPh sb="0" eb="3">
      <t>ネンガッピ</t>
    </rPh>
    <phoneticPr fontId="13"/>
  </si>
  <si>
    <t>市町村が定める単位の有無</t>
    <rPh sb="0" eb="3">
      <t>シチョウソン</t>
    </rPh>
    <rPh sb="4" eb="5">
      <t>サダ</t>
    </rPh>
    <rPh sb="7" eb="9">
      <t>タンイ</t>
    </rPh>
    <rPh sb="10" eb="12">
      <t>ウム</t>
    </rPh>
    <phoneticPr fontId="13"/>
  </si>
  <si>
    <t>２ 基準型</t>
  </si>
  <si>
    <t>月</t>
    <rPh sb="0" eb="1">
      <t>ゲツ</t>
    </rPh>
    <phoneticPr fontId="13"/>
  </si>
  <si>
    <t>若年性認知症利用者受入加算</t>
    <rPh sb="0" eb="2">
      <t>ジャクネン</t>
    </rPh>
    <rPh sb="2" eb="3">
      <t>セイ</t>
    </rPh>
    <rPh sb="3" eb="6">
      <t>ニンチショウ</t>
    </rPh>
    <rPh sb="6" eb="9">
      <t>リヨウシャ</t>
    </rPh>
    <rPh sb="9" eb="11">
      <t>ウケイレ</t>
    </rPh>
    <rPh sb="11" eb="13">
      <t>カサン</t>
    </rPh>
    <phoneticPr fontId="13"/>
  </si>
  <si>
    <t>歯科衛生士、言語聴覚士、看護師、准看護師。</t>
    <rPh sb="0" eb="2">
      <t>シカ</t>
    </rPh>
    <rPh sb="2" eb="5">
      <t>エイセイシ</t>
    </rPh>
    <rPh sb="6" eb="8">
      <t>ゲンゴ</t>
    </rPh>
    <rPh sb="8" eb="11">
      <t>チョウカクシ</t>
    </rPh>
    <rPh sb="12" eb="15">
      <t>カンゴシ</t>
    </rPh>
    <rPh sb="16" eb="20">
      <t>ジュンカンゴシ</t>
    </rPh>
    <phoneticPr fontId="13"/>
  </si>
  <si>
    <t>個別機能訓練加算</t>
    <rPh sb="0" eb="2">
      <t>コベツ</t>
    </rPh>
    <rPh sb="6" eb="8">
      <t>カサン</t>
    </rPh>
    <phoneticPr fontId="13"/>
  </si>
  <si>
    <t>口腔機能向上加算</t>
    <rPh sb="6" eb="8">
      <t>カサン</t>
    </rPh>
    <phoneticPr fontId="13"/>
  </si>
  <si>
    <t>１　１級地</t>
  </si>
  <si>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56"/>
  </si>
  <si>
    <t>２ 加算Ⅰ</t>
  </si>
  <si>
    <t>２　あり</t>
  </si>
  <si>
    <t>３ 加算Ⅰ</t>
  </si>
  <si>
    <t>高齢者虐待防止措置実施の有無</t>
    <rPh sb="0" eb="7">
      <t>コウレイシャギャクタイボウシ</t>
    </rPh>
    <rPh sb="7" eb="11">
      <t>ソチジッシ</t>
    </rPh>
    <rPh sb="12" eb="14">
      <t>ウム</t>
    </rPh>
    <phoneticPr fontId="7"/>
  </si>
  <si>
    <t>２ 看護職員</t>
    <rPh sb="2" eb="4">
      <t>カンゴ</t>
    </rPh>
    <rPh sb="4" eb="6">
      <t>ショクイン</t>
    </rPh>
    <phoneticPr fontId="13"/>
  </si>
  <si>
    <t>７　３級地</t>
  </si>
  <si>
    <t>非常勤で専従</t>
    <rPh sb="0" eb="3">
      <t>ヒジョウキン</t>
    </rPh>
    <rPh sb="4" eb="6">
      <t>センジュウ</t>
    </rPh>
    <phoneticPr fontId="56"/>
  </si>
  <si>
    <t>９　７級地</t>
  </si>
  <si>
    <t>事 業 所 番 号</t>
  </si>
  <si>
    <t>２　４級地</t>
  </si>
  <si>
    <t>z</t>
  </si>
  <si>
    <t>５　その他</t>
  </si>
  <si>
    <t>LIFEへの登録</t>
    <rPh sb="6" eb="8">
      <t>トウロク</t>
    </rPh>
    <phoneticPr fontId="13"/>
  </si>
  <si>
    <t>日</t>
    <rPh sb="0" eb="1">
      <t>ニチ</t>
    </rPh>
    <phoneticPr fontId="56"/>
  </si>
  <si>
    <t>（１）サービス提供体制強化加算（Ⅰ）</t>
    <rPh sb="7" eb="9">
      <t>テイキョウ</t>
    </rPh>
    <rPh sb="9" eb="11">
      <t>タイセイ</t>
    </rPh>
    <rPh sb="11" eb="13">
      <t>キョウカ</t>
    </rPh>
    <rPh sb="13" eb="15">
      <t>カサン</t>
    </rPh>
    <phoneticPr fontId="13"/>
  </si>
  <si>
    <t>日</t>
    <rPh sb="0" eb="1">
      <t>ニチ</t>
    </rPh>
    <phoneticPr fontId="13"/>
  </si>
  <si>
    <t>5　介護職員等の状況</t>
    <rPh sb="2" eb="4">
      <t>カイゴ</t>
    </rPh>
    <rPh sb="4" eb="6">
      <t>ショクイン</t>
    </rPh>
    <rPh sb="6" eb="7">
      <t>トウ</t>
    </rPh>
    <rPh sb="8" eb="10">
      <t>ジョウキョウ</t>
    </rPh>
    <phoneticPr fontId="13"/>
  </si>
  <si>
    <t>介護給付費算定に係る体制等に関する届出書・変更届出書　チェック表
（認知症対応型通所介護・介護予防認知症対応型通所介護）</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5">
      <t>トドケデ</t>
    </rPh>
    <rPh sb="25" eb="26">
      <t>ショ</t>
    </rPh>
    <rPh sb="31" eb="32">
      <t>ヒョウ</t>
    </rPh>
    <rPh sb="34" eb="36">
      <t>ニンチ</t>
    </rPh>
    <rPh sb="36" eb="37">
      <t>ショウ</t>
    </rPh>
    <rPh sb="37" eb="40">
      <t>タイオウガタ</t>
    </rPh>
    <rPh sb="40" eb="42">
      <t>ツウショ</t>
    </rPh>
    <rPh sb="42" eb="44">
      <t>カイゴ</t>
    </rPh>
    <rPh sb="45" eb="47">
      <t>カイゴ</t>
    </rPh>
    <rPh sb="47" eb="49">
      <t>ヨボウ</t>
    </rPh>
    <rPh sb="49" eb="52">
      <t>ニンチショウ</t>
    </rPh>
    <rPh sb="52" eb="55">
      <t>タイオウガタ</t>
    </rPh>
    <rPh sb="55" eb="57">
      <t>ツウショ</t>
    </rPh>
    <rPh sb="57" eb="59">
      <t>カイゴ</t>
    </rPh>
    <phoneticPr fontId="13"/>
  </si>
  <si>
    <t>（別紙６）</t>
    <rPh sb="1" eb="3">
      <t>べっし</t>
    </rPh>
    <phoneticPr fontId="13" type="Hiragana"/>
  </si>
  <si>
    <t>組織体制図</t>
    <rPh sb="2" eb="4">
      <t>タイセイ</t>
    </rPh>
    <phoneticPr fontId="13"/>
  </si>
  <si>
    <t>1　新規</t>
  </si>
  <si>
    <t>有</t>
    <rPh sb="0" eb="1">
      <t>ア</t>
    </rPh>
    <phoneticPr fontId="13"/>
  </si>
  <si>
    <t>無</t>
    <rPh sb="0" eb="1">
      <t>ナ</t>
    </rPh>
    <phoneticPr fontId="13"/>
  </si>
  <si>
    <t>参考様式８</t>
    <rPh sb="2" eb="4">
      <t>ヨウシキ</t>
    </rPh>
    <phoneticPr fontId="13"/>
  </si>
  <si>
    <t>備考</t>
    <rPh sb="0" eb="2">
      <t>ビコウ</t>
    </rPh>
    <phoneticPr fontId="13"/>
  </si>
  <si>
    <t>5月</t>
    <rPh sb="1" eb="2">
      <t>がつ</t>
    </rPh>
    <phoneticPr fontId="13" type="Hiragana"/>
  </si>
  <si>
    <t>前年度４月～２月の分。なお，前年度実績が６月に満たない場合は届出前３か月分</t>
    <rPh sb="4" eb="5">
      <t>ガツ</t>
    </rPh>
    <rPh sb="7" eb="8">
      <t>ガツ</t>
    </rPh>
    <rPh sb="9" eb="10">
      <t>ブン</t>
    </rPh>
    <rPh sb="14" eb="17">
      <t>ゼンネンド</t>
    </rPh>
    <rPh sb="17" eb="19">
      <t>ジッセキ</t>
    </rPh>
    <rPh sb="21" eb="22">
      <t>ゲツ</t>
    </rPh>
    <rPh sb="23" eb="24">
      <t>ミ</t>
    </rPh>
    <rPh sb="27" eb="29">
      <t>バアイ</t>
    </rPh>
    <rPh sb="30" eb="32">
      <t>トドケデ</t>
    </rPh>
    <rPh sb="32" eb="33">
      <t>マエ</t>
    </rPh>
    <rPh sb="35" eb="36">
      <t>ゲツ</t>
    </rPh>
    <rPh sb="36" eb="37">
      <t>ブン</t>
    </rPh>
    <phoneticPr fontId="13"/>
  </si>
  <si>
    <t>　　　　　サービス提供体制強化加算に関する計算書</t>
    <rPh sb="9" eb="11">
      <t>ていきょう</t>
    </rPh>
    <rPh sb="11" eb="13">
      <t>たいせい</t>
    </rPh>
    <rPh sb="13" eb="15">
      <t>きょうか</t>
    </rPh>
    <rPh sb="15" eb="17">
      <t>かさん</t>
    </rPh>
    <rPh sb="18" eb="19">
      <t>かん</t>
    </rPh>
    <rPh sb="21" eb="24">
      <t>けいさんしょ</t>
    </rPh>
    <phoneticPr fontId="13" type="Hiragana"/>
  </si>
  <si>
    <t>○○　E次</t>
    <rPh sb="4" eb="5">
      <t>ツギ</t>
    </rPh>
    <phoneticPr fontId="56"/>
  </si>
  <si>
    <t>4月</t>
    <rPh sb="1" eb="2">
      <t>がつ</t>
    </rPh>
    <phoneticPr fontId="13" type="Hiragana"/>
  </si>
  <si>
    <t>6月</t>
  </si>
  <si>
    <t>合計</t>
    <rPh sb="0" eb="2">
      <t>ごうけい</t>
    </rPh>
    <phoneticPr fontId="13" type="Hiragana"/>
  </si>
  <si>
    <t>(B)/(A)</t>
  </si>
  <si>
    <t>外部と連携していることを確認できる書類（契約書等）</t>
    <rPh sb="0" eb="2">
      <t>ガイブ</t>
    </rPh>
    <rPh sb="3" eb="5">
      <t>レンケイ</t>
    </rPh>
    <rPh sb="12" eb="14">
      <t>カクニン</t>
    </rPh>
    <rPh sb="17" eb="19">
      <t>ショルイ</t>
    </rPh>
    <rPh sb="20" eb="24">
      <t>ケイヤクショナド</t>
    </rPh>
    <phoneticPr fontId="7"/>
  </si>
  <si>
    <t>記号</t>
    <rPh sb="0" eb="2">
      <t>キゴウ</t>
    </rPh>
    <phoneticPr fontId="56"/>
  </si>
  <si>
    <t>「要件に当てはまる者」とは以下いずれかを指し、算定する加算の種類によって異なる。</t>
    <rPh sb="1" eb="3">
      <t>ようけん</t>
    </rPh>
    <rPh sb="4" eb="5">
      <t>あ</t>
    </rPh>
    <rPh sb="9" eb="10">
      <t>しゃ</t>
    </rPh>
    <rPh sb="13" eb="15">
      <t>いか</t>
    </rPh>
    <rPh sb="20" eb="21">
      <t>さ</t>
    </rPh>
    <rPh sb="23" eb="25">
      <t>さんてい</t>
    </rPh>
    <rPh sb="27" eb="29">
      <t>かさん</t>
    </rPh>
    <rPh sb="30" eb="32">
      <t>しゅるい</t>
    </rPh>
    <rPh sb="36" eb="37">
      <t>こと</t>
    </rPh>
    <phoneticPr fontId="13" type="Hiragana"/>
  </si>
  <si>
    <t>・介護福祉士である職員</t>
    <rPh sb="1" eb="3">
      <t>かいご</t>
    </rPh>
    <rPh sb="3" eb="6">
      <t>ふくしし</t>
    </rPh>
    <rPh sb="9" eb="11">
      <t>しょくいん</t>
    </rPh>
    <phoneticPr fontId="13" type="Hiragana"/>
  </si>
  <si>
    <t>・勤続年数7年（または10年）以上である職員</t>
    <rPh sb="1" eb="3">
      <t>きんぞく</t>
    </rPh>
    <rPh sb="3" eb="5">
      <t>ねんすう</t>
    </rPh>
    <rPh sb="6" eb="7">
      <t>とし</t>
    </rPh>
    <rPh sb="13" eb="14">
      <t>ねん</t>
    </rPh>
    <rPh sb="15" eb="17">
      <t>いじょう</t>
    </rPh>
    <rPh sb="20" eb="22">
      <t>しょくいん</t>
    </rPh>
    <phoneticPr fontId="13" type="Hiragana"/>
  </si>
  <si>
    <t>・介護福祉士、実務者研修修了者及び介護職員基礎研修過程修了者</t>
    <rPh sb="1" eb="3">
      <t>かいご</t>
    </rPh>
    <rPh sb="3" eb="6">
      <t>ふくしし</t>
    </rPh>
    <rPh sb="7" eb="10">
      <t>じつむしゃ</t>
    </rPh>
    <rPh sb="10" eb="12">
      <t>けんしゅう</t>
    </rPh>
    <rPh sb="12" eb="15">
      <t>しゅうりょうしゃ</t>
    </rPh>
    <rPh sb="15" eb="16">
      <t>およ</t>
    </rPh>
    <rPh sb="17" eb="19">
      <t>かいご</t>
    </rPh>
    <rPh sb="19" eb="21">
      <t>しょくいん</t>
    </rPh>
    <rPh sb="21" eb="23">
      <t>きそ</t>
    </rPh>
    <rPh sb="23" eb="25">
      <t>けんしゅう</t>
    </rPh>
    <rPh sb="25" eb="27">
      <t>かてい</t>
    </rPh>
    <rPh sb="27" eb="29">
      <t>しゅうりょう</t>
    </rPh>
    <rPh sb="29" eb="30">
      <t>しゃ</t>
    </rPh>
    <phoneticPr fontId="13" type="Hiragana"/>
  </si>
  <si>
    <t>(A)</t>
  </si>
  <si>
    <t>左記の内、要件に当てはまる者の
常勤換算数</t>
    <rPh sb="0" eb="2">
      <t>さき</t>
    </rPh>
    <rPh sb="3" eb="4">
      <t>うち</t>
    </rPh>
    <rPh sb="5" eb="7">
      <t>ようけん</t>
    </rPh>
    <rPh sb="8" eb="9">
      <t>あ</t>
    </rPh>
    <rPh sb="13" eb="14">
      <t>しゃ</t>
    </rPh>
    <rPh sb="16" eb="18">
      <t>じょうきん</t>
    </rPh>
    <rPh sb="18" eb="20">
      <t>かんさん</t>
    </rPh>
    <rPh sb="20" eb="21">
      <t>すう</t>
    </rPh>
    <phoneticPr fontId="13" type="Hiragana"/>
  </si>
  <si>
    <t>筑後市長　宛</t>
    <rPh sb="0" eb="3">
      <t>ちくごし</t>
    </rPh>
    <rPh sb="3" eb="4">
      <t>ちょう</t>
    </rPh>
    <rPh sb="5" eb="6">
      <t>あて</t>
    </rPh>
    <phoneticPr fontId="13" type="Hiragana"/>
  </si>
  <si>
    <t>①のうち介護福祉士の総数（常勤換算）</t>
    <rPh sb="4" eb="6">
      <t>カイゴ</t>
    </rPh>
    <rPh sb="6" eb="9">
      <t>フクシシ</t>
    </rPh>
    <rPh sb="10" eb="12">
      <t>ソウスウ</t>
    </rPh>
    <rPh sb="13" eb="15">
      <t>ジョウキン</t>
    </rPh>
    <rPh sb="15" eb="17">
      <t>カンサン</t>
    </rPh>
    <phoneticPr fontId="13"/>
  </si>
  <si>
    <t>記載例</t>
    <rPh sb="0" eb="2">
      <t>きさい</t>
    </rPh>
    <rPh sb="2" eb="3">
      <t>れい</t>
    </rPh>
    <phoneticPr fontId="13" type="Hiragana"/>
  </si>
  <si>
    <t>下記の者については、以下のとおり当法人にて勤務していることを証明します。</t>
  </si>
  <si>
    <t>氏名</t>
    <rPh sb="0" eb="2">
      <t>しめい</t>
    </rPh>
    <phoneticPr fontId="13" type="Hiragana"/>
  </si>
  <si>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56"/>
  </si>
  <si>
    <t>※１</t>
  </si>
  <si>
    <t>サービス提供体制強化加算体制を申請する事業所ごとに作成すること。</t>
  </si>
  <si>
    <t>定期巡回・随時対応型訪問介護看護　〇〇</t>
    <rPh sb="0" eb="2">
      <t>ていき</t>
    </rPh>
    <rPh sb="2" eb="4">
      <t>じゅんかい</t>
    </rPh>
    <rPh sb="5" eb="7">
      <t>ずいじ</t>
    </rPh>
    <rPh sb="7" eb="10">
      <t>たいおうがた</t>
    </rPh>
    <rPh sb="10" eb="12">
      <t>ほうもん</t>
    </rPh>
    <rPh sb="12" eb="14">
      <t>かいご</t>
    </rPh>
    <rPh sb="14" eb="16">
      <t>かんご</t>
    </rPh>
    <phoneticPr fontId="13" type="Hiragana"/>
  </si>
  <si>
    <t>事業所名</t>
    <rPh sb="0" eb="3">
      <t>じぎょうしょ</t>
    </rPh>
    <rPh sb="3" eb="4">
      <t>めい</t>
    </rPh>
    <phoneticPr fontId="13" type="Hiragana"/>
  </si>
  <si>
    <t>シフト記号</t>
  </si>
  <si>
    <t>従事した職種</t>
    <rPh sb="0" eb="2">
      <t>じゅうじ</t>
    </rPh>
    <rPh sb="4" eb="6">
      <t>しょくしゅ</t>
    </rPh>
    <phoneticPr fontId="13" type="Hiragana"/>
  </si>
  <si>
    <t>事業所名</t>
    <rPh sb="3" eb="4">
      <t>めい</t>
    </rPh>
    <phoneticPr fontId="13" type="Hiragana"/>
  </si>
  <si>
    <t>月</t>
    <rPh sb="0" eb="1">
      <t>がつ</t>
    </rPh>
    <phoneticPr fontId="13" type="Hiragana"/>
  </si>
  <si>
    <t>日</t>
    <rPh sb="0" eb="1">
      <t>にち</t>
    </rPh>
    <phoneticPr fontId="13" type="Hiragana"/>
  </si>
  <si>
    <t>月</t>
    <rPh sb="0" eb="1">
      <t>つき</t>
    </rPh>
    <phoneticPr fontId="13" type="Hiragana"/>
  </si>
  <si>
    <t>（別紙３）</t>
    <rPh sb="1" eb="3">
      <t>べっし</t>
    </rPh>
    <phoneticPr fontId="13" type="Hiragana"/>
  </si>
  <si>
    <t>サービス提供体制強化加算に関する届出書</t>
    <rPh sb="4" eb="6">
      <t>テイキョウ</t>
    </rPh>
    <rPh sb="6" eb="8">
      <t>タイセイ</t>
    </rPh>
    <rPh sb="8" eb="10">
      <t>キョウカ</t>
    </rPh>
    <rPh sb="10" eb="12">
      <t>カサン</t>
    </rPh>
    <rPh sb="13" eb="14">
      <t>カン</t>
    </rPh>
    <rPh sb="16" eb="19">
      <t>トドケデショ</t>
    </rPh>
    <phoneticPr fontId="13"/>
  </si>
  <si>
    <t>3　施 設 種 別</t>
    <rPh sb="2" eb="3">
      <t>シ</t>
    </rPh>
    <rPh sb="4" eb="5">
      <t>セツ</t>
    </rPh>
    <rPh sb="6" eb="7">
      <t>シュ</t>
    </rPh>
    <rPh sb="8" eb="9">
      <t>ベツ</t>
    </rPh>
    <phoneticPr fontId="13"/>
  </si>
  <si>
    <t>介護福祉士等の
状況</t>
    <rPh sb="0" eb="2">
      <t>カイゴ</t>
    </rPh>
    <rPh sb="2" eb="5">
      <t>フクシシ</t>
    </rPh>
    <rPh sb="5" eb="6">
      <t>トウ</t>
    </rPh>
    <rPh sb="8" eb="10">
      <t>ジョウキョウ</t>
    </rPh>
    <phoneticPr fontId="13"/>
  </si>
  <si>
    <t>（２）サービス提供体制強化加算（Ⅱ）</t>
    <rPh sb="7" eb="9">
      <t>テイキョウ</t>
    </rPh>
    <rPh sb="9" eb="11">
      <t>タイセイ</t>
    </rPh>
    <rPh sb="11" eb="13">
      <t>キョウカ</t>
    </rPh>
    <rPh sb="13" eb="15">
      <t>カサン</t>
    </rPh>
    <phoneticPr fontId="1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</si>
  <si>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</si>
  <si>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(12)
週平均
勤務時間
数</t>
  </si>
  <si>
    <t>勤続年数の状況</t>
    <rPh sb="0" eb="2">
      <t>キンゾク</t>
    </rPh>
    <rPh sb="2" eb="4">
      <t>ネンスウ</t>
    </rPh>
    <rPh sb="5" eb="7">
      <t>ジョウキョウ</t>
    </rPh>
    <phoneticPr fontId="13"/>
  </si>
  <si>
    <t xml:space="preserve">サービス提供体制強化加算
</t>
    <rPh sb="4" eb="6">
      <t>テイキョウ</t>
    </rPh>
    <rPh sb="6" eb="8">
      <t>タイセイ</t>
    </rPh>
    <rPh sb="8" eb="10">
      <t>キョウカ</t>
    </rPh>
    <rPh sb="10" eb="12">
      <t>カサン</t>
    </rPh>
    <phoneticPr fontId="13"/>
  </si>
  <si>
    <t>要件を満たすことが分かる根拠書類を準備し、指定権者からの求めがあった場合には、速やかに提出すること。</t>
  </si>
  <si>
    <t>1　通所介護</t>
    <rPh sb="2" eb="4">
      <t>ツウショ</t>
    </rPh>
    <rPh sb="4" eb="6">
      <t>カイゴ</t>
    </rPh>
    <phoneticPr fontId="13"/>
  </si>
  <si>
    <t>入浴介助加算</t>
    <rPh sb="0" eb="2">
      <t>ニュウヨク</t>
    </rPh>
    <rPh sb="2" eb="4">
      <t>カイジョ</t>
    </rPh>
    <rPh sb="4" eb="6">
      <t>カサン</t>
    </rPh>
    <phoneticPr fontId="13"/>
  </si>
  <si>
    <t>3　地域密着型通所介護</t>
    <rPh sb="2" eb="4">
      <t>チイキ</t>
    </rPh>
    <rPh sb="4" eb="7">
      <t>ミッチャクガタ</t>
    </rPh>
    <rPh sb="7" eb="9">
      <t>ツウショ</t>
    </rPh>
    <rPh sb="9" eb="11">
      <t>カイゴ</t>
    </rPh>
    <phoneticPr fontId="13"/>
  </si>
  <si>
    <t>1 サービス提供体制強化加算（Ⅰ）</t>
    <rPh sb="6" eb="8">
      <t>テイキョウ</t>
    </rPh>
    <rPh sb="8" eb="10">
      <t>タイセイ</t>
    </rPh>
    <rPh sb="10" eb="12">
      <t>キョウカ</t>
    </rPh>
    <rPh sb="12" eb="14">
      <t>カサン</t>
    </rPh>
    <phoneticPr fontId="13"/>
  </si>
  <si>
    <t>①に占める②の割合が70％以上</t>
    <rPh sb="2" eb="3">
      <t>シ</t>
    </rPh>
    <rPh sb="7" eb="9">
      <t>ワリアイ</t>
    </rPh>
    <rPh sb="13" eb="15">
      <t>イジョウ</t>
    </rPh>
    <phoneticPr fontId="13"/>
  </si>
  <si>
    <t>介護予防認知症対応型通所介護</t>
    <rPh sb="0" eb="2">
      <t>カイゴ</t>
    </rPh>
    <rPh sb="2" eb="4">
      <t>ヨボウ</t>
    </rPh>
    <rPh sb="4" eb="7">
      <t>ニンチショウ</t>
    </rPh>
    <rPh sb="7" eb="10">
      <t>タイオウガタ</t>
    </rPh>
    <rPh sb="10" eb="12">
      <t>ツウショ</t>
    </rPh>
    <rPh sb="12" eb="14">
      <t>カイゴ</t>
    </rPh>
    <phoneticPr fontId="56"/>
  </si>
  <si>
    <t>１　日　の
勤務形態別
人 員 内 訳</t>
    <rPh sb="2" eb="3">
      <t>ニチ</t>
    </rPh>
    <rPh sb="6" eb="8">
      <t>キンム</t>
    </rPh>
    <rPh sb="8" eb="10">
      <t>ケイタイ</t>
    </rPh>
    <rPh sb="10" eb="11">
      <t>ベツ</t>
    </rPh>
    <rPh sb="12" eb="13">
      <t>ジン</t>
    </rPh>
    <rPh sb="14" eb="15">
      <t>イン</t>
    </rPh>
    <rPh sb="16" eb="17">
      <t>ウチ</t>
    </rPh>
    <rPh sb="18" eb="19">
      <t>ヤク</t>
    </rPh>
    <phoneticPr fontId="13"/>
  </si>
  <si>
    <t>又は</t>
    <rPh sb="0" eb="1">
      <t>マタ</t>
    </rPh>
    <phoneticPr fontId="13"/>
  </si>
  <si>
    <t>①に占める②の割合が40％以上</t>
    <rPh sb="2" eb="3">
      <t>シ</t>
    </rPh>
    <rPh sb="7" eb="9">
      <t>ワリアイ</t>
    </rPh>
    <rPh sb="13" eb="15">
      <t>イジョウ</t>
    </rPh>
    <phoneticPr fontId="13"/>
  </si>
  <si>
    <t>介護職員の総数（常勤換算）</t>
    <rPh sb="0" eb="2">
      <t>カイゴ</t>
    </rPh>
    <rPh sb="2" eb="4">
      <t>ショクイン</t>
    </rPh>
    <rPh sb="5" eb="7">
      <t>ソウスウ</t>
    </rPh>
    <rPh sb="8" eb="10">
      <t>ジョウキン</t>
    </rPh>
    <rPh sb="10" eb="12">
      <t>カンサン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</si>
  <si>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</si>
  <si>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若年性認知症利用者受入加算に関する届出書＜別紙４＞</t>
    <rPh sb="21" eb="23">
      <t>ベッシ</t>
    </rPh>
    <phoneticPr fontId="13"/>
  </si>
  <si>
    <t>3　（介護予防）認知症対応型通所介護</t>
    <rPh sb="3" eb="5">
      <t>カイゴ</t>
    </rPh>
    <rPh sb="5" eb="7">
      <t>ヨボウ</t>
    </rPh>
    <rPh sb="8" eb="11">
      <t>ニンチショウ</t>
    </rPh>
    <rPh sb="11" eb="14">
      <t>タイオウガタ</t>
    </rPh>
    <rPh sb="14" eb="16">
      <t>ツウショ</t>
    </rPh>
    <rPh sb="16" eb="18">
      <t>カイゴ</t>
    </rPh>
    <phoneticPr fontId="13"/>
  </si>
  <si>
    <t>浴室の平面図</t>
    <rPh sb="0" eb="2">
      <t>ヨクシツ</t>
    </rPh>
    <rPh sb="3" eb="6">
      <t>ヘイメンズ</t>
    </rPh>
    <phoneticPr fontId="13"/>
  </si>
  <si>
    <t>合計時間数</t>
    <rPh sb="0" eb="2">
      <t>ゴウケイ</t>
    </rPh>
    <rPh sb="2" eb="4">
      <t>ジカン</t>
    </rPh>
    <rPh sb="4" eb="5">
      <t>スウ</t>
    </rPh>
    <phoneticPr fontId="13"/>
  </si>
  <si>
    <t>2 サービス提供体制強化加算（Ⅱ）</t>
    <rPh sb="6" eb="8">
      <t>テイキョウ</t>
    </rPh>
    <rPh sb="8" eb="10">
      <t>タイセイ</t>
    </rPh>
    <rPh sb="10" eb="12">
      <t>キョウカ</t>
    </rPh>
    <rPh sb="12" eb="14">
      <t>カサン</t>
    </rPh>
    <phoneticPr fontId="13"/>
  </si>
  <si>
    <t>感染症又は災害の発生を理由とする通所介護等の介護報酬による評価　届出様式＜別紙６＞</t>
    <rPh sb="37" eb="39">
      <t>ベッシ</t>
    </rPh>
    <phoneticPr fontId="7"/>
  </si>
  <si>
    <t>○○　A太</t>
    <rPh sb="4" eb="5">
      <t>タ</t>
    </rPh>
    <phoneticPr fontId="56"/>
  </si>
  <si>
    <t>介護職員等処遇改善加算</t>
    <rPh sb="0" eb="2">
      <t>カイゴ</t>
    </rPh>
    <rPh sb="2" eb="4">
      <t>ショクイン</t>
    </rPh>
    <rPh sb="4" eb="5">
      <t>トウ</t>
    </rPh>
    <rPh sb="5" eb="9">
      <t>ショグ</t>
    </rPh>
    <rPh sb="9" eb="11">
      <t>カサン</t>
    </rPh>
    <phoneticPr fontId="13"/>
  </si>
  <si>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56"/>
  </si>
  <si>
    <t>※　加算算定の延長を求める場合は、その理由を入力し、延長届提出月の15日までに筑後市に本様式を提出することにより、加算算定の延長の届出をすることができます。</t>
    <rPh sb="39" eb="41">
      <t>ちくご</t>
    </rPh>
    <phoneticPr fontId="13" type="Hiragana"/>
  </si>
  <si>
    <t>口腔機能改善管理指導計画書等様式</t>
    <rPh sb="0" eb="2">
      <t>コウクウ</t>
    </rPh>
    <rPh sb="2" eb="4">
      <t>キノウ</t>
    </rPh>
    <rPh sb="4" eb="6">
      <t>カイゼン</t>
    </rPh>
    <rPh sb="6" eb="8">
      <t>カンリ</t>
    </rPh>
    <rPh sb="8" eb="10">
      <t>シドウ</t>
    </rPh>
    <rPh sb="10" eb="13">
      <t>ケイカクショ</t>
    </rPh>
    <rPh sb="13" eb="14">
      <t>トウ</t>
    </rPh>
    <rPh sb="14" eb="16">
      <t>ヨウシキ</t>
    </rPh>
    <phoneticPr fontId="13"/>
  </si>
  <si>
    <t>4週目</t>
    <rPh sb="1" eb="2">
      <t>シュウ</t>
    </rPh>
    <rPh sb="2" eb="3">
      <t>メ</t>
    </rPh>
    <phoneticPr fontId="56"/>
  </si>
  <si>
    <t>介護給付費算定に係る体制等状況一覧表＜別紙２＞</t>
    <rPh sb="19" eb="21">
      <t>ベッシ</t>
    </rPh>
    <phoneticPr fontId="13"/>
  </si>
  <si>
    <t>時間/週</t>
    <rPh sb="0" eb="2">
      <t>ジカン</t>
    </rPh>
    <rPh sb="3" eb="4">
      <t>シュウ</t>
    </rPh>
    <phoneticPr fontId="56"/>
  </si>
  <si>
    <t>※　加算算定の届出を行った場合は、利用延人員数の減少が生じた月から適用(延長含む)終了月まで、各月の利用延人員数を入力してください。
※　「加算算定の可否」欄に「否」が表示された場合は、速やかに筑後市に本様式を提出してください。（提出を怠った場合は、加算に係る報酬について返還となる場合があり得るため、ご留意ください。なお、「可」が表示された場合は、本様式を提出する必要はありません。）</t>
    <rPh sb="97" eb="100">
      <t>ちくごし</t>
    </rPh>
    <phoneticPr fontId="13" type="Hiragana"/>
  </si>
  <si>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13"/>
  </si>
  <si>
    <t>看護職員、介護職員</t>
    <rPh sb="0" eb="2">
      <t>カンゴ</t>
    </rPh>
    <rPh sb="2" eb="4">
      <t>ショクイン</t>
    </rPh>
    <rPh sb="5" eb="7">
      <t>カイゴ</t>
    </rPh>
    <rPh sb="7" eb="9">
      <t>ショクイン</t>
    </rPh>
    <phoneticPr fontId="56"/>
  </si>
  <si>
    <t>該当する資格証（写）</t>
    <rPh sb="0" eb="2">
      <t>ガイトウ</t>
    </rPh>
    <rPh sb="4" eb="7">
      <t>シカクショウ</t>
    </rPh>
    <phoneticPr fontId="13"/>
  </si>
  <si>
    <t>k</t>
  </si>
  <si>
    <t>個別機能訓練体制</t>
    <rPh sb="0" eb="2">
      <t>コベツ</t>
    </rPh>
    <rPh sb="2" eb="4">
      <t>キノウ</t>
    </rPh>
    <rPh sb="4" eb="6">
      <t>クンレン</t>
    </rPh>
    <rPh sb="6" eb="8">
      <t>タイセイ</t>
    </rPh>
    <phoneticPr fontId="13"/>
  </si>
  <si>
    <t>・シフト記号が足りない場合は、適宜、行を追加してください。</t>
    <rPh sb="4" eb="6">
      <t>キゴウ</t>
    </rPh>
    <rPh sb="7" eb="8">
      <t>タ</t>
    </rPh>
    <rPh sb="11" eb="13">
      <t>バアイ</t>
    </rPh>
    <rPh sb="15" eb="17">
      <t>テキギ</t>
    </rPh>
    <rPh sb="18" eb="19">
      <t>ギョウ</t>
    </rPh>
    <rPh sb="20" eb="22">
      <t>ツイカ</t>
    </rPh>
    <phoneticPr fontId="56"/>
  </si>
  <si>
    <t>実施単位　　　（　１／　１）単位</t>
    <rPh sb="0" eb="2">
      <t>ジッシ</t>
    </rPh>
    <rPh sb="2" eb="4">
      <t>タンイ</t>
    </rPh>
    <rPh sb="14" eb="16">
      <t>タンイ</t>
    </rPh>
    <phoneticPr fontId="13"/>
  </si>
  <si>
    <t>看護職員の欠員が解消される場合。</t>
    <rPh sb="0" eb="2">
      <t>カンゴ</t>
    </rPh>
    <rPh sb="2" eb="4">
      <t>ショクイン</t>
    </rPh>
    <rPh sb="5" eb="7">
      <t>ケツイン</t>
    </rPh>
    <rPh sb="8" eb="10">
      <t>カイショウ</t>
    </rPh>
    <rPh sb="13" eb="15">
      <t>バアイ</t>
    </rPh>
    <phoneticPr fontId="13"/>
  </si>
  <si>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56"/>
  </si>
  <si>
    <t>　(1) 「４週」・「暦月」のいずれかを選択してください。</t>
    <rPh sb="7" eb="8">
      <t>シュウ</t>
    </rPh>
    <rPh sb="11" eb="12">
      <t>レキ</t>
    </rPh>
    <rPh sb="12" eb="13">
      <t>ツキ</t>
    </rPh>
    <rPh sb="20" eb="22">
      <t>センタク</t>
    </rPh>
    <phoneticPr fontId="56"/>
  </si>
  <si>
    <t>※個別機能訓練加算を算定している場合は、１月につき算定できる単位数が半分の１００単位となります。</t>
    <rPh sb="1" eb="3">
      <t>コベツ</t>
    </rPh>
    <rPh sb="3" eb="5">
      <t>キノウ</t>
    </rPh>
    <rPh sb="5" eb="7">
      <t>クンレン</t>
    </rPh>
    <rPh sb="7" eb="9">
      <t>カサン</t>
    </rPh>
    <rPh sb="10" eb="12">
      <t>サンテイ</t>
    </rPh>
    <rPh sb="16" eb="18">
      <t>バアイ</t>
    </rPh>
    <rPh sb="21" eb="22">
      <t>ガツ</t>
    </rPh>
    <rPh sb="25" eb="27">
      <t>サンテイ</t>
    </rPh>
    <rPh sb="30" eb="33">
      <t>タンイスウ</t>
    </rPh>
    <rPh sb="34" eb="36">
      <t>ハンブン</t>
    </rPh>
    <rPh sb="40" eb="42">
      <t>タンイ</t>
    </rPh>
    <phoneticPr fontId="7"/>
  </si>
  <si>
    <t>　(9) 従業者の氏名を記入してください。</t>
    <rPh sb="5" eb="8">
      <t>ジュウギョウシャ</t>
    </rPh>
    <rPh sb="9" eb="11">
      <t>シメイ</t>
    </rPh>
    <rPh sb="12" eb="14">
      <t>キニュウ</t>
    </rPh>
    <phoneticPr fontId="56"/>
  </si>
  <si>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13"/>
  </si>
  <si>
    <t>職種名</t>
    <rPh sb="0" eb="2">
      <t>ショクシュ</t>
    </rPh>
    <rPh sb="2" eb="3">
      <t>メイ</t>
    </rPh>
    <phoneticPr fontId="56"/>
  </si>
  <si>
    <t>科学的介護推進体制加算び関する届出書＜別紙４＞</t>
    <rPh sb="0" eb="5">
      <t>カガクテキカイゴ</t>
    </rPh>
    <rPh sb="5" eb="11">
      <t>スイシンタイセイカサン</t>
    </rPh>
    <rPh sb="12" eb="13">
      <t>カン</t>
    </rPh>
    <rPh sb="15" eb="18">
      <t>トドケデショ</t>
    </rPh>
    <rPh sb="19" eb="21">
      <t>ベッシ</t>
    </rPh>
    <phoneticPr fontId="13"/>
  </si>
  <si>
    <t>　G列・・・「機能訓練指導員」</t>
    <rPh sb="2" eb="3">
      <t>レツ</t>
    </rPh>
    <rPh sb="7" eb="9">
      <t>キノウ</t>
    </rPh>
    <rPh sb="9" eb="11">
      <t>クンレン</t>
    </rPh>
    <rPh sb="11" eb="14">
      <t>シドウイン</t>
    </rPh>
    <phoneticPr fontId="56"/>
  </si>
  <si>
    <t>施設等の区分</t>
    <rPh sb="0" eb="2">
      <t>シセツ</t>
    </rPh>
    <rPh sb="2" eb="3">
      <t>トウ</t>
    </rPh>
    <rPh sb="4" eb="6">
      <t>クブン</t>
    </rPh>
    <phoneticPr fontId="13"/>
  </si>
  <si>
    <t>職員の欠員による減算の状況</t>
    <rPh sb="0" eb="2">
      <t>ショクイン</t>
    </rPh>
    <rPh sb="3" eb="5">
      <t>ケツイン</t>
    </rPh>
    <rPh sb="8" eb="10">
      <t>ゲンサン</t>
    </rPh>
    <rPh sb="11" eb="13">
      <t>ジョウキョウ</t>
    </rPh>
    <phoneticPr fontId="13"/>
  </si>
  <si>
    <t>時間延長サービス体制</t>
    <rPh sb="0" eb="2">
      <t>ジカン</t>
    </rPh>
    <rPh sb="2" eb="4">
      <t>エンチョウ</t>
    </rPh>
    <rPh sb="8" eb="10">
      <t>タイセイ</t>
    </rPh>
    <phoneticPr fontId="13"/>
  </si>
  <si>
    <t>勤務　　　　　　　　形態</t>
    <rPh sb="0" eb="2">
      <t>キンム</t>
    </rPh>
    <rPh sb="10" eb="12">
      <t>ケイタイ</t>
    </rPh>
    <phoneticPr fontId="13"/>
  </si>
  <si>
    <t>科学的介護推進体制加算</t>
    <rPh sb="0" eb="3">
      <t>カガクテキ</t>
    </rPh>
    <rPh sb="3" eb="11">
      <t>カイゴスイシンタイセイカサン</t>
    </rPh>
    <phoneticPr fontId="7"/>
  </si>
  <si>
    <t>火</t>
    <rPh sb="0" eb="1">
      <t>カ</t>
    </rPh>
    <phoneticPr fontId="13"/>
  </si>
  <si>
    <t>添　付　書　類</t>
    <rPh sb="0" eb="1">
      <t>ソウ</t>
    </rPh>
    <rPh sb="2" eb="3">
      <t>ヅケ</t>
    </rPh>
    <rPh sb="4" eb="5">
      <t>ショ</t>
    </rPh>
    <rPh sb="6" eb="7">
      <t>タグイ</t>
    </rPh>
    <phoneticPr fontId="13"/>
  </si>
  <si>
    <t>介護給付費算定に係る体制等に関する届出書・変更届出書＜別紙１＞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ヘンコウ</t>
    </rPh>
    <rPh sb="23" eb="26">
      <t>トドケデショ</t>
    </rPh>
    <rPh sb="27" eb="29">
      <t>ベッシ</t>
    </rPh>
    <phoneticPr fontId="13"/>
  </si>
  <si>
    <t>運営規程</t>
    <rPh sb="0" eb="2">
      <t>ウンエイ</t>
    </rPh>
    <rPh sb="2" eb="4">
      <t>キテイ</t>
    </rPh>
    <phoneticPr fontId="13"/>
  </si>
  <si>
    <t>個別機能訓練計画書等様式</t>
    <rPh sb="0" eb="2">
      <t>コベツ</t>
    </rPh>
    <rPh sb="2" eb="4">
      <t>キノウ</t>
    </rPh>
    <rPh sb="4" eb="6">
      <t>クンレン</t>
    </rPh>
    <rPh sb="6" eb="8">
      <t>ケイカク</t>
    </rPh>
    <rPh sb="8" eb="9">
      <t>ショ</t>
    </rPh>
    <rPh sb="9" eb="10">
      <t>トウ</t>
    </rPh>
    <rPh sb="10" eb="12">
      <t>ヨウシキ</t>
    </rPh>
    <phoneticPr fontId="13"/>
  </si>
  <si>
    <t>変更後の運営規程又は新旧対照表</t>
    <rPh sb="0" eb="2">
      <t>ヘンコウ</t>
    </rPh>
    <rPh sb="2" eb="3">
      <t>ゴ</t>
    </rPh>
    <rPh sb="4" eb="6">
      <t>ウンエイ</t>
    </rPh>
    <rPh sb="6" eb="8">
      <t>キテイ</t>
    </rPh>
    <rPh sb="8" eb="9">
      <t>マタ</t>
    </rPh>
    <rPh sb="10" eb="12">
      <t>シンキュウ</t>
    </rPh>
    <rPh sb="12" eb="15">
      <t>タイショウヒョウ</t>
    </rPh>
    <phoneticPr fontId="13"/>
  </si>
  <si>
    <t>備　　考</t>
    <rPh sb="0" eb="1">
      <t>ソナエ</t>
    </rPh>
    <rPh sb="3" eb="4">
      <t>コウ</t>
    </rPh>
    <phoneticPr fontId="13"/>
  </si>
  <si>
    <t>介護給付費算定に係る体制等に関する変更に伴い，改正したもの。介護の内容・利用料金の変更等について記載が必要。</t>
    <rPh sb="0" eb="2">
      <t>カイゴ</t>
    </rPh>
    <rPh sb="2" eb="5">
      <t>キュウフヒ</t>
    </rPh>
    <rPh sb="5" eb="7">
      <t>サンテイ</t>
    </rPh>
    <rPh sb="8" eb="9">
      <t>カカ</t>
    </rPh>
    <rPh sb="10" eb="12">
      <t>タイセイ</t>
    </rPh>
    <rPh sb="12" eb="13">
      <t>トウ</t>
    </rPh>
    <rPh sb="14" eb="15">
      <t>カン</t>
    </rPh>
    <rPh sb="17" eb="19">
      <t>ヘンコウ</t>
    </rPh>
    <rPh sb="20" eb="21">
      <t>トモナ</t>
    </rPh>
    <rPh sb="23" eb="25">
      <t>カイセイ</t>
    </rPh>
    <rPh sb="30" eb="32">
      <t>カイゴ</t>
    </rPh>
    <rPh sb="33" eb="35">
      <t>ナイヨウ</t>
    </rPh>
    <rPh sb="36" eb="38">
      <t>リヨウ</t>
    </rPh>
    <rPh sb="38" eb="40">
      <t>リョウキン</t>
    </rPh>
    <rPh sb="41" eb="43">
      <t>ヘンコウ</t>
    </rPh>
    <rPh sb="43" eb="44">
      <t>トウ</t>
    </rPh>
    <rPh sb="48" eb="50">
      <t>キサイ</t>
    </rPh>
    <rPh sb="51" eb="53">
      <t>ヒツヨウ</t>
    </rPh>
    <phoneticPr fontId="13"/>
  </si>
  <si>
    <t>任意の様式で可。</t>
    <rPh sb="0" eb="2">
      <t>ニンイ</t>
    </rPh>
    <rPh sb="3" eb="5">
      <t>ヨウシキ</t>
    </rPh>
    <rPh sb="6" eb="7">
      <t>カ</t>
    </rPh>
    <phoneticPr fontId="13"/>
  </si>
  <si>
    <t>看護職員、介護職員の勤務状況がわかるもの。</t>
    <rPh sb="0" eb="2">
      <t>カンゴ</t>
    </rPh>
    <rPh sb="2" eb="4">
      <t>ショクイン</t>
    </rPh>
    <rPh sb="5" eb="7">
      <t>カイゴ</t>
    </rPh>
    <rPh sb="7" eb="9">
      <t>ショクイン</t>
    </rPh>
    <rPh sb="10" eb="12">
      <t>キンム</t>
    </rPh>
    <rPh sb="12" eb="14">
      <t>ジョウキョウ</t>
    </rPh>
    <phoneticPr fontId="13"/>
  </si>
  <si>
    <t>請求する月の分。</t>
    <rPh sb="0" eb="8">
      <t>セ</t>
    </rPh>
    <phoneticPr fontId="13"/>
  </si>
  <si>
    <t>理学療法士、作業療法士、言語聴覚士、看護師、准看護師、柔道整復師、あん摩マッサージ指圧師，一定の実務経験を有するはり師、きゅう師</t>
    <rPh sb="0" eb="2">
      <t>リガク</t>
    </rPh>
    <rPh sb="2" eb="5">
      <t>リョウホウシ</t>
    </rPh>
    <rPh sb="6" eb="8">
      <t>サギョウ</t>
    </rPh>
    <rPh sb="8" eb="11">
      <t>リョウホウシ</t>
    </rPh>
    <rPh sb="12" eb="17">
      <t>ゲンゴチョウカクシ</t>
    </rPh>
    <rPh sb="18" eb="21">
      <t>カンゴシ</t>
    </rPh>
    <rPh sb="22" eb="26">
      <t>ジュンカンゴシ</t>
    </rPh>
    <rPh sb="27" eb="32">
      <t>ジュウドウセイフクシ</t>
    </rPh>
    <rPh sb="35" eb="36">
      <t>マ</t>
    </rPh>
    <rPh sb="41" eb="44">
      <t>シアツシ</t>
    </rPh>
    <rPh sb="45" eb="47">
      <t>イッテイ</t>
    </rPh>
    <rPh sb="48" eb="50">
      <t>ジツム</t>
    </rPh>
    <rPh sb="50" eb="52">
      <t>ケイケン</t>
    </rPh>
    <rPh sb="53" eb="54">
      <t>ユウ</t>
    </rPh>
    <rPh sb="58" eb="59">
      <t>シ</t>
    </rPh>
    <rPh sb="63" eb="64">
      <t>シ</t>
    </rPh>
    <phoneticPr fontId="13"/>
  </si>
  <si>
    <t>認知症対応型通所介護計画の中に記載しない場合。</t>
    <rPh sb="0" eb="3">
      <t>ニンチショウ</t>
    </rPh>
    <rPh sb="3" eb="6">
      <t>タイオウガタ</t>
    </rPh>
    <rPh sb="6" eb="8">
      <t>ツウショ</t>
    </rPh>
    <rPh sb="8" eb="10">
      <t>カイゴ</t>
    </rPh>
    <rPh sb="10" eb="12">
      <t>ケイカク</t>
    </rPh>
    <rPh sb="13" eb="14">
      <t>ナカ</t>
    </rPh>
    <rPh sb="15" eb="17">
      <t>キサイ</t>
    </rPh>
    <rPh sb="20" eb="22">
      <t>バアイ</t>
    </rPh>
    <phoneticPr fontId="13"/>
  </si>
  <si>
    <t>管理栄養士（連携により配置する場合は不要）</t>
    <rPh sb="0" eb="2">
      <t>カンリ</t>
    </rPh>
    <rPh sb="2" eb="5">
      <t>エイヨウシ</t>
    </rPh>
    <rPh sb="6" eb="8">
      <t>レンケイ</t>
    </rPh>
    <rPh sb="11" eb="13">
      <t>ハイチ</t>
    </rPh>
    <rPh sb="15" eb="17">
      <t>バアイ</t>
    </rPh>
    <rPh sb="18" eb="20">
      <t>フヨウ</t>
    </rPh>
    <phoneticPr fontId="13"/>
  </si>
  <si>
    <t>　　　　　　（例）－「機能訓練指導体制」…機能訓練指導員、「夜間勤務条件基準」…夜勤を行う看護師（准看護師）と介護職員の配置状況　等</t>
  </si>
  <si>
    <t>１　単独型</t>
  </si>
  <si>
    <t>３　共用型</t>
  </si>
  <si>
    <t>若年性認知症利用者受入加算</t>
    <rPh sb="0" eb="3">
      <t>ジャクネンセイ</t>
    </rPh>
    <rPh sb="3" eb="6">
      <t>ニンチショウ</t>
    </rPh>
    <rPh sb="6" eb="9">
      <t>リヨウシャ</t>
    </rPh>
    <rPh sb="9" eb="11">
      <t>ウケイレ</t>
    </rPh>
    <rPh sb="11" eb="13">
      <t>カサン</t>
    </rPh>
    <phoneticPr fontId="13"/>
  </si>
  <si>
    <r>
      <t>共　通　事　項
（</t>
    </r>
    <r>
      <rPr>
        <sz val="9"/>
        <color rgb="FFFF0000"/>
        <rFont val="HG丸ｺﾞｼｯｸM-PRO"/>
      </rPr>
      <t>必ず必要な書類</t>
    </r>
    <r>
      <rPr>
        <sz val="9"/>
        <color auto="1"/>
        <rFont val="HG丸ｺﾞｼｯｸM-PRO"/>
      </rPr>
      <t>）</t>
    </r>
    <rPh sb="0" eb="1">
      <t>トモ</t>
    </rPh>
    <rPh sb="2" eb="3">
      <t>ツウ</t>
    </rPh>
    <rPh sb="4" eb="5">
      <t>コト</t>
    </rPh>
    <rPh sb="6" eb="7">
      <t>コウ</t>
    </rPh>
    <rPh sb="9" eb="10">
      <t>カナラ</t>
    </rPh>
    <rPh sb="11" eb="13">
      <t>ヒツヨウ</t>
    </rPh>
    <rPh sb="14" eb="16">
      <t>ショルイ</t>
    </rPh>
    <phoneticPr fontId="13"/>
  </si>
  <si>
    <t>　　　４　「その他該当する体制等」欄で人員配置に係る加算（減算）の届出については、それぞれ加算（減算）の要件となる職員の配置状況や勤務体制がわかる書類を添付してください。</t>
  </si>
  <si>
    <t>　　　５ 「時間延長サービス体制」については、実際に利用者に対して延長サービスを行うことが可能な場合に記載してください。</t>
  </si>
  <si>
    <t>　　　６ 「入浴介助加算」については、浴室の平面図等を添付してください。</t>
    <rPh sb="10" eb="12">
      <t>カサン</t>
    </rPh>
    <rPh sb="25" eb="26">
      <t>トウ</t>
    </rPh>
    <phoneticPr fontId="13"/>
  </si>
  <si>
    <t>（別紙５－１）</t>
    <rPh sb="1" eb="3">
      <t>べっし</t>
    </rPh>
    <phoneticPr fontId="13" type="Hiragana"/>
  </si>
  <si>
    <t>（別紙５－２）</t>
    <rPh sb="1" eb="3">
      <t>べっし</t>
    </rPh>
    <phoneticPr fontId="13" type="Hiragana"/>
  </si>
  <si>
    <t>入浴介助加算に関する状況＜別紙４＞</t>
    <rPh sb="0" eb="6">
      <t>ニュウヨクカイジョカサン</t>
    </rPh>
    <rPh sb="7" eb="8">
      <t>カン</t>
    </rPh>
    <rPh sb="10" eb="12">
      <t>ジョウキョウ</t>
    </rPh>
    <rPh sb="13" eb="15">
      <t>ベッシ</t>
    </rPh>
    <phoneticPr fontId="7"/>
  </si>
  <si>
    <t>該当する資格証（写）　　　　　　　　　　　　　　　　　　　　　　　　　　　　　　　　　　　　</t>
  </si>
  <si>
    <t>時間延長サービス体制に関する調書＜別紙４＞</t>
    <rPh sb="0" eb="2">
      <t>ジカン</t>
    </rPh>
    <rPh sb="2" eb="4">
      <t>エンチョウ</t>
    </rPh>
    <rPh sb="8" eb="10">
      <t>タイセイ</t>
    </rPh>
    <rPh sb="11" eb="12">
      <t>カン</t>
    </rPh>
    <rPh sb="14" eb="16">
      <t>チョウショ</t>
    </rPh>
    <rPh sb="17" eb="19">
      <t>ベッシ</t>
    </rPh>
    <phoneticPr fontId="13"/>
  </si>
  <si>
    <t>生活機能向上連携加算に関する状況＜別紙４＞</t>
    <rPh sb="0" eb="10">
      <t>セイカツキノウコウジョウレンケイカサン</t>
    </rPh>
    <rPh sb="11" eb="12">
      <t>カン</t>
    </rPh>
    <rPh sb="14" eb="16">
      <t>ジョウキョウ</t>
    </rPh>
    <rPh sb="17" eb="19">
      <t>ベッシ</t>
    </rPh>
    <phoneticPr fontId="7"/>
  </si>
  <si>
    <t>栄養アセスメント・栄養改善体制に関する届出書＜別紙４＞</t>
    <rPh sb="23" eb="25">
      <t>ベッシ</t>
    </rPh>
    <phoneticPr fontId="13"/>
  </si>
  <si>
    <t>口腔機能向上体制に関する届出書＜別紙４＞</t>
    <rPh sb="16" eb="18">
      <t>ベッシ</t>
    </rPh>
    <phoneticPr fontId="13"/>
  </si>
  <si>
    <t>ﾁｪｯｸ</t>
  </si>
  <si>
    <t>（別紙２）</t>
  </si>
  <si>
    <t>備考　（別紙２）地域密着型サービス・地域密着型介護予防サービス</t>
    <rPh sb="0" eb="2">
      <t>ビコウ</t>
    </rPh>
    <rPh sb="8" eb="10">
      <t>チイキ</t>
    </rPh>
    <rPh sb="10" eb="13">
      <t>ミッチャクガタ</t>
    </rPh>
    <rPh sb="18" eb="20">
      <t>チイキ</t>
    </rPh>
    <rPh sb="20" eb="23">
      <t>ミッチャクガタ</t>
    </rPh>
    <rPh sb="23" eb="25">
      <t>カイゴ</t>
    </rPh>
    <rPh sb="25" eb="27">
      <t>ヨボウ</t>
    </rPh>
    <phoneticPr fontId="13"/>
  </si>
  <si>
    <t>　　　 該当する番号の横の□を■にしてください。</t>
  </si>
  <si>
    <t>　　　　　地域密着型サービス事業者又は地域密着型介護予防サービス事業者による介護給付費の割引に</t>
  </si>
  <si>
    <t>※　特例適用の届出を行った場合は、特例適用届を提出した月から適用終了月まで、各月の利用延人員数を入力してください。
※　「特例適用の可否」欄に「否」が表示された場合は、速やかに筑後市に本様式を届け出てください。（届出を怠った場合は、特例に係る報酬について返還となる場合があり得るため、ご留意ください。なお、「可」が表示された場合は、本様式を提出する必要はありません。）</t>
    <rPh sb="88" eb="90">
      <t>ちくご</t>
    </rPh>
    <phoneticPr fontId="13" type="Hiragana"/>
  </si>
  <si>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1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</si>
  <si>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5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</si>
  <si>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56"/>
  </si>
  <si>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56"/>
  </si>
  <si>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56"/>
  </si>
  <si>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56"/>
  </si>
  <si>
    <t>　C12～L12・・・「職種」</t>
    <rPh sb="12" eb="14">
      <t>ショクシュ</t>
    </rPh>
    <phoneticPr fontId="56"/>
  </si>
  <si>
    <t xml:space="preserve"> 　　 記入の順序は、職種ごとにまとめてください。</t>
    <rPh sb="4" eb="6">
      <t>キニュウ</t>
    </rPh>
    <rPh sb="7" eb="9">
      <t>ジュンジョ</t>
    </rPh>
    <rPh sb="11" eb="13">
      <t>ショクシュ</t>
    </rPh>
    <phoneticPr fontId="56"/>
  </si>
  <si>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</si>
  <si>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56"/>
  </si>
  <si>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56"/>
  </si>
  <si>
    <t>D</t>
  </si>
  <si>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56"/>
  </si>
  <si>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56"/>
  </si>
  <si>
    <t>事業所名（</t>
    <rPh sb="0" eb="3">
      <t>ジギョウショ</t>
    </rPh>
    <rPh sb="3" eb="4">
      <t>メイ</t>
    </rPh>
    <phoneticPr fontId="56"/>
  </si>
  <si>
    <t>第２週</t>
    <rPh sb="0" eb="1">
      <t>ダイ</t>
    </rPh>
    <rPh sb="2" eb="3">
      <t>シュウ</t>
    </rPh>
    <phoneticPr fontId="13"/>
  </si>
  <si>
    <t>１ 減算型</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</si>
  <si>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56"/>
  </si>
  <si>
    <t>(16) サービス提供時間（平均提供時間）</t>
    <rPh sb="9" eb="11">
      <t>テイキョウ</t>
    </rPh>
    <rPh sb="11" eb="13">
      <t>ジカン</t>
    </rPh>
    <rPh sb="14" eb="16">
      <t>ヘイキン</t>
    </rPh>
    <rPh sb="16" eb="18">
      <t>テイキョウ</t>
    </rPh>
    <rPh sb="18" eb="20">
      <t>ジカン</t>
    </rPh>
    <phoneticPr fontId="5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</si>
  <si>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56"/>
  </si>
  <si>
    <t>　　　 その他、特記事項欄としてもご活用ください。</t>
    <rPh sb="6" eb="7">
      <t>タ</t>
    </rPh>
    <rPh sb="8" eb="10">
      <t>トッキ</t>
    </rPh>
    <rPh sb="10" eb="12">
      <t>ジコウ</t>
    </rPh>
    <rPh sb="12" eb="13">
      <t>ラン</t>
    </rPh>
    <rPh sb="18" eb="20">
      <t>カツヨウ</t>
    </rPh>
    <phoneticPr fontId="56"/>
  </si>
  <si>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56"/>
  </si>
  <si>
    <t>生活相談員</t>
    <rPh sb="0" eb="2">
      <t>セイカツ</t>
    </rPh>
    <rPh sb="2" eb="5">
      <t>ソウダンイン</t>
    </rPh>
    <phoneticPr fontId="13"/>
  </si>
  <si>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56"/>
  </si>
  <si>
    <t>・・・直接入力する必要がある箇所です。</t>
    <rPh sb="3" eb="5">
      <t>チョクセツ</t>
    </rPh>
    <rPh sb="5" eb="7">
      <t>ニュウリョク</t>
    </rPh>
    <rPh sb="9" eb="11">
      <t>ヒツヨウ</t>
    </rPh>
    <rPh sb="14" eb="16">
      <t>カショ</t>
    </rPh>
    <phoneticPr fontId="56"/>
  </si>
  <si>
    <t>サービス提供時間</t>
    <rPh sb="4" eb="6">
      <t>テイキョウ</t>
    </rPh>
    <rPh sb="6" eb="8">
      <t>ジカン</t>
    </rPh>
    <phoneticPr fontId="56"/>
  </si>
  <si>
    <t>利用定員　　　　　（ 　　 人）</t>
    <rPh sb="0" eb="2">
      <t>リヨウ</t>
    </rPh>
    <rPh sb="2" eb="4">
      <t>テイイン</t>
    </rPh>
    <rPh sb="14" eb="15">
      <t>ニン</t>
    </rPh>
    <phoneticPr fontId="13"/>
  </si>
  <si>
    <t>・・・プルダウンから選択して入力する必要がある箇所です。</t>
    <rPh sb="10" eb="12">
      <t>センタク</t>
    </rPh>
    <rPh sb="14" eb="16">
      <t>ニュウリョク</t>
    </rPh>
    <rPh sb="18" eb="20">
      <t>ヒツヨウ</t>
    </rPh>
    <rPh sb="23" eb="25">
      <t>カショ</t>
    </rPh>
    <phoneticPr fontId="56"/>
  </si>
  <si>
    <t>A</t>
  </si>
  <si>
    <t>B</t>
  </si>
  <si>
    <t>C</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</si>
  <si>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56"/>
  </si>
  <si>
    <t>サービス提供時間内の勤務時間</t>
    <rPh sb="4" eb="6">
      <t>テイキョウ</t>
    </rPh>
    <rPh sb="6" eb="8">
      <t>ジカン</t>
    </rPh>
    <rPh sb="8" eb="9">
      <t>ナイ</t>
    </rPh>
    <rPh sb="10" eb="12">
      <t>キンム</t>
    </rPh>
    <rPh sb="12" eb="14">
      <t>ジカン</t>
    </rPh>
    <phoneticPr fontId="5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</si>
  <si>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56"/>
  </si>
  <si>
    <t>看護職員</t>
    <rPh sb="0" eb="2">
      <t>カンゴ</t>
    </rPh>
    <rPh sb="2" eb="4">
      <t>ショクイン</t>
    </rPh>
    <phoneticPr fontId="56"/>
  </si>
  <si>
    <t>Ｄ</t>
  </si>
  <si>
    <t>介護職員</t>
    <rPh sb="0" eb="2">
      <t>カイゴ</t>
    </rPh>
    <rPh sb="2" eb="4">
      <t>ショクイン</t>
    </rPh>
    <phoneticPr fontId="56"/>
  </si>
  <si>
    <t>区分</t>
    <rPh sb="0" eb="2">
      <t>クブン</t>
    </rPh>
    <phoneticPr fontId="56"/>
  </si>
  <si>
    <t>従業者の勤務の体制及び勤務形態一覧表　</t>
  </si>
  <si>
    <t>常勤で専従</t>
    <rPh sb="0" eb="2">
      <t>ジョウキン</t>
    </rPh>
    <rPh sb="3" eb="5">
      <t>センジュウ</t>
    </rPh>
    <phoneticPr fontId="56"/>
  </si>
  <si>
    <t>常勤で兼務</t>
    <rPh sb="0" eb="2">
      <t>ジョウキン</t>
    </rPh>
    <rPh sb="3" eb="5">
      <t>ケンム</t>
    </rPh>
    <phoneticPr fontId="56"/>
  </si>
  <si>
    <t>非常勤で兼務</t>
    <rPh sb="0" eb="1">
      <t>ヒ</t>
    </rPh>
    <rPh sb="1" eb="3">
      <t>ジョウキン</t>
    </rPh>
    <rPh sb="4" eb="6">
      <t>ケンム</t>
    </rPh>
    <phoneticPr fontId="56"/>
  </si>
  <si>
    <t>下記の記入方法に従って、入力してください。</t>
  </si>
  <si>
    <t>（参考）
(17) 1日の職種別人員内訳</t>
    <rPh sb="1" eb="3">
      <t>サンコウ</t>
    </rPh>
    <rPh sb="11" eb="12">
      <t>ニチ</t>
    </rPh>
    <rPh sb="13" eb="16">
      <t>ショクシュベツ</t>
    </rPh>
    <rPh sb="16" eb="17">
      <t>ニン</t>
    </rPh>
    <rPh sb="17" eb="18">
      <t>イン</t>
    </rPh>
    <rPh sb="18" eb="19">
      <t>ウチ</t>
    </rPh>
    <rPh sb="19" eb="20">
      <t>ヤク</t>
    </rPh>
    <phoneticPr fontId="56"/>
  </si>
  <si>
    <t>(7)
勤務
形態</t>
  </si>
  <si>
    <t>(14) サービス提供時間内の勤務延時間数</t>
  </si>
  <si>
    <t>(9) 氏　名</t>
  </si>
  <si>
    <t>従業者の勤務の体制及び勤務形態一覧表　（令和元年６月分）</t>
    <rPh sb="0" eb="3">
      <t>ジュウギョウシャ</t>
    </rPh>
    <rPh sb="4" eb="6">
      <t>キンム</t>
    </rPh>
    <rPh sb="7" eb="9">
      <t>タイセイ</t>
    </rPh>
    <rPh sb="9" eb="10">
      <t>オヨ</t>
    </rPh>
    <rPh sb="11" eb="13">
      <t>キンム</t>
    </rPh>
    <rPh sb="13" eb="15">
      <t>ケイタイ</t>
    </rPh>
    <rPh sb="15" eb="18">
      <t>イチランヒョウ</t>
    </rPh>
    <rPh sb="20" eb="22">
      <t>レイワ</t>
    </rPh>
    <rPh sb="22" eb="24">
      <t>ガンネン</t>
    </rPh>
    <rPh sb="25" eb="26">
      <t>ガツ</t>
    </rPh>
    <rPh sb="26" eb="27">
      <t>ブン</t>
    </rPh>
    <phoneticPr fontId="13"/>
  </si>
  <si>
    <t>勤務時間数</t>
    <rPh sb="0" eb="2">
      <t>キンム</t>
    </rPh>
    <rPh sb="2" eb="4">
      <t>ジカン</t>
    </rPh>
    <rPh sb="4" eb="5">
      <t>スウ</t>
    </rPh>
    <phoneticPr fontId="56"/>
  </si>
  <si>
    <t>サービス提供時間内
の勤務時間数</t>
    <rPh sb="4" eb="6">
      <t>テイキョウ</t>
    </rPh>
    <rPh sb="6" eb="9">
      <t>ジカンナイ</t>
    </rPh>
    <rPh sb="11" eb="13">
      <t>キンム</t>
    </rPh>
    <rPh sb="13" eb="15">
      <t>ジカン</t>
    </rPh>
    <rPh sb="15" eb="16">
      <t>スウ</t>
    </rPh>
    <phoneticPr fontId="56"/>
  </si>
  <si>
    <t>1週目</t>
    <rPh sb="1" eb="2">
      <t>シュウ</t>
    </rPh>
    <rPh sb="2" eb="3">
      <t>メ</t>
    </rPh>
    <phoneticPr fontId="56"/>
  </si>
  <si>
    <t>備考１　申請する事業にかかる従業者全員（管理者含む。）について、４週間分の勤務すべき時間数を各日ごとに記載してください。記載欄が不足する場合は追加してください。</t>
    <rPh sb="0" eb="2">
      <t>ビコウ</t>
    </rPh>
    <rPh sb="4" eb="6">
      <t>シンセイ</t>
    </rPh>
    <rPh sb="8" eb="10">
      <t>ジギョウ</t>
    </rPh>
    <rPh sb="14" eb="17">
      <t>ジュウギョウシャ</t>
    </rPh>
    <rPh sb="17" eb="19">
      <t>ゼンイン</t>
    </rPh>
    <rPh sb="20" eb="23">
      <t>カンリシャ</t>
    </rPh>
    <rPh sb="23" eb="24">
      <t>フク</t>
    </rPh>
    <rPh sb="33" eb="36">
      <t>シュウカンブン</t>
    </rPh>
    <rPh sb="37" eb="39">
      <t>キンム</t>
    </rPh>
    <rPh sb="42" eb="45">
      <t>ジカンスウ</t>
    </rPh>
    <rPh sb="46" eb="47">
      <t>カク</t>
    </rPh>
    <rPh sb="47" eb="48">
      <t>ヒ</t>
    </rPh>
    <rPh sb="51" eb="53">
      <t>キサイ</t>
    </rPh>
    <rPh sb="60" eb="62">
      <t>キサイ</t>
    </rPh>
    <rPh sb="62" eb="63">
      <t>ラン</t>
    </rPh>
    <rPh sb="64" eb="66">
      <t>フソク</t>
    </rPh>
    <rPh sb="68" eb="70">
      <t>バアイ</t>
    </rPh>
    <rPh sb="71" eb="73">
      <t>ツイカ</t>
    </rPh>
    <phoneticPr fontId="13"/>
  </si>
  <si>
    <t>令和</t>
    <rPh sb="0" eb="2">
      <t>レイワ</t>
    </rPh>
    <phoneticPr fontId="56"/>
  </si>
  <si>
    <t>2週目</t>
    <rPh sb="1" eb="2">
      <t>シュウ</t>
    </rPh>
    <rPh sb="2" eb="3">
      <t>メ</t>
    </rPh>
    <phoneticPr fontId="56"/>
  </si>
  <si>
    <t>年</t>
    <rPh sb="0" eb="1">
      <t>ネン</t>
    </rPh>
    <phoneticPr fontId="56"/>
  </si>
  <si>
    <t>サービス種別（</t>
    <rPh sb="4" eb="6">
      <t>シュベツ</t>
    </rPh>
    <phoneticPr fontId="56"/>
  </si>
  <si>
    <t>認知症対応型通所介護</t>
    <rPh sb="0" eb="3">
      <t>ニンチショウ</t>
    </rPh>
    <rPh sb="3" eb="5">
      <t>タイオウ</t>
    </rPh>
    <rPh sb="5" eb="6">
      <t>ガタ</t>
    </rPh>
    <rPh sb="6" eb="8">
      <t>ツウショ</t>
    </rPh>
    <rPh sb="8" eb="10">
      <t>カイゴ</t>
    </rPh>
    <phoneticPr fontId="56"/>
  </si>
  <si>
    <t>○○デイサービス</t>
  </si>
  <si>
    <t>5週目</t>
    <rPh sb="1" eb="2">
      <t>シュウ</t>
    </rPh>
    <rPh sb="2" eb="3">
      <t>メ</t>
    </rPh>
    <phoneticPr fontId="56"/>
  </si>
  <si>
    <t>当月の日数</t>
    <rPh sb="0" eb="2">
      <t>トウゲツ</t>
    </rPh>
    <rPh sb="3" eb="5">
      <t>ニッスウ</t>
    </rPh>
    <phoneticPr fontId="56"/>
  </si>
  <si>
    <t>(4) 事業所全体のサービス提供単位数</t>
  </si>
  <si>
    <t>(2)</t>
  </si>
  <si>
    <t>４週</t>
  </si>
  <si>
    <t>予定</t>
  </si>
  <si>
    <t>（計</t>
    <rPh sb="1" eb="2">
      <t>ケイ</t>
    </rPh>
    <phoneticPr fontId="56"/>
  </si>
  <si>
    <t>時間/月</t>
    <rPh sb="0" eb="2">
      <t>ジカン</t>
    </rPh>
    <rPh sb="3" eb="4">
      <t>ツキ</t>
    </rPh>
    <phoneticPr fontId="56"/>
  </si>
  <si>
    <t>個別機能訓練体制に関する届出書＜別紙４＞</t>
    <rPh sb="16" eb="18">
      <t>ベッシ</t>
    </rPh>
    <phoneticPr fontId="13"/>
  </si>
  <si>
    <t>単位</t>
    <rPh sb="0" eb="2">
      <t>タンイ</t>
    </rPh>
    <phoneticPr fontId="56"/>
  </si>
  <si>
    <t>時間）</t>
    <rPh sb="0" eb="2">
      <t>ジカン</t>
    </rPh>
    <phoneticPr fontId="56"/>
  </si>
  <si>
    <t>地域密着型サービス事業者又は地域密着型介護予防サービス事業者による介護給付費の割引に係る割引率の設定について＜別紙３＞</t>
    <rPh sb="33" eb="35">
      <t>カイゴ</t>
    </rPh>
    <rPh sb="35" eb="38">
      <t>キュウフヒ</t>
    </rPh>
    <rPh sb="39" eb="41">
      <t>ワリビキ</t>
    </rPh>
    <rPh sb="42" eb="43">
      <t>カカ</t>
    </rPh>
    <rPh sb="44" eb="47">
      <t>ワリビキリツ</t>
    </rPh>
    <rPh sb="48" eb="50">
      <t>セッテイ</t>
    </rPh>
    <rPh sb="55" eb="57">
      <t>ベッシ</t>
    </rPh>
    <phoneticPr fontId="13"/>
  </si>
  <si>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56"/>
  </si>
  <si>
    <t>社会福祉士</t>
    <rPh sb="0" eb="2">
      <t>シャカイ</t>
    </rPh>
    <rPh sb="2" eb="5">
      <t>フクシシ</t>
    </rPh>
    <phoneticPr fontId="77"/>
  </si>
  <si>
    <t>看護師</t>
    <rPh sb="0" eb="3">
      <t>カンゴシ</t>
    </rPh>
    <phoneticPr fontId="56"/>
  </si>
  <si>
    <t>准看護師</t>
    <rPh sb="0" eb="4">
      <t>ジュンカンゴシ</t>
    </rPh>
    <phoneticPr fontId="56"/>
  </si>
  <si>
    <t>介護福祉士</t>
    <rPh sb="0" eb="2">
      <t>カイゴ</t>
    </rPh>
    <rPh sb="2" eb="5">
      <t>フクシシ</t>
    </rPh>
    <phoneticPr fontId="56"/>
  </si>
  <si>
    <t>○○　B子</t>
    <rPh sb="4" eb="5">
      <t>コ</t>
    </rPh>
    <phoneticPr fontId="56"/>
  </si>
  <si>
    <t>資格</t>
    <rPh sb="0" eb="2">
      <t>シカク</t>
    </rPh>
    <phoneticPr fontId="56"/>
  </si>
  <si>
    <t>○○　C男</t>
    <rPh sb="4" eb="5">
      <t>オトコ</t>
    </rPh>
    <phoneticPr fontId="56"/>
  </si>
  <si>
    <t>○○　C男</t>
  </si>
  <si>
    <t>x</t>
  </si>
  <si>
    <t>y</t>
  </si>
  <si>
    <t>きゅう師</t>
    <rPh sb="3" eb="4">
      <t>シ</t>
    </rPh>
    <phoneticPr fontId="56"/>
  </si>
  <si>
    <t>機能訓練指導員、介護職員</t>
    <rPh sb="0" eb="2">
      <t>キノウ</t>
    </rPh>
    <rPh sb="2" eb="4">
      <t>クンレン</t>
    </rPh>
    <rPh sb="4" eb="7">
      <t>シドウイン</t>
    </rPh>
    <rPh sb="8" eb="10">
      <t>カイゴ</t>
    </rPh>
    <rPh sb="10" eb="12">
      <t>ショクイン</t>
    </rPh>
    <phoneticPr fontId="56"/>
  </si>
  <si>
    <t>看護職員、機能訓練指導員</t>
    <rPh sb="0" eb="2">
      <t>カンゴ</t>
    </rPh>
    <rPh sb="2" eb="4">
      <t>ショクイン</t>
    </rPh>
    <rPh sb="5" eb="7">
      <t>キノウ</t>
    </rPh>
    <rPh sb="7" eb="9">
      <t>クンレン</t>
    </rPh>
    <rPh sb="9" eb="12">
      <t>シドウイン</t>
    </rPh>
    <phoneticPr fontId="56"/>
  </si>
  <si>
    <t>■シフト記号表（勤務時間帯）</t>
    <rPh sb="4" eb="6">
      <t>キゴウ</t>
    </rPh>
    <rPh sb="6" eb="7">
      <t>ヒョウ</t>
    </rPh>
    <rPh sb="8" eb="10">
      <t>キンム</t>
    </rPh>
    <rPh sb="10" eb="13">
      <t>ジカンタイ</t>
    </rPh>
    <phoneticPr fontId="56"/>
  </si>
  <si>
    <t>※24時間表記</t>
  </si>
  <si>
    <t>d</t>
  </si>
  <si>
    <t>f</t>
  </si>
  <si>
    <t>j</t>
  </si>
  <si>
    <t>m</t>
  </si>
  <si>
    <t>n</t>
  </si>
  <si>
    <t>q</t>
  </si>
  <si>
    <t>u</t>
  </si>
  <si>
    <t>v</t>
  </si>
  <si>
    <t>-</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</si>
  <si>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5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</si>
  <si>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56"/>
  </si>
  <si>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56"/>
  </si>
  <si>
    <t>休憩時間1時間は「1:00」、休憩時間45分は「00:45」と入力してください。</t>
  </si>
  <si>
    <t>　　　３ 「割引｣を｢あり｣と記載する場合は「地域密着型サービス事業者等による介護給付費の割引に係る割引率の設定について」（別紙3）を添付してください。</t>
    <rPh sb="23" eb="25">
      <t>チイキ</t>
    </rPh>
    <rPh sb="25" eb="28">
      <t>ミッチャクガタ</t>
    </rPh>
    <phoneticPr fontId="13"/>
  </si>
  <si>
    <t>始業時刻</t>
    <rPh sb="0" eb="2">
      <t>シギョウ</t>
    </rPh>
    <rPh sb="2" eb="4">
      <t>ジコク</t>
    </rPh>
    <phoneticPr fontId="56"/>
  </si>
  <si>
    <t>管 理 者</t>
    <rPh sb="0" eb="1">
      <t>カン</t>
    </rPh>
    <rPh sb="2" eb="3">
      <t>リ</t>
    </rPh>
    <rPh sb="4" eb="5">
      <t>シャ</t>
    </rPh>
    <phoneticPr fontId="13"/>
  </si>
  <si>
    <t>終業時刻</t>
    <rPh sb="0" eb="2">
      <t>シュウギョウ</t>
    </rPh>
    <rPh sb="2" eb="4">
      <t>ジコク</t>
    </rPh>
    <phoneticPr fontId="56"/>
  </si>
  <si>
    <t>うち、休憩時間</t>
    <rPh sb="3" eb="5">
      <t>キュウケイ</t>
    </rPh>
    <rPh sb="5" eb="7">
      <t>ジカン</t>
    </rPh>
    <phoneticPr fontId="56"/>
  </si>
  <si>
    <t>開始時刻</t>
    <rPh sb="0" eb="2">
      <t>カイシ</t>
    </rPh>
    <rPh sb="2" eb="4">
      <t>ジコク</t>
    </rPh>
    <phoneticPr fontId="56"/>
  </si>
  <si>
    <t>終了時刻</t>
    <rPh sb="0" eb="2">
      <t>シュウリョウ</t>
    </rPh>
    <rPh sb="2" eb="4">
      <t>ジコク</t>
    </rPh>
    <phoneticPr fontId="56"/>
  </si>
  <si>
    <t>休日</t>
    <rPh sb="0" eb="2">
      <t>キュウジツ</t>
    </rPh>
    <phoneticPr fontId="56"/>
  </si>
  <si>
    <t>２．職種名・資格名称</t>
    <rPh sb="2" eb="4">
      <t>ショクシュ</t>
    </rPh>
    <rPh sb="4" eb="5">
      <t>メイ</t>
    </rPh>
    <rPh sb="6" eb="8">
      <t>シカク</t>
    </rPh>
    <rPh sb="8" eb="10">
      <t>メイショウ</t>
    </rPh>
    <phoneticPr fontId="56"/>
  </si>
  <si>
    <t>サービス種別</t>
    <rPh sb="4" eb="6">
      <t>シュベツ</t>
    </rPh>
    <phoneticPr fontId="56"/>
  </si>
  <si>
    <t>※ INDIRECT関数使用のため、以下のとおりセルに「名前の定義」をしています。</t>
    <rPh sb="10" eb="12">
      <t>カンスウ</t>
    </rPh>
    <rPh sb="12" eb="14">
      <t>シヨウ</t>
    </rPh>
    <rPh sb="18" eb="20">
      <t>イカ</t>
    </rPh>
    <rPh sb="28" eb="30">
      <t>ナマエ</t>
    </rPh>
    <rPh sb="31" eb="33">
      <t>テイギ</t>
    </rPh>
    <phoneticPr fontId="56"/>
  </si>
  <si>
    <t>　F列・・・「介護職員」</t>
    <rPh sb="2" eb="3">
      <t>レツ</t>
    </rPh>
    <rPh sb="7" eb="9">
      <t>カイゴ</t>
    </rPh>
    <rPh sb="9" eb="11">
      <t>ショクイン</t>
    </rPh>
    <phoneticPr fontId="56"/>
  </si>
  <si>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56"/>
  </si>
  <si>
    <t>　行が足りない場合は、適宜追加してください。</t>
    <rPh sb="1" eb="2">
      <t>ギョウ</t>
    </rPh>
    <rPh sb="3" eb="4">
      <t>タ</t>
    </rPh>
    <rPh sb="7" eb="9">
      <t>バアイ</t>
    </rPh>
    <rPh sb="11" eb="13">
      <t>テキギ</t>
    </rPh>
    <rPh sb="13" eb="15">
      <t>ツイカ</t>
    </rPh>
    <phoneticPr fontId="56"/>
  </si>
  <si>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56"/>
  </si>
  <si>
    <t>　・「数式」タブ　⇒　「名前の定義」を選択</t>
    <rPh sb="3" eb="5">
      <t>スウシキ</t>
    </rPh>
    <rPh sb="12" eb="14">
      <t>ナマエ</t>
    </rPh>
    <rPh sb="15" eb="17">
      <t>テイギ</t>
    </rPh>
    <rPh sb="19" eb="21">
      <t>センタク</t>
    </rPh>
    <phoneticPr fontId="56"/>
  </si>
  <si>
    <t>理学療法士</t>
    <rPh sb="0" eb="2">
      <t>リガク</t>
    </rPh>
    <rPh sb="2" eb="5">
      <t>リョウホウシ</t>
    </rPh>
    <phoneticPr fontId="56"/>
  </si>
  <si>
    <t>作業療法士</t>
    <rPh sb="0" eb="2">
      <t>サギョウ</t>
    </rPh>
    <rPh sb="2" eb="5">
      <t>リョウホウシ</t>
    </rPh>
    <phoneticPr fontId="56"/>
  </si>
  <si>
    <t>言語聴覚士</t>
    <rPh sb="0" eb="2">
      <t>ゲンゴ</t>
    </rPh>
    <rPh sb="2" eb="5">
      <t>チョウカクシ</t>
    </rPh>
    <phoneticPr fontId="56"/>
  </si>
  <si>
    <t>柔道整復師</t>
    <rPh sb="0" eb="2">
      <t>ジュウドウ</t>
    </rPh>
    <rPh sb="2" eb="5">
      <t>セイフクシ</t>
    </rPh>
    <phoneticPr fontId="56"/>
  </si>
  <si>
    <t>従業者の勤務の体制及び勤務形態一覧表　（　　　    年     月分）</t>
    <rPh sb="0" eb="3">
      <t>ジュウギョウシャ</t>
    </rPh>
    <rPh sb="4" eb="6">
      <t>キンム</t>
    </rPh>
    <rPh sb="7" eb="9">
      <t>タイセイ</t>
    </rPh>
    <rPh sb="9" eb="10">
      <t>オヨ</t>
    </rPh>
    <rPh sb="11" eb="13">
      <t>キンム</t>
    </rPh>
    <rPh sb="13" eb="15">
      <t>ケイタイ</t>
    </rPh>
    <rPh sb="15" eb="18">
      <t>イチランヒョウ</t>
    </rPh>
    <rPh sb="27" eb="28">
      <t>ネン</t>
    </rPh>
    <rPh sb="33" eb="34">
      <t>ガツ</t>
    </rPh>
    <rPh sb="34" eb="35">
      <t>ブン</t>
    </rPh>
    <phoneticPr fontId="13"/>
  </si>
  <si>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13"/>
  </si>
  <si>
    <t>　　３　資格等が必要な職種については、「資格等」欄にその資格を記入するとともに、その者の資格等を証明する書類の写しを添付してください。</t>
    <rPh sb="4" eb="6">
      <t>シカク</t>
    </rPh>
    <rPh sb="6" eb="7">
      <t>トウ</t>
    </rPh>
    <rPh sb="8" eb="10">
      <t>ヒツヨウ</t>
    </rPh>
    <rPh sb="11" eb="13">
      <t>ショクシュ</t>
    </rPh>
    <rPh sb="20" eb="22">
      <t>シカク</t>
    </rPh>
    <rPh sb="22" eb="23">
      <t>トウ</t>
    </rPh>
    <rPh sb="24" eb="25">
      <t>ラン</t>
    </rPh>
    <rPh sb="28" eb="30">
      <t>シカク</t>
    </rPh>
    <rPh sb="31" eb="33">
      <t>キニュウ</t>
    </rPh>
    <rPh sb="42" eb="43">
      <t>モノ</t>
    </rPh>
    <rPh sb="44" eb="46">
      <t>シカク</t>
    </rPh>
    <rPh sb="46" eb="47">
      <t>トウ</t>
    </rPh>
    <rPh sb="48" eb="50">
      <t>ショウメイ</t>
    </rPh>
    <rPh sb="52" eb="54">
      <t>ショルイ</t>
    </rPh>
    <rPh sb="55" eb="56">
      <t>ウツ</t>
    </rPh>
    <rPh sb="58" eb="60">
      <t>テンプ</t>
    </rPh>
    <phoneticPr fontId="13"/>
  </si>
  <si>
    <t>機能訓練指導員</t>
    <rPh sb="0" eb="2">
      <t>キノウ</t>
    </rPh>
    <rPh sb="2" eb="4">
      <t>クンレン</t>
    </rPh>
    <rPh sb="4" eb="7">
      <t>シドウイン</t>
    </rPh>
    <phoneticPr fontId="13"/>
  </si>
  <si>
    <t>　　８　各事業所にて使用する勤務表が本様式の記載内容を満たす場合には、各事業所の様式を添付しても構いません。</t>
    <rPh sb="4" eb="5">
      <t>カク</t>
    </rPh>
    <rPh sb="18" eb="19">
      <t>ホン</t>
    </rPh>
    <rPh sb="19" eb="21">
      <t>ヨウシキ</t>
    </rPh>
    <rPh sb="22" eb="24">
      <t>キサイ</t>
    </rPh>
    <rPh sb="24" eb="26">
      <t>ナイヨウ</t>
    </rPh>
    <rPh sb="27" eb="28">
      <t>ミ</t>
    </rPh>
    <rPh sb="30" eb="32">
      <t>バアイ</t>
    </rPh>
    <rPh sb="35" eb="39">
      <t>カクジギョウショ</t>
    </rPh>
    <rPh sb="40" eb="42">
      <t>ヨウシキ</t>
    </rPh>
    <rPh sb="43" eb="45">
      <t>テンプ</t>
    </rPh>
    <rPh sb="48" eb="49">
      <t>カマ</t>
    </rPh>
    <phoneticPr fontId="13"/>
  </si>
  <si>
    <t>氏　名</t>
    <rPh sb="0" eb="3">
      <t>シメイ</t>
    </rPh>
    <phoneticPr fontId="13"/>
  </si>
  <si>
    <t>介護職員</t>
    <rPh sb="0" eb="2">
      <t>カイゴ</t>
    </rPh>
    <rPh sb="2" eb="4">
      <t>ショクイン</t>
    </rPh>
    <phoneticPr fontId="13"/>
  </si>
  <si>
    <t>第１週</t>
    <rPh sb="0" eb="1">
      <t>ダイ</t>
    </rPh>
    <rPh sb="2" eb="3">
      <t>シュウ</t>
    </rPh>
    <phoneticPr fontId="13"/>
  </si>
  <si>
    <t>事  業  所  名</t>
  </si>
  <si>
    <t>第４週</t>
    <rPh sb="0" eb="1">
      <t>ダイ</t>
    </rPh>
    <rPh sb="2" eb="3">
      <t>シュウ</t>
    </rPh>
    <phoneticPr fontId="13"/>
  </si>
  <si>
    <t>地域密着認知症対応型通所（予防）介護</t>
  </si>
  <si>
    <t>勤務時間数</t>
    <rPh sb="0" eb="2">
      <t>キンム</t>
    </rPh>
    <rPh sb="2" eb="4">
      <t>ジカン</t>
    </rPh>
    <rPh sb="4" eb="5">
      <t>スウ</t>
    </rPh>
    <phoneticPr fontId="13"/>
  </si>
  <si>
    <t>４　週　の</t>
    <rPh sb="2" eb="3">
      <t>シュウ</t>
    </rPh>
    <phoneticPr fontId="13"/>
  </si>
  <si>
    <t>実施単位　　　（　　／　　）単位</t>
    <rPh sb="0" eb="2">
      <t>ジッシ</t>
    </rPh>
    <rPh sb="2" eb="4">
      <t>タンイ</t>
    </rPh>
    <rPh sb="14" eb="16">
      <t>タンイ</t>
    </rPh>
    <phoneticPr fontId="13"/>
  </si>
  <si>
    <t>サービス提供時間（送迎時間を除く）</t>
    <rPh sb="4" eb="6">
      <t>テイキョウ</t>
    </rPh>
    <rPh sb="6" eb="8">
      <t>ジカン</t>
    </rPh>
    <rPh sb="9" eb="11">
      <t>ソウゲイ</t>
    </rPh>
    <rPh sb="11" eb="13">
      <t>ジカン</t>
    </rPh>
    <rPh sb="14" eb="15">
      <t>ノゾ</t>
    </rPh>
    <phoneticPr fontId="13"/>
  </si>
  <si>
    <t>週平均の</t>
    <rPh sb="0" eb="3">
      <t>シュウヘイキン</t>
    </rPh>
    <phoneticPr fontId="13"/>
  </si>
  <si>
    <t>資格等</t>
    <rPh sb="0" eb="2">
      <t>シカク</t>
    </rPh>
    <rPh sb="2" eb="3">
      <t>トウ</t>
    </rPh>
    <phoneticPr fontId="13"/>
  </si>
  <si>
    <t>１日の利用者数</t>
    <rPh sb="1" eb="2">
      <t>ニチ</t>
    </rPh>
    <rPh sb="3" eb="5">
      <t>リヨウ</t>
    </rPh>
    <rPh sb="5" eb="6">
      <t>シャ</t>
    </rPh>
    <rPh sb="6" eb="7">
      <t>スウ</t>
    </rPh>
    <phoneticPr fontId="13"/>
  </si>
  <si>
    <t>添付書類なし</t>
    <rPh sb="0" eb="4">
      <t>テンプ</t>
    </rPh>
    <phoneticPr fontId="7"/>
  </si>
  <si>
    <t>１　日　の　　　　　　勤務形態別　　　　　　人 員 内 訳</t>
    <rPh sb="2" eb="3">
      <t>ヒ</t>
    </rPh>
    <rPh sb="22" eb="25">
      <t>ジンイン</t>
    </rPh>
    <rPh sb="26" eb="29">
      <t>ウチワケ</t>
    </rPh>
    <phoneticPr fontId="13"/>
  </si>
  <si>
    <t>Ｂ</t>
  </si>
  <si>
    <t>Ａ</t>
  </si>
  <si>
    <t>青森　＊＊</t>
    <rPh sb="0" eb="2">
      <t>アオモリ</t>
    </rPh>
    <phoneticPr fontId="13"/>
  </si>
  <si>
    <t>岩手　＊＊</t>
    <rPh sb="0" eb="2">
      <t>イワテ</t>
    </rPh>
    <phoneticPr fontId="13"/>
  </si>
  <si>
    <t>宮城　＊＊</t>
    <rPh sb="0" eb="2">
      <t>ミヤギ</t>
    </rPh>
    <phoneticPr fontId="13"/>
  </si>
  <si>
    <t>山形　＊＊</t>
    <rPh sb="0" eb="2">
      <t>ヤマガタ</t>
    </rPh>
    <phoneticPr fontId="13"/>
  </si>
  <si>
    <t>福島　＊＊</t>
    <rPh sb="0" eb="2">
      <t>フクシマ</t>
    </rPh>
    <phoneticPr fontId="13"/>
  </si>
  <si>
    <t>茨城　＊＊</t>
    <rPh sb="0" eb="2">
      <t>イバラキ</t>
    </rPh>
    <phoneticPr fontId="13"/>
  </si>
  <si>
    <t>８</t>
  </si>
  <si>
    <t>口腔機能向上加算</t>
    <rPh sb="0" eb="2">
      <t>コウクウ</t>
    </rPh>
    <rPh sb="2" eb="4">
      <t>キノウ</t>
    </rPh>
    <rPh sb="4" eb="6">
      <t>コウジョウ</t>
    </rPh>
    <rPh sb="6" eb="8">
      <t>カサン</t>
    </rPh>
    <phoneticPr fontId="13"/>
  </si>
  <si>
    <t>２</t>
  </si>
  <si>
    <t>水</t>
    <rPh sb="0" eb="1">
      <t>スイ</t>
    </rPh>
    <phoneticPr fontId="13"/>
  </si>
  <si>
    <t>木</t>
    <rPh sb="0" eb="1">
      <t>モク</t>
    </rPh>
    <phoneticPr fontId="13"/>
  </si>
  <si>
    <t>金</t>
    <rPh sb="0" eb="1">
      <t>キン</t>
    </rPh>
    <phoneticPr fontId="13"/>
  </si>
  <si>
    <t>土</t>
    <rPh sb="0" eb="1">
      <t>ド</t>
    </rPh>
    <phoneticPr fontId="13"/>
  </si>
  <si>
    <t>利用定員　　　　　（ ２０ 人）</t>
    <rPh sb="0" eb="2">
      <t>リヨウ</t>
    </rPh>
    <rPh sb="2" eb="4">
      <t>テイイン</t>
    </rPh>
    <rPh sb="14" eb="15">
      <t>ニン</t>
    </rPh>
    <phoneticPr fontId="13"/>
  </si>
  <si>
    <t>　　（　９：００　～　１６：３０　）</t>
  </si>
  <si>
    <t>社会福祉主事</t>
    <rPh sb="0" eb="2">
      <t>シャカイ</t>
    </rPh>
    <rPh sb="2" eb="4">
      <t>フクシ</t>
    </rPh>
    <rPh sb="4" eb="6">
      <t>シュジ</t>
    </rPh>
    <phoneticPr fontId="13"/>
  </si>
  <si>
    <t>ヘルパー１級</t>
    <rPh sb="5" eb="6">
      <t>キュウ</t>
    </rPh>
    <phoneticPr fontId="13"/>
  </si>
  <si>
    <t>ヘルパー２級</t>
    <rPh sb="5" eb="6">
      <t>キュウ</t>
    </rPh>
    <phoneticPr fontId="13"/>
  </si>
  <si>
    <t>ADL維持等加算〔申出〕の有無</t>
    <rPh sb="3" eb="5">
      <t>イジ</t>
    </rPh>
    <rPh sb="5" eb="6">
      <t>トウ</t>
    </rPh>
    <rPh sb="6" eb="8">
      <t>カサン</t>
    </rPh>
    <rPh sb="9" eb="11">
      <t>モウシデ</t>
    </rPh>
    <rPh sb="13" eb="15">
      <t>ウム</t>
    </rPh>
    <phoneticPr fontId="13"/>
  </si>
  <si>
    <t>高齢者虐待防止措置実施の有無</t>
  </si>
  <si>
    <t>業務継続計画策定の有無</t>
  </si>
  <si>
    <t>業務継続計画策定の有無</t>
    <rPh sb="0" eb="8">
      <t>ギョウムケイゾクケイカクサクテイ</t>
    </rPh>
    <rPh sb="9" eb="11">
      <t>ウム</t>
    </rPh>
    <phoneticPr fontId="7"/>
  </si>
  <si>
    <t>　　　７ 「サービス提供体制強化加算」については、「サービス提供体制強化加算に関する届出書」（別紙5）～（別紙5-2）までの該当する様式を添付してください。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3" eb="55">
      <t>ベッシ</t>
    </rPh>
    <rPh sb="62" eb="64">
      <t>ガイトウ</t>
    </rPh>
    <rPh sb="66" eb="68">
      <t>ヨウシキ</t>
    </rPh>
    <rPh sb="69" eb="71">
      <t>テンプ</t>
    </rPh>
    <phoneticPr fontId="13"/>
  </si>
  <si>
    <t>Ａ 加算Ⅳ</t>
  </si>
  <si>
    <t>②　入浴介助に関わる職員に対し、入浴介助に関する研修等を行うこと。【加算Ⅰ、加算Ⅱ】</t>
    <rPh sb="7" eb="8">
      <t>かか</t>
    </rPh>
    <rPh sb="10" eb="12">
      <t>しょくいん</t>
    </rPh>
    <rPh sb="13" eb="14">
      <t>たい</t>
    </rPh>
    <rPh sb="16" eb="18">
      <t>にゅうよく</t>
    </rPh>
    <rPh sb="18" eb="20">
      <t>かいじょ</t>
    </rPh>
    <rPh sb="21" eb="22">
      <t>かん</t>
    </rPh>
    <rPh sb="24" eb="26">
      <t>けんしゅう</t>
    </rPh>
    <rPh sb="26" eb="27">
      <t>とう</t>
    </rPh>
    <rPh sb="28" eb="29">
      <t>おこな</t>
    </rPh>
    <phoneticPr fontId="13" type="Hiragana"/>
  </si>
  <si>
    <t>④　指定通所介護事業所の機能訓練指導員、看護職員、介護職員、生活相談員その他の職種の者が共同して、医師等との連携の下で、当該利用者の身体状況、訪問により把握した当該居宅の浴室の環境等を踏まえた個別の入浴計画を作成しているか。
ただし、個別の入浴計画に相当する内容を通所介護計画に記載することをもって個別の入浴計画の作成に代えることができる。
【加算Ⅱ】</t>
    <rPh sb="117" eb="119">
      <t>こべつ</t>
    </rPh>
    <rPh sb="120" eb="124">
      <t>にゅうよ</t>
    </rPh>
    <rPh sb="125" eb="127">
      <t>そうとう</t>
    </rPh>
    <rPh sb="129" eb="131">
      <t>ないよう</t>
    </rPh>
    <rPh sb="132" eb="136">
      <t>つうしょ</t>
    </rPh>
    <rPh sb="136" eb="138">
      <t>けいかく</t>
    </rPh>
    <rPh sb="139" eb="141">
      <t>きさい</t>
    </rPh>
    <rPh sb="149" eb="151">
      <t>こべつ</t>
    </rPh>
    <rPh sb="152" eb="156">
      <t>にゅうよ</t>
    </rPh>
    <rPh sb="157" eb="159">
      <t>さくせい</t>
    </rPh>
    <rPh sb="160" eb="161">
      <t>か</t>
    </rPh>
    <phoneticPr fontId="13" type="Hiragana"/>
  </si>
  <si>
    <t>⑤　④の入浴計画に基づき、個浴その他の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るか。【加算Ⅱ】</t>
    <rPh sb="34" eb="37">
      <t>りようしゃ</t>
    </rPh>
    <rPh sb="38" eb="40">
      <t>きょたく</t>
    </rPh>
    <rPh sb="41" eb="43">
      <t>よくしつ</t>
    </rPh>
    <rPh sb="44" eb="45">
      <t>て</t>
    </rPh>
    <rPh sb="48" eb="50">
      <t>いち</t>
    </rPh>
    <rPh sb="51" eb="53">
      <t>しよう</t>
    </rPh>
    <rPh sb="55" eb="57">
      <t>よくそう</t>
    </rPh>
    <rPh sb="58" eb="59">
      <t>ふか</t>
    </rPh>
    <rPh sb="60" eb="61">
      <t>およ</t>
    </rPh>
    <rPh sb="62" eb="63">
      <t>たか</t>
    </rPh>
    <rPh sb="64" eb="65">
      <t>とう</t>
    </rPh>
    <rPh sb="66" eb="67">
      <t>あ</t>
    </rPh>
    <rPh sb="70" eb="72">
      <t>とうがい</t>
    </rPh>
    <rPh sb="72" eb="75">
      <t>じぎょうしょ</t>
    </rPh>
    <rPh sb="76" eb="78">
      <t>よくしつ</t>
    </rPh>
    <rPh sb="79" eb="83">
      <t>ふくしよ</t>
    </rPh>
    <rPh sb="83" eb="84">
      <t>とう</t>
    </rPh>
    <rPh sb="85" eb="87">
      <t>せっち</t>
    </rPh>
    <rPh sb="95" eb="98">
      <t>りようしゃ</t>
    </rPh>
    <rPh sb="99" eb="101">
      <t>きょたく</t>
    </rPh>
    <rPh sb="102" eb="104">
      <t>よくしつ</t>
    </rPh>
    <rPh sb="105" eb="107">
      <t>じょうきょう</t>
    </rPh>
    <rPh sb="108" eb="110">
      <t>さいげん</t>
    </rPh>
    <phoneticPr fontId="13" type="Hiragana"/>
  </si>
  <si>
    <t>　　6　「異動項目」欄には、(別紙２)「介護給付費算定に係る体制等状況一覧表」に掲げる項目（施設等の区分、</t>
  </si>
  <si>
    <t>８ 加算Ⅱイ</t>
    <rPh sb="2" eb="4">
      <t>カサン</t>
    </rPh>
    <phoneticPr fontId="13"/>
  </si>
  <si>
    <t>７ 加算Ⅰイ</t>
  </si>
  <si>
    <t>Ｓ 加算Ⅰロ</t>
    <rPh sb="2" eb="4">
      <t>カサン</t>
    </rPh>
    <phoneticPr fontId="13"/>
  </si>
  <si>
    <t>９ 加算Ⅲ</t>
  </si>
</sst>
</file>

<file path=xl/styles.xml><?xml version="1.0" encoding="utf-8"?>
<styleSheet xmlns="http://schemas.openxmlformats.org/spreadsheetml/2006/main" xmlns:r="http://schemas.openxmlformats.org/officeDocument/2006/relationships" xmlns:mc="http://schemas.openxmlformats.org/markup-compatibility/2006">
  <numFmts count="16">
    <numFmt numFmtId="176" formatCode="[$-411]#,##0;[Red]\-#,##0"/>
    <numFmt numFmtId="177" formatCode="0.0%"/>
    <numFmt numFmtId="178" formatCode="[$-411]ggge&quot;年&quot;m&quot;月&quot;;@"/>
    <numFmt numFmtId="179" formatCode="#,##0.000000;[Red]\-#,##0.000000"/>
    <numFmt numFmtId="180" formatCode="[$-411]ggge&quot;年&quot;mm&quot;月&quot;dd&quot;日&quot;"/>
    <numFmt numFmtId="181" formatCode="#,##0_ ;[Red]\-#,##0\ "/>
    <numFmt numFmtId="182" formatCode="[$-411]0.00"/>
    <numFmt numFmtId="183" formatCode="[$-411]#\ ?/?"/>
    <numFmt numFmtId="184" formatCode="&quot;令和&quot;0&quot;年&quot;"/>
    <numFmt numFmtId="185" formatCode="_ \¥* #,##0_ ;_ \¥* \-#,##0_ ;_ \¥* \-_ ;_ @_ "/>
    <numFmt numFmtId="186" formatCode="0.000"/>
    <numFmt numFmtId="187" formatCode="0_ ;[Red]\-0\ "/>
    <numFmt numFmtId="188" formatCode="#,##0.0#"/>
    <numFmt numFmtId="189" formatCode="0.0"/>
    <numFmt numFmtId="190" formatCode="h:mm;@"/>
    <numFmt numFmtId="191" formatCode="#,##0_ "/>
  </numFmts>
  <fonts count="78">
    <font>
      <sz val="8"/>
      <color auto="1"/>
      <name val="ＭＳ 明朝"/>
      <family val="1"/>
    </font>
    <font>
      <sz val="8"/>
      <color auto="1"/>
      <name val="ＭＳ 明朝"/>
      <family val="1"/>
    </font>
    <font>
      <sz val="11"/>
      <color theme="1"/>
      <name val="ＭＳ Ｐゴシック"/>
      <family val="3"/>
      <scheme val="minor"/>
    </font>
    <font>
      <sz val="11"/>
      <color theme="1"/>
      <name val="游ゴシック"/>
      <family val="3"/>
    </font>
    <font>
      <sz val="11"/>
      <color auto="1"/>
      <name val="ＭＳ Ｐゴシック"/>
      <family val="3"/>
    </font>
    <font>
      <sz val="12"/>
      <color theme="1"/>
      <name val="ＭＳ ゴシック"/>
      <family val="3"/>
    </font>
    <font>
      <sz val="9"/>
      <color auto="1"/>
      <name val="ＭＳ 明朝"/>
      <family val="1"/>
    </font>
    <font>
      <sz val="6"/>
      <color auto="1"/>
      <name val="ＭＳ 明朝"/>
      <family val="1"/>
    </font>
    <font>
      <sz val="9"/>
      <color auto="1"/>
      <name val="HG丸ｺﾞｼｯｸM-PRO"/>
      <family val="3"/>
    </font>
    <font>
      <sz val="12"/>
      <color auto="1"/>
      <name val="HG丸ｺﾞｼｯｸM-PRO"/>
      <family val="3"/>
    </font>
    <font>
      <sz val="10"/>
      <color auto="1"/>
      <name val="HG丸ｺﾞｼｯｸM-PRO"/>
    </font>
    <font>
      <sz val="8"/>
      <color auto="1"/>
      <name val="HG丸ｺﾞｼｯｸM-PRO"/>
      <family val="3"/>
    </font>
    <font>
      <sz val="9"/>
      <color indexed="8"/>
      <name val="HG丸ｺﾞｼｯｸM-PRO"/>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1"/>
      <color theme="1"/>
      <name val="ＭＳ Ｐゴシック"/>
      <family val="3"/>
    </font>
    <font>
      <sz val="11"/>
      <color theme="1"/>
      <name val="HGSｺﾞｼｯｸM"/>
      <family val="3"/>
    </font>
    <font>
      <strike/>
      <sz val="11"/>
      <color theme="1"/>
      <name val="ＭＳ Ｐゴシック"/>
      <family val="3"/>
    </font>
    <font>
      <sz val="16"/>
      <color auto="1"/>
      <name val="HGSｺﾞｼｯｸM"/>
      <family val="3"/>
    </font>
    <font>
      <b/>
      <sz val="12"/>
      <color theme="1"/>
      <name val="HGSｺﾞｼｯｸM"/>
      <family val="3"/>
    </font>
    <font>
      <b/>
      <sz val="12"/>
      <color auto="1"/>
      <name val="HGSｺﾞｼｯｸM"/>
      <family val="3"/>
    </font>
    <font>
      <strike/>
      <sz val="11"/>
      <color theme="1"/>
      <name val="HGSｺﾞｼｯｸM"/>
      <family val="3"/>
    </font>
    <font>
      <sz val="11"/>
      <color theme="1"/>
      <name val="HGSｺﾞｼｯｸM"/>
      <family val="3"/>
    </font>
    <font>
      <sz val="9"/>
      <color theme="1"/>
      <name val="HGSｺﾞｼｯｸM"/>
      <family val="3"/>
    </font>
    <font>
      <strike/>
      <sz val="11"/>
      <color auto="1"/>
      <name val="HGSｺﾞｼｯｸM"/>
      <family val="3"/>
    </font>
    <font>
      <sz val="11"/>
      <color auto="1"/>
      <name val="ＭＳ Ｐ明朝"/>
      <family val="1"/>
    </font>
    <font>
      <sz val="9"/>
      <color auto="1"/>
      <name val="ＭＳ Ｐ明朝"/>
      <family val="1"/>
    </font>
    <font>
      <sz val="8"/>
      <color auto="1"/>
      <name val="HGSｺﾞｼｯｸM"/>
      <family val="3"/>
    </font>
    <font>
      <b/>
      <sz val="11"/>
      <color auto="1"/>
      <name val="HGSｺﾞｼｯｸM"/>
      <family val="3"/>
    </font>
    <font>
      <sz val="9"/>
      <color auto="1"/>
      <name val="HGSｺﾞｼｯｸM"/>
      <family val="3"/>
    </font>
    <font>
      <sz val="10.5"/>
      <color auto="1"/>
      <name val="HGSｺﾞｼｯｸM"/>
      <family val="3"/>
    </font>
    <font>
      <b/>
      <sz val="18"/>
      <color theme="1"/>
      <name val="HGSｺﾞｼｯｸM"/>
      <family val="3"/>
    </font>
    <font>
      <sz val="10"/>
      <color theme="1"/>
      <name val="HGSｺﾞｼｯｸM"/>
      <family val="3"/>
    </font>
    <font>
      <b/>
      <sz val="14"/>
      <color auto="1"/>
      <name val="HGSｺﾞｼｯｸM"/>
      <family val="3"/>
    </font>
    <font>
      <b/>
      <sz val="16"/>
      <color rgb="FF000000"/>
      <name val="Meiryo UI"/>
      <family val="3"/>
    </font>
    <font>
      <sz val="14"/>
      <color rgb="FF000000"/>
      <name val="Meiryo UI"/>
      <family val="3"/>
    </font>
    <font>
      <sz val="14"/>
      <color auto="1"/>
      <name val="HGSｺﾞｼｯｸM"/>
      <family val="3"/>
    </font>
    <font>
      <b/>
      <sz val="14"/>
      <color rgb="FF000000"/>
      <name val="Meiryo UI"/>
      <family val="3"/>
    </font>
    <font>
      <sz val="12"/>
      <color rgb="FF000000"/>
      <name val="Meiryo UI"/>
      <family val="3"/>
    </font>
    <font>
      <sz val="11.5"/>
      <color rgb="FF000000"/>
      <name val="Meiryo UI"/>
      <family val="3"/>
    </font>
    <font>
      <sz val="11"/>
      <color rgb="FF000000"/>
      <name val="Meiryo UI"/>
      <family val="3"/>
    </font>
    <font>
      <sz val="13"/>
      <color rgb="FF000000"/>
      <name val="Meiryo UI"/>
      <family val="3"/>
    </font>
    <font>
      <sz val="11"/>
      <color rgb="FF000000"/>
      <name val="游ゴシック"/>
      <family val="3"/>
    </font>
    <font>
      <sz val="9"/>
      <color rgb="FF000000"/>
      <name val="Meiryo UI"/>
      <family val="3"/>
    </font>
    <font>
      <sz val="11"/>
      <color rgb="FF000000"/>
      <name val="ＭＳ Ｐゴシック"/>
      <family val="3"/>
    </font>
    <font>
      <b/>
      <sz val="16"/>
      <color auto="1"/>
      <name val="ＭＳ Ｐゴシック"/>
      <family val="3"/>
    </font>
    <font>
      <sz val="10"/>
      <color auto="1"/>
      <name val="ＭＳ Ｐゴシック"/>
      <family val="3"/>
    </font>
    <font>
      <b/>
      <sz val="12"/>
      <color auto="1"/>
      <name val="ＭＳ Ｐゴシック"/>
      <family val="3"/>
    </font>
    <font>
      <sz val="9"/>
      <color auto="1"/>
      <name val="ＭＳ Ｐゴシック"/>
      <family val="3"/>
    </font>
    <font>
      <sz val="8"/>
      <color auto="1"/>
      <name val="ＭＳ Ｐゴシック"/>
      <family val="3"/>
    </font>
    <font>
      <sz val="12"/>
      <color rgb="FF000000"/>
      <name val="ＭＳ Ｐゴシック"/>
      <family val="3"/>
    </font>
    <font>
      <sz val="10"/>
      <color rgb="FF000000"/>
      <name val="ＭＳ Ｐゴシック"/>
      <family val="3"/>
    </font>
    <font>
      <b/>
      <sz val="11"/>
      <color auto="1"/>
      <name val="ＭＳ Ｐゴシック"/>
      <family val="3"/>
    </font>
    <font>
      <sz val="9"/>
      <color rgb="FF000000"/>
      <name val="ＭＳ Ｐゴシック"/>
      <family val="3"/>
    </font>
    <font>
      <sz val="6"/>
      <color auto="1"/>
      <name val="游ゴシック"/>
      <family val="3"/>
    </font>
    <font>
      <sz val="12"/>
      <color auto="1"/>
      <name val="HGSｺﾞｼｯｸM"/>
      <family val="3"/>
    </font>
    <font>
      <b/>
      <sz val="12"/>
      <color rgb="FFFF0000"/>
      <name val="HGSｺﾞｼｯｸM"/>
      <family val="3"/>
    </font>
    <font>
      <sz val="12"/>
      <color auto="1"/>
      <name val="HGSｺﾞｼｯｸE"/>
      <family val="3"/>
    </font>
    <font>
      <b/>
      <sz val="16"/>
      <color auto="1"/>
      <name val="HGSｺﾞｼｯｸM"/>
      <family val="3"/>
    </font>
    <font>
      <sz val="12"/>
      <color rgb="FFFFFF99"/>
      <name val="HGSｺﾞｼｯｸM"/>
      <family val="3"/>
    </font>
    <font>
      <sz val="6"/>
      <color auto="1"/>
      <name val="HGSｺﾞｼｯｸM"/>
      <family val="3"/>
    </font>
    <font>
      <sz val="16"/>
      <color theme="1"/>
      <name val="游ゴシック"/>
      <family val="3"/>
    </font>
    <font>
      <b/>
      <sz val="16"/>
      <color rgb="FFFF0000"/>
      <name val="游ゴシック"/>
      <family val="3"/>
    </font>
    <font>
      <sz val="16"/>
      <color rgb="FFFF0000"/>
      <name val="游ゴシック"/>
      <family val="3"/>
    </font>
    <font>
      <sz val="16"/>
      <color rgb="FF000000"/>
      <name val="游ゴシック"/>
      <family val="3"/>
    </font>
    <font>
      <sz val="16"/>
      <color auto="1"/>
      <name val="HGSｺﾞｼｯｸE"/>
      <family val="3"/>
    </font>
    <font>
      <sz val="16"/>
      <color theme="1"/>
      <name val="HGSｺﾞｼｯｸM"/>
      <family val="3"/>
    </font>
    <font>
      <sz val="11"/>
      <color auto="1"/>
      <name val="ＭＳ ゴシック"/>
      <family val="3"/>
    </font>
    <font>
      <sz val="9"/>
      <color auto="1"/>
      <name val="ＭＳ ゴシック"/>
      <family val="3"/>
    </font>
    <font>
      <sz val="8"/>
      <color auto="1"/>
      <name val="ＭＳ ゴシック"/>
      <family val="3"/>
    </font>
    <font>
      <sz val="10"/>
      <color auto="1"/>
      <name val="ＭＳ 明朝"/>
      <family val="1"/>
    </font>
    <font>
      <sz val="6"/>
      <color auto="1"/>
      <name val="ＭＳ ゴシック"/>
      <family val="3"/>
    </font>
    <font>
      <b/>
      <sz val="9"/>
      <color auto="1"/>
      <name val="ＭＳ ゴシック"/>
    </font>
    <font>
      <b/>
      <sz val="10"/>
      <color auto="1"/>
      <name val="ＭＳ ゴシック"/>
    </font>
    <font>
      <sz val="10"/>
      <color auto="1"/>
      <name val="ＭＳ ゴシック"/>
      <family val="3"/>
    </font>
    <font>
      <sz val="14"/>
      <color auto="1"/>
      <name val="HGSｺﾞｼｯｸM"/>
      <family val="3"/>
    </font>
  </fonts>
  <fills count="19">
    <fill>
      <patternFill patternType="none"/>
    </fill>
    <fill>
      <patternFill patternType="gray125"/>
    </fill>
    <fill>
      <patternFill patternType="solid">
        <fgColor theme="9" tint="0.8"/>
        <bgColor indexed="64"/>
      </patternFill>
    </fill>
    <fill>
      <patternFill patternType="solid">
        <fgColor theme="8" tint="0.8"/>
        <bgColor indexed="64"/>
      </patternFill>
    </fill>
    <fill>
      <patternFill patternType="solid">
        <fgColor rgb="FFFFFF00"/>
        <bgColor indexed="64"/>
      </patternFill>
    </fill>
    <fill>
      <patternFill patternType="solid">
        <fgColor rgb="FFFFFFFF"/>
        <bgColor rgb="FFFFF2CC"/>
      </patternFill>
    </fill>
    <fill>
      <patternFill patternType="solid">
        <fgColor theme="0" tint="-0.5"/>
        <bgColor indexed="64"/>
      </patternFill>
    </fill>
    <fill>
      <patternFill patternType="solid">
        <fgColor theme="0"/>
        <bgColor indexed="64"/>
      </patternFill>
    </fill>
    <fill>
      <patternFill patternType="solid">
        <fgColor theme="3" tint="0.8"/>
        <bgColor indexed="64"/>
      </patternFill>
    </fill>
    <fill>
      <patternFill patternType="solid">
        <fgColor rgb="FFE2EFDA"/>
        <bgColor rgb="FFDDEBF7"/>
      </patternFill>
    </fill>
    <fill>
      <patternFill patternType="solid">
        <fgColor rgb="FFDDEBF7"/>
        <bgColor rgb="FFDCE6F2"/>
      </patternFill>
    </fill>
    <fill>
      <patternFill patternType="solid">
        <fgColor rgb="FFFFF2CC"/>
        <bgColor rgb="FFFDEADA"/>
      </patternFill>
    </fill>
    <fill>
      <patternFill patternType="solid">
        <fgColor rgb="FFFFC000"/>
        <bgColor rgb="FFFF9900"/>
      </patternFill>
    </fill>
    <fill>
      <patternFill patternType="solid">
        <fgColor rgb="FFDCE6F2"/>
        <bgColor rgb="FFDDEBF7"/>
      </patternFill>
    </fill>
    <fill>
      <patternFill patternType="solid">
        <fgColor rgb="FFE6E0EC"/>
        <bgColor rgb="FFDCE6F2"/>
      </patternFill>
    </fill>
    <fill>
      <patternFill patternType="solid">
        <fgColor rgb="FFFDEADA"/>
        <bgColor rgb="FFFFF2CC"/>
      </patternFill>
    </fill>
    <fill>
      <patternFill patternType="solid">
        <fgColor rgb="FFCCFFCC"/>
        <bgColor indexed="64"/>
      </patternFill>
    </fill>
    <fill>
      <patternFill patternType="solid">
        <fgColor rgb="FFFFFFCC"/>
        <bgColor indexed="64"/>
      </patternFill>
    </fill>
    <fill>
      <patternFill patternType="solid">
        <fgColor indexed="65"/>
        <bgColor indexed="64"/>
      </patternFill>
    </fill>
  </fills>
  <borders count="31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left/>
      <right/>
      <top/>
      <bottom style="hair">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hair">
        <color indexed="64"/>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diagonalUp="1">
      <left/>
      <right/>
      <top style="hair">
        <color indexed="64"/>
      </top>
      <bottom style="hair">
        <color indexed="64"/>
      </bottom>
      <diagonal style="hair">
        <color indexed="64"/>
      </diagonal>
    </border>
    <border>
      <left/>
      <right/>
      <top style="hair">
        <color indexed="64"/>
      </top>
      <bottom style="thin">
        <color indexed="64"/>
      </bottom>
      <diagonal/>
    </border>
    <border>
      <left/>
      <right style="thin">
        <color indexed="64"/>
      </right>
      <top style="thin">
        <color indexed="64"/>
      </top>
      <bottom style="hair">
        <color indexed="64"/>
      </bottom>
      <diagonal/>
    </border>
    <border diagonalUp="1">
      <left/>
      <right style="thin">
        <color indexed="64"/>
      </right>
      <top style="hair">
        <color indexed="64"/>
      </top>
      <bottom style="hair">
        <color indexed="64"/>
      </bottom>
      <diagonal style="hair">
        <color indexed="64"/>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auto="1"/>
      </right>
      <top style="thin">
        <color auto="1"/>
      </top>
      <bottom style="thin">
        <color auto="1"/>
      </bottom>
      <diagonal/>
    </border>
    <border>
      <left style="thin">
        <color rgb="FF558ED5"/>
      </left>
      <right/>
      <top style="thin">
        <color rgb="FF558ED5"/>
      </top>
      <bottom style="thin">
        <color rgb="FF558ED5"/>
      </bottom>
      <diagonal/>
    </border>
    <border>
      <left style="thin">
        <color auto="1"/>
      </left>
      <right/>
      <top/>
      <bottom style="thin">
        <color auto="1"/>
      </bottom>
      <diagonal/>
    </border>
    <border>
      <left/>
      <right/>
      <top style="thin">
        <color auto="1"/>
      </top>
      <bottom/>
      <diagonal/>
    </border>
    <border>
      <left style="thin">
        <color rgb="FF558ED5"/>
      </left>
      <right/>
      <top style="thin">
        <color rgb="FF558ED5"/>
      </top>
      <bottom/>
      <diagonal/>
    </border>
    <border>
      <left style="thin">
        <color rgb="FF558ED5"/>
      </left>
      <right/>
      <top/>
      <bottom/>
      <diagonal/>
    </border>
    <border>
      <left style="thin">
        <color rgb="FF558ED5"/>
      </left>
      <right style="thin">
        <color rgb="FF558ED5"/>
      </right>
      <top style="thin">
        <color rgb="FF558ED5"/>
      </top>
      <bottom style="thin">
        <color rgb="FF558ED5"/>
      </bottom>
      <diagonal/>
    </border>
    <border>
      <left/>
      <right/>
      <top style="thin">
        <color auto="1"/>
      </top>
      <bottom style="thin">
        <color auto="1"/>
      </bottom>
      <diagonal/>
    </border>
    <border>
      <left/>
      <right/>
      <top/>
      <bottom style="thin">
        <color auto="1"/>
      </bottom>
      <diagonal/>
    </border>
    <border>
      <left style="thin">
        <color auto="1"/>
      </left>
      <right style="double">
        <color auto="1"/>
      </right>
      <top style="thin">
        <color auto="1"/>
      </top>
      <bottom style="thin">
        <color auto="1"/>
      </bottom>
      <diagonal/>
    </border>
    <border>
      <left/>
      <right style="thin">
        <color auto="1"/>
      </right>
      <top/>
      <bottom style="thin">
        <color auto="1"/>
      </bottom>
      <diagonal/>
    </border>
    <border>
      <left/>
      <right style="double">
        <color auto="1"/>
      </right>
      <top/>
      <bottom/>
      <diagonal/>
    </border>
    <border>
      <left/>
      <right style="double">
        <color auto="1"/>
      </right>
      <top style="thin">
        <color auto="1"/>
      </top>
      <bottom style="thin">
        <color auto="1"/>
      </bottom>
      <diagonal/>
    </border>
    <border>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rgb="FF558ED5"/>
      </left>
      <right style="thin">
        <color rgb="FF558ED5"/>
      </right>
      <top style="thin">
        <color rgb="FF558ED5"/>
      </top>
      <bottom/>
      <diagonal/>
    </border>
    <border>
      <left style="thin">
        <color rgb="FF558ED5"/>
      </left>
      <right style="thin">
        <color rgb="FF558ED5"/>
      </right>
      <top/>
      <bottom style="thin">
        <color rgb="FF558ED5"/>
      </bottom>
      <diagonal/>
    </border>
    <border>
      <left/>
      <right style="thin">
        <color rgb="FF558ED5"/>
      </right>
      <top/>
      <bottom style="thin">
        <color rgb="FF558ED5"/>
      </bottom>
      <diagonal/>
    </border>
    <border>
      <left/>
      <right style="thin">
        <color auto="1"/>
      </right>
      <top/>
      <bottom/>
      <diagonal/>
    </border>
    <border>
      <left style="thin">
        <color auto="1"/>
      </left>
      <right/>
      <top style="thin">
        <color auto="1"/>
      </top>
      <bottom/>
      <diagonal/>
    </border>
    <border diagonalUp="1">
      <left style="thin">
        <color auto="1"/>
      </left>
      <right style="thin">
        <color auto="1"/>
      </right>
      <top style="thin">
        <color auto="1"/>
      </top>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bottom style="thin">
        <color auto="1"/>
      </bottom>
      <diagonal/>
    </border>
    <border>
      <left style="thin">
        <color auto="1"/>
      </left>
      <right style="thin">
        <color auto="1"/>
      </right>
      <top style="hair">
        <color auto="1"/>
      </top>
      <bottom/>
      <diagonal/>
    </border>
    <border>
      <left/>
      <right style="thin">
        <color auto="1"/>
      </right>
      <top style="hair">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dotted">
        <color indexed="64"/>
      </right>
      <top style="hair">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hair">
        <color indexed="64"/>
      </top>
      <bottom/>
      <diagonal/>
    </border>
    <border>
      <left/>
      <right style="dotted">
        <color indexed="64"/>
      </right>
      <top/>
      <bottom style="hair">
        <color indexed="64"/>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uble">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tted">
        <color indexed="64"/>
      </left>
      <right style="double">
        <color indexed="64"/>
      </right>
      <top style="hair">
        <color indexed="64"/>
      </top>
      <bottom/>
      <diagonal/>
    </border>
    <border>
      <left style="dotted">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double">
        <color indexed="64"/>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style="thin">
        <color indexed="64"/>
      </right>
      <top style="double">
        <color indexed="64"/>
      </top>
      <bottom style="thin">
        <color indexed="64"/>
      </bottom>
      <diagonal style="hair">
        <color indexed="64"/>
      </diagonal>
    </border>
    <border>
      <left style="thin">
        <color indexed="64"/>
      </left>
      <right/>
      <top style="double">
        <color indexed="64"/>
      </top>
      <bottom style="double">
        <color indexed="64"/>
      </bottom>
      <diagonal/>
    </border>
    <border>
      <left style="thin">
        <color indexed="64"/>
      </left>
      <right style="hair">
        <color indexed="64"/>
      </right>
      <top style="thin">
        <color indexed="64"/>
      </top>
      <bottom/>
      <diagonal/>
    </border>
    <border>
      <left/>
      <right/>
      <top style="double">
        <color indexed="64"/>
      </top>
      <bottom style="double">
        <color indexed="64"/>
      </bottom>
      <diagonal/>
    </border>
    <border>
      <left style="hair">
        <color indexed="64"/>
      </left>
      <right style="thin">
        <color indexed="64"/>
      </right>
      <top style="thin">
        <color indexed="64"/>
      </top>
      <bottom/>
      <diagonal/>
    </border>
    <border>
      <left/>
      <right style="thin">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dashed">
        <color indexed="64"/>
      </right>
      <top style="double">
        <color indexed="64"/>
      </top>
      <bottom style="thin">
        <color indexed="64"/>
      </bottom>
      <diagonal/>
    </border>
    <border>
      <left style="thin">
        <color indexed="64"/>
      </left>
      <right style="dashed">
        <color indexed="64"/>
      </right>
      <top style="double">
        <color indexed="64"/>
      </top>
      <bottom style="double">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dashed">
        <color indexed="64"/>
      </left>
      <right style="dashed">
        <color indexed="64"/>
      </right>
      <top style="double">
        <color indexed="64"/>
      </top>
      <bottom style="thin">
        <color indexed="64"/>
      </bottom>
      <diagonal/>
    </border>
    <border>
      <left style="dashed">
        <color indexed="64"/>
      </left>
      <right style="dashed">
        <color indexed="64"/>
      </right>
      <top style="double">
        <color indexed="64"/>
      </top>
      <bottom style="double">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double">
        <color indexed="64"/>
      </bottom>
      <diagonal/>
    </border>
    <border>
      <left style="dashed">
        <color indexed="64"/>
      </left>
      <right style="thin">
        <color indexed="64"/>
      </right>
      <top style="double">
        <color indexed="64"/>
      </top>
      <bottom style="thin">
        <color indexed="64"/>
      </bottom>
      <diagonal/>
    </border>
    <border>
      <left style="dashed">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double">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s>
  <cellStyleXfs count="55">
    <xf numFmtId="0" fontId="0" fillId="0" borderId="0">
      <alignment vertical="center"/>
    </xf>
    <xf numFmtId="176" fontId="1" fillId="0" borderId="0" applyBorder="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3" fillId="0" borderId="0" applyFont="0" applyFill="0" applyBorder="0" applyAlignment="0" applyProtection="0">
      <alignment vertical="center"/>
    </xf>
    <xf numFmtId="176" fontId="1" fillId="0" borderId="0" applyBorder="0" applyProtection="0">
      <alignment vertical="center"/>
    </xf>
    <xf numFmtId="38" fontId="4" fillId="0" borderId="0" applyFont="0" applyFill="0" applyBorder="0" applyAlignment="0" applyProtection="0">
      <alignment vertical="center"/>
    </xf>
    <xf numFmtId="176" fontId="1" fillId="0" borderId="0" applyBorder="0" applyProtection="0">
      <alignment vertical="center"/>
    </xf>
    <xf numFmtId="38" fontId="5" fillId="0" borderId="0" applyFont="0" applyFill="0" applyBorder="0" applyAlignment="0" applyProtection="0">
      <alignment vertical="center"/>
    </xf>
    <xf numFmtId="38" fontId="4" fillId="0" borderId="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xf numFmtId="0" fontId="4" fillId="0" borderId="0"/>
    <xf numFmtId="0" fontId="4" fillId="0" borderId="0"/>
    <xf numFmtId="0" fontId="4" fillId="0" borderId="0"/>
    <xf numFmtId="0" fontId="4" fillId="0" borderId="0"/>
    <xf numFmtId="0" fontId="3" fillId="0" borderId="0">
      <alignment vertical="center"/>
    </xf>
    <xf numFmtId="0" fontId="4" fillId="0" borderId="0">
      <alignment vertical="center"/>
    </xf>
    <xf numFmtId="0" fontId="2" fillId="0" borderId="0">
      <alignment vertical="center"/>
    </xf>
    <xf numFmtId="0" fontId="2" fillId="0" borderId="0">
      <alignment vertical="center"/>
    </xf>
    <xf numFmtId="0" fontId="5" fillId="0" borderId="0">
      <alignment vertical="center"/>
    </xf>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alignment vertical="center"/>
    </xf>
    <xf numFmtId="0" fontId="4" fillId="0" borderId="0"/>
    <xf numFmtId="0" fontId="4" fillId="0" borderId="0">
      <alignment vertical="center"/>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6"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3" fillId="0" borderId="0"/>
    <xf numFmtId="9" fontId="1" fillId="0" borderId="0" applyBorder="0" applyProtection="0">
      <alignment vertical="center"/>
    </xf>
  </cellStyleXfs>
  <cellXfs count="1535">
    <xf numFmtId="0" fontId="0" fillId="0" borderId="0" xfId="0">
      <alignment vertical="center"/>
    </xf>
    <xf numFmtId="0" fontId="8" fillId="0" borderId="0" xfId="48" applyFont="1">
      <alignment vertical="center"/>
    </xf>
    <xf numFmtId="0" fontId="8" fillId="0" borderId="0" xfId="48" applyFont="1" applyAlignment="1">
      <alignment horizontal="center" vertical="center"/>
    </xf>
    <xf numFmtId="0" fontId="8" fillId="0" borderId="0" xfId="48" applyFont="1" applyAlignment="1">
      <alignment horizontal="left" vertical="center"/>
    </xf>
    <xf numFmtId="0" fontId="8" fillId="0" borderId="0" xfId="48" applyFont="1" applyAlignment="1">
      <alignment vertical="center" wrapText="1"/>
    </xf>
    <xf numFmtId="0" fontId="9" fillId="2" borderId="0" xfId="48" applyFont="1" applyFill="1" applyAlignment="1">
      <alignment horizontal="center" vertical="center" wrapText="1"/>
    </xf>
    <xf numFmtId="0" fontId="8" fillId="0" borderId="0" xfId="0" applyFont="1" applyAlignment="1">
      <alignment vertical="center"/>
    </xf>
    <xf numFmtId="0" fontId="8" fillId="3" borderId="1" xfId="49" applyFont="1" applyFill="1" applyBorder="1" applyAlignment="1">
      <alignment horizontal="center" vertical="center"/>
    </xf>
    <xf numFmtId="0" fontId="8" fillId="0" borderId="2" xfId="49" applyFont="1" applyBorder="1" applyAlignment="1">
      <alignment horizontal="center" vertical="center" wrapText="1"/>
    </xf>
    <xf numFmtId="0" fontId="8" fillId="0" borderId="3" xfId="49" applyFont="1" applyBorder="1" applyAlignment="1">
      <alignment horizontal="center" vertical="center" wrapText="1"/>
    </xf>
    <xf numFmtId="0" fontId="8" fillId="0" borderId="3" xfId="49" applyFont="1" applyBorder="1">
      <alignment vertical="center"/>
    </xf>
    <xf numFmtId="0" fontId="10" fillId="0" borderId="4" xfId="48" applyFont="1" applyBorder="1" applyAlignment="1">
      <alignment horizontal="center" vertical="center"/>
    </xf>
    <xf numFmtId="0" fontId="8" fillId="0" borderId="4" xfId="48" applyFont="1" applyBorder="1" applyAlignment="1">
      <alignment horizontal="center" vertical="center"/>
    </xf>
    <xf numFmtId="0" fontId="8" fillId="0" borderId="4" xfId="48" applyFont="1" applyBorder="1">
      <alignment vertical="center"/>
    </xf>
    <xf numFmtId="0" fontId="8" fillId="0" borderId="5" xfId="48" applyFont="1" applyBorder="1">
      <alignment vertical="center"/>
    </xf>
    <xf numFmtId="0" fontId="8" fillId="0" borderId="6" xfId="48" applyFont="1" applyBorder="1">
      <alignment vertical="center"/>
    </xf>
    <xf numFmtId="0" fontId="8" fillId="0" borderId="7" xfId="48" applyFont="1" applyBorder="1">
      <alignment vertical="center"/>
    </xf>
    <xf numFmtId="0" fontId="9" fillId="2" borderId="0" xfId="48" applyFont="1" applyFill="1" applyAlignment="1">
      <alignment horizontal="center" vertical="center"/>
    </xf>
    <xf numFmtId="0" fontId="8" fillId="3" borderId="8" xfId="49" applyFont="1" applyFill="1" applyBorder="1" applyAlignment="1">
      <alignment horizontal="center" vertical="center"/>
    </xf>
    <xf numFmtId="0" fontId="8" fillId="0" borderId="9" xfId="49" applyFont="1" applyBorder="1" applyAlignment="1">
      <alignment horizontal="center" vertical="center" wrapText="1"/>
    </xf>
    <xf numFmtId="0" fontId="8" fillId="0" borderId="10" xfId="49" applyFont="1" applyBorder="1" applyAlignment="1">
      <alignment horizontal="center" vertical="center" wrapText="1"/>
    </xf>
    <xf numFmtId="0" fontId="8" fillId="0" borderId="11" xfId="49" applyFont="1" applyBorder="1" applyAlignment="1">
      <alignment horizontal="left" vertical="center" wrapText="1"/>
    </xf>
    <xf numFmtId="0" fontId="8" fillId="0" borderId="12" xfId="48" applyFont="1" applyBorder="1" applyAlignment="1">
      <alignment horizontal="left" vertical="center" wrapText="1"/>
    </xf>
    <xf numFmtId="0" fontId="8" fillId="0" borderId="13" xfId="48" applyFont="1" applyBorder="1" applyAlignment="1">
      <alignment horizontal="left" vertical="center" wrapText="1"/>
    </xf>
    <xf numFmtId="0" fontId="8" fillId="0" borderId="10" xfId="48" applyFont="1" applyBorder="1" applyAlignment="1">
      <alignment horizontal="left" vertical="center" wrapText="1"/>
    </xf>
    <xf numFmtId="0" fontId="8" fillId="0" borderId="14" xfId="48" applyFont="1" applyBorder="1" applyAlignment="1">
      <alignment horizontal="left" vertical="center" wrapText="1"/>
    </xf>
    <xf numFmtId="0" fontId="8" fillId="0" borderId="10" xfId="48" applyFont="1" applyBorder="1" applyAlignment="1">
      <alignment vertical="center" wrapText="1"/>
    </xf>
    <xf numFmtId="0" fontId="8" fillId="0" borderId="14" xfId="48" applyFont="1" applyBorder="1" applyAlignment="1">
      <alignment vertical="center" wrapText="1"/>
    </xf>
    <xf numFmtId="0" fontId="8" fillId="0" borderId="13" xfId="50" applyFont="1" applyBorder="1" applyAlignment="1">
      <alignment vertical="center" wrapText="1"/>
    </xf>
    <xf numFmtId="0" fontId="8" fillId="0" borderId="15" xfId="48" applyFont="1" applyFill="1" applyBorder="1" applyAlignment="1">
      <alignment horizontal="left" vertical="center" wrapText="1"/>
    </xf>
    <xf numFmtId="0" fontId="8" fillId="0" borderId="12" xfId="48" applyFont="1" applyBorder="1" applyAlignment="1">
      <alignment vertical="center" wrapText="1"/>
    </xf>
    <xf numFmtId="0" fontId="8" fillId="0" borderId="16" xfId="48" applyFont="1" applyBorder="1" applyAlignment="1">
      <alignment vertical="center" wrapText="1"/>
    </xf>
    <xf numFmtId="0" fontId="8" fillId="0" borderId="15" xfId="48" applyFont="1" applyBorder="1" applyAlignment="1">
      <alignment vertical="center" wrapText="1"/>
    </xf>
    <xf numFmtId="0" fontId="8" fillId="0" borderId="17" xfId="48" applyFont="1" applyBorder="1" applyAlignment="1">
      <alignment vertical="center" wrapText="1"/>
    </xf>
    <xf numFmtId="0" fontId="8" fillId="0" borderId="18" xfId="50" applyFont="1" applyBorder="1" applyAlignment="1">
      <alignment vertical="center" wrapText="1"/>
    </xf>
    <xf numFmtId="0" fontId="11" fillId="3" borderId="1" xfId="49" applyFont="1" applyFill="1" applyBorder="1" applyAlignment="1">
      <alignment horizontal="center" vertical="center" wrapText="1"/>
    </xf>
    <xf numFmtId="0" fontId="8" fillId="4" borderId="17" xfId="49" applyFont="1" applyFill="1" applyBorder="1" applyAlignment="1">
      <alignment horizontal="center" vertical="center"/>
    </xf>
    <xf numFmtId="0" fontId="8" fillId="0" borderId="19" xfId="49" applyFont="1" applyBorder="1" applyAlignment="1">
      <alignment horizontal="center" vertical="center"/>
    </xf>
    <xf numFmtId="0" fontId="8" fillId="0" borderId="20" xfId="49" applyFont="1" applyBorder="1" applyAlignment="1">
      <alignment horizontal="center" vertical="center"/>
    </xf>
    <xf numFmtId="0" fontId="8" fillId="0" borderId="21" xfId="49" applyFont="1" applyBorder="1" applyAlignment="1">
      <alignment horizontal="center" vertical="center"/>
    </xf>
    <xf numFmtId="0" fontId="8" fillId="0" borderId="17" xfId="49" applyFont="1" applyBorder="1" applyAlignment="1">
      <alignment horizontal="center" vertical="center"/>
    </xf>
    <xf numFmtId="0" fontId="8" fillId="0" borderId="22" xfId="48" applyFont="1" applyBorder="1" applyAlignment="1">
      <alignment horizontal="center" vertical="center" wrapText="1"/>
    </xf>
    <xf numFmtId="0" fontId="8" fillId="0" borderId="17" xfId="48" applyFont="1" applyBorder="1" applyAlignment="1">
      <alignment horizontal="center" vertical="center" wrapText="1"/>
    </xf>
    <xf numFmtId="0" fontId="8" fillId="0" borderId="23" xfId="50" applyFont="1" applyBorder="1" applyAlignment="1">
      <alignment horizontal="center" vertical="center" wrapText="1"/>
    </xf>
    <xf numFmtId="0" fontId="8" fillId="0" borderId="24" xfId="50" applyFont="1" applyBorder="1" applyAlignment="1">
      <alignment horizontal="center" vertical="center" wrapText="1"/>
    </xf>
    <xf numFmtId="0" fontId="8" fillId="0" borderId="25" xfId="49" applyFont="1" applyBorder="1" applyAlignment="1">
      <alignment horizontal="center" vertical="center"/>
    </xf>
    <xf numFmtId="0" fontId="8" fillId="0" borderId="26" xfId="49" applyFont="1" applyBorder="1" applyAlignment="1">
      <alignment horizontal="center" vertical="center"/>
    </xf>
    <xf numFmtId="0" fontId="8" fillId="0" borderId="3" xfId="49" applyFont="1" applyBorder="1" applyAlignment="1">
      <alignment horizontal="center" vertical="center"/>
    </xf>
    <xf numFmtId="0" fontId="8" fillId="0" borderId="27" xfId="48" applyFont="1" applyBorder="1" applyAlignment="1">
      <alignment horizontal="center" vertical="center"/>
    </xf>
    <xf numFmtId="0" fontId="8" fillId="0" borderId="28" xfId="48" applyFont="1" applyBorder="1" applyAlignment="1">
      <alignment horizontal="center" vertical="center"/>
    </xf>
    <xf numFmtId="0" fontId="8" fillId="0" borderId="29" xfId="50" applyFont="1" applyBorder="1" applyAlignment="1">
      <alignment horizontal="center" vertical="center"/>
    </xf>
    <xf numFmtId="0" fontId="8" fillId="3" borderId="30" xfId="49" applyFont="1" applyFill="1" applyBorder="1" applyAlignment="1">
      <alignment horizontal="center" vertical="center"/>
    </xf>
    <xf numFmtId="0" fontId="8" fillId="0" borderId="31" xfId="49" applyFont="1" applyBorder="1" applyAlignment="1">
      <alignment horizontal="left" vertical="center" wrapText="1"/>
    </xf>
    <xf numFmtId="0" fontId="8" fillId="0" borderId="32" xfId="49" applyFont="1" applyBorder="1" applyAlignment="1">
      <alignment horizontal="left" vertical="center"/>
    </xf>
    <xf numFmtId="0" fontId="8" fillId="0" borderId="33" xfId="49" applyFont="1" applyBorder="1" applyAlignment="1">
      <alignment horizontal="left" vertical="center"/>
    </xf>
    <xf numFmtId="0" fontId="8" fillId="0" borderId="0" xfId="49" applyFont="1" applyBorder="1" applyAlignment="1">
      <alignment horizontal="left" vertical="center"/>
    </xf>
    <xf numFmtId="0" fontId="11" fillId="0" borderId="0" xfId="49" applyFont="1" applyBorder="1" applyAlignment="1">
      <alignment horizontal="center" vertical="center"/>
    </xf>
    <xf numFmtId="0" fontId="11" fillId="0" borderId="23" xfId="49" applyFont="1" applyBorder="1" applyAlignment="1">
      <alignment horizontal="center" vertical="center"/>
    </xf>
    <xf numFmtId="0" fontId="8" fillId="0" borderId="32" xfId="49" applyFont="1" applyBorder="1" applyAlignment="1">
      <alignment horizontal="left" vertical="center" wrapText="1"/>
    </xf>
    <xf numFmtId="0" fontId="8" fillId="0" borderId="34" xfId="48" applyFont="1" applyBorder="1" applyAlignment="1">
      <alignment horizontal="center" vertical="center"/>
    </xf>
    <xf numFmtId="0" fontId="8" fillId="0" borderId="23" xfId="0" applyFont="1" applyBorder="1" applyAlignment="1">
      <alignment horizontal="left" vertical="center" wrapText="1"/>
    </xf>
    <xf numFmtId="0" fontId="8" fillId="0" borderId="35" xfId="50" applyFont="1" applyBorder="1" applyAlignment="1">
      <alignment horizontal="left" vertical="center" wrapText="1"/>
    </xf>
    <xf numFmtId="0" fontId="8" fillId="0" borderId="36" xfId="49" applyFont="1" applyBorder="1" applyAlignment="1">
      <alignment horizontal="left" vertical="center" wrapText="1"/>
    </xf>
    <xf numFmtId="0" fontId="8" fillId="0" borderId="17" xfId="49" applyFont="1" applyBorder="1" applyAlignment="1">
      <alignment horizontal="left" vertical="center"/>
    </xf>
    <xf numFmtId="0" fontId="8" fillId="0" borderId="13" xfId="49" applyFont="1" applyBorder="1" applyAlignment="1">
      <alignment horizontal="left" vertical="center"/>
    </xf>
    <xf numFmtId="0" fontId="8" fillId="0" borderId="10" xfId="49" applyFont="1" applyBorder="1" applyAlignment="1">
      <alignment horizontal="left" vertical="center"/>
    </xf>
    <xf numFmtId="0" fontId="11" fillId="0" borderId="10" xfId="49" applyFont="1" applyBorder="1" applyAlignment="1">
      <alignment horizontal="left" vertical="center"/>
    </xf>
    <xf numFmtId="0" fontId="11" fillId="0" borderId="14" xfId="49" applyFont="1" applyBorder="1" applyAlignment="1">
      <alignment horizontal="left" vertical="center"/>
    </xf>
    <xf numFmtId="0" fontId="8" fillId="0" borderId="17" xfId="49" applyFont="1" applyBorder="1" applyAlignment="1">
      <alignment horizontal="left" vertical="center" wrapText="1"/>
    </xf>
    <xf numFmtId="0" fontId="8" fillId="0" borderId="37" xfId="48" applyFont="1" applyBorder="1" applyAlignment="1">
      <alignment horizontal="center" vertical="center"/>
    </xf>
    <xf numFmtId="0" fontId="8" fillId="0" borderId="38" xfId="50" applyFont="1" applyBorder="1" applyAlignment="1">
      <alignment horizontal="left" vertical="center" wrapText="1"/>
    </xf>
    <xf numFmtId="0" fontId="8" fillId="3" borderId="39" xfId="49" applyFont="1" applyFill="1" applyBorder="1" applyAlignment="1">
      <alignment horizontal="center" vertical="center" wrapText="1"/>
    </xf>
    <xf numFmtId="0" fontId="11" fillId="0" borderId="40" xfId="49" applyFont="1" applyBorder="1" applyAlignment="1">
      <alignment vertical="center" wrapText="1"/>
    </xf>
    <xf numFmtId="0" fontId="11" fillId="0" borderId="19" xfId="49" applyFont="1" applyBorder="1" applyAlignment="1">
      <alignment vertical="center" wrapText="1"/>
    </xf>
    <xf numFmtId="0" fontId="11" fillId="0" borderId="19" xfId="49" applyFont="1" applyBorder="1" applyAlignment="1">
      <alignment horizontal="left" vertical="center" wrapText="1"/>
    </xf>
    <xf numFmtId="0" fontId="11" fillId="0" borderId="20" xfId="49" applyFont="1" applyBorder="1" applyAlignment="1">
      <alignment horizontal="left" vertical="center" wrapText="1"/>
    </xf>
    <xf numFmtId="0" fontId="11" fillId="0" borderId="21" xfId="49" applyFont="1" applyBorder="1" applyAlignment="1">
      <alignment horizontal="left" vertical="center" wrapText="1"/>
    </xf>
    <xf numFmtId="0" fontId="11" fillId="0" borderId="40" xfId="48" applyFont="1" applyBorder="1" applyAlignment="1">
      <alignment horizontal="left" vertical="center" wrapText="1"/>
    </xf>
    <xf numFmtId="0" fontId="11" fillId="0" borderId="21" xfId="0" applyFont="1" applyBorder="1" applyAlignment="1">
      <alignment vertical="center" wrapText="1"/>
    </xf>
    <xf numFmtId="0" fontId="11" fillId="5" borderId="41" xfId="50" applyFont="1" applyFill="1" applyBorder="1" applyAlignment="1">
      <alignment horizontal="left" vertical="center" wrapText="1"/>
    </xf>
    <xf numFmtId="0" fontId="11" fillId="5" borderId="42" xfId="50" applyFont="1" applyFill="1" applyBorder="1" applyAlignment="1">
      <alignment horizontal="left" vertical="center" wrapText="1"/>
    </xf>
    <xf numFmtId="0" fontId="12" fillId="0" borderId="0" xfId="49" applyFont="1" applyBorder="1" applyAlignment="1">
      <alignment horizontal="left" vertical="center"/>
    </xf>
    <xf numFmtId="0" fontId="12" fillId="0" borderId="0" xfId="49" applyFont="1" applyAlignment="1">
      <alignment horizontal="left" vertical="center"/>
    </xf>
    <xf numFmtId="0" fontId="14" fillId="0" borderId="0" xfId="35" applyFont="1" applyFill="1" applyAlignment="1"/>
    <xf numFmtId="0" fontId="14" fillId="0" borderId="0" xfId="35" applyFont="1" applyFill="1" applyAlignment="1">
      <alignment horizontal="left"/>
    </xf>
    <xf numFmtId="0" fontId="14" fillId="0" borderId="0" xfId="35" applyFont="1" applyFill="1" applyAlignment="1">
      <alignment vertical="center"/>
    </xf>
    <xf numFmtId="0" fontId="14" fillId="0" borderId="0" xfId="35" applyFont="1" applyFill="1" applyAlignment="1">
      <alignment horizontal="left" vertical="center"/>
    </xf>
    <xf numFmtId="0" fontId="14" fillId="0" borderId="0" xfId="35" applyFont="1" applyFill="1" applyAlignment="1">
      <alignment horizontal="center" vertical="center"/>
    </xf>
    <xf numFmtId="0" fontId="14" fillId="0" borderId="43" xfId="35" applyFont="1" applyFill="1" applyBorder="1" applyAlignment="1">
      <alignment horizontal="center" vertical="center" textRotation="255" wrapText="1"/>
    </xf>
    <xf numFmtId="0" fontId="14" fillId="0" borderId="20" xfId="35" applyFont="1" applyFill="1" applyBorder="1" applyAlignment="1">
      <alignment horizontal="center" vertical="center" textRotation="255" wrapText="1"/>
    </xf>
    <xf numFmtId="0" fontId="14" fillId="0" borderId="44" xfId="35" applyFont="1" applyFill="1" applyBorder="1" applyAlignment="1">
      <alignment horizontal="center" vertical="center" textRotation="255" wrapText="1"/>
    </xf>
    <xf numFmtId="0" fontId="14" fillId="0" borderId="43" xfId="35" applyFont="1" applyFill="1" applyBorder="1" applyAlignment="1">
      <alignment horizontal="center" vertical="center" textRotation="255" shrinkToFit="1"/>
    </xf>
    <xf numFmtId="0" fontId="14" fillId="0" borderId="20" xfId="35" applyFont="1" applyFill="1" applyBorder="1" applyAlignment="1">
      <alignment horizontal="center" vertical="center" textRotation="255" shrinkToFit="1"/>
    </xf>
    <xf numFmtId="0" fontId="14" fillId="0" borderId="44" xfId="35" applyFont="1" applyFill="1" applyBorder="1" applyAlignment="1">
      <alignment horizontal="center" vertical="center" textRotation="255" shrinkToFit="1"/>
    </xf>
    <xf numFmtId="0" fontId="14" fillId="0" borderId="3" xfId="35" applyFont="1" applyFill="1" applyBorder="1" applyAlignment="1">
      <alignment horizontal="center" vertical="center" textRotation="255" shrinkToFit="1"/>
    </xf>
    <xf numFmtId="0" fontId="14" fillId="0" borderId="39" xfId="35" applyFont="1" applyFill="1" applyBorder="1" applyAlignment="1">
      <alignment horizontal="left" wrapText="1"/>
    </xf>
    <xf numFmtId="0" fontId="14" fillId="0" borderId="1" xfId="35" applyFont="1" applyFill="1" applyBorder="1" applyAlignment="1">
      <alignment horizontal="center" vertical="center" wrapText="1"/>
    </xf>
    <xf numFmtId="0" fontId="15" fillId="0" borderId="0" xfId="35" applyFont="1" applyFill="1" applyAlignment="1">
      <alignment horizontal="justify"/>
    </xf>
    <xf numFmtId="0" fontId="14" fillId="0" borderId="2" xfId="35" applyFont="1" applyFill="1" applyBorder="1" applyAlignment="1">
      <alignment horizontal="left" vertical="center" wrapText="1"/>
    </xf>
    <xf numFmtId="0" fontId="14" fillId="0" borderId="29" xfId="35" applyFont="1" applyFill="1" applyBorder="1" applyAlignment="1">
      <alignment horizontal="left" vertical="center" wrapText="1"/>
    </xf>
    <xf numFmtId="0" fontId="14" fillId="0" borderId="3" xfId="35" applyFont="1" applyFill="1" applyBorder="1" applyAlignment="1">
      <alignment horizontal="left" vertical="center" wrapText="1"/>
    </xf>
    <xf numFmtId="0" fontId="14" fillId="0" borderId="1" xfId="35" applyFont="1" applyFill="1" applyBorder="1" applyAlignment="1">
      <alignment horizontal="left" vertical="center" wrapText="1"/>
    </xf>
    <xf numFmtId="0" fontId="14" fillId="0" borderId="1" xfId="35" applyFont="1" applyFill="1" applyBorder="1" applyAlignment="1">
      <alignment horizontal="left" shrinkToFit="1"/>
    </xf>
    <xf numFmtId="0" fontId="14" fillId="0" borderId="1" xfId="35" applyFont="1" applyFill="1" applyBorder="1" applyAlignment="1">
      <alignment horizontal="left" wrapText="1"/>
    </xf>
    <xf numFmtId="0" fontId="16" fillId="0" borderId="2" xfId="35" applyFont="1" applyFill="1" applyBorder="1" applyAlignment="1">
      <alignment horizontal="left" vertical="center" wrapText="1"/>
    </xf>
    <xf numFmtId="0" fontId="16" fillId="0" borderId="3" xfId="35" applyFont="1" applyFill="1" applyBorder="1" applyAlignment="1">
      <alignment horizontal="left" vertical="center" wrapText="1"/>
    </xf>
    <xf numFmtId="0" fontId="16" fillId="0" borderId="29" xfId="35" applyFont="1" applyFill="1" applyBorder="1" applyAlignment="1">
      <alignment horizontal="left" vertical="center" wrapText="1"/>
    </xf>
    <xf numFmtId="0" fontId="14" fillId="0" borderId="2" xfId="35" applyFont="1" applyFill="1" applyBorder="1" applyAlignment="1">
      <alignment horizontal="left" vertical="top" wrapText="1"/>
    </xf>
    <xf numFmtId="0" fontId="14" fillId="0" borderId="3" xfId="35" applyFont="1" applyFill="1" applyBorder="1" applyAlignment="1">
      <alignment horizontal="left" vertical="top" wrapText="1"/>
    </xf>
    <xf numFmtId="0" fontId="14" fillId="0" borderId="1" xfId="35" applyFont="1" applyFill="1" applyBorder="1" applyAlignment="1">
      <alignment horizontal="center" wrapText="1"/>
    </xf>
    <xf numFmtId="0" fontId="14" fillId="0" borderId="29" xfId="35" applyFont="1" applyFill="1" applyBorder="1" applyAlignment="1">
      <alignment horizontal="left" vertical="top" wrapText="1"/>
    </xf>
    <xf numFmtId="0" fontId="14" fillId="0" borderId="30" xfId="35" applyFont="1" applyFill="1" applyBorder="1" applyAlignment="1">
      <alignment horizontal="center" vertical="center" wrapText="1"/>
    </xf>
    <xf numFmtId="0" fontId="14" fillId="0" borderId="45" xfId="35" applyFont="1" applyFill="1" applyBorder="1" applyAlignment="1">
      <alignment horizontal="left" vertical="center" wrapText="1"/>
    </xf>
    <xf numFmtId="0" fontId="14" fillId="0" borderId="24" xfId="35" applyFont="1" applyFill="1" applyBorder="1" applyAlignment="1">
      <alignment horizontal="left" vertical="center" wrapText="1"/>
    </xf>
    <xf numFmtId="0" fontId="14" fillId="0" borderId="0" xfId="35" applyFont="1" applyFill="1" applyBorder="1" applyAlignment="1">
      <alignment horizontal="left" vertical="center" wrapText="1"/>
    </xf>
    <xf numFmtId="0" fontId="14" fillId="0" borderId="30" xfId="35" applyFont="1" applyFill="1" applyBorder="1" applyAlignment="1">
      <alignment horizontal="left" vertical="center" wrapText="1"/>
    </xf>
    <xf numFmtId="0" fontId="14" fillId="0" borderId="30" xfId="35" applyFont="1" applyFill="1" applyBorder="1" applyAlignment="1">
      <alignment horizontal="left" shrinkToFit="1"/>
    </xf>
    <xf numFmtId="0" fontId="14" fillId="0" borderId="30" xfId="35" applyFont="1" applyFill="1" applyBorder="1" applyAlignment="1">
      <alignment horizontal="left" wrapText="1"/>
    </xf>
    <xf numFmtId="0" fontId="16" fillId="0" borderId="45" xfId="35" applyFont="1" applyFill="1" applyBorder="1" applyAlignment="1">
      <alignment horizontal="left" vertical="center" wrapText="1"/>
    </xf>
    <xf numFmtId="0" fontId="16" fillId="0" borderId="0" xfId="35" applyFont="1" applyFill="1" applyBorder="1" applyAlignment="1">
      <alignment horizontal="left" vertical="center" wrapText="1"/>
    </xf>
    <xf numFmtId="0" fontId="16" fillId="0" borderId="24" xfId="35" applyFont="1" applyFill="1" applyBorder="1" applyAlignment="1">
      <alignment horizontal="left" vertical="center" wrapText="1"/>
    </xf>
    <xf numFmtId="0" fontId="14" fillId="0" borderId="45" xfId="35" applyFont="1" applyFill="1" applyBorder="1" applyAlignment="1">
      <alignment horizontal="left" vertical="top" wrapText="1"/>
    </xf>
    <xf numFmtId="0" fontId="14" fillId="0" borderId="0" xfId="35" applyFont="1" applyFill="1" applyBorder="1" applyAlignment="1">
      <alignment horizontal="left" vertical="top" wrapText="1"/>
    </xf>
    <xf numFmtId="0" fontId="14" fillId="0" borderId="1" xfId="35" applyFont="1" applyFill="1" applyBorder="1" applyAlignment="1">
      <alignment horizontal="center" vertical="center" textRotation="255" wrapText="1"/>
    </xf>
    <xf numFmtId="0" fontId="14" fillId="0" borderId="2" xfId="35" applyFont="1" applyFill="1" applyBorder="1" applyAlignment="1">
      <alignment horizontal="center" vertical="center" textRotation="255" wrapText="1"/>
    </xf>
    <xf numFmtId="0" fontId="14" fillId="0" borderId="46" xfId="35" applyFont="1" applyFill="1" applyBorder="1" applyAlignment="1">
      <alignment horizontal="center" vertical="center" textRotation="255" wrapText="1"/>
    </xf>
    <xf numFmtId="0" fontId="14" fillId="0" borderId="30" xfId="35" applyFont="1" applyFill="1" applyBorder="1" applyAlignment="1">
      <alignment horizontal="center" wrapText="1"/>
    </xf>
    <xf numFmtId="0" fontId="14" fillId="0" borderId="24" xfId="35" applyFont="1" applyFill="1" applyBorder="1" applyAlignment="1">
      <alignment horizontal="left" vertical="top" wrapText="1"/>
    </xf>
    <xf numFmtId="0" fontId="14" fillId="0" borderId="0" xfId="35" applyFont="1" applyFill="1" applyBorder="1" applyAlignment="1">
      <alignment horizontal="center" vertical="center"/>
    </xf>
    <xf numFmtId="0" fontId="14" fillId="0" borderId="30" xfId="35" applyFont="1" applyFill="1" applyBorder="1" applyAlignment="1">
      <alignment horizontal="left" vertical="top"/>
    </xf>
    <xf numFmtId="0" fontId="14" fillId="0" borderId="30" xfId="35" applyFont="1" applyFill="1" applyBorder="1" applyAlignment="1">
      <alignment horizontal="left" vertical="top" shrinkToFit="1"/>
    </xf>
    <xf numFmtId="0" fontId="14" fillId="0" borderId="24" xfId="35" applyFont="1" applyFill="1" applyBorder="1" applyAlignment="1">
      <alignment horizontal="left" vertical="center" shrinkToFit="1"/>
    </xf>
    <xf numFmtId="0" fontId="14" fillId="0" borderId="47" xfId="35" applyFont="1" applyFill="1" applyBorder="1" applyAlignment="1">
      <alignment horizontal="left" vertical="top" shrinkToFit="1"/>
    </xf>
    <xf numFmtId="0" fontId="14" fillId="0" borderId="48" xfId="35" applyFont="1" applyFill="1" applyBorder="1" applyAlignment="1">
      <alignment horizontal="left" vertical="top" shrinkToFit="1"/>
    </xf>
    <xf numFmtId="0" fontId="4" fillId="0" borderId="30" xfId="35" applyFont="1" applyFill="1" applyBorder="1" applyAlignment="1">
      <alignment horizontal="left" vertical="top"/>
    </xf>
    <xf numFmtId="0" fontId="4" fillId="0" borderId="30" xfId="35" applyFont="1" applyFill="1" applyBorder="1" applyAlignment="1">
      <alignment horizontal="left" vertical="top" shrinkToFit="1"/>
    </xf>
    <xf numFmtId="0" fontId="4" fillId="0" borderId="30" xfId="35" applyFont="1" applyFill="1" applyBorder="1" applyAlignment="1">
      <alignment vertical="top" shrinkToFit="1"/>
    </xf>
    <xf numFmtId="0" fontId="4" fillId="0" borderId="24" xfId="35" applyFont="1" applyFill="1" applyBorder="1" applyAlignment="1">
      <alignment vertical="center" shrinkToFit="1"/>
    </xf>
    <xf numFmtId="0" fontId="4" fillId="0" borderId="47" xfId="35" applyFont="1" applyFill="1" applyBorder="1" applyAlignment="1">
      <alignment shrinkToFit="1"/>
    </xf>
    <xf numFmtId="0" fontId="14" fillId="0" borderId="8" xfId="35" applyFont="1" applyFill="1" applyBorder="1" applyAlignment="1">
      <alignment horizontal="center" vertical="center" wrapText="1"/>
    </xf>
    <xf numFmtId="0" fontId="4" fillId="0" borderId="9" xfId="35" applyFont="1" applyFill="1" applyBorder="1" applyAlignment="1">
      <alignment horizontal="left" vertical="center" wrapText="1"/>
    </xf>
    <xf numFmtId="0" fontId="14" fillId="0" borderId="49" xfId="35" applyFont="1" applyFill="1" applyBorder="1" applyAlignment="1">
      <alignment horizontal="left" vertical="center" wrapText="1"/>
    </xf>
    <xf numFmtId="0" fontId="14" fillId="0" borderId="9" xfId="35" applyFont="1" applyFill="1" applyBorder="1" applyAlignment="1">
      <alignment horizontal="left" vertical="center" wrapText="1"/>
    </xf>
    <xf numFmtId="0" fontId="14" fillId="0" borderId="10" xfId="35" applyFont="1" applyFill="1" applyBorder="1" applyAlignment="1">
      <alignment horizontal="left" vertical="center" wrapText="1"/>
    </xf>
    <xf numFmtId="0" fontId="14" fillId="0" borderId="8" xfId="35" applyFont="1" applyFill="1" applyBorder="1" applyAlignment="1">
      <alignment horizontal="left" vertical="center" wrapText="1"/>
    </xf>
    <xf numFmtId="0" fontId="14" fillId="0" borderId="8" xfId="35" applyFont="1" applyFill="1" applyBorder="1" applyAlignment="1">
      <alignment horizontal="left" shrinkToFit="1"/>
    </xf>
    <xf numFmtId="0" fontId="14" fillId="0" borderId="8" xfId="35" applyFont="1" applyFill="1" applyBorder="1" applyAlignment="1">
      <alignment horizontal="left" wrapText="1"/>
    </xf>
    <xf numFmtId="0" fontId="16" fillId="0" borderId="9" xfId="35" applyFont="1" applyFill="1" applyBorder="1" applyAlignment="1">
      <alignment horizontal="left" vertical="center" wrapText="1"/>
    </xf>
    <xf numFmtId="0" fontId="16" fillId="0" borderId="10" xfId="35" applyFont="1" applyFill="1" applyBorder="1" applyAlignment="1">
      <alignment horizontal="left" vertical="center" wrapText="1"/>
    </xf>
    <xf numFmtId="0" fontId="16" fillId="0" borderId="49" xfId="35" applyFont="1" applyFill="1" applyBorder="1" applyAlignment="1">
      <alignment horizontal="left" vertical="center" wrapText="1"/>
    </xf>
    <xf numFmtId="0" fontId="14" fillId="0" borderId="50" xfId="35" applyFont="1" applyFill="1" applyBorder="1" applyAlignment="1">
      <alignment horizontal="left" vertical="top"/>
    </xf>
    <xf numFmtId="0" fontId="4" fillId="0" borderId="50" xfId="35" applyFont="1" applyFill="1" applyBorder="1" applyAlignment="1">
      <alignment horizontal="left" vertical="top"/>
    </xf>
    <xf numFmtId="0" fontId="4" fillId="0" borderId="50" xfId="35" applyFont="1" applyFill="1" applyBorder="1" applyAlignment="1">
      <alignment horizontal="left" vertical="top" shrinkToFit="1"/>
    </xf>
    <xf numFmtId="0" fontId="4" fillId="0" borderId="50" xfId="35" applyFont="1" applyFill="1" applyBorder="1" applyAlignment="1">
      <alignment vertical="top" shrinkToFit="1"/>
    </xf>
    <xf numFmtId="0" fontId="4" fillId="0" borderId="51" xfId="35" applyFont="1" applyFill="1" applyBorder="1" applyAlignment="1">
      <alignment vertical="center" shrinkToFit="1"/>
    </xf>
    <xf numFmtId="0" fontId="4" fillId="0" borderId="52" xfId="35" applyFont="1" applyFill="1" applyBorder="1" applyAlignment="1">
      <alignment shrinkToFit="1"/>
    </xf>
    <xf numFmtId="0" fontId="14" fillId="0" borderId="53" xfId="35" applyFont="1" applyFill="1" applyBorder="1" applyAlignment="1">
      <alignment horizontal="left" vertical="top" shrinkToFit="1"/>
    </xf>
    <xf numFmtId="0" fontId="14" fillId="0" borderId="54" xfId="35" applyFont="1" applyFill="1" applyBorder="1" applyAlignment="1">
      <alignment horizontal="center" vertical="center" textRotation="255"/>
    </xf>
    <xf numFmtId="0" fontId="14" fillId="0" borderId="55" xfId="35" applyFont="1" applyFill="1" applyBorder="1" applyAlignment="1">
      <alignment horizontal="left" vertical="center"/>
    </xf>
    <xf numFmtId="0" fontId="14" fillId="0" borderId="56" xfId="35" applyFont="1" applyFill="1" applyBorder="1" applyAlignment="1">
      <alignment horizontal="left" vertical="center"/>
    </xf>
    <xf numFmtId="0" fontId="14" fillId="0" borderId="45" xfId="35" applyFont="1" applyFill="1" applyBorder="1" applyAlignment="1">
      <alignment horizontal="center" vertical="center" wrapText="1"/>
    </xf>
    <xf numFmtId="0" fontId="14" fillId="0" borderId="57" xfId="35" applyFont="1" applyFill="1" applyBorder="1" applyAlignment="1">
      <alignment horizontal="center" vertical="center" wrapText="1"/>
    </xf>
    <xf numFmtId="0" fontId="14" fillId="0" borderId="58" xfId="35" applyFont="1" applyFill="1" applyBorder="1" applyAlignment="1">
      <alignment horizontal="left" vertical="center" wrapText="1"/>
    </xf>
    <xf numFmtId="0" fontId="16" fillId="0" borderId="59" xfId="35" applyFont="1" applyFill="1" applyBorder="1" applyAlignment="1">
      <alignment horizontal="center" wrapText="1"/>
    </xf>
    <xf numFmtId="0" fontId="16" fillId="0" borderId="60" xfId="35" applyFont="1" applyFill="1" applyBorder="1" applyAlignment="1">
      <alignment horizontal="center" wrapText="1"/>
    </xf>
    <xf numFmtId="0" fontId="14" fillId="0" borderId="61" xfId="35" applyFont="1" applyFill="1" applyBorder="1" applyAlignment="1">
      <alignment horizontal="center" wrapText="1"/>
    </xf>
    <xf numFmtId="0" fontId="14" fillId="0" borderId="62" xfId="35" applyFont="1" applyFill="1" applyBorder="1" applyAlignment="1">
      <alignment horizontal="justify" wrapText="1"/>
    </xf>
    <xf numFmtId="0" fontId="14" fillId="0" borderId="63" xfId="35" applyFont="1" applyFill="1" applyBorder="1" applyAlignment="1">
      <alignment horizontal="left" vertical="center"/>
    </xf>
    <xf numFmtId="0" fontId="14" fillId="0" borderId="58" xfId="35" applyFont="1" applyFill="1" applyBorder="1" applyAlignment="1">
      <alignment horizontal="left" vertical="center"/>
    </xf>
    <xf numFmtId="0" fontId="16" fillId="0" borderId="9" xfId="35" applyFont="1" applyFill="1" applyBorder="1" applyAlignment="1">
      <alignment horizontal="center" wrapText="1"/>
    </xf>
    <xf numFmtId="0" fontId="16" fillId="0" borderId="10" xfId="35" applyFont="1" applyFill="1" applyBorder="1" applyAlignment="1">
      <alignment horizontal="center" wrapText="1"/>
    </xf>
    <xf numFmtId="0" fontId="14" fillId="0" borderId="50" xfId="35" applyFont="1" applyFill="1" applyBorder="1" applyAlignment="1">
      <alignment horizontal="center" wrapText="1"/>
    </xf>
    <xf numFmtId="0" fontId="14" fillId="0" borderId="2" xfId="35" applyFont="1" applyFill="1" applyBorder="1" applyAlignment="1">
      <alignment horizontal="left"/>
    </xf>
    <xf numFmtId="0" fontId="14" fillId="0" borderId="29" xfId="35" applyFont="1" applyFill="1" applyBorder="1" applyAlignment="1">
      <alignment horizontal="left"/>
    </xf>
    <xf numFmtId="0" fontId="14" fillId="0" borderId="1" xfId="35" applyFont="1" applyFill="1" applyBorder="1" applyAlignment="1">
      <alignment horizontal="center" shrinkToFit="1"/>
    </xf>
    <xf numFmtId="0" fontId="14" fillId="0" borderId="45" xfId="35" applyFont="1" applyFill="1" applyBorder="1" applyAlignment="1">
      <alignment horizontal="left"/>
    </xf>
    <xf numFmtId="0" fontId="14" fillId="0" borderId="24" xfId="35" applyFont="1" applyFill="1" applyBorder="1" applyAlignment="1">
      <alignment horizontal="left"/>
    </xf>
    <xf numFmtId="0" fontId="14" fillId="0" borderId="30" xfId="35" applyFont="1" applyFill="1" applyBorder="1" applyAlignment="1">
      <alignment horizontal="center" shrinkToFit="1"/>
    </xf>
    <xf numFmtId="0" fontId="14" fillId="0" borderId="0" xfId="35" applyFont="1" applyFill="1" applyBorder="1" applyAlignment="1">
      <alignment vertical="center" wrapText="1"/>
    </xf>
    <xf numFmtId="0" fontId="14" fillId="0" borderId="9" xfId="35" applyFont="1" applyFill="1" applyBorder="1" applyAlignment="1">
      <alignment horizontal="left"/>
    </xf>
    <xf numFmtId="0" fontId="14" fillId="0" borderId="49" xfId="35" applyFont="1" applyFill="1" applyBorder="1" applyAlignment="1">
      <alignment horizontal="left"/>
    </xf>
    <xf numFmtId="0" fontId="14" fillId="0" borderId="8" xfId="35" applyFont="1" applyFill="1" applyBorder="1" applyAlignment="1">
      <alignment horizontal="center" shrinkToFit="1"/>
    </xf>
    <xf numFmtId="0" fontId="14" fillId="0" borderId="1" xfId="35" applyFont="1" applyFill="1" applyBorder="1" applyAlignment="1">
      <alignment horizontal="center" vertical="center"/>
    </xf>
    <xf numFmtId="0" fontId="14" fillId="0" borderId="1" xfId="35" applyFont="1" applyFill="1" applyBorder="1" applyAlignment="1">
      <alignment horizontal="center"/>
    </xf>
    <xf numFmtId="0" fontId="14" fillId="0" borderId="2" xfId="35" applyFont="1" applyFill="1" applyBorder="1" applyAlignment="1">
      <alignment horizontal="center" vertical="center"/>
    </xf>
    <xf numFmtId="0" fontId="14" fillId="0" borderId="29" xfId="35" applyFont="1" applyFill="1" applyBorder="1" applyAlignment="1">
      <alignment horizontal="center" vertical="center"/>
    </xf>
    <xf numFmtId="0" fontId="16" fillId="0" borderId="1" xfId="17" applyFont="1" applyFill="1" applyBorder="1" applyAlignment="1">
      <alignment horizontal="center" vertical="center"/>
    </xf>
    <xf numFmtId="0" fontId="14" fillId="0" borderId="62" xfId="35" applyFont="1" applyFill="1" applyBorder="1" applyAlignment="1">
      <alignment horizontal="left" vertical="center"/>
    </xf>
    <xf numFmtId="0" fontId="14" fillId="0" borderId="30" xfId="35" applyFont="1" applyFill="1" applyBorder="1" applyAlignment="1">
      <alignment horizontal="center" vertical="center"/>
    </xf>
    <xf numFmtId="0" fontId="14" fillId="0" borderId="30" xfId="35" applyFont="1" applyFill="1" applyBorder="1" applyAlignment="1">
      <alignment horizontal="center"/>
    </xf>
    <xf numFmtId="0" fontId="14" fillId="0" borderId="45" xfId="35" applyFont="1" applyFill="1" applyBorder="1" applyAlignment="1">
      <alignment horizontal="center" vertical="center"/>
    </xf>
    <xf numFmtId="0" fontId="14" fillId="0" borderId="24" xfId="35" applyFont="1" applyFill="1" applyBorder="1" applyAlignment="1">
      <alignment horizontal="center" vertical="center"/>
    </xf>
    <xf numFmtId="0" fontId="16" fillId="0" borderId="30" xfId="35" applyFont="1" applyFill="1" applyBorder="1" applyAlignment="1">
      <alignment horizontal="left" vertical="center" wrapText="1"/>
    </xf>
    <xf numFmtId="0" fontId="14" fillId="0" borderId="45" xfId="35" applyFont="1" applyFill="1" applyBorder="1" applyAlignment="1">
      <alignment vertical="center" wrapText="1"/>
    </xf>
    <xf numFmtId="0" fontId="14" fillId="0" borderId="8" xfId="35" applyFont="1" applyFill="1" applyBorder="1" applyAlignment="1">
      <alignment horizontal="center" wrapText="1"/>
    </xf>
    <xf numFmtId="0" fontId="14" fillId="0" borderId="9" xfId="35" applyFont="1" applyFill="1" applyBorder="1" applyAlignment="1">
      <alignment horizontal="left" vertical="top" wrapText="1"/>
    </xf>
    <xf numFmtId="0" fontId="14" fillId="0" borderId="10" xfId="35" applyFont="1" applyFill="1" applyBorder="1" applyAlignment="1">
      <alignment horizontal="left" vertical="top" wrapText="1"/>
    </xf>
    <xf numFmtId="0" fontId="14" fillId="0" borderId="49" xfId="35" applyFont="1" applyFill="1" applyBorder="1" applyAlignment="1">
      <alignment horizontal="left" vertical="top" wrapText="1"/>
    </xf>
    <xf numFmtId="0" fontId="16" fillId="0" borderId="30" xfId="17" applyFont="1" applyFill="1" applyBorder="1" applyAlignment="1">
      <alignment horizontal="center" vertical="center"/>
    </xf>
    <xf numFmtId="0" fontId="14" fillId="0" borderId="59" xfId="35" applyFont="1" applyFill="1" applyBorder="1" applyAlignment="1">
      <alignment horizontal="left" vertical="center"/>
    </xf>
    <xf numFmtId="0" fontId="14" fillId="0" borderId="1" xfId="35" applyFont="1" applyFill="1" applyBorder="1" applyAlignment="1">
      <alignment horizontal="left" vertical="center"/>
    </xf>
    <xf numFmtId="0" fontId="14" fillId="0" borderId="24" xfId="35" applyFont="1" applyFill="1" applyBorder="1" applyAlignment="1">
      <alignment horizontal="center" wrapText="1"/>
    </xf>
    <xf numFmtId="0" fontId="14" fillId="0" borderId="30" xfId="35" applyFont="1" applyFill="1" applyBorder="1" applyAlignment="1">
      <alignment horizontal="left" vertical="center"/>
    </xf>
    <xf numFmtId="0" fontId="14" fillId="0" borderId="9" xfId="35" applyFont="1" applyFill="1" applyBorder="1" applyAlignment="1">
      <alignment horizontal="center" vertical="center"/>
    </xf>
    <xf numFmtId="0" fontId="14" fillId="0" borderId="49" xfId="35" applyFont="1" applyFill="1" applyBorder="1" applyAlignment="1">
      <alignment horizontal="center" vertical="center"/>
    </xf>
    <xf numFmtId="0" fontId="16" fillId="0" borderId="8" xfId="35" applyFont="1" applyFill="1" applyBorder="1" applyAlignment="1">
      <alignment horizontal="left" vertical="center" wrapText="1"/>
    </xf>
    <xf numFmtId="0" fontId="14" fillId="0" borderId="0" xfId="35" applyFont="1" applyFill="1" applyAlignment="1">
      <alignment horizontal="right" vertical="center"/>
    </xf>
    <xf numFmtId="0" fontId="14" fillId="0" borderId="8" xfId="35" applyFont="1" applyFill="1" applyBorder="1" applyAlignment="1">
      <alignment horizontal="center" vertical="center"/>
    </xf>
    <xf numFmtId="0" fontId="14" fillId="0" borderId="8" xfId="35" applyFont="1" applyFill="1" applyBorder="1" applyAlignment="1">
      <alignment horizontal="center"/>
    </xf>
    <xf numFmtId="0" fontId="16" fillId="0" borderId="2" xfId="35" applyFont="1" applyFill="1" applyBorder="1" applyAlignment="1">
      <alignment horizontal="left"/>
    </xf>
    <xf numFmtId="0" fontId="14" fillId="0" borderId="3" xfId="35" applyFont="1" applyFill="1" applyBorder="1" applyAlignment="1">
      <alignment horizontal="left"/>
    </xf>
    <xf numFmtId="0" fontId="14" fillId="0" borderId="1" xfId="35" applyFont="1" applyFill="1" applyBorder="1" applyAlignment="1">
      <alignment horizontal="center" vertical="center" shrinkToFit="1"/>
    </xf>
    <xf numFmtId="0" fontId="14" fillId="3" borderId="0" xfId="35" applyFont="1" applyFill="1" applyBorder="1" applyAlignment="1">
      <alignment horizontal="center" vertical="center"/>
    </xf>
    <xf numFmtId="0" fontId="14" fillId="0" borderId="2" xfId="35" applyFont="1" applyFill="1" applyBorder="1" applyAlignment="1">
      <alignment horizontal="center" vertical="center" wrapText="1"/>
    </xf>
    <xf numFmtId="0" fontId="16" fillId="0" borderId="45" xfId="35" applyFont="1" applyFill="1" applyBorder="1" applyAlignment="1">
      <alignment horizontal="left"/>
    </xf>
    <xf numFmtId="0" fontId="14" fillId="0" borderId="24" xfId="35" applyFont="1" applyFill="1" applyBorder="1" applyAlignment="1"/>
    <xf numFmtId="0" fontId="14" fillId="0" borderId="30" xfId="35" applyFont="1" applyFill="1" applyBorder="1" applyAlignment="1">
      <alignment horizontal="center" vertical="center" shrinkToFit="1"/>
    </xf>
    <xf numFmtId="0" fontId="14" fillId="0" borderId="30" xfId="35" applyFont="1" applyFill="1" applyBorder="1" applyAlignment="1">
      <alignment horizontal="justify"/>
    </xf>
    <xf numFmtId="0" fontId="16" fillId="0" borderId="9" xfId="35" applyFont="1" applyFill="1" applyBorder="1" applyAlignment="1">
      <alignment horizontal="left"/>
    </xf>
    <xf numFmtId="0" fontId="14" fillId="0" borderId="49" xfId="35" applyFont="1" applyFill="1" applyBorder="1" applyAlignment="1"/>
    <xf numFmtId="0" fontId="14" fillId="0" borderId="8" xfId="35" applyFont="1" applyFill="1" applyBorder="1" applyAlignment="1">
      <alignment horizontal="center" vertical="center" shrinkToFit="1"/>
    </xf>
    <xf numFmtId="0" fontId="14" fillId="0" borderId="2" xfId="35" applyFont="1" applyFill="1" applyBorder="1" applyAlignment="1">
      <alignment horizontal="center"/>
    </xf>
    <xf numFmtId="0" fontId="14" fillId="0" borderId="29" xfId="35" applyFont="1" applyFill="1" applyBorder="1" applyAlignment="1">
      <alignment horizontal="center" shrinkToFit="1"/>
    </xf>
    <xf numFmtId="0" fontId="14" fillId="0" borderId="30" xfId="35" applyFont="1" applyFill="1" applyBorder="1" applyAlignment="1"/>
    <xf numFmtId="0" fontId="14" fillId="3" borderId="0" xfId="35" applyFont="1" applyFill="1" applyAlignment="1">
      <alignment horizontal="center" vertical="center"/>
    </xf>
    <xf numFmtId="0" fontId="14" fillId="0" borderId="9" xfId="35" applyFont="1" applyFill="1" applyBorder="1" applyAlignment="1">
      <alignment horizontal="center" vertical="center" wrapText="1"/>
    </xf>
    <xf numFmtId="0" fontId="14" fillId="0" borderId="45" xfId="35" applyFont="1" applyFill="1" applyBorder="1" applyAlignment="1">
      <alignment horizontal="center"/>
    </xf>
    <xf numFmtId="0" fontId="14" fillId="0" borderId="24" xfId="35" applyFont="1" applyFill="1" applyBorder="1" applyAlignment="1">
      <alignment horizontal="center" shrinkToFit="1"/>
    </xf>
    <xf numFmtId="0" fontId="14" fillId="6" borderId="2" xfId="35" applyFont="1" applyFill="1" applyBorder="1" applyAlignment="1">
      <alignment horizontal="center" shrinkToFit="1"/>
    </xf>
    <xf numFmtId="0" fontId="14" fillId="6" borderId="29" xfId="35" applyFont="1" applyFill="1" applyBorder="1" applyAlignment="1">
      <alignment horizontal="center" shrinkToFit="1"/>
    </xf>
    <xf numFmtId="0" fontId="16" fillId="6" borderId="1" xfId="17" applyFont="1" applyFill="1" applyBorder="1" applyAlignment="1">
      <alignment horizontal="center" vertical="center"/>
    </xf>
    <xf numFmtId="0" fontId="14" fillId="6" borderId="64" xfId="35" applyFont="1" applyFill="1" applyBorder="1" applyAlignment="1">
      <alignment horizontal="center"/>
    </xf>
    <xf numFmtId="0" fontId="14" fillId="6" borderId="45" xfId="35" applyFont="1" applyFill="1" applyBorder="1" applyAlignment="1">
      <alignment horizontal="center" shrinkToFit="1"/>
    </xf>
    <xf numFmtId="0" fontId="14" fillId="6" borderId="24" xfId="35" applyFont="1" applyFill="1" applyBorder="1" applyAlignment="1">
      <alignment horizontal="center" shrinkToFit="1"/>
    </xf>
    <xf numFmtId="0" fontId="16" fillId="6" borderId="30" xfId="35" applyFont="1" applyFill="1" applyBorder="1" applyAlignment="1">
      <alignment horizontal="left" vertical="center" wrapText="1"/>
    </xf>
    <xf numFmtId="0" fontId="14" fillId="6" borderId="65" xfId="35" applyFont="1" applyFill="1" applyBorder="1" applyAlignment="1">
      <alignment horizontal="center"/>
    </xf>
    <xf numFmtId="0" fontId="14" fillId="0" borderId="30" xfId="35" applyFont="1" applyFill="1" applyBorder="1" applyAlignment="1">
      <alignment horizontal="left"/>
    </xf>
    <xf numFmtId="0" fontId="16" fillId="6" borderId="30" xfId="17" applyFont="1" applyFill="1" applyBorder="1" applyAlignment="1">
      <alignment horizontal="center" vertical="center"/>
    </xf>
    <xf numFmtId="0" fontId="14" fillId="0" borderId="66" xfId="35" applyFont="1" applyFill="1" applyBorder="1" applyAlignment="1">
      <alignment horizontal="left" vertical="center"/>
    </xf>
    <xf numFmtId="0" fontId="14" fillId="0" borderId="67" xfId="35" applyFont="1" applyFill="1" applyBorder="1" applyAlignment="1">
      <alignment horizontal="left" vertical="center"/>
    </xf>
    <xf numFmtId="0" fontId="14" fillId="0" borderId="68" xfId="35" applyFont="1" applyFill="1" applyBorder="1" applyAlignment="1">
      <alignment horizontal="center" vertical="center" wrapText="1"/>
    </xf>
    <xf numFmtId="0" fontId="14" fillId="0" borderId="67" xfId="35" applyFont="1" applyFill="1" applyBorder="1" applyAlignment="1">
      <alignment horizontal="left" vertical="center" wrapText="1"/>
    </xf>
    <xf numFmtId="0" fontId="14" fillId="6" borderId="9" xfId="35" applyFont="1" applyFill="1" applyBorder="1" applyAlignment="1">
      <alignment horizontal="center" shrinkToFit="1"/>
    </xf>
    <xf numFmtId="0" fontId="14" fillId="6" borderId="49" xfId="35" applyFont="1" applyFill="1" applyBorder="1" applyAlignment="1">
      <alignment horizontal="center" shrinkToFit="1"/>
    </xf>
    <xf numFmtId="0" fontId="16" fillId="6" borderId="8" xfId="35" applyFont="1" applyFill="1" applyBorder="1" applyAlignment="1">
      <alignment horizontal="left" vertical="center" wrapText="1"/>
    </xf>
    <xf numFmtId="0" fontId="14" fillId="6" borderId="69" xfId="35" applyFont="1" applyFill="1" applyBorder="1" applyAlignment="1">
      <alignment horizontal="center"/>
    </xf>
    <xf numFmtId="0" fontId="14" fillId="0" borderId="8" xfId="35" applyFont="1" applyFill="1" applyBorder="1" applyAlignment="1"/>
    <xf numFmtId="0" fontId="14" fillId="0" borderId="49" xfId="35" applyFont="1" applyFill="1" applyBorder="1" applyAlignment="1">
      <alignment horizontal="center" wrapText="1"/>
    </xf>
    <xf numFmtId="0" fontId="14" fillId="0" borderId="0" xfId="35" applyFont="1" applyFill="1" applyBorder="1" applyAlignment="1">
      <alignment horizontal="justify" vertical="center" wrapText="1"/>
    </xf>
    <xf numFmtId="0" fontId="14" fillId="0" borderId="0" xfId="35" applyFont="1" applyFill="1" applyAlignment="1">
      <alignment horizontal="left" vertical="center" wrapText="1"/>
    </xf>
    <xf numFmtId="0" fontId="4" fillId="0" borderId="0" xfId="41" applyFont="1" applyFill="1" applyAlignment="1">
      <alignment horizontal="left" vertical="center"/>
    </xf>
    <xf numFmtId="0" fontId="14" fillId="7" borderId="0" xfId="0" applyFont="1" applyFill="1" applyAlignment="1">
      <alignment horizontal="left" vertical="center"/>
    </xf>
    <xf numFmtId="0" fontId="17" fillId="0" borderId="0" xfId="41" applyFont="1" applyFill="1" applyAlignment="1">
      <alignment horizontal="left" vertical="center"/>
    </xf>
    <xf numFmtId="0" fontId="18" fillId="0" borderId="0" xfId="35" applyFont="1" applyFill="1" applyAlignment="1">
      <alignment horizontal="left" vertical="center"/>
    </xf>
    <xf numFmtId="0" fontId="19" fillId="0" borderId="0" xfId="41" applyFont="1" applyFill="1" applyAlignment="1">
      <alignment horizontal="left" vertical="center"/>
    </xf>
    <xf numFmtId="0" fontId="20" fillId="0" borderId="0" xfId="41" applyFont="1" applyFill="1" applyBorder="1" applyAlignment="1">
      <alignment horizontal="left" vertical="center"/>
    </xf>
    <xf numFmtId="0" fontId="20" fillId="0" borderId="0" xfId="41" applyFont="1" applyFill="1" applyBorder="1" applyAlignment="1">
      <alignment horizontal="center" vertical="center"/>
    </xf>
    <xf numFmtId="0" fontId="14" fillId="7" borderId="3" xfId="0" applyFont="1" applyFill="1" applyBorder="1" applyAlignment="1">
      <alignment vertical="center"/>
    </xf>
    <xf numFmtId="0" fontId="0" fillId="7" borderId="3" xfId="0" applyFill="1" applyBorder="1" applyAlignment="1">
      <alignment horizontal="center" vertical="center"/>
    </xf>
    <xf numFmtId="0" fontId="14" fillId="0" borderId="3" xfId="24" applyFont="1" applyBorder="1" applyAlignment="1">
      <alignment vertical="center"/>
    </xf>
    <xf numFmtId="0" fontId="14" fillId="7" borderId="2" xfId="0" applyFont="1" applyFill="1" applyBorder="1" applyAlignment="1">
      <alignment vertical="center"/>
    </xf>
    <xf numFmtId="0" fontId="14" fillId="0" borderId="29" xfId="24" applyFont="1" applyBorder="1" applyAlignment="1">
      <alignment vertical="center"/>
    </xf>
    <xf numFmtId="0" fontId="14" fillId="0" borderId="0" xfId="0" applyFont="1">
      <alignment vertical="center"/>
    </xf>
    <xf numFmtId="0" fontId="17" fillId="0" borderId="0" xfId="41" applyFont="1" applyBorder="1" applyAlignment="1">
      <alignment horizontal="center" vertical="center"/>
    </xf>
    <xf numFmtId="0" fontId="18" fillId="0" borderId="0" xfId="35" applyFont="1" applyFill="1" applyBorder="1" applyAlignment="1">
      <alignment horizontal="center" vertical="center"/>
    </xf>
    <xf numFmtId="0" fontId="18" fillId="0" borderId="0" xfId="41" applyFont="1" applyFill="1" applyAlignment="1">
      <alignment horizontal="center"/>
    </xf>
    <xf numFmtId="0" fontId="17" fillId="0" borderId="0" xfId="41" applyFont="1" applyFill="1" applyAlignment="1"/>
    <xf numFmtId="0" fontId="19" fillId="0" borderId="0" xfId="41" applyFont="1" applyFill="1" applyAlignment="1">
      <alignment horizontal="center" vertical="center"/>
    </xf>
    <xf numFmtId="0" fontId="17" fillId="0" borderId="0" xfId="41" applyFont="1" applyAlignment="1">
      <alignment horizontal="center" vertical="center"/>
    </xf>
    <xf numFmtId="0" fontId="14" fillId="7" borderId="29" xfId="0" applyFont="1" applyFill="1" applyBorder="1" applyAlignment="1">
      <alignment vertical="center"/>
    </xf>
    <xf numFmtId="0" fontId="14" fillId="7" borderId="10" xfId="0" applyFont="1" applyFill="1" applyBorder="1" applyAlignment="1">
      <alignment horizontal="center" vertical="center"/>
    </xf>
    <xf numFmtId="0" fontId="14" fillId="0" borderId="10" xfId="24" applyFont="1" applyBorder="1" applyAlignment="1">
      <alignment horizontal="center" vertical="center"/>
    </xf>
    <xf numFmtId="0" fontId="14" fillId="7" borderId="9" xfId="0" applyFont="1" applyFill="1" applyBorder="1" applyAlignment="1">
      <alignment horizontal="center" vertical="center"/>
    </xf>
    <xf numFmtId="0" fontId="21" fillId="0" borderId="0" xfId="41" applyFont="1" applyFill="1" applyBorder="1" applyAlignment="1">
      <alignment horizontal="left" vertical="center"/>
    </xf>
    <xf numFmtId="0" fontId="18" fillId="0" borderId="0" xfId="35" applyFont="1" applyFill="1" applyBorder="1" applyAlignment="1">
      <alignment horizontal="left" vertical="center" wrapText="1"/>
    </xf>
    <xf numFmtId="0" fontId="18" fillId="0" borderId="0" xfId="35" applyFont="1" applyFill="1" applyAlignment="1">
      <alignment horizontal="left" vertical="center" wrapText="1"/>
    </xf>
    <xf numFmtId="0" fontId="18" fillId="0" borderId="0" xfId="35" applyFont="1" applyFill="1" applyAlignment="1">
      <alignment vertical="center"/>
    </xf>
    <xf numFmtId="0" fontId="14" fillId="7" borderId="49" xfId="0" applyFont="1" applyFill="1" applyBorder="1" applyAlignment="1">
      <alignment horizontal="center" vertical="center"/>
    </xf>
    <xf numFmtId="0" fontId="22" fillId="0" borderId="0" xfId="41" applyFont="1" applyFill="1" applyBorder="1" applyAlignment="1">
      <alignment horizontal="left" vertical="center"/>
    </xf>
    <xf numFmtId="0" fontId="14" fillId="0" borderId="0" xfId="41" applyFont="1" applyFill="1" applyBorder="1" applyAlignment="1">
      <alignment vertical="center"/>
    </xf>
    <xf numFmtId="0" fontId="14" fillId="0" borderId="0" xfId="41" applyFont="1" applyFill="1" applyBorder="1" applyAlignment="1">
      <alignment horizontal="left" vertical="center"/>
    </xf>
    <xf numFmtId="0" fontId="14" fillId="7" borderId="20" xfId="0" applyFont="1" applyFill="1" applyBorder="1" applyAlignment="1">
      <alignment vertical="center" wrapText="1"/>
    </xf>
    <xf numFmtId="0" fontId="14" fillId="7" borderId="20" xfId="0" applyFont="1" applyFill="1" applyBorder="1" applyAlignment="1">
      <alignment vertical="center"/>
    </xf>
    <xf numFmtId="0" fontId="14" fillId="0" borderId="20" xfId="24" applyFont="1" applyBorder="1" applyAlignment="1">
      <alignment vertical="center"/>
    </xf>
    <xf numFmtId="0" fontId="14" fillId="7" borderId="43" xfId="0" applyFont="1" applyFill="1" applyBorder="1" applyAlignment="1">
      <alignment vertical="center" wrapText="1"/>
    </xf>
    <xf numFmtId="0" fontId="14" fillId="0" borderId="44" xfId="24" applyFont="1" applyBorder="1" applyAlignment="1">
      <alignment vertical="center"/>
    </xf>
    <xf numFmtId="0" fontId="14" fillId="0" borderId="0" xfId="0" applyFont="1" applyAlignment="1">
      <alignment vertical="center" wrapText="1"/>
    </xf>
    <xf numFmtId="0" fontId="18" fillId="0" borderId="0" xfId="35" applyFont="1" applyFill="1" applyAlignment="1"/>
    <xf numFmtId="0" fontId="14" fillId="7" borderId="9" xfId="0" applyFont="1" applyFill="1" applyBorder="1" applyAlignment="1">
      <alignment vertical="center" wrapText="1"/>
    </xf>
    <xf numFmtId="0" fontId="14" fillId="7" borderId="0" xfId="0" applyFont="1" applyFill="1" applyBorder="1" applyAlignment="1">
      <alignment vertical="center"/>
    </xf>
    <xf numFmtId="0" fontId="14" fillId="7" borderId="44" xfId="0" applyFont="1" applyFill="1" applyBorder="1" applyAlignment="1">
      <alignment vertical="center" wrapText="1"/>
    </xf>
    <xf numFmtId="0" fontId="14" fillId="7" borderId="3" xfId="0" applyFont="1" applyFill="1" applyBorder="1" applyAlignment="1">
      <alignment horizontal="left" vertical="center" wrapText="1"/>
    </xf>
    <xf numFmtId="0" fontId="14" fillId="7" borderId="3" xfId="0" applyFont="1" applyFill="1" applyBorder="1" applyAlignment="1">
      <alignment horizontal="left" vertical="center"/>
    </xf>
    <xf numFmtId="0" fontId="14" fillId="0" borderId="3" xfId="24" applyFont="1" applyBorder="1" applyAlignment="1">
      <alignment horizontal="left" vertical="center"/>
    </xf>
    <xf numFmtId="0" fontId="14" fillId="7" borderId="2" xfId="0" applyFont="1" applyFill="1" applyBorder="1" applyAlignment="1">
      <alignment horizontal="left" vertical="center" wrapText="1"/>
    </xf>
    <xf numFmtId="0" fontId="14" fillId="0" borderId="29" xfId="24" applyFont="1" applyBorder="1" applyAlignment="1">
      <alignment horizontal="left" vertical="center"/>
    </xf>
    <xf numFmtId="0" fontId="18" fillId="0" borderId="0" xfId="41" applyFont="1" applyFill="1" applyBorder="1" applyAlignment="1">
      <alignment horizontal="left" vertical="center"/>
    </xf>
    <xf numFmtId="0" fontId="14" fillId="7" borderId="2" xfId="0" applyFont="1" applyFill="1" applyBorder="1" applyAlignment="1">
      <alignment vertical="center" wrapText="1"/>
    </xf>
    <xf numFmtId="0" fontId="14" fillId="7" borderId="3" xfId="0" applyFont="1" applyFill="1" applyBorder="1" applyAlignment="1">
      <alignment vertical="center" wrapText="1"/>
    </xf>
    <xf numFmtId="0" fontId="14" fillId="7" borderId="29" xfId="0" applyFont="1" applyFill="1" applyBorder="1" applyAlignment="1">
      <alignment vertical="center" wrapText="1"/>
    </xf>
    <xf numFmtId="0" fontId="14" fillId="7" borderId="29" xfId="0" applyFont="1" applyFill="1" applyBorder="1" applyAlignment="1">
      <alignment horizontal="left" vertical="center" wrapText="1"/>
    </xf>
    <xf numFmtId="0" fontId="14" fillId="0" borderId="9" xfId="41" applyFont="1" applyFill="1" applyBorder="1" applyAlignment="1">
      <alignment horizontal="left" vertical="center"/>
    </xf>
    <xf numFmtId="0" fontId="14" fillId="0" borderId="49" xfId="41" applyFont="1" applyFill="1" applyBorder="1" applyAlignment="1">
      <alignment horizontal="left" vertical="center"/>
    </xf>
    <xf numFmtId="0" fontId="14" fillId="7" borderId="10" xfId="0" applyFont="1" applyFill="1" applyBorder="1" applyAlignment="1">
      <alignment vertical="center" wrapText="1"/>
    </xf>
    <xf numFmtId="0" fontId="14" fillId="0" borderId="10" xfId="24" applyFont="1" applyBorder="1" applyAlignment="1">
      <alignment vertical="center"/>
    </xf>
    <xf numFmtId="0" fontId="14" fillId="0" borderId="49" xfId="24" applyFont="1" applyBorder="1" applyAlignment="1">
      <alignment vertical="center"/>
    </xf>
    <xf numFmtId="0" fontId="14" fillId="7" borderId="49" xfId="0" applyFont="1" applyFill="1" applyBorder="1" applyAlignment="1">
      <alignment vertical="center" wrapText="1"/>
    </xf>
    <xf numFmtId="0" fontId="4" fillId="0" borderId="1" xfId="41" applyFont="1" applyFill="1" applyBorder="1" applyAlignment="1">
      <alignment horizontal="center" vertical="center"/>
    </xf>
    <xf numFmtId="0" fontId="14" fillId="0" borderId="2" xfId="41" applyFont="1" applyFill="1" applyBorder="1" applyAlignment="1">
      <alignment horizontal="left" vertical="center"/>
    </xf>
    <xf numFmtId="0" fontId="14" fillId="0" borderId="3" xfId="28" applyFont="1" applyBorder="1" applyAlignment="1">
      <alignment horizontal="center" vertical="center"/>
    </xf>
    <xf numFmtId="0" fontId="14" fillId="7" borderId="0" xfId="0" applyFont="1" applyFill="1" applyBorder="1" applyAlignment="1">
      <alignment horizontal="left" vertical="center" wrapText="1"/>
    </xf>
    <xf numFmtId="0" fontId="4" fillId="0" borderId="0" xfId="41" applyFont="1" applyFill="1" applyBorder="1" applyAlignment="1">
      <alignment horizontal="left" vertical="center"/>
    </xf>
    <xf numFmtId="0" fontId="4" fillId="0" borderId="8" xfId="41" applyFont="1" applyFill="1" applyBorder="1" applyAlignment="1">
      <alignment horizontal="center" vertical="center"/>
    </xf>
    <xf numFmtId="0" fontId="4" fillId="0" borderId="9" xfId="41" applyFont="1" applyFill="1" applyBorder="1" applyAlignment="1">
      <alignment horizontal="left" vertical="center"/>
    </xf>
    <xf numFmtId="0" fontId="4" fillId="0" borderId="49" xfId="41" applyFont="1" applyFill="1" applyBorder="1" applyAlignment="1">
      <alignment horizontal="left" vertical="center"/>
    </xf>
    <xf numFmtId="0" fontId="0" fillId="7" borderId="10" xfId="0" applyFill="1" applyBorder="1" applyAlignment="1">
      <alignment vertical="center"/>
    </xf>
    <xf numFmtId="0" fontId="14" fillId="7" borderId="10" xfId="0" applyFont="1" applyFill="1" applyBorder="1" applyAlignment="1">
      <alignment vertical="center"/>
    </xf>
    <xf numFmtId="0" fontId="0" fillId="7" borderId="9" xfId="0" applyFill="1" applyBorder="1" applyAlignment="1">
      <alignment vertical="center"/>
    </xf>
    <xf numFmtId="0" fontId="0" fillId="0" borderId="0" xfId="0">
      <alignment vertical="center"/>
    </xf>
    <xf numFmtId="0" fontId="23" fillId="0" borderId="0" xfId="41" applyFont="1" applyFill="1" applyBorder="1" applyAlignment="1">
      <alignment horizontal="left" vertical="center"/>
    </xf>
    <xf numFmtId="0" fontId="0" fillId="7" borderId="49" xfId="0" applyFill="1" applyBorder="1" applyAlignment="1">
      <alignment vertical="center"/>
    </xf>
    <xf numFmtId="0" fontId="4" fillId="0" borderId="0" xfId="41" applyFont="1" applyFill="1" applyAlignment="1">
      <alignment vertical="center"/>
    </xf>
    <xf numFmtId="0" fontId="14" fillId="0" borderId="43" xfId="41" applyFont="1" applyFill="1" applyBorder="1" applyAlignment="1">
      <alignment horizontal="left" vertical="center"/>
    </xf>
    <xf numFmtId="0" fontId="14" fillId="0" borderId="44" xfId="41" applyFont="1" applyFill="1" applyBorder="1" applyAlignment="1">
      <alignment horizontal="left" vertical="center"/>
    </xf>
    <xf numFmtId="0" fontId="14" fillId="7" borderId="70" xfId="0" applyFont="1" applyFill="1" applyBorder="1" applyAlignment="1">
      <alignment horizontal="left" vertical="center" shrinkToFit="1"/>
    </xf>
    <xf numFmtId="0" fontId="14" fillId="7" borderId="71" xfId="0" applyFont="1" applyFill="1" applyBorder="1" applyAlignment="1">
      <alignment vertical="center"/>
    </xf>
    <xf numFmtId="0" fontId="14" fillId="7" borderId="72" xfId="0" applyFont="1" applyFill="1" applyBorder="1" applyAlignment="1">
      <alignment vertical="center"/>
    </xf>
    <xf numFmtId="0" fontId="14" fillId="7" borderId="73"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70" xfId="0" applyFont="1" applyFill="1" applyBorder="1" applyAlignment="1">
      <alignment horizontal="left" vertical="center" wrapText="1"/>
    </xf>
    <xf numFmtId="0" fontId="14" fillId="7" borderId="74" xfId="0" applyFont="1" applyFill="1" applyBorder="1" applyAlignment="1">
      <alignment horizontal="left" vertical="center" shrinkToFit="1"/>
    </xf>
    <xf numFmtId="0" fontId="14" fillId="7" borderId="74" xfId="0" applyFont="1" applyFill="1" applyBorder="1" applyAlignment="1">
      <alignment horizontal="left" vertical="center" wrapText="1"/>
    </xf>
    <xf numFmtId="0" fontId="14" fillId="7" borderId="74" xfId="0" applyFont="1" applyFill="1" applyBorder="1" applyAlignment="1">
      <alignment horizontal="left" vertical="center"/>
    </xf>
    <xf numFmtId="0" fontId="14" fillId="7" borderId="0" xfId="0" applyFont="1" applyFill="1" applyAlignment="1">
      <alignment vertical="center"/>
    </xf>
    <xf numFmtId="0" fontId="18" fillId="4" borderId="73" xfId="24" applyFont="1" applyFill="1" applyBorder="1" applyAlignment="1">
      <alignment horizontal="left" vertical="center" wrapText="1"/>
    </xf>
    <xf numFmtId="0" fontId="18" fillId="4" borderId="20" xfId="24" applyFont="1" applyFill="1" applyBorder="1" applyAlignment="1">
      <alignment horizontal="left" vertical="center" wrapText="1"/>
    </xf>
    <xf numFmtId="0" fontId="14" fillId="7" borderId="75" xfId="0" applyFont="1" applyFill="1" applyBorder="1" applyAlignment="1">
      <alignment horizontal="left" vertical="center" shrinkToFit="1"/>
    </xf>
    <xf numFmtId="0" fontId="18" fillId="4" borderId="44" xfId="24" applyFont="1" applyFill="1" applyBorder="1" applyAlignment="1">
      <alignment horizontal="left" vertical="center" wrapText="1"/>
    </xf>
    <xf numFmtId="0" fontId="24" fillId="0" borderId="0" xfId="0" applyFont="1" applyAlignment="1">
      <alignment horizontal="left" vertical="center"/>
    </xf>
    <xf numFmtId="0" fontId="14" fillId="7" borderId="75" xfId="0" applyFont="1" applyFill="1" applyBorder="1" applyAlignment="1">
      <alignment vertical="center" shrinkToFit="1"/>
    </xf>
    <xf numFmtId="0" fontId="14" fillId="7" borderId="55" xfId="0" applyFont="1" applyFill="1" applyBorder="1" applyAlignment="1">
      <alignment vertical="center"/>
    </xf>
    <xf numFmtId="0" fontId="14" fillId="7" borderId="70" xfId="0" applyFont="1" applyFill="1" applyBorder="1" applyAlignment="1">
      <alignment vertical="center" shrinkToFit="1"/>
    </xf>
    <xf numFmtId="0" fontId="14" fillId="7" borderId="74" xfId="0" applyFont="1" applyFill="1" applyBorder="1" applyAlignment="1">
      <alignment vertical="center" shrinkToFit="1"/>
    </xf>
    <xf numFmtId="0" fontId="14" fillId="7" borderId="74" xfId="0" applyFont="1" applyFill="1" applyBorder="1" applyAlignment="1">
      <alignment vertical="center" wrapText="1"/>
    </xf>
    <xf numFmtId="0" fontId="14" fillId="7" borderId="76" xfId="0" applyFont="1" applyFill="1" applyBorder="1" applyAlignment="1">
      <alignment vertical="center" wrapText="1"/>
    </xf>
    <xf numFmtId="0" fontId="4" fillId="0" borderId="0" xfId="41" applyBorder="1" applyAlignment="1">
      <alignment horizontal="center" vertical="center"/>
    </xf>
    <xf numFmtId="0" fontId="4" fillId="0" borderId="29" xfId="41" applyBorder="1" applyAlignment="1">
      <alignment horizontal="center" vertical="center"/>
    </xf>
    <xf numFmtId="0" fontId="0" fillId="7" borderId="71" xfId="0" applyFill="1" applyBorder="1" applyAlignment="1">
      <alignment horizontal="center" vertical="center"/>
    </xf>
    <xf numFmtId="0" fontId="0" fillId="7" borderId="72" xfId="0" applyFill="1" applyBorder="1" applyAlignment="1">
      <alignment horizontal="center" vertical="center"/>
    </xf>
    <xf numFmtId="0" fontId="0" fillId="7" borderId="77" xfId="0" applyFill="1" applyBorder="1" applyAlignment="1">
      <alignment horizontal="center" vertical="center"/>
    </xf>
    <xf numFmtId="0" fontId="0" fillId="7" borderId="78" xfId="0" applyFill="1" applyBorder="1" applyAlignment="1">
      <alignment horizontal="center" vertical="center"/>
    </xf>
    <xf numFmtId="0" fontId="18" fillId="4" borderId="77" xfId="24" applyFont="1" applyFill="1" applyBorder="1" applyAlignment="1">
      <alignment horizontal="center" vertical="center"/>
    </xf>
    <xf numFmtId="0" fontId="18" fillId="4" borderId="0" xfId="35" applyFont="1" applyFill="1" applyBorder="1" applyAlignment="1">
      <alignment horizontal="center" vertical="center"/>
    </xf>
    <xf numFmtId="0" fontId="0" fillId="7" borderId="55" xfId="0" applyFill="1" applyBorder="1" applyAlignment="1">
      <alignment horizontal="center" vertical="center"/>
    </xf>
    <xf numFmtId="0" fontId="18" fillId="4" borderId="24" xfId="35" applyFont="1" applyFill="1" applyBorder="1" applyAlignment="1">
      <alignment horizontal="center" vertical="center"/>
    </xf>
    <xf numFmtId="0" fontId="2" fillId="0" borderId="0" xfId="0" applyFont="1" applyAlignment="1">
      <alignment horizontal="center" vertical="center"/>
    </xf>
    <xf numFmtId="0" fontId="4" fillId="0" borderId="2" xfId="41" applyBorder="1" applyAlignment="1">
      <alignment horizontal="center" vertical="center"/>
    </xf>
    <xf numFmtId="0" fontId="0" fillId="7" borderId="56" xfId="0" applyFill="1" applyBorder="1" applyAlignment="1">
      <alignment horizontal="center" vertical="center"/>
    </xf>
    <xf numFmtId="0" fontId="4" fillId="0" borderId="0" xfId="41" applyAlignment="1">
      <alignment horizontal="center" vertical="center"/>
    </xf>
    <xf numFmtId="0" fontId="14" fillId="0" borderId="45" xfId="41" applyFont="1" applyFill="1" applyBorder="1" applyAlignment="1">
      <alignment vertical="center"/>
    </xf>
    <xf numFmtId="0" fontId="14" fillId="0" borderId="24" xfId="41" applyFont="1" applyFill="1" applyBorder="1" applyAlignment="1">
      <alignment vertical="center"/>
    </xf>
    <xf numFmtId="0" fontId="14" fillId="7" borderId="57" xfId="0" applyFont="1" applyFill="1" applyBorder="1" applyAlignment="1">
      <alignment vertical="center"/>
    </xf>
    <xf numFmtId="0" fontId="14" fillId="7" borderId="78" xfId="0" applyFont="1" applyFill="1" applyBorder="1" applyAlignment="1">
      <alignment vertical="center"/>
    </xf>
    <xf numFmtId="0" fontId="14" fillId="7" borderId="79" xfId="0" applyFont="1" applyFill="1" applyBorder="1" applyAlignment="1">
      <alignment horizontal="left" vertical="center"/>
    </xf>
    <xf numFmtId="0" fontId="14" fillId="7" borderId="57" xfId="0" applyFont="1" applyFill="1" applyBorder="1" applyAlignment="1">
      <alignment horizontal="left" vertical="center"/>
    </xf>
    <xf numFmtId="0" fontId="25" fillId="4" borderId="79" xfId="24" applyFont="1" applyFill="1" applyBorder="1" applyAlignment="1">
      <alignment vertical="center"/>
    </xf>
    <xf numFmtId="0" fontId="25" fillId="4" borderId="0" xfId="24" applyFont="1" applyFill="1" applyBorder="1" applyAlignment="1">
      <alignment vertical="center"/>
    </xf>
    <xf numFmtId="0" fontId="14" fillId="7" borderId="63" xfId="0" applyFont="1" applyFill="1" applyBorder="1" applyAlignment="1">
      <alignment vertical="center"/>
    </xf>
    <xf numFmtId="0" fontId="25" fillId="4" borderId="24" xfId="24" applyFont="1" applyFill="1" applyBorder="1" applyAlignment="1">
      <alignment vertical="center"/>
    </xf>
    <xf numFmtId="0" fontId="24" fillId="0" borderId="0" xfId="0" applyFont="1">
      <alignment vertical="center"/>
    </xf>
    <xf numFmtId="0" fontId="14" fillId="7" borderId="58" xfId="0" applyFont="1" applyFill="1" applyBorder="1" applyAlignment="1">
      <alignment vertical="center"/>
    </xf>
    <xf numFmtId="0" fontId="14" fillId="0" borderId="24" xfId="41" applyFont="1" applyFill="1" applyBorder="1" applyAlignment="1">
      <alignment vertical="center" wrapText="1"/>
    </xf>
    <xf numFmtId="0" fontId="0" fillId="7" borderId="57" xfId="0" applyFill="1" applyBorder="1" applyAlignment="1">
      <alignment vertical="center"/>
    </xf>
    <xf numFmtId="0" fontId="0" fillId="7" borderId="78" xfId="0" applyFill="1" applyBorder="1" applyAlignment="1">
      <alignment vertical="center"/>
    </xf>
    <xf numFmtId="0" fontId="18" fillId="4" borderId="79" xfId="24" applyFont="1" applyFill="1" applyBorder="1" applyAlignment="1">
      <alignment vertical="center"/>
    </xf>
    <xf numFmtId="0" fontId="18" fillId="4" borderId="0" xfId="41" applyFont="1" applyFill="1" applyBorder="1" applyAlignment="1">
      <alignment vertical="center"/>
    </xf>
    <xf numFmtId="0" fontId="18" fillId="4" borderId="24" xfId="41" applyFont="1" applyFill="1" applyBorder="1" applyAlignment="1">
      <alignment vertical="center"/>
    </xf>
    <xf numFmtId="0" fontId="0" fillId="7" borderId="63" xfId="0" applyFill="1" applyBorder="1" applyAlignment="1">
      <alignment vertical="center"/>
    </xf>
    <xf numFmtId="0" fontId="0" fillId="7" borderId="58" xfId="0" applyFill="1" applyBorder="1" applyAlignment="1">
      <alignment vertical="center"/>
    </xf>
    <xf numFmtId="0" fontId="14" fillId="7" borderId="57" xfId="0" applyFont="1" applyFill="1" applyBorder="1" applyAlignment="1">
      <alignment horizontal="left" vertical="center" wrapText="1"/>
    </xf>
    <xf numFmtId="0" fontId="14" fillId="7" borderId="78" xfId="0" applyFont="1" applyFill="1" applyBorder="1" applyAlignment="1">
      <alignment horizontal="left" vertical="center" wrapText="1"/>
    </xf>
    <xf numFmtId="0" fontId="0" fillId="7" borderId="79" xfId="0" applyFill="1" applyBorder="1" applyAlignment="1">
      <alignment horizontal="center" vertical="center"/>
    </xf>
    <xf numFmtId="0" fontId="0" fillId="7" borderId="0" xfId="0" applyFill="1" applyAlignment="1">
      <alignment horizontal="center" vertical="center"/>
    </xf>
    <xf numFmtId="0" fontId="0" fillId="7" borderId="57" xfId="0" applyFill="1" applyBorder="1" applyAlignment="1">
      <alignment horizontal="center" vertical="center"/>
    </xf>
    <xf numFmtId="0" fontId="18" fillId="4" borderId="79" xfId="24" applyFont="1" applyFill="1" applyBorder="1" applyAlignment="1">
      <alignment horizontal="center" vertical="center"/>
    </xf>
    <xf numFmtId="0" fontId="14" fillId="7" borderId="63" xfId="0" applyFont="1" applyFill="1" applyBorder="1" applyAlignment="1">
      <alignment horizontal="left" vertical="center" wrapText="1"/>
    </xf>
    <xf numFmtId="0" fontId="14" fillId="7" borderId="78" xfId="0" applyFont="1" applyFill="1" applyBorder="1" applyAlignment="1">
      <alignment horizontal="left" vertical="center"/>
    </xf>
    <xf numFmtId="0" fontId="0" fillId="7" borderId="58" xfId="0" applyFill="1" applyBorder="1" applyAlignment="1">
      <alignment horizontal="center" vertical="center"/>
    </xf>
    <xf numFmtId="0" fontId="4" fillId="0" borderId="24" xfId="41" applyBorder="1" applyAlignment="1">
      <alignment horizontal="center" vertical="center"/>
    </xf>
    <xf numFmtId="0" fontId="0" fillId="7" borderId="63" xfId="0" applyFill="1" applyBorder="1" applyAlignment="1">
      <alignment horizontal="center" vertical="center"/>
    </xf>
    <xf numFmtId="0" fontId="4" fillId="0" borderId="45" xfId="41" applyBorder="1" applyAlignment="1">
      <alignment horizontal="center" vertical="center"/>
    </xf>
    <xf numFmtId="0" fontId="14" fillId="7" borderId="58" xfId="0" applyFont="1" applyFill="1" applyBorder="1" applyAlignment="1">
      <alignment horizontal="left" vertical="center"/>
    </xf>
    <xf numFmtId="0" fontId="0" fillId="7" borderId="78" xfId="0" applyFill="1" applyBorder="1" applyAlignment="1">
      <alignment horizontal="left" vertical="center"/>
    </xf>
    <xf numFmtId="0" fontId="0" fillId="7" borderId="57" xfId="0" applyFill="1" applyBorder="1" applyAlignment="1">
      <alignment horizontal="left" vertical="center"/>
    </xf>
    <xf numFmtId="0" fontId="2" fillId="0" borderId="0" xfId="0" applyFont="1" applyAlignment="1">
      <alignment horizontal="left" vertical="center"/>
    </xf>
    <xf numFmtId="0" fontId="0" fillId="7" borderId="63" xfId="0" applyFill="1" applyBorder="1" applyAlignment="1">
      <alignment horizontal="left" vertical="center"/>
    </xf>
    <xf numFmtId="0" fontId="25" fillId="4" borderId="79" xfId="24" applyFont="1" applyFill="1" applyBorder="1" applyAlignment="1">
      <alignment horizontal="left" vertical="center"/>
    </xf>
    <xf numFmtId="0" fontId="25" fillId="4" borderId="0" xfId="24" applyFont="1" applyFill="1" applyBorder="1" applyAlignment="1">
      <alignment horizontal="left" vertical="center"/>
    </xf>
    <xf numFmtId="0" fontId="14" fillId="7" borderId="63" xfId="0" applyFont="1" applyFill="1" applyBorder="1" applyAlignment="1">
      <alignment horizontal="left" vertical="center"/>
    </xf>
    <xf numFmtId="0" fontId="25" fillId="4" borderId="24" xfId="24" applyFont="1" applyFill="1" applyBorder="1" applyAlignment="1">
      <alignment horizontal="left" vertical="center"/>
    </xf>
    <xf numFmtId="0" fontId="26" fillId="7" borderId="78" xfId="0" applyFont="1" applyFill="1" applyBorder="1" applyAlignment="1">
      <alignment vertical="center"/>
    </xf>
    <xf numFmtId="0" fontId="18" fillId="4" borderId="79" xfId="24" applyFont="1" applyFill="1" applyBorder="1" applyAlignment="1">
      <alignment horizontal="left" vertical="center"/>
    </xf>
    <xf numFmtId="0" fontId="18" fillId="4" borderId="0" xfId="41" applyFont="1" applyFill="1" applyBorder="1" applyAlignment="1">
      <alignment horizontal="left" vertical="center"/>
    </xf>
    <xf numFmtId="0" fontId="18" fillId="4" borderId="24" xfId="24" applyFont="1" applyFill="1" applyBorder="1" applyAlignment="1">
      <alignment horizontal="left" vertical="center"/>
    </xf>
    <xf numFmtId="0" fontId="14" fillId="0" borderId="50" xfId="41" applyFont="1" applyFill="1" applyBorder="1" applyAlignment="1">
      <alignment horizontal="center" vertical="center"/>
    </xf>
    <xf numFmtId="0" fontId="14" fillId="0" borderId="80" xfId="41" applyFont="1" applyFill="1" applyBorder="1" applyAlignment="1">
      <alignment horizontal="center" vertical="center"/>
    </xf>
    <xf numFmtId="0" fontId="14" fillId="0" borderId="9" xfId="0" applyFont="1" applyBorder="1" applyAlignment="1">
      <alignment vertical="center" wrapText="1"/>
    </xf>
    <xf numFmtId="0" fontId="14" fillId="0" borderId="49" xfId="0" applyFont="1" applyBorder="1" applyAlignment="1">
      <alignment vertical="center" wrapText="1"/>
    </xf>
    <xf numFmtId="0" fontId="14" fillId="7" borderId="68" xfId="0" applyFont="1" applyFill="1" applyBorder="1" applyAlignment="1">
      <alignment horizontal="left" vertical="center"/>
    </xf>
    <xf numFmtId="0" fontId="0" fillId="7" borderId="68" xfId="0" applyFill="1" applyBorder="1" applyAlignment="1">
      <alignment horizontal="left" vertical="center"/>
    </xf>
    <xf numFmtId="0" fontId="0" fillId="7" borderId="81" xfId="0" applyFill="1" applyBorder="1" applyAlignment="1">
      <alignment horizontal="left" vertical="center"/>
    </xf>
    <xf numFmtId="0" fontId="14" fillId="7" borderId="82" xfId="0" applyFont="1" applyFill="1" applyBorder="1" applyAlignment="1">
      <alignment horizontal="left" vertical="center"/>
    </xf>
    <xf numFmtId="0" fontId="14" fillId="7" borderId="10" xfId="0" applyFont="1" applyFill="1" applyBorder="1" applyAlignment="1">
      <alignment horizontal="left" vertical="center"/>
    </xf>
    <xf numFmtId="0" fontId="14" fillId="7" borderId="81" xfId="0" applyFont="1" applyFill="1" applyBorder="1" applyAlignment="1">
      <alignment horizontal="left" vertical="center"/>
    </xf>
    <xf numFmtId="0" fontId="18" fillId="4" borderId="82" xfId="24" applyFont="1" applyFill="1" applyBorder="1" applyAlignment="1">
      <alignment horizontal="left" vertical="center"/>
    </xf>
    <xf numFmtId="0" fontId="18" fillId="4" borderId="10" xfId="24" applyFont="1" applyFill="1" applyBorder="1" applyAlignment="1">
      <alignment horizontal="left" vertical="center"/>
    </xf>
    <xf numFmtId="0" fontId="14" fillId="7" borderId="66" xfId="0" applyFont="1" applyFill="1" applyBorder="1" applyAlignment="1">
      <alignment horizontal="left" vertical="center"/>
    </xf>
    <xf numFmtId="0" fontId="18" fillId="4" borderId="49" xfId="41" applyFont="1" applyFill="1" applyBorder="1" applyAlignment="1">
      <alignment horizontal="left" vertical="center"/>
    </xf>
    <xf numFmtId="0" fontId="14" fillId="0" borderId="83" xfId="41" applyFont="1" applyFill="1" applyBorder="1" applyAlignment="1">
      <alignment horizontal="center" vertical="center"/>
    </xf>
    <xf numFmtId="0" fontId="14" fillId="0" borderId="84" xfId="41" applyFont="1" applyFill="1" applyBorder="1" applyAlignment="1">
      <alignment horizontal="center" vertical="center"/>
    </xf>
    <xf numFmtId="0" fontId="0" fillId="7" borderId="45" xfId="0" applyFill="1" applyBorder="1" applyAlignment="1">
      <alignment horizontal="center" vertical="center"/>
    </xf>
    <xf numFmtId="0" fontId="14" fillId="7" borderId="3" xfId="0" applyFont="1" applyFill="1" applyBorder="1" applyAlignment="1">
      <alignment vertical="top"/>
    </xf>
    <xf numFmtId="0" fontId="4" fillId="0" borderId="3" xfId="24" applyBorder="1" applyAlignment="1">
      <alignment vertical="top"/>
    </xf>
    <xf numFmtId="0" fontId="0" fillId="7" borderId="2" xfId="0" applyFill="1" applyBorder="1" applyAlignment="1">
      <alignment horizontal="center" vertical="center"/>
    </xf>
    <xf numFmtId="0" fontId="4" fillId="0" borderId="29" xfId="24" applyBorder="1" applyAlignment="1">
      <alignment vertical="top"/>
    </xf>
    <xf numFmtId="0" fontId="14" fillId="0" borderId="0" xfId="0" applyFont="1" applyAlignment="1">
      <alignment vertical="top"/>
    </xf>
    <xf numFmtId="0" fontId="14" fillId="0" borderId="24" xfId="24" applyFont="1" applyFill="1" applyBorder="1" applyAlignment="1">
      <alignment horizontal="left" vertical="center"/>
    </xf>
    <xf numFmtId="0" fontId="14" fillId="0" borderId="85" xfId="41" applyFont="1" applyFill="1" applyBorder="1" applyAlignment="1">
      <alignment horizontal="center" vertical="center"/>
    </xf>
    <xf numFmtId="0" fontId="14" fillId="0" borderId="86" xfId="41" applyFont="1" applyFill="1" applyBorder="1" applyAlignment="1">
      <alignment horizontal="center" vertical="center"/>
    </xf>
    <xf numFmtId="0" fontId="14" fillId="7" borderId="45" xfId="0" applyFont="1" applyFill="1" applyBorder="1" applyAlignment="1">
      <alignment vertical="center"/>
    </xf>
    <xf numFmtId="0" fontId="14" fillId="7" borderId="0" xfId="0" applyFont="1" applyFill="1" applyAlignment="1">
      <alignment vertical="top"/>
    </xf>
    <xf numFmtId="0" fontId="4" fillId="0" borderId="0" xfId="24" applyBorder="1" applyAlignment="1">
      <alignment vertical="top"/>
    </xf>
    <xf numFmtId="0" fontId="4" fillId="0" borderId="24" xfId="24" applyBorder="1" applyAlignment="1">
      <alignment vertical="top"/>
    </xf>
    <xf numFmtId="0" fontId="14" fillId="0" borderId="87" xfId="41" applyFont="1" applyFill="1" applyBorder="1" applyAlignment="1">
      <alignment horizontal="center" vertical="center"/>
    </xf>
    <xf numFmtId="0" fontId="14" fillId="0" borderId="88" xfId="41" applyFont="1" applyFill="1" applyBorder="1" applyAlignment="1">
      <alignment horizontal="center" vertical="center"/>
    </xf>
    <xf numFmtId="0" fontId="14" fillId="7" borderId="9" xfId="0" applyFont="1" applyFill="1" applyBorder="1" applyAlignment="1">
      <alignment vertical="top"/>
    </xf>
    <xf numFmtId="0" fontId="14" fillId="7" borderId="10" xfId="0" applyFont="1" applyFill="1" applyBorder="1" applyAlignment="1">
      <alignment vertical="top"/>
    </xf>
    <xf numFmtId="0" fontId="4" fillId="0" borderId="10" xfId="24" applyBorder="1" applyAlignment="1">
      <alignment vertical="top"/>
    </xf>
    <xf numFmtId="0" fontId="4" fillId="0" borderId="49" xfId="24" applyBorder="1" applyAlignment="1">
      <alignment vertical="top"/>
    </xf>
    <xf numFmtId="0" fontId="14" fillId="0" borderId="9" xfId="41" applyFont="1" applyFill="1" applyBorder="1" applyAlignment="1">
      <alignment vertical="center"/>
    </xf>
    <xf numFmtId="0" fontId="14" fillId="7" borderId="66" xfId="0" applyFont="1" applyFill="1" applyBorder="1" applyAlignment="1">
      <alignment vertical="center"/>
    </xf>
    <xf numFmtId="0" fontId="14" fillId="7" borderId="66" xfId="0" applyFont="1" applyFill="1" applyBorder="1" applyAlignment="1">
      <alignment vertical="top"/>
    </xf>
    <xf numFmtId="0" fontId="14" fillId="7" borderId="81" xfId="0" applyFont="1" applyFill="1" applyBorder="1" applyAlignment="1">
      <alignment vertical="top"/>
    </xf>
    <xf numFmtId="0" fontId="14" fillId="7" borderId="68" xfId="0" applyFont="1" applyFill="1" applyBorder="1" applyAlignment="1">
      <alignment vertical="center"/>
    </xf>
    <xf numFmtId="0" fontId="14" fillId="7" borderId="81" xfId="0" applyFont="1" applyFill="1" applyBorder="1" applyAlignment="1">
      <alignment vertical="center"/>
    </xf>
    <xf numFmtId="0" fontId="26" fillId="7" borderId="81" xfId="0" applyFont="1" applyFill="1" applyBorder="1" applyAlignment="1">
      <alignment vertical="center"/>
    </xf>
    <xf numFmtId="0" fontId="14" fillId="7" borderId="67" xfId="0" applyFont="1" applyFill="1" applyBorder="1" applyAlignment="1">
      <alignment vertical="center"/>
    </xf>
    <xf numFmtId="14" fontId="14" fillId="7" borderId="0" xfId="0" applyNumberFormat="1" applyFont="1" applyFill="1" applyAlignment="1">
      <alignment horizontal="left" vertical="center"/>
    </xf>
    <xf numFmtId="0" fontId="27" fillId="0" borderId="0" xfId="43" applyFont="1" applyAlignment="1">
      <alignment horizontal="center" vertical="center"/>
    </xf>
    <xf numFmtId="0" fontId="4" fillId="0" borderId="89" xfId="43" applyFont="1" applyBorder="1" applyAlignment="1">
      <alignment horizontal="center" vertical="center"/>
    </xf>
    <xf numFmtId="0" fontId="4" fillId="0" borderId="90" xfId="43" applyFont="1" applyBorder="1" applyAlignment="1">
      <alignment horizontal="left" vertical="center"/>
    </xf>
    <xf numFmtId="0" fontId="4" fillId="0" borderId="91" xfId="43" applyFont="1" applyBorder="1" applyAlignment="1">
      <alignment horizontal="left" vertical="center"/>
    </xf>
    <xf numFmtId="0" fontId="4" fillId="0" borderId="92" xfId="43" applyFont="1" applyBorder="1" applyAlignment="1">
      <alignment horizontal="left" vertical="center"/>
    </xf>
    <xf numFmtId="0" fontId="4" fillId="0" borderId="93" xfId="43" applyFont="1" applyBorder="1" applyAlignment="1">
      <alignment horizontal="left" vertical="center"/>
    </xf>
    <xf numFmtId="0" fontId="28" fillId="0" borderId="0" xfId="43" applyFont="1" applyBorder="1" applyAlignment="1">
      <alignment horizontal="left" vertical="center"/>
    </xf>
    <xf numFmtId="0" fontId="4" fillId="0" borderId="89" xfId="43" applyFont="1" applyBorder="1" applyAlignment="1">
      <alignment horizontal="right" vertical="center"/>
    </xf>
    <xf numFmtId="0" fontId="4" fillId="0" borderId="94" xfId="43" applyFont="1" applyBorder="1" applyAlignment="1">
      <alignment horizontal="right" vertical="center"/>
    </xf>
    <xf numFmtId="0" fontId="4" fillId="0" borderId="92" xfId="43" applyFont="1" applyBorder="1" applyAlignment="1">
      <alignment horizontal="right" vertical="center"/>
    </xf>
    <xf numFmtId="0" fontId="4" fillId="0" borderId="94" xfId="43" applyFont="1" applyBorder="1" applyAlignment="1">
      <alignment horizontal="center" vertical="center"/>
    </xf>
    <xf numFmtId="0" fontId="4" fillId="0" borderId="92" xfId="43" applyFont="1" applyBorder="1" applyAlignment="1">
      <alignment horizontal="center" vertical="center"/>
    </xf>
    <xf numFmtId="0" fontId="4" fillId="0" borderId="95" xfId="43" applyFont="1" applyBorder="1" applyAlignment="1">
      <alignment horizontal="center" vertical="center"/>
    </xf>
    <xf numFmtId="0" fontId="4" fillId="0" borderId="96" xfId="43" applyFont="1" applyBorder="1" applyAlignment="1">
      <alignment horizontal="center" vertical="center"/>
    </xf>
    <xf numFmtId="0" fontId="4" fillId="0" borderId="97" xfId="43" applyFont="1" applyBorder="1" applyAlignment="1">
      <alignment horizontal="center" vertical="center"/>
    </xf>
    <xf numFmtId="0" fontId="29" fillId="0" borderId="0" xfId="0" applyFont="1">
      <alignment vertical="center"/>
    </xf>
    <xf numFmtId="0" fontId="16" fillId="0" borderId="0" xfId="47" applyFont="1">
      <alignment vertical="center"/>
    </xf>
    <xf numFmtId="0" fontId="14" fillId="0" borderId="89" xfId="47" applyFont="1" applyBorder="1" applyAlignment="1">
      <alignment horizontal="center" vertical="center"/>
    </xf>
    <xf numFmtId="0" fontId="30" fillId="0" borderId="0" xfId="35" applyFont="1" applyFill="1" applyBorder="1" applyAlignment="1">
      <alignment horizontal="center" vertical="center"/>
    </xf>
    <xf numFmtId="0" fontId="16" fillId="0" borderId="0" xfId="47" applyFont="1" applyBorder="1" applyAlignment="1">
      <alignment horizontal="center" vertical="center" shrinkToFit="1"/>
    </xf>
    <xf numFmtId="0" fontId="16" fillId="0" borderId="0" xfId="47" applyFont="1" applyAlignment="1">
      <alignment horizontal="center" vertical="center"/>
    </xf>
    <xf numFmtId="0" fontId="16" fillId="0" borderId="0" xfId="47" applyFont="1" applyBorder="1" applyAlignment="1">
      <alignment horizontal="center" vertical="center"/>
    </xf>
    <xf numFmtId="0" fontId="29" fillId="0" borderId="0" xfId="0" applyFont="1" applyAlignment="1"/>
    <xf numFmtId="0" fontId="16" fillId="0" borderId="95" xfId="47" applyFont="1" applyBorder="1" applyAlignment="1">
      <alignment horizontal="center" vertical="center"/>
    </xf>
    <xf numFmtId="0" fontId="16" fillId="0" borderId="95" xfId="47" applyFont="1" applyBorder="1" applyAlignment="1">
      <alignment horizontal="center" vertical="center" shrinkToFit="1"/>
    </xf>
    <xf numFmtId="0" fontId="31" fillId="0" borderId="0" xfId="47" applyFont="1">
      <alignment vertical="center"/>
    </xf>
    <xf numFmtId="0" fontId="16" fillId="0" borderId="89" xfId="47" applyFont="1" applyBorder="1" applyAlignment="1">
      <alignment horizontal="center" vertical="center"/>
    </xf>
    <xf numFmtId="0" fontId="31" fillId="0" borderId="98" xfId="0" applyFont="1" applyBorder="1" applyAlignment="1">
      <alignment horizontal="center" vertical="center"/>
    </xf>
    <xf numFmtId="0" fontId="16" fillId="0" borderId="99" xfId="47" applyFont="1" applyBorder="1" applyAlignment="1">
      <alignment horizontal="center" vertical="center" shrinkToFit="1"/>
    </xf>
    <xf numFmtId="0" fontId="16" fillId="0" borderId="100" xfId="47" applyFont="1" applyBorder="1" applyAlignment="1">
      <alignment horizontal="left" vertical="center" shrinkToFit="1"/>
    </xf>
    <xf numFmtId="0" fontId="16" fillId="0" borderId="0" xfId="47" applyFont="1" applyAlignment="1">
      <alignment horizontal="left" vertical="center" shrinkToFit="1"/>
    </xf>
    <xf numFmtId="0" fontId="31" fillId="0" borderId="101" xfId="0" applyFont="1" applyBorder="1" applyAlignment="1">
      <alignment horizontal="left" vertical="center" wrapText="1"/>
    </xf>
    <xf numFmtId="0" fontId="31" fillId="0" borderId="98" xfId="0" applyFont="1" applyBorder="1" applyAlignment="1">
      <alignment horizontal="left" vertical="center" wrapText="1"/>
    </xf>
    <xf numFmtId="0" fontId="31" fillId="0" borderId="102" xfId="0" applyFont="1" applyBorder="1" applyAlignment="1">
      <alignment horizontal="left" vertical="center" wrapText="1"/>
    </xf>
    <xf numFmtId="0" fontId="31" fillId="0" borderId="103" xfId="0" applyFont="1" applyBorder="1" applyAlignment="1">
      <alignment horizontal="left" vertical="center" wrapText="1"/>
    </xf>
    <xf numFmtId="0" fontId="31" fillId="0" borderId="0" xfId="0" applyFont="1" applyAlignment="1">
      <alignment horizontal="left" vertical="center" wrapText="1"/>
    </xf>
    <xf numFmtId="0" fontId="14" fillId="0" borderId="89" xfId="34" applyFont="1" applyBorder="1" applyAlignment="1">
      <alignment horizontal="left" vertical="center"/>
    </xf>
    <xf numFmtId="0" fontId="14" fillId="0" borderId="95" xfId="34" applyFont="1" applyBorder="1" applyAlignment="1">
      <alignment horizontal="left" vertical="center" wrapText="1"/>
    </xf>
    <xf numFmtId="0" fontId="14" fillId="0" borderId="95" xfId="47" applyFont="1" applyBorder="1">
      <alignment vertical="center"/>
    </xf>
    <xf numFmtId="0" fontId="29" fillId="0" borderId="0" xfId="0" applyFont="1" applyBorder="1" applyAlignment="1">
      <alignment vertical="center" wrapText="1"/>
    </xf>
    <xf numFmtId="0" fontId="14" fillId="0" borderId="104" xfId="47" applyFont="1" applyBorder="1" applyAlignment="1">
      <alignment horizontal="center" vertical="center"/>
    </xf>
    <xf numFmtId="0" fontId="16" fillId="0" borderId="90" xfId="47" applyFont="1" applyBorder="1" applyAlignment="1">
      <alignment horizontal="center" vertical="center"/>
    </xf>
    <xf numFmtId="0" fontId="16" fillId="0" borderId="99" xfId="47" applyFont="1" applyBorder="1" applyAlignment="1">
      <alignment horizontal="center" vertical="center"/>
    </xf>
    <xf numFmtId="0" fontId="14" fillId="0" borderId="92" xfId="47" applyFont="1" applyBorder="1" applyAlignment="1">
      <alignment horizontal="center" vertical="center"/>
    </xf>
    <xf numFmtId="0" fontId="16" fillId="0" borderId="89" xfId="47" applyFont="1" applyBorder="1" applyAlignment="1">
      <alignment horizontal="center" vertical="center" wrapText="1"/>
    </xf>
    <xf numFmtId="0" fontId="16" fillId="0" borderId="105" xfId="47" applyFont="1" applyBorder="1" applyAlignment="1">
      <alignment horizontal="center" vertical="center"/>
    </xf>
    <xf numFmtId="0" fontId="14" fillId="0" borderId="0" xfId="41" applyFont="1" applyFill="1" applyBorder="1" applyAlignment="1">
      <alignment horizontal="left" vertical="center" shrinkToFit="1"/>
    </xf>
    <xf numFmtId="0" fontId="14" fillId="0" borderId="95" xfId="47" applyFont="1" applyBorder="1" applyAlignment="1">
      <alignment horizontal="center" vertical="center"/>
    </xf>
    <xf numFmtId="0" fontId="16" fillId="0" borderId="106" xfId="47" applyFont="1" applyBorder="1" applyAlignment="1">
      <alignment horizontal="center" vertical="center"/>
    </xf>
    <xf numFmtId="0" fontId="16" fillId="0" borderId="107" xfId="47" applyFont="1" applyBorder="1" applyAlignment="1">
      <alignment horizontal="center" vertical="center"/>
    </xf>
    <xf numFmtId="0" fontId="14" fillId="0" borderId="97" xfId="47" applyFont="1" applyBorder="1" applyAlignment="1">
      <alignment horizontal="center" vertical="center"/>
    </xf>
    <xf numFmtId="0" fontId="14" fillId="0" borderId="108" xfId="47" applyFont="1" applyBorder="1">
      <alignment vertical="center"/>
    </xf>
    <xf numFmtId="0" fontId="14" fillId="0" borderId="109" xfId="47" applyFont="1" applyBorder="1">
      <alignment vertical="center"/>
    </xf>
    <xf numFmtId="0" fontId="14" fillId="0" borderId="110" xfId="47" applyFont="1" applyBorder="1">
      <alignment vertical="center"/>
    </xf>
    <xf numFmtId="0" fontId="14" fillId="0" borderId="111" xfId="47" applyFont="1" applyBorder="1" applyAlignment="1">
      <alignment horizontal="center" vertical="center"/>
    </xf>
    <xf numFmtId="0" fontId="31" fillId="0" borderId="112" xfId="0" applyFont="1" applyBorder="1" applyAlignment="1">
      <alignment horizontal="center" vertical="center" shrinkToFit="1"/>
    </xf>
    <xf numFmtId="0" fontId="31" fillId="0" borderId="103" xfId="0" applyFont="1" applyBorder="1" applyAlignment="1">
      <alignment horizontal="center" vertical="center" shrinkToFit="1"/>
    </xf>
    <xf numFmtId="0" fontId="31" fillId="0" borderId="113" xfId="0" applyFont="1" applyBorder="1" applyAlignment="1">
      <alignment horizontal="center" vertical="center" shrinkToFit="1"/>
    </xf>
    <xf numFmtId="0" fontId="31" fillId="0" borderId="114" xfId="0" applyFont="1" applyBorder="1" applyAlignment="1">
      <alignment horizontal="center" vertical="center" shrinkToFit="1"/>
    </xf>
    <xf numFmtId="0" fontId="31" fillId="0" borderId="0" xfId="0" applyFont="1" applyAlignment="1">
      <alignment horizontal="center" vertical="center"/>
    </xf>
    <xf numFmtId="0" fontId="14" fillId="0" borderId="97" xfId="47" applyFont="1" applyBorder="1">
      <alignment vertical="center"/>
    </xf>
    <xf numFmtId="0" fontId="14" fillId="0" borderId="115" xfId="47" applyFont="1" applyBorder="1">
      <alignment vertical="center"/>
    </xf>
    <xf numFmtId="0" fontId="14" fillId="0" borderId="107" xfId="47" applyFont="1" applyBorder="1">
      <alignment vertical="center"/>
    </xf>
    <xf numFmtId="0" fontId="16" fillId="0" borderId="0" xfId="47" applyFont="1" applyAlignment="1">
      <alignment horizontal="right" vertical="center"/>
    </xf>
    <xf numFmtId="0" fontId="14" fillId="0" borderId="102" xfId="47" applyFont="1" applyBorder="1">
      <alignment vertical="center"/>
    </xf>
    <xf numFmtId="0" fontId="14" fillId="0" borderId="0" xfId="41" applyFont="1" applyFill="1" applyAlignment="1">
      <alignment horizontal="center"/>
    </xf>
    <xf numFmtId="0" fontId="14" fillId="0" borderId="0" xfId="27" applyFont="1" applyFill="1" applyAlignment="1">
      <alignment horizontal="center" vertical="center" wrapText="1"/>
    </xf>
    <xf numFmtId="0" fontId="14" fillId="0" borderId="39" xfId="27" applyFont="1" applyFill="1" applyBorder="1" applyAlignment="1">
      <alignment horizontal="left" vertical="center"/>
    </xf>
    <xf numFmtId="0" fontId="14" fillId="0" borderId="3" xfId="27" applyFont="1" applyFill="1" applyBorder="1" applyAlignment="1">
      <alignment horizontal="center" vertical="center" wrapText="1"/>
    </xf>
    <xf numFmtId="0" fontId="14" fillId="0" borderId="29" xfId="27" applyFont="1" applyFill="1" applyBorder="1" applyAlignment="1">
      <alignment horizontal="center" vertical="center" wrapText="1"/>
    </xf>
    <xf numFmtId="0" fontId="14" fillId="0" borderId="0" xfId="27" applyFont="1" applyFill="1" applyBorder="1" applyAlignment="1">
      <alignment horizontal="center" vertical="center" wrapText="1"/>
    </xf>
    <xf numFmtId="0" fontId="31" fillId="0" borderId="0" xfId="27" applyFont="1" applyFill="1" applyBorder="1" applyAlignment="1">
      <alignment horizontal="center" vertical="top" wrapText="1"/>
    </xf>
    <xf numFmtId="0" fontId="14" fillId="0" borderId="0" xfId="35" applyFont="1" applyFill="1" applyBorder="1" applyAlignment="1">
      <alignment horizontal="left"/>
    </xf>
    <xf numFmtId="0" fontId="14" fillId="0" borderId="45" xfId="40" applyFont="1" applyFill="1" applyBorder="1" applyAlignment="1">
      <alignment horizontal="left" vertical="center"/>
    </xf>
    <xf numFmtId="0" fontId="14" fillId="0" borderId="24" xfId="27" applyFont="1" applyFill="1" applyBorder="1" applyAlignment="1">
      <alignment horizontal="center" vertical="center" wrapText="1"/>
    </xf>
    <xf numFmtId="0" fontId="31" fillId="0" borderId="0" xfId="27" applyFont="1" applyFill="1" applyBorder="1" applyAlignment="1">
      <alignment horizontal="center" vertical="top"/>
    </xf>
    <xf numFmtId="0" fontId="31" fillId="0" borderId="0" xfId="27" applyFont="1" applyFill="1" applyBorder="1" applyAlignment="1">
      <alignment vertical="top"/>
    </xf>
    <xf numFmtId="0" fontId="31" fillId="0" borderId="0" xfId="27" applyFont="1" applyFill="1" applyBorder="1" applyAlignment="1">
      <alignment vertical="top" wrapText="1"/>
    </xf>
    <xf numFmtId="0" fontId="14" fillId="0" borderId="10" xfId="27" applyFont="1" applyFill="1" applyBorder="1" applyAlignment="1">
      <alignment horizontal="center" vertical="center" wrapText="1"/>
    </xf>
    <xf numFmtId="0" fontId="14" fillId="0" borderId="49" xfId="27" applyFont="1" applyFill="1" applyBorder="1" applyAlignment="1">
      <alignment horizontal="center" vertical="center" wrapText="1"/>
    </xf>
    <xf numFmtId="0" fontId="32" fillId="0" borderId="1" xfId="27" applyFont="1" applyFill="1" applyBorder="1" applyAlignment="1">
      <alignment horizontal="left" vertical="center"/>
    </xf>
    <xf numFmtId="0" fontId="32" fillId="0" borderId="30" xfId="27" applyFont="1" applyFill="1" applyBorder="1" applyAlignment="1">
      <alignment horizontal="left" vertical="center"/>
    </xf>
    <xf numFmtId="0" fontId="14" fillId="0" borderId="30" xfId="25" applyFont="1" applyFill="1" applyBorder="1" applyAlignment="1">
      <alignment vertical="center"/>
    </xf>
    <xf numFmtId="0" fontId="14" fillId="0" borderId="39" xfId="25" applyFont="1" applyFill="1" applyBorder="1" applyAlignment="1">
      <alignment horizontal="center" vertical="center"/>
    </xf>
    <xf numFmtId="0" fontId="14" fillId="0" borderId="44" xfId="26" applyFont="1" applyFill="1" applyBorder="1" applyAlignment="1">
      <alignment horizontal="center" vertical="center"/>
    </xf>
    <xf numFmtId="0" fontId="32" fillId="0" borderId="1" xfId="27" applyFont="1" applyFill="1" applyBorder="1" applyAlignment="1">
      <alignment horizontal="left" vertical="center" wrapText="1"/>
    </xf>
    <xf numFmtId="0" fontId="32" fillId="0" borderId="29" xfId="27" applyFont="1" applyFill="1" applyBorder="1" applyAlignment="1">
      <alignment horizontal="left" vertical="center"/>
    </xf>
    <xf numFmtId="0" fontId="32" fillId="0" borderId="1" xfId="27" applyFont="1" applyFill="1" applyBorder="1" applyAlignment="1">
      <alignment vertical="center" wrapText="1"/>
    </xf>
    <xf numFmtId="0" fontId="32" fillId="0" borderId="30" xfId="27" applyFont="1" applyFill="1" applyBorder="1" applyAlignment="1">
      <alignment horizontal="left" vertical="center" wrapText="1"/>
    </xf>
    <xf numFmtId="0" fontId="32" fillId="0" borderId="30" xfId="27" applyFont="1" applyFill="1" applyBorder="1" applyAlignment="1">
      <alignment vertical="center" wrapText="1"/>
    </xf>
    <xf numFmtId="0" fontId="32" fillId="0" borderId="30" xfId="27" applyFont="1" applyFill="1" applyBorder="1" applyAlignment="1">
      <alignment vertical="center"/>
    </xf>
    <xf numFmtId="0" fontId="32" fillId="0" borderId="24" xfId="27" applyFont="1" applyFill="1" applyBorder="1" applyAlignment="1">
      <alignment vertical="center"/>
    </xf>
    <xf numFmtId="0" fontId="32" fillId="0" borderId="45" xfId="27" applyFont="1" applyFill="1" applyBorder="1" applyAlignment="1">
      <alignment vertical="center"/>
    </xf>
    <xf numFmtId="177" fontId="14" fillId="0" borderId="0" xfId="27" applyNumberFormat="1" applyFont="1" applyFill="1" applyBorder="1" applyAlignment="1">
      <alignment vertical="center"/>
    </xf>
    <xf numFmtId="177" fontId="14" fillId="0" borderId="24" xfId="27" applyNumberFormat="1" applyFont="1" applyFill="1" applyBorder="1" applyAlignment="1">
      <alignment vertical="center"/>
    </xf>
    <xf numFmtId="0" fontId="14" fillId="0" borderId="8" xfId="25" applyFont="1" applyFill="1" applyBorder="1" applyAlignment="1">
      <alignment horizontal="left" vertical="center"/>
    </xf>
    <xf numFmtId="0" fontId="32" fillId="0" borderId="8" xfId="27" applyFont="1" applyFill="1" applyBorder="1" applyAlignment="1">
      <alignment horizontal="left" vertical="center" wrapText="1"/>
    </xf>
    <xf numFmtId="0" fontId="32" fillId="0" borderId="8" xfId="27" applyFont="1" applyFill="1" applyBorder="1" applyAlignment="1">
      <alignment vertical="center" wrapText="1"/>
    </xf>
    <xf numFmtId="0" fontId="14" fillId="0" borderId="1" xfId="26" applyFont="1" applyFill="1" applyBorder="1" applyAlignment="1">
      <alignment vertical="center"/>
    </xf>
    <xf numFmtId="0" fontId="14" fillId="0" borderId="39" xfId="27" applyFont="1" applyFill="1" applyBorder="1" applyAlignment="1">
      <alignment vertical="center"/>
    </xf>
    <xf numFmtId="177" fontId="14" fillId="0" borderId="3" xfId="27" applyNumberFormat="1" applyFont="1" applyFill="1" applyBorder="1" applyAlignment="1">
      <alignment horizontal="center" vertical="center"/>
    </xf>
    <xf numFmtId="0" fontId="29" fillId="0" borderId="45" xfId="27" applyFont="1" applyFill="1" applyBorder="1" applyAlignment="1">
      <alignment horizontal="center" vertical="center" shrinkToFit="1"/>
    </xf>
    <xf numFmtId="0" fontId="32" fillId="0" borderId="8" xfId="27" applyFont="1" applyFill="1" applyBorder="1" applyAlignment="1">
      <alignment horizontal="left" vertical="center"/>
    </xf>
    <xf numFmtId="0" fontId="32" fillId="0" borderId="8" xfId="27" applyFont="1" applyFill="1" applyBorder="1" applyAlignment="1">
      <alignment vertical="center"/>
    </xf>
    <xf numFmtId="0" fontId="32" fillId="0" borderId="9" xfId="27" applyFont="1" applyFill="1" applyBorder="1" applyAlignment="1">
      <alignment vertical="center"/>
    </xf>
    <xf numFmtId="0" fontId="32" fillId="0" borderId="49" xfId="27" applyFont="1" applyFill="1" applyBorder="1" applyAlignment="1">
      <alignment vertical="center"/>
    </xf>
    <xf numFmtId="0" fontId="29" fillId="0" borderId="9" xfId="27" applyFont="1" applyFill="1" applyBorder="1" applyAlignment="1">
      <alignment horizontal="center" vertical="center" shrinkToFit="1"/>
    </xf>
    <xf numFmtId="0" fontId="29" fillId="0" borderId="10" xfId="27" applyFont="1" applyFill="1" applyBorder="1" applyAlignment="1">
      <alignment vertical="center" shrinkToFit="1"/>
    </xf>
    <xf numFmtId="0" fontId="33" fillId="0" borderId="0" xfId="52" applyFont="1" applyAlignment="1">
      <alignment vertical="center"/>
    </xf>
    <xf numFmtId="0" fontId="24" fillId="0" borderId="0" xfId="20" applyFont="1" applyAlignment="1">
      <alignment horizontal="right" vertical="center"/>
    </xf>
    <xf numFmtId="0" fontId="24" fillId="0" borderId="89" xfId="52" applyFont="1" applyBorder="1">
      <alignment vertical="center"/>
    </xf>
    <xf numFmtId="0" fontId="24" fillId="0" borderId="89" xfId="52" applyFont="1" applyBorder="1" applyAlignment="1">
      <alignment horizontal="center" vertical="center"/>
    </xf>
    <xf numFmtId="0" fontId="24" fillId="0" borderId="95" xfId="52" applyFont="1" applyBorder="1" applyAlignment="1">
      <alignment horizontal="center" vertical="center"/>
    </xf>
    <xf numFmtId="0" fontId="34" fillId="0" borderId="0" xfId="52" applyFont="1">
      <alignment vertical="center"/>
    </xf>
    <xf numFmtId="0" fontId="34" fillId="0" borderId="0" xfId="52" applyFont="1" applyBorder="1" applyAlignment="1">
      <alignment horizontal="left" vertical="top" wrapText="1"/>
    </xf>
    <xf numFmtId="0" fontId="34" fillId="0" borderId="0" xfId="52" applyFont="1" applyBorder="1" applyAlignment="1">
      <alignment horizontal="left" vertical="top"/>
    </xf>
    <xf numFmtId="0" fontId="24" fillId="8" borderId="89" xfId="52" applyFont="1" applyFill="1" applyBorder="1" applyAlignment="1">
      <alignment horizontal="center" vertical="center"/>
    </xf>
    <xf numFmtId="0" fontId="24" fillId="8" borderId="1" xfId="52" applyFont="1" applyFill="1" applyBorder="1" applyAlignment="1" applyProtection="1">
      <alignment horizontal="center" vertical="center"/>
      <protection locked="0"/>
    </xf>
    <xf numFmtId="0" fontId="24" fillId="0" borderId="89" xfId="52" applyFont="1" applyBorder="1" applyAlignment="1">
      <alignment horizontal="center" vertical="center" wrapText="1"/>
    </xf>
    <xf numFmtId="0" fontId="24" fillId="0" borderId="1" xfId="52" applyFont="1" applyBorder="1">
      <alignment vertical="center"/>
    </xf>
    <xf numFmtId="0" fontId="24" fillId="8" borderId="8" xfId="52" applyFont="1" applyFill="1" applyBorder="1" applyAlignment="1" applyProtection="1">
      <alignment horizontal="center" vertical="center"/>
      <protection locked="0"/>
    </xf>
    <xf numFmtId="0" fontId="24" fillId="0" borderId="8" xfId="52" applyFont="1" applyBorder="1">
      <alignment vertical="center"/>
    </xf>
    <xf numFmtId="0" fontId="14" fillId="0" borderId="0" xfId="39" applyFont="1"/>
    <xf numFmtId="0" fontId="14" fillId="2" borderId="43" xfId="39" applyFont="1" applyFill="1" applyBorder="1" applyAlignment="1">
      <alignment horizontal="center" vertical="center" textRotation="255" wrapText="1"/>
    </xf>
    <xf numFmtId="0" fontId="14" fillId="2" borderId="20" xfId="39" applyFont="1" applyFill="1" applyBorder="1" applyAlignment="1">
      <alignment horizontal="center" vertical="center" textRotation="255" wrapText="1"/>
    </xf>
    <xf numFmtId="0" fontId="14" fillId="2" borderId="44" xfId="39" applyFont="1" applyFill="1" applyBorder="1" applyAlignment="1">
      <alignment horizontal="center" vertical="center" textRotation="255" wrapText="1"/>
    </xf>
    <xf numFmtId="0" fontId="14" fillId="0" borderId="43" xfId="26" applyFont="1" applyFill="1" applyBorder="1" applyAlignment="1">
      <alignment horizontal="center" vertical="center"/>
    </xf>
    <xf numFmtId="0" fontId="14" fillId="0" borderId="20" xfId="26" applyFont="1" applyFill="1" applyBorder="1" applyAlignment="1">
      <alignment horizontal="center" vertical="center"/>
    </xf>
    <xf numFmtId="0" fontId="35" fillId="0" borderId="0" xfId="39" applyFont="1" applyBorder="1" applyAlignment="1">
      <alignment horizontal="center" vertical="center"/>
    </xf>
    <xf numFmtId="0" fontId="14" fillId="2" borderId="2" xfId="39" applyFont="1" applyFill="1" applyBorder="1" applyAlignment="1">
      <alignment horizontal="center" vertical="center"/>
    </xf>
    <xf numFmtId="0" fontId="14" fillId="2" borderId="3" xfId="39" applyFont="1" applyFill="1" applyBorder="1" applyAlignment="1">
      <alignment horizontal="center" vertical="center"/>
    </xf>
    <xf numFmtId="0" fontId="14" fillId="2" borderId="29" xfId="39" applyFont="1" applyFill="1" applyBorder="1" applyAlignment="1">
      <alignment horizontal="center" vertical="center"/>
    </xf>
    <xf numFmtId="0" fontId="14" fillId="2" borderId="45" xfId="39" applyFont="1" applyFill="1" applyBorder="1" applyAlignment="1">
      <alignment horizontal="center" vertical="center"/>
    </xf>
    <xf numFmtId="0" fontId="14" fillId="2" borderId="0" xfId="39" applyFont="1" applyFill="1" applyBorder="1" applyAlignment="1">
      <alignment horizontal="center" vertical="center"/>
    </xf>
    <xf numFmtId="0" fontId="14" fillId="2" borderId="24" xfId="39" applyFont="1" applyFill="1" applyBorder="1" applyAlignment="1">
      <alignment horizontal="center" vertical="center"/>
    </xf>
    <xf numFmtId="0" fontId="14" fillId="2" borderId="9" xfId="39" applyFont="1" applyFill="1" applyBorder="1" applyAlignment="1">
      <alignment horizontal="center" vertical="center"/>
    </xf>
    <xf numFmtId="0" fontId="14" fillId="2" borderId="10" xfId="39" applyFont="1" applyFill="1" applyBorder="1" applyAlignment="1">
      <alignment horizontal="center" vertical="center"/>
    </xf>
    <xf numFmtId="0" fontId="14" fillId="2" borderId="49" xfId="39" applyFont="1" applyFill="1" applyBorder="1" applyAlignment="1">
      <alignment horizontal="center" vertical="center"/>
    </xf>
    <xf numFmtId="0" fontId="14" fillId="2" borderId="1" xfId="39" applyFont="1" applyFill="1" applyBorder="1" applyAlignment="1">
      <alignment horizontal="left"/>
    </xf>
    <xf numFmtId="0" fontId="14" fillId="2" borderId="1" xfId="39" applyFont="1" applyFill="1" applyBorder="1" applyAlignment="1">
      <alignment horizontal="left" shrinkToFit="1"/>
    </xf>
    <xf numFmtId="0" fontId="14" fillId="2" borderId="1" xfId="39" applyFont="1" applyFill="1" applyBorder="1" applyAlignment="1">
      <alignment horizontal="center" vertical="center"/>
    </xf>
    <xf numFmtId="0" fontId="14" fillId="0" borderId="1" xfId="37" applyFont="1" applyFill="1" applyBorder="1" applyAlignment="1">
      <alignment horizontal="left"/>
    </xf>
    <xf numFmtId="0" fontId="14" fillId="2" borderId="30" xfId="39" applyFont="1" applyFill="1" applyBorder="1" applyAlignment="1">
      <alignment horizontal="left"/>
    </xf>
    <xf numFmtId="0" fontId="14" fillId="2" borderId="30" xfId="39" applyFont="1" applyFill="1" applyBorder="1" applyAlignment="1">
      <alignment horizontal="left" shrinkToFit="1"/>
    </xf>
    <xf numFmtId="0" fontId="14" fillId="2" borderId="30" xfId="39" applyFont="1" applyFill="1" applyBorder="1" applyAlignment="1">
      <alignment horizontal="center" vertical="center"/>
    </xf>
    <xf numFmtId="0" fontId="14" fillId="2" borderId="8" xfId="39" applyFont="1" applyFill="1" applyBorder="1" applyAlignment="1">
      <alignment horizontal="left"/>
    </xf>
    <xf numFmtId="0" fontId="14" fillId="2" borderId="8" xfId="39" applyFont="1" applyFill="1" applyBorder="1" applyAlignment="1">
      <alignment horizontal="left" shrinkToFit="1"/>
    </xf>
    <xf numFmtId="0" fontId="14" fillId="0" borderId="8" xfId="39" applyFont="1" applyBorder="1" applyAlignment="1">
      <alignment horizontal="left"/>
    </xf>
    <xf numFmtId="0" fontId="14" fillId="2" borderId="1" xfId="39" applyFont="1" applyFill="1" applyBorder="1" applyAlignment="1">
      <alignment horizontal="center"/>
    </xf>
    <xf numFmtId="0" fontId="14" fillId="2" borderId="30" xfId="39" applyFont="1" applyFill="1" applyBorder="1" applyAlignment="1">
      <alignment horizontal="center"/>
    </xf>
    <xf numFmtId="0" fontId="14" fillId="3" borderId="0" xfId="39" applyFont="1" applyFill="1"/>
    <xf numFmtId="0" fontId="14" fillId="2" borderId="8" xfId="39" applyFont="1" applyFill="1" applyBorder="1" applyAlignment="1">
      <alignment horizontal="center"/>
    </xf>
    <xf numFmtId="0" fontId="14" fillId="2" borderId="8" xfId="39" applyFont="1" applyFill="1" applyBorder="1" applyAlignment="1">
      <alignment horizontal="center" vertical="center"/>
    </xf>
    <xf numFmtId="0" fontId="14" fillId="2" borderId="30" xfId="39" applyFont="1" applyFill="1" applyBorder="1" applyAlignment="1">
      <alignment vertical="center"/>
    </xf>
    <xf numFmtId="0" fontId="14" fillId="2" borderId="8" xfId="39" applyFont="1" applyFill="1" applyBorder="1" applyAlignment="1">
      <alignment vertical="center"/>
    </xf>
    <xf numFmtId="0" fontId="14" fillId="0" borderId="8" xfId="26" applyFont="1" applyFill="1" applyBorder="1" applyAlignment="1">
      <alignment vertical="center"/>
    </xf>
    <xf numFmtId="0" fontId="36" fillId="0" borderId="0" xfId="0" applyFont="1" applyBorder="1" applyAlignment="1">
      <alignment horizontal="center" vertical="center"/>
    </xf>
    <xf numFmtId="0" fontId="37" fillId="0" borderId="0" xfId="0" applyFont="1" applyBorder="1" applyAlignment="1">
      <alignment vertical="center"/>
    </xf>
    <xf numFmtId="0" fontId="38" fillId="0" borderId="0" xfId="0" applyFont="1">
      <alignment vertical="center"/>
    </xf>
    <xf numFmtId="0" fontId="37" fillId="0" borderId="89" xfId="0" applyFont="1" applyBorder="1" applyAlignment="1">
      <alignment horizontal="left" vertical="center" wrapText="1"/>
    </xf>
    <xf numFmtId="0" fontId="39" fillId="0" borderId="0" xfId="0" applyFont="1" applyBorder="1" applyAlignment="1">
      <alignment vertical="center"/>
    </xf>
    <xf numFmtId="0" fontId="37" fillId="0" borderId="89" xfId="0" applyFont="1" applyBorder="1" applyAlignment="1">
      <alignment horizontal="center" vertical="center"/>
    </xf>
    <xf numFmtId="0" fontId="40" fillId="0" borderId="0" xfId="0" applyFont="1" applyBorder="1" applyAlignment="1">
      <alignment horizontal="left" vertical="center" wrapText="1"/>
    </xf>
    <xf numFmtId="0" fontId="37" fillId="0" borderId="89" xfId="0" applyFont="1" applyBorder="1" applyAlignment="1">
      <alignment horizontal="left" vertical="center" indent="1"/>
    </xf>
    <xf numFmtId="0" fontId="37" fillId="9" borderId="89" xfId="0" applyFont="1" applyFill="1" applyBorder="1" applyAlignment="1">
      <alignment horizontal="left" vertical="center" indent="1" shrinkToFit="1"/>
    </xf>
    <xf numFmtId="0" fontId="37" fillId="0" borderId="99" xfId="0" applyFont="1" applyBorder="1" applyAlignment="1">
      <alignment horizontal="left" vertical="center" indent="1"/>
    </xf>
    <xf numFmtId="0" fontId="37" fillId="0" borderId="95" xfId="0" applyFont="1" applyBorder="1" applyAlignment="1">
      <alignment horizontal="left" vertical="center" indent="1"/>
    </xf>
    <xf numFmtId="0" fontId="40" fillId="0" borderId="0" xfId="0" applyFont="1" applyBorder="1" applyAlignment="1">
      <alignment horizontal="left" vertical="center" wrapText="1" indent="1"/>
    </xf>
    <xf numFmtId="0" fontId="39" fillId="0" borderId="89" xfId="0" applyFont="1" applyBorder="1" applyAlignment="1">
      <alignment horizontal="center" vertical="center"/>
    </xf>
    <xf numFmtId="0" fontId="41" fillId="0" borderId="0" xfId="0" applyFont="1" applyBorder="1" applyAlignment="1">
      <alignment horizontal="left" vertical="center" wrapText="1" indent="1"/>
    </xf>
    <xf numFmtId="0" fontId="40" fillId="0" borderId="100" xfId="0" applyFont="1" applyBorder="1" applyAlignment="1">
      <alignment horizontal="left" vertical="center" wrapText="1" indent="1"/>
    </xf>
    <xf numFmtId="0" fontId="37" fillId="10" borderId="89" xfId="0" applyFont="1" applyFill="1" applyBorder="1" applyAlignment="1">
      <alignment horizontal="center" vertical="center"/>
    </xf>
    <xf numFmtId="0" fontId="37" fillId="9" borderId="89" xfId="0" applyFont="1" applyFill="1" applyBorder="1" applyAlignment="1">
      <alignment horizontal="center" vertical="center"/>
    </xf>
    <xf numFmtId="0" fontId="37" fillId="11" borderId="92" xfId="0" applyFont="1" applyFill="1" applyBorder="1" applyAlignment="1">
      <alignment horizontal="center" vertical="center"/>
    </xf>
    <xf numFmtId="0" fontId="37" fillId="11" borderId="89" xfId="0" applyFont="1" applyFill="1" applyBorder="1" applyAlignment="1">
      <alignment horizontal="center" vertical="center"/>
    </xf>
    <xf numFmtId="0" fontId="42" fillId="0" borderId="0" xfId="0" applyFont="1" applyBorder="1" applyAlignment="1">
      <alignment vertical="center"/>
    </xf>
    <xf numFmtId="0" fontId="42" fillId="10" borderId="90" xfId="0" applyFont="1" applyFill="1" applyBorder="1" applyAlignment="1">
      <alignment horizontal="left" vertical="top"/>
    </xf>
    <xf numFmtId="0" fontId="40" fillId="10" borderId="92" xfId="0" applyFont="1" applyFill="1" applyBorder="1" applyAlignment="1">
      <alignment horizontal="left" vertical="top"/>
    </xf>
    <xf numFmtId="0" fontId="37" fillId="0" borderId="95" xfId="0" applyFont="1" applyBorder="1" applyAlignment="1">
      <alignment horizontal="center" vertical="center"/>
    </xf>
    <xf numFmtId="178" fontId="37" fillId="11" borderId="89" xfId="0" applyNumberFormat="1" applyFont="1" applyFill="1" applyBorder="1" applyAlignment="1">
      <alignment horizontal="center" vertical="center"/>
    </xf>
    <xf numFmtId="0" fontId="37" fillId="10" borderId="104" xfId="0" applyFont="1" applyFill="1" applyBorder="1" applyAlignment="1">
      <alignment horizontal="center" vertical="center"/>
    </xf>
    <xf numFmtId="0" fontId="37" fillId="10" borderId="89" xfId="0" applyFont="1" applyFill="1" applyBorder="1" applyAlignment="1">
      <alignment horizontal="left" vertical="center" indent="1"/>
    </xf>
    <xf numFmtId="0" fontId="37" fillId="0" borderId="104" xfId="0" applyFont="1" applyBorder="1" applyAlignment="1">
      <alignment vertical="center"/>
    </xf>
    <xf numFmtId="176" fontId="37" fillId="10" borderId="116" xfId="1" applyFont="1" applyFill="1" applyBorder="1" applyAlignment="1" applyProtection="1">
      <alignment horizontal="center" vertical="center"/>
    </xf>
    <xf numFmtId="0" fontId="43" fillId="0" borderId="89" xfId="0" applyFont="1" applyBorder="1" applyAlignment="1">
      <alignment horizontal="center" vertical="center" wrapText="1"/>
    </xf>
    <xf numFmtId="0" fontId="37" fillId="11" borderId="116" xfId="0" applyFont="1" applyFill="1" applyBorder="1" applyAlignment="1">
      <alignment horizontal="center" vertical="center"/>
    </xf>
    <xf numFmtId="0" fontId="37" fillId="10" borderId="116" xfId="0" applyFont="1" applyFill="1" applyBorder="1" applyAlignment="1">
      <alignment horizontal="center" vertical="center"/>
    </xf>
    <xf numFmtId="0" fontId="37" fillId="0" borderId="117" xfId="0" applyFont="1" applyBorder="1" applyAlignment="1">
      <alignment horizontal="center" vertical="center"/>
    </xf>
    <xf numFmtId="0" fontId="37" fillId="0" borderId="118" xfId="0" applyFont="1" applyBorder="1" applyAlignment="1">
      <alignment horizontal="center" vertical="center"/>
    </xf>
    <xf numFmtId="0" fontId="37" fillId="0" borderId="97" xfId="0" applyFont="1" applyBorder="1" applyAlignment="1">
      <alignment vertical="center"/>
    </xf>
    <xf numFmtId="0" fontId="37" fillId="0" borderId="119" xfId="0" applyFont="1" applyBorder="1" applyAlignment="1">
      <alignment horizontal="center" vertical="center"/>
    </xf>
    <xf numFmtId="0" fontId="44" fillId="0" borderId="0" xfId="0" applyFont="1" applyBorder="1" applyAlignment="1"/>
    <xf numFmtId="10" fontId="37" fillId="11" borderId="116" xfId="54" applyNumberFormat="1" applyFont="1" applyFill="1" applyBorder="1" applyAlignment="1" applyProtection="1">
      <alignment horizontal="center" vertical="center"/>
    </xf>
    <xf numFmtId="0" fontId="37" fillId="0" borderId="91" xfId="0" applyFont="1" applyBorder="1" applyAlignment="1">
      <alignment horizontal="center" vertical="center"/>
    </xf>
    <xf numFmtId="0" fontId="45" fillId="0" borderId="91" xfId="0" applyFont="1" applyBorder="1" applyAlignment="1">
      <alignment horizontal="center" vertical="center" wrapText="1"/>
    </xf>
    <xf numFmtId="0" fontId="37" fillId="0" borderId="89" xfId="0" applyFont="1" applyBorder="1" applyAlignment="1">
      <alignment horizontal="center" vertical="center" wrapText="1"/>
    </xf>
    <xf numFmtId="176" fontId="37" fillId="10" borderId="95" xfId="1" applyFont="1" applyFill="1" applyBorder="1" applyAlignment="1" applyProtection="1">
      <alignment horizontal="center" vertical="center"/>
    </xf>
    <xf numFmtId="0" fontId="37" fillId="12" borderId="89" xfId="0" applyFont="1" applyFill="1" applyBorder="1" applyAlignment="1">
      <alignment horizontal="center" vertical="center"/>
    </xf>
    <xf numFmtId="0" fontId="37" fillId="0" borderId="97" xfId="0" applyFont="1" applyBorder="1" applyAlignment="1">
      <alignment horizontal="center" vertical="center"/>
    </xf>
    <xf numFmtId="0" fontId="37" fillId="0" borderId="0" xfId="0" applyFont="1" applyBorder="1" applyAlignment="1">
      <alignment horizontal="right" vertical="center"/>
    </xf>
    <xf numFmtId="178" fontId="37" fillId="0" borderId="0" xfId="0" applyNumberFormat="1" applyFont="1" applyBorder="1" applyAlignment="1">
      <alignment horizontal="right" vertical="center"/>
    </xf>
    <xf numFmtId="179" fontId="37" fillId="0" borderId="0" xfId="1" applyNumberFormat="1" applyFont="1" applyBorder="1" applyAlignment="1" applyProtection="1">
      <alignment horizontal="right" vertical="center"/>
    </xf>
    <xf numFmtId="0" fontId="45" fillId="0" borderId="0" xfId="0" applyFont="1" applyBorder="1" applyAlignment="1">
      <alignment horizontal="right"/>
    </xf>
    <xf numFmtId="0" fontId="37" fillId="0" borderId="89" xfId="0" applyFont="1" applyBorder="1" applyAlignment="1">
      <alignment vertical="center"/>
    </xf>
    <xf numFmtId="0" fontId="37" fillId="0" borderId="0" xfId="0" applyFont="1" applyBorder="1" applyAlignment="1">
      <alignment horizontal="left" vertical="center"/>
    </xf>
    <xf numFmtId="0" fontId="37" fillId="0" borderId="89" xfId="0" applyFont="1" applyBorder="1" applyAlignment="1">
      <alignment horizontal="left" vertical="center"/>
    </xf>
    <xf numFmtId="180" fontId="37" fillId="0" borderId="0" xfId="0" applyNumberFormat="1" applyFont="1" applyBorder="1" applyAlignment="1">
      <alignment vertical="center"/>
    </xf>
    <xf numFmtId="0" fontId="37" fillId="0" borderId="0" xfId="0" applyFont="1" applyBorder="1" applyAlignment="1">
      <alignment horizontal="center" vertical="center"/>
    </xf>
    <xf numFmtId="10" fontId="37" fillId="0" borderId="0" xfId="54" applyNumberFormat="1" applyFont="1" applyBorder="1" applyAlignment="1" applyProtection="1">
      <alignment horizontal="center" vertical="center"/>
    </xf>
    <xf numFmtId="0" fontId="45" fillId="0" borderId="0" xfId="0" applyFont="1" applyBorder="1" applyAlignment="1">
      <alignment horizontal="left"/>
    </xf>
    <xf numFmtId="0" fontId="45" fillId="0" borderId="0" xfId="0" applyFont="1" applyBorder="1" applyAlignment="1"/>
    <xf numFmtId="0" fontId="46" fillId="0" borderId="0" xfId="13" applyFont="1" applyAlignment="1">
      <alignment vertical="center"/>
    </xf>
    <xf numFmtId="0" fontId="47" fillId="0" borderId="0" xfId="14" applyFont="1" applyBorder="1" applyAlignment="1" applyProtection="1">
      <alignment horizontal="center" vertical="center"/>
    </xf>
    <xf numFmtId="0" fontId="48" fillId="0" borderId="0" xfId="14" applyFont="1" applyBorder="1" applyAlignment="1" applyProtection="1">
      <alignment horizontal="left" vertical="center"/>
    </xf>
    <xf numFmtId="0" fontId="48" fillId="0" borderId="0" xfId="14" applyFont="1" applyAlignment="1" applyProtection="1">
      <alignment horizontal="center" vertical="center"/>
    </xf>
    <xf numFmtId="0" fontId="46" fillId="0" borderId="0" xfId="13" applyFont="1" applyBorder="1" applyAlignment="1">
      <alignment horizontal="left" vertical="center" wrapText="1"/>
    </xf>
    <xf numFmtId="0" fontId="49" fillId="0" borderId="0" xfId="14" applyFont="1" applyAlignment="1" applyProtection="1">
      <alignment vertical="center"/>
    </xf>
    <xf numFmtId="0" fontId="50" fillId="5" borderId="116" xfId="14" applyFont="1" applyFill="1" applyBorder="1" applyAlignment="1" applyProtection="1">
      <alignment horizontal="right" vertical="center" textRotation="255"/>
    </xf>
    <xf numFmtId="0" fontId="50" fillId="5" borderId="99" xfId="14" applyFont="1" applyFill="1" applyBorder="1" applyAlignment="1" applyProtection="1">
      <alignment horizontal="right" vertical="center" textRotation="255"/>
    </xf>
    <xf numFmtId="0" fontId="50" fillId="0" borderId="89" xfId="14" applyFont="1" applyBorder="1" applyAlignment="1" applyProtection="1">
      <alignment horizontal="center" vertical="center" wrapText="1" readingOrder="1"/>
    </xf>
    <xf numFmtId="0" fontId="48" fillId="0" borderId="95" xfId="14" applyFont="1" applyBorder="1" applyAlignment="1" applyProtection="1">
      <alignment horizontal="center" vertical="center" textRotation="255"/>
    </xf>
    <xf numFmtId="0" fontId="48" fillId="5" borderId="95" xfId="14" applyFont="1" applyFill="1" applyBorder="1" applyAlignment="1" applyProtection="1">
      <alignment horizontal="center" vertical="center" textRotation="255"/>
    </xf>
    <xf numFmtId="0" fontId="50" fillId="5" borderId="89" xfId="14" applyFont="1" applyFill="1" applyBorder="1" applyAlignment="1" applyProtection="1">
      <alignment horizontal="center" wrapText="1"/>
    </xf>
    <xf numFmtId="0" fontId="46" fillId="0" borderId="89" xfId="14" applyFont="1" applyBorder="1" applyAlignment="1" applyProtection="1">
      <alignment horizontal="left" vertical="top" wrapText="1"/>
    </xf>
    <xf numFmtId="0" fontId="4" fillId="0" borderId="100" xfId="14" applyFont="1" applyBorder="1" applyAlignment="1" applyProtection="1">
      <alignment vertical="top" wrapText="1"/>
    </xf>
    <xf numFmtId="0" fontId="49" fillId="0" borderId="0" xfId="14" applyFont="1" applyBorder="1" applyAlignment="1" applyProtection="1">
      <alignment horizontal="left" vertical="center" wrapText="1"/>
    </xf>
    <xf numFmtId="0" fontId="4" fillId="0" borderId="89" xfId="14" applyFont="1" applyBorder="1" applyAlignment="1" applyProtection="1">
      <alignment horizontal="center" vertical="top" wrapText="1"/>
    </xf>
    <xf numFmtId="176" fontId="4" fillId="13" borderId="89" xfId="1" applyFont="1" applyFill="1" applyBorder="1" applyAlignment="1" applyProtection="1">
      <alignment horizontal="center" vertical="center" wrapText="1"/>
    </xf>
    <xf numFmtId="0" fontId="4" fillId="0" borderId="0" xfId="14" applyFont="1" applyBorder="1" applyAlignment="1" applyProtection="1">
      <alignment horizontal="left" vertical="top" wrapText="1"/>
    </xf>
    <xf numFmtId="0" fontId="50" fillId="0" borderId="0" xfId="14" applyFont="1" applyAlignment="1" applyProtection="1">
      <alignment vertical="center"/>
    </xf>
    <xf numFmtId="0" fontId="50" fillId="5" borderId="100" xfId="14" applyFont="1" applyFill="1" applyBorder="1" applyAlignment="1" applyProtection="1">
      <alignment vertical="center"/>
    </xf>
    <xf numFmtId="0" fontId="50" fillId="5" borderId="105" xfId="14" applyFont="1" applyFill="1" applyBorder="1" applyAlignment="1" applyProtection="1">
      <alignment vertical="center"/>
    </xf>
    <xf numFmtId="0" fontId="51" fillId="0" borderId="120" xfId="14" applyFont="1" applyBorder="1" applyAlignment="1" applyProtection="1">
      <alignment horizontal="left" vertical="center" wrapText="1"/>
    </xf>
    <xf numFmtId="0" fontId="51" fillId="0" borderId="121" xfId="14" applyFont="1" applyBorder="1" applyAlignment="1" applyProtection="1">
      <alignment horizontal="left" vertical="center" wrapText="1"/>
    </xf>
    <xf numFmtId="0" fontId="51" fillId="0" borderId="122" xfId="14" applyFont="1" applyBorder="1" applyAlignment="1" applyProtection="1">
      <alignment horizontal="left" vertical="center" wrapText="1"/>
    </xf>
    <xf numFmtId="0" fontId="48" fillId="0" borderId="123" xfId="14" applyFont="1" applyBorder="1" applyAlignment="1" applyProtection="1">
      <alignment horizontal="center" vertical="center" shrinkToFit="1"/>
    </xf>
    <xf numFmtId="0" fontId="48" fillId="0" borderId="116" xfId="14" applyFont="1" applyBorder="1" applyAlignment="1" applyProtection="1">
      <alignment horizontal="center" vertical="center" shrinkToFit="1"/>
    </xf>
    <xf numFmtId="0" fontId="48" fillId="0" borderId="104" xfId="14" applyFont="1" applyBorder="1" applyAlignment="1" applyProtection="1">
      <alignment horizontal="center" vertical="center"/>
    </xf>
    <xf numFmtId="0" fontId="50" fillId="5" borderId="104" xfId="14" applyFont="1" applyFill="1" applyBorder="1" applyAlignment="1" applyProtection="1">
      <alignment horizontal="center"/>
    </xf>
    <xf numFmtId="0" fontId="4" fillId="0" borderId="0" xfId="14" applyFont="1" applyBorder="1" applyAlignment="1" applyProtection="1">
      <alignment horizontal="left" vertical="center"/>
    </xf>
    <xf numFmtId="0" fontId="50" fillId="5" borderId="100" xfId="14" applyFont="1" applyFill="1" applyBorder="1" applyAlignment="1" applyProtection="1">
      <alignment horizontal="center" vertical="center"/>
    </xf>
    <xf numFmtId="0" fontId="50" fillId="5" borderId="105" xfId="14" applyFont="1" applyFill="1" applyBorder="1" applyAlignment="1" applyProtection="1">
      <alignment horizontal="center" vertical="center"/>
    </xf>
    <xf numFmtId="0" fontId="50" fillId="0" borderId="124" xfId="14" applyFont="1" applyBorder="1" applyAlignment="1" applyProtection="1">
      <alignment horizontal="left" vertical="center"/>
    </xf>
    <xf numFmtId="0" fontId="51" fillId="0" borderId="125" xfId="14" applyFont="1" applyBorder="1" applyAlignment="1" applyProtection="1">
      <alignment horizontal="left" vertical="center" wrapText="1" shrinkToFit="1"/>
    </xf>
    <xf numFmtId="0" fontId="51" fillId="0" borderId="126" xfId="14" applyFont="1" applyBorder="1" applyAlignment="1" applyProtection="1">
      <alignment horizontal="left" vertical="center" wrapText="1" shrinkToFit="1"/>
    </xf>
    <xf numFmtId="0" fontId="51" fillId="0" borderId="127" xfId="14" applyFont="1" applyBorder="1" applyAlignment="1" applyProtection="1">
      <alignment horizontal="left" vertical="center" wrapText="1"/>
    </xf>
    <xf numFmtId="0" fontId="50" fillId="0" borderId="104" xfId="14" applyFont="1" applyBorder="1" applyAlignment="1" applyProtection="1">
      <alignment horizontal="left" vertical="center" wrapText="1"/>
    </xf>
    <xf numFmtId="0" fontId="4" fillId="0" borderId="0" xfId="14" applyFont="1" applyBorder="1" applyAlignment="1" applyProtection="1">
      <alignment vertical="top" wrapText="1"/>
    </xf>
    <xf numFmtId="0" fontId="4" fillId="0" borderId="0" xfId="14" applyFont="1" applyBorder="1" applyAlignment="1" applyProtection="1">
      <alignment horizontal="center" vertical="center" wrapText="1"/>
    </xf>
    <xf numFmtId="0" fontId="50" fillId="5" borderId="119" xfId="14" applyFont="1" applyFill="1" applyBorder="1" applyAlignment="1" applyProtection="1">
      <alignment horizontal="center" vertical="center"/>
    </xf>
    <xf numFmtId="0" fontId="50" fillId="5" borderId="107" xfId="14" applyFont="1" applyFill="1" applyBorder="1" applyAlignment="1" applyProtection="1">
      <alignment horizontal="center" vertical="center"/>
    </xf>
    <xf numFmtId="9" fontId="4" fillId="0" borderId="0" xfId="54" applyFont="1" applyBorder="1" applyAlignment="1" applyProtection="1">
      <alignment horizontal="center" vertical="center" wrapText="1"/>
    </xf>
    <xf numFmtId="0" fontId="50" fillId="5" borderId="89" xfId="14" applyFont="1" applyFill="1" applyBorder="1" applyAlignment="1" applyProtection="1">
      <alignment horizontal="center" vertical="center" shrinkToFit="1"/>
    </xf>
    <xf numFmtId="12" fontId="48" fillId="0" borderId="91" xfId="14" applyNumberFormat="1" applyFont="1" applyBorder="1" applyAlignment="1" applyProtection="1">
      <alignment horizontal="center" vertical="center"/>
    </xf>
    <xf numFmtId="12" fontId="48" fillId="0" borderId="121" xfId="14" applyNumberFormat="1" applyFont="1" applyBorder="1" applyAlignment="1" applyProtection="1">
      <alignment horizontal="center" vertical="center"/>
    </xf>
    <xf numFmtId="0" fontId="48" fillId="0" borderId="121" xfId="14" applyFont="1" applyBorder="1" applyAlignment="1" applyProtection="1">
      <alignment horizontal="center" vertical="center"/>
    </xf>
    <xf numFmtId="12" fontId="48" fillId="5" borderId="90" xfId="14" applyNumberFormat="1" applyFont="1" applyFill="1" applyBorder="1" applyAlignment="1" applyProtection="1">
      <alignment horizontal="center" vertical="center"/>
    </xf>
    <xf numFmtId="12" fontId="48" fillId="5" borderId="121" xfId="14" applyNumberFormat="1" applyFont="1" applyFill="1" applyBorder="1" applyAlignment="1" applyProtection="1">
      <alignment horizontal="center" vertical="center"/>
    </xf>
    <xf numFmtId="0" fontId="48" fillId="0" borderId="128" xfId="14" applyFont="1" applyBorder="1" applyAlignment="1" applyProtection="1">
      <alignment horizontal="center" vertical="center"/>
    </xf>
    <xf numFmtId="0" fontId="48" fillId="0" borderId="90" xfId="14" applyFont="1" applyBorder="1" applyAlignment="1" applyProtection="1">
      <alignment horizontal="center" vertical="center"/>
    </xf>
    <xf numFmtId="0" fontId="48" fillId="0" borderId="97" xfId="14" applyFont="1" applyBorder="1" applyAlignment="1" applyProtection="1">
      <alignment horizontal="center" vertical="center"/>
    </xf>
    <xf numFmtId="0" fontId="48" fillId="5" borderId="97" xfId="14" applyFont="1" applyFill="1" applyBorder="1" applyAlignment="1" applyProtection="1">
      <alignment horizontal="center"/>
    </xf>
    <xf numFmtId="0" fontId="50" fillId="5" borderId="95" xfId="14" applyFont="1" applyFill="1" applyBorder="1" applyAlignment="1" applyProtection="1"/>
    <xf numFmtId="181" fontId="4" fillId="13" borderId="119" xfId="7" applyNumberFormat="1" applyFont="1" applyFill="1" applyBorder="1" applyAlignment="1" applyProtection="1">
      <alignment vertical="center"/>
      <protection locked="0"/>
    </xf>
    <xf numFmtId="181" fontId="4" fillId="13" borderId="129" xfId="7" applyNumberFormat="1" applyFont="1" applyFill="1" applyBorder="1" applyAlignment="1" applyProtection="1">
      <alignment vertical="center"/>
      <protection locked="0"/>
    </xf>
    <xf numFmtId="181" fontId="4" fillId="13" borderId="107" xfId="7" applyNumberFormat="1" applyFont="1" applyFill="1" applyBorder="1" applyAlignment="1" applyProtection="1">
      <alignment vertical="center"/>
      <protection locked="0"/>
    </xf>
    <xf numFmtId="181" fontId="4" fillId="13" borderId="0" xfId="7" applyNumberFormat="1" applyFont="1" applyFill="1" applyBorder="1" applyAlignment="1" applyProtection="1">
      <alignment vertical="center"/>
      <protection locked="0"/>
    </xf>
    <xf numFmtId="181" fontId="4" fillId="13" borderId="130" xfId="7" applyNumberFormat="1" applyFont="1" applyFill="1" applyBorder="1" applyAlignment="1" applyProtection="1">
      <alignment vertical="center"/>
      <protection locked="0"/>
    </xf>
    <xf numFmtId="181" fontId="4" fillId="13" borderId="105" xfId="7" applyNumberFormat="1" applyFont="1" applyFill="1" applyBorder="1" applyAlignment="1" applyProtection="1">
      <alignment vertical="center"/>
      <protection locked="0"/>
    </xf>
    <xf numFmtId="181" fontId="4" fillId="0" borderId="97" xfId="7" applyNumberFormat="1" applyFont="1" applyBorder="1" applyAlignment="1" applyProtection="1">
      <alignment vertical="center"/>
    </xf>
    <xf numFmtId="182" fontId="4" fillId="14" borderId="97" xfId="7" applyNumberFormat="1" applyFont="1" applyFill="1" applyBorder="1" applyAlignment="1" applyProtection="1"/>
    <xf numFmtId="183" fontId="48" fillId="15" borderId="97" xfId="7" applyNumberFormat="1" applyFont="1" applyFill="1" applyBorder="1" applyAlignment="1" applyProtection="1">
      <alignment horizontal="center"/>
      <protection locked="0"/>
    </xf>
    <xf numFmtId="0" fontId="4" fillId="0" borderId="89" xfId="14" applyFont="1" applyBorder="1" applyAlignment="1" applyProtection="1">
      <alignment horizontal="center" vertical="top" shrinkToFit="1"/>
    </xf>
    <xf numFmtId="0" fontId="52" fillId="0" borderId="0" xfId="19" applyFont="1">
      <alignment vertical="center"/>
    </xf>
    <xf numFmtId="0" fontId="50" fillId="5" borderId="104" xfId="14" applyFont="1" applyFill="1" applyBorder="1" applyAlignment="1" applyProtection="1"/>
    <xf numFmtId="0" fontId="50" fillId="5" borderId="89" xfId="14" applyFont="1" applyFill="1" applyBorder="1" applyAlignment="1" applyProtection="1">
      <alignment horizontal="center"/>
    </xf>
    <xf numFmtId="181" fontId="4" fillId="13" borderId="90" xfId="7" applyNumberFormat="1" applyFont="1" applyFill="1" applyBorder="1" applyAlignment="1" applyProtection="1">
      <alignment vertical="center"/>
      <protection locked="0"/>
    </xf>
    <xf numFmtId="181" fontId="4" fillId="13" borderId="121" xfId="7" applyNumberFormat="1" applyFont="1" applyFill="1" applyBorder="1" applyAlignment="1" applyProtection="1">
      <alignment vertical="center"/>
      <protection locked="0"/>
    </xf>
    <xf numFmtId="181" fontId="4" fillId="13" borderId="92" xfId="7" applyNumberFormat="1" applyFont="1" applyFill="1" applyBorder="1" applyAlignment="1" applyProtection="1">
      <alignment vertical="center"/>
      <protection locked="0"/>
    </xf>
    <xf numFmtId="181" fontId="4" fillId="13" borderId="91" xfId="7" applyNumberFormat="1" applyFont="1" applyFill="1" applyBorder="1" applyAlignment="1" applyProtection="1">
      <alignment vertical="center"/>
      <protection locked="0"/>
    </xf>
    <xf numFmtId="181" fontId="4" fillId="0" borderId="89" xfId="7" applyNumberFormat="1" applyFont="1" applyBorder="1" applyAlignment="1" applyProtection="1">
      <alignment vertical="center"/>
    </xf>
    <xf numFmtId="0" fontId="50" fillId="5" borderId="104" xfId="14" applyFont="1" applyFill="1" applyBorder="1" applyAlignment="1" applyProtection="1">
      <alignment horizontal="right"/>
    </xf>
    <xf numFmtId="0" fontId="50" fillId="0" borderId="131" xfId="14" applyFont="1" applyBorder="1" applyAlignment="1" applyProtection="1">
      <alignment horizontal="center" vertical="top" wrapText="1"/>
    </xf>
    <xf numFmtId="176" fontId="4" fillId="14" borderId="132" xfId="1" applyFont="1" applyFill="1" applyBorder="1" applyAlignment="1" applyProtection="1">
      <alignment horizontal="center" vertical="center" wrapText="1"/>
    </xf>
    <xf numFmtId="0" fontId="50" fillId="13" borderId="104" xfId="14" applyFont="1" applyFill="1" applyBorder="1" applyAlignment="1" applyProtection="1">
      <alignment horizontal="center"/>
    </xf>
    <xf numFmtId="0" fontId="52" fillId="0" borderId="0" xfId="19" applyFont="1" applyProtection="1">
      <alignment vertical="center"/>
    </xf>
    <xf numFmtId="0" fontId="50" fillId="5" borderId="97" xfId="14" applyFont="1" applyFill="1" applyBorder="1" applyAlignment="1" applyProtection="1">
      <alignment horizontal="center"/>
    </xf>
    <xf numFmtId="181" fontId="4" fillId="13" borderId="115" xfId="7" applyNumberFormat="1" applyFont="1" applyFill="1" applyBorder="1" applyAlignment="1" applyProtection="1">
      <alignment vertical="center"/>
      <protection locked="0"/>
    </xf>
    <xf numFmtId="0" fontId="46" fillId="0" borderId="0" xfId="13" applyFont="1" applyAlignment="1"/>
    <xf numFmtId="0" fontId="0" fillId="0" borderId="0" xfId="0" applyAlignment="1"/>
    <xf numFmtId="0" fontId="50" fillId="5" borderId="97" xfId="14" applyFont="1" applyFill="1" applyBorder="1" applyAlignment="1" applyProtection="1"/>
    <xf numFmtId="181" fontId="4" fillId="13" borderId="120" xfId="7" applyNumberFormat="1" applyFont="1" applyFill="1" applyBorder="1" applyAlignment="1" applyProtection="1">
      <alignment vertical="center"/>
      <protection locked="0"/>
    </xf>
    <xf numFmtId="0" fontId="46" fillId="0" borderId="100" xfId="13" applyFont="1" applyBorder="1" applyAlignment="1">
      <alignment vertical="center"/>
    </xf>
    <xf numFmtId="184" fontId="50" fillId="14" borderId="89" xfId="14" applyNumberFormat="1" applyFont="1" applyFill="1" applyBorder="1" applyAlignment="1" applyProtection="1">
      <alignment horizontal="center"/>
    </xf>
    <xf numFmtId="185" fontId="48" fillId="0" borderId="133" xfId="14" applyNumberFormat="1" applyFont="1" applyBorder="1" applyAlignment="1" applyProtection="1">
      <alignment horizontal="center" vertical="center" wrapText="1" shrinkToFit="1"/>
    </xf>
    <xf numFmtId="185" fontId="48" fillId="0" borderId="134" xfId="14" applyNumberFormat="1" applyFont="1" applyBorder="1" applyAlignment="1" applyProtection="1">
      <alignment horizontal="center" vertical="center" wrapText="1" shrinkToFit="1"/>
    </xf>
    <xf numFmtId="0" fontId="53" fillId="0" borderId="107" xfId="19" applyFont="1" applyBorder="1" applyAlignment="1" applyProtection="1">
      <alignment horizontal="left" vertical="top" wrapText="1"/>
    </xf>
    <xf numFmtId="0" fontId="50" fillId="5" borderId="89" xfId="14" applyFont="1" applyFill="1" applyBorder="1" applyAlignment="1" applyProtection="1">
      <alignment horizontal="center" vertical="center" wrapText="1"/>
    </xf>
    <xf numFmtId="182" fontId="4" fillId="0" borderId="118" xfId="7" applyNumberFormat="1" applyFont="1" applyBorder="1" applyAlignment="1" applyProtection="1"/>
    <xf numFmtId="181" fontId="46" fillId="0" borderId="89" xfId="5" applyNumberFormat="1" applyFont="1" applyBorder="1" applyAlignment="1" applyProtection="1">
      <alignment vertical="center"/>
    </xf>
    <xf numFmtId="181" fontId="46" fillId="0" borderId="118" xfId="5" applyNumberFormat="1" applyFont="1" applyBorder="1" applyAlignment="1" applyProtection="1">
      <alignment vertical="center"/>
    </xf>
    <xf numFmtId="186" fontId="4" fillId="14" borderId="104" xfId="7" applyNumberFormat="1" applyFont="1" applyFill="1" applyBorder="1" applyAlignment="1" applyProtection="1"/>
    <xf numFmtId="187" fontId="46" fillId="14" borderId="90" xfId="5" applyNumberFormat="1" applyFont="1" applyFill="1" applyBorder="1" applyAlignment="1" applyProtection="1">
      <alignment vertical="center"/>
    </xf>
    <xf numFmtId="186" fontId="54" fillId="14" borderId="135" xfId="7" applyNumberFormat="1" applyFont="1" applyFill="1" applyBorder="1" applyAlignment="1" applyProtection="1">
      <alignment vertical="center"/>
    </xf>
    <xf numFmtId="0" fontId="46" fillId="0" borderId="0" xfId="13" applyFont="1" applyAlignment="1">
      <alignment vertical="center" wrapText="1"/>
    </xf>
    <xf numFmtId="0" fontId="55" fillId="0" borderId="0" xfId="19" applyFont="1" applyProtection="1">
      <alignment vertical="center"/>
    </xf>
    <xf numFmtId="49" fontId="4" fillId="0" borderId="136" xfId="14" applyNumberFormat="1" applyFont="1" applyBorder="1" applyAlignment="1" applyProtection="1">
      <alignment horizontal="left" shrinkToFit="1"/>
    </xf>
    <xf numFmtId="49" fontId="4" fillId="0" borderId="0" xfId="14" applyNumberFormat="1" applyFont="1" applyBorder="1" applyAlignment="1" applyProtection="1">
      <alignment horizontal="left" shrinkToFit="1"/>
    </xf>
    <xf numFmtId="0" fontId="3" fillId="7" borderId="0" xfId="45" applyFill="1">
      <alignment vertical="center"/>
    </xf>
    <xf numFmtId="0" fontId="57" fillId="7" borderId="0" xfId="45" applyFont="1" applyFill="1">
      <alignment vertical="center"/>
    </xf>
    <xf numFmtId="0" fontId="57" fillId="7" borderId="0" xfId="45" applyFont="1" applyFill="1" applyAlignment="1">
      <alignment vertical="center"/>
    </xf>
    <xf numFmtId="0" fontId="35" fillId="7" borderId="0" xfId="45" applyFont="1" applyFill="1" applyAlignment="1">
      <alignment horizontal="left" vertical="center"/>
    </xf>
    <xf numFmtId="0" fontId="57" fillId="16" borderId="39" xfId="45" applyFont="1" applyFill="1" applyBorder="1" applyAlignment="1">
      <alignment horizontal="left" vertical="center"/>
    </xf>
    <xf numFmtId="0" fontId="57" fillId="3" borderId="39" xfId="45" applyFont="1" applyFill="1" applyBorder="1" applyAlignment="1">
      <alignment horizontal="left" vertical="center"/>
    </xf>
    <xf numFmtId="0" fontId="58" fillId="7" borderId="0" xfId="45" applyFont="1" applyFill="1" applyAlignment="1">
      <alignment horizontal="left" vertical="center"/>
    </xf>
    <xf numFmtId="0" fontId="57" fillId="7" borderId="0" xfId="45" applyFont="1" applyFill="1" applyAlignment="1">
      <alignment horizontal="left" vertical="center"/>
    </xf>
    <xf numFmtId="0" fontId="22" fillId="7" borderId="0" xfId="45" applyFont="1" applyFill="1" applyAlignment="1">
      <alignment vertical="center"/>
    </xf>
    <xf numFmtId="0" fontId="57" fillId="7" borderId="39" xfId="45" applyFont="1" applyFill="1" applyBorder="1" applyAlignment="1">
      <alignment horizontal="center" vertical="center"/>
    </xf>
    <xf numFmtId="0" fontId="57" fillId="7" borderId="0" xfId="45" applyFont="1" applyFill="1" applyBorder="1" applyAlignment="1">
      <alignment horizontal="center" vertical="center"/>
    </xf>
    <xf numFmtId="0" fontId="59" fillId="7" borderId="0" xfId="45" applyFont="1" applyFill="1" applyAlignment="1">
      <alignment horizontal="left" vertical="center"/>
    </xf>
    <xf numFmtId="0" fontId="57" fillId="7" borderId="39" xfId="45" applyFont="1" applyFill="1" applyBorder="1" applyAlignment="1">
      <alignment horizontal="left" vertical="center"/>
    </xf>
    <xf numFmtId="0" fontId="57" fillId="7" borderId="0" xfId="45" applyFont="1" applyFill="1" applyBorder="1" applyAlignment="1">
      <alignment horizontal="left" vertical="center"/>
    </xf>
    <xf numFmtId="0" fontId="59" fillId="7" borderId="0" xfId="45" applyFont="1" applyFill="1" applyBorder="1">
      <alignment vertical="center"/>
    </xf>
    <xf numFmtId="0" fontId="57" fillId="7" borderId="0" xfId="45" applyFont="1" applyFill="1" applyAlignment="1">
      <alignment vertical="center" wrapText="1"/>
    </xf>
    <xf numFmtId="0" fontId="57" fillId="7" borderId="0" xfId="45" applyFont="1" applyFill="1" applyBorder="1" applyAlignment="1">
      <alignment horizontal="left" vertical="center" indent="1"/>
    </xf>
    <xf numFmtId="0" fontId="59" fillId="7" borderId="0" xfId="45" applyFont="1" applyFill="1">
      <alignment vertical="center"/>
    </xf>
    <xf numFmtId="0" fontId="59" fillId="7" borderId="0" xfId="45" applyFont="1" applyFill="1" applyBorder="1" applyAlignment="1">
      <alignment vertical="center"/>
    </xf>
    <xf numFmtId="0" fontId="59" fillId="7" borderId="0" xfId="45" applyFont="1" applyFill="1" applyBorder="1" applyAlignment="1">
      <alignment vertical="center" shrinkToFit="1"/>
    </xf>
    <xf numFmtId="0" fontId="38" fillId="7" borderId="0" xfId="45" applyFont="1" applyFill="1" applyAlignment="1"/>
    <xf numFmtId="0" fontId="38" fillId="7" borderId="0" xfId="45" applyFont="1" applyFill="1">
      <alignment vertical="center"/>
    </xf>
    <xf numFmtId="0" fontId="38" fillId="7" borderId="0" xfId="45" applyFont="1" applyFill="1" applyAlignment="1">
      <alignment vertical="center" wrapText="1"/>
    </xf>
    <xf numFmtId="0" fontId="38" fillId="7" borderId="0" xfId="45" applyFont="1" applyFill="1" applyAlignment="1">
      <alignment horizontal="justify" vertical="center" wrapText="1"/>
    </xf>
    <xf numFmtId="0" fontId="57" fillId="0" borderId="0" xfId="45" applyFont="1">
      <alignment vertical="center"/>
    </xf>
    <xf numFmtId="0" fontId="20" fillId="0" borderId="0" xfId="45" applyFont="1">
      <alignment vertical="center"/>
    </xf>
    <xf numFmtId="0" fontId="60" fillId="0" borderId="0" xfId="45" applyFont="1">
      <alignment vertical="center"/>
    </xf>
    <xf numFmtId="0" fontId="57" fillId="0" borderId="0" xfId="45" applyFont="1" applyFill="1" applyBorder="1">
      <alignment vertical="center"/>
    </xf>
    <xf numFmtId="0" fontId="60" fillId="0" borderId="0" xfId="45" applyFont="1" applyProtection="1">
      <alignment vertical="center"/>
    </xf>
    <xf numFmtId="0" fontId="20" fillId="7" borderId="0" xfId="45" applyFont="1" applyFill="1" applyBorder="1" applyAlignment="1" applyProtection="1">
      <alignment horizontal="center" vertical="center"/>
    </xf>
    <xf numFmtId="0" fontId="20" fillId="7" borderId="0" xfId="45" applyFont="1" applyFill="1" applyBorder="1" applyProtection="1">
      <alignment vertical="center"/>
    </xf>
    <xf numFmtId="0" fontId="57" fillId="7" borderId="0" xfId="45" applyFont="1" applyFill="1" applyBorder="1" applyAlignment="1" applyProtection="1">
      <alignment vertical="center"/>
    </xf>
    <xf numFmtId="0" fontId="57" fillId="0" borderId="0" xfId="45" applyFont="1" applyProtection="1">
      <alignment vertical="center"/>
    </xf>
    <xf numFmtId="0" fontId="20" fillId="0" borderId="137" xfId="45" applyFont="1" applyBorder="1" applyAlignment="1">
      <alignment horizontal="center" vertical="center"/>
    </xf>
    <xf numFmtId="0" fontId="20" fillId="0" borderId="138" xfId="45" applyFont="1" applyBorder="1" applyAlignment="1">
      <alignment horizontal="center" vertical="center"/>
    </xf>
    <xf numFmtId="0" fontId="20" fillId="0" borderId="139" xfId="45" applyFont="1" applyBorder="1" applyAlignment="1">
      <alignment horizontal="center" vertical="center"/>
    </xf>
    <xf numFmtId="0" fontId="20" fillId="0" borderId="140" xfId="45" applyFont="1" applyBorder="1" applyAlignment="1">
      <alignment horizontal="center" vertical="center" shrinkToFit="1"/>
    </xf>
    <xf numFmtId="0" fontId="20" fillId="0" borderId="141" xfId="45" applyFont="1" applyBorder="1" applyAlignment="1">
      <alignment horizontal="center" vertical="center" shrinkToFit="1"/>
    </xf>
    <xf numFmtId="0" fontId="20" fillId="0" borderId="142" xfId="45" applyFont="1" applyBorder="1" applyAlignment="1">
      <alignment horizontal="center" vertical="center" shrinkToFit="1"/>
    </xf>
    <xf numFmtId="0" fontId="57" fillId="7" borderId="143" xfId="45" applyFont="1" applyFill="1" applyBorder="1">
      <alignment vertical="center"/>
    </xf>
    <xf numFmtId="0" fontId="38" fillId="0" borderId="144" xfId="45" applyFont="1" applyBorder="1" applyProtection="1">
      <alignment vertical="center"/>
    </xf>
    <xf numFmtId="0" fontId="38" fillId="0" borderId="145" xfId="45" applyFont="1" applyBorder="1" applyProtection="1">
      <alignment vertical="center"/>
    </xf>
    <xf numFmtId="0" fontId="38" fillId="0" borderId="146" xfId="45" applyFont="1" applyBorder="1" applyProtection="1">
      <alignment vertical="center"/>
    </xf>
    <xf numFmtId="0" fontId="57" fillId="0" borderId="147" xfId="45" applyFont="1" applyBorder="1">
      <alignment vertical="center"/>
    </xf>
    <xf numFmtId="0" fontId="57" fillId="0" borderId="148" xfId="45" applyFont="1" applyBorder="1">
      <alignment vertical="center"/>
    </xf>
    <xf numFmtId="0" fontId="38" fillId="0" borderId="145" xfId="45" applyFont="1" applyBorder="1" applyAlignment="1">
      <alignment horizontal="center" vertical="center" wrapText="1"/>
    </xf>
    <xf numFmtId="0" fontId="38" fillId="0" borderId="149" xfId="45" applyFont="1" applyBorder="1" applyAlignment="1">
      <alignment horizontal="center" vertical="center" wrapText="1"/>
    </xf>
    <xf numFmtId="0" fontId="20" fillId="0" borderId="0" xfId="45" applyFont="1" applyAlignment="1">
      <alignment horizontal="left" vertical="center"/>
    </xf>
    <xf numFmtId="0" fontId="20" fillId="0" borderId="0" xfId="45" applyFont="1" applyBorder="1" applyProtection="1">
      <alignment vertical="center"/>
    </xf>
    <xf numFmtId="0" fontId="38" fillId="0" borderId="0" xfId="45" applyFont="1" applyBorder="1" applyAlignment="1" applyProtection="1">
      <alignment horizontal="left" vertical="center"/>
    </xf>
    <xf numFmtId="0" fontId="57" fillId="0" borderId="0" xfId="45" applyFont="1" applyAlignment="1" applyProtection="1">
      <alignment horizontal="left" vertical="center"/>
    </xf>
    <xf numFmtId="0" fontId="20" fillId="0" borderId="144" xfId="45" applyFont="1" applyBorder="1" applyAlignment="1">
      <alignment horizontal="center" vertical="center" wrapText="1"/>
    </xf>
    <xf numFmtId="0" fontId="20" fillId="0" borderId="145" xfId="45" applyFont="1" applyBorder="1" applyAlignment="1">
      <alignment horizontal="center" vertical="center" wrapText="1"/>
    </xf>
    <xf numFmtId="0" fontId="20" fillId="0" borderId="149" xfId="45" applyFont="1" applyBorder="1" applyAlignment="1">
      <alignment horizontal="center" vertical="center" wrapText="1"/>
    </xf>
    <xf numFmtId="0" fontId="20" fillId="3" borderId="144" xfId="45" applyFont="1" applyFill="1" applyBorder="1" applyAlignment="1" applyProtection="1">
      <alignment horizontal="center" vertical="center"/>
      <protection locked="0"/>
    </xf>
    <xf numFmtId="0" fontId="20" fillId="3" borderId="145" xfId="45" applyFont="1" applyFill="1" applyBorder="1" applyAlignment="1" applyProtection="1">
      <alignment horizontal="center" vertical="center"/>
      <protection locked="0"/>
    </xf>
    <xf numFmtId="0" fontId="20" fillId="3" borderId="146" xfId="45" applyFont="1" applyFill="1" applyBorder="1" applyAlignment="1" applyProtection="1">
      <alignment horizontal="center" vertical="center"/>
      <protection locked="0"/>
    </xf>
    <xf numFmtId="0" fontId="20" fillId="3" borderId="150" xfId="45" applyFont="1" applyFill="1" applyBorder="1" applyAlignment="1" applyProtection="1">
      <alignment horizontal="center" vertical="center"/>
      <protection locked="0"/>
    </xf>
    <xf numFmtId="0" fontId="20" fillId="3" borderId="150" xfId="45" applyFont="1" applyFill="1" applyBorder="1" applyAlignment="1" applyProtection="1">
      <alignment horizontal="center" vertical="center" shrinkToFit="1"/>
      <protection locked="0"/>
    </xf>
    <xf numFmtId="0" fontId="20" fillId="3" borderId="145" xfId="45" applyFont="1" applyFill="1" applyBorder="1" applyAlignment="1" applyProtection="1">
      <alignment horizontal="center" vertical="center" shrinkToFit="1"/>
      <protection locked="0"/>
    </xf>
    <xf numFmtId="0" fontId="20" fillId="3" borderId="146" xfId="45" applyFont="1" applyFill="1" applyBorder="1" applyAlignment="1" applyProtection="1">
      <alignment horizontal="center" vertical="center" shrinkToFit="1"/>
      <protection locked="0"/>
    </xf>
    <xf numFmtId="0" fontId="61" fillId="7" borderId="151" xfId="45" applyFont="1" applyFill="1" applyBorder="1" applyAlignment="1">
      <alignment horizontal="center" vertical="center"/>
    </xf>
    <xf numFmtId="0" fontId="38" fillId="0" borderId="152" xfId="45" applyFont="1" applyFill="1" applyBorder="1" applyAlignment="1" applyProtection="1">
      <alignment vertical="center" wrapText="1"/>
    </xf>
    <xf numFmtId="0" fontId="38" fillId="0" borderId="0" xfId="45" applyFont="1" applyFill="1" applyBorder="1" applyAlignment="1" applyProtection="1">
      <alignment vertical="center" wrapText="1"/>
    </xf>
    <xf numFmtId="0" fontId="38" fillId="0" borderId="24" xfId="45" applyFont="1" applyFill="1" applyBorder="1" applyAlignment="1" applyProtection="1">
      <alignment vertical="center" wrapText="1"/>
    </xf>
    <xf numFmtId="0" fontId="57" fillId="0" borderId="30" xfId="45" applyFont="1" applyFill="1" applyBorder="1" applyAlignment="1">
      <alignment vertical="center" wrapText="1"/>
    </xf>
    <xf numFmtId="0" fontId="57" fillId="0" borderId="153" xfId="45" applyFont="1" applyFill="1" applyBorder="1" applyAlignment="1">
      <alignment vertical="center" wrapText="1"/>
    </xf>
    <xf numFmtId="0" fontId="38" fillId="0" borderId="0" xfId="45" applyFont="1" applyBorder="1" applyAlignment="1">
      <alignment horizontal="center" vertical="center" wrapText="1"/>
    </xf>
    <xf numFmtId="0" fontId="38" fillId="0" borderId="154" xfId="45" applyFont="1" applyBorder="1" applyAlignment="1">
      <alignment horizontal="center" vertical="center" wrapText="1"/>
    </xf>
    <xf numFmtId="0" fontId="22" fillId="0" borderId="0" xfId="45" applyFont="1">
      <alignment vertical="center"/>
    </xf>
    <xf numFmtId="0" fontId="57" fillId="0" borderId="0" xfId="45" applyFont="1" applyFill="1" applyAlignment="1">
      <alignment vertical="center" textRotation="90"/>
    </xf>
    <xf numFmtId="0" fontId="57" fillId="0" borderId="0" xfId="45" applyFont="1" applyFill="1" applyAlignment="1">
      <alignment horizontal="left" vertical="center"/>
    </xf>
    <xf numFmtId="0" fontId="20" fillId="0" borderId="152" xfId="45" applyFont="1" applyBorder="1" applyAlignment="1">
      <alignment horizontal="center" vertical="center" wrapText="1"/>
    </xf>
    <xf numFmtId="0" fontId="20" fillId="0" borderId="0" xfId="45" applyFont="1" applyBorder="1" applyAlignment="1">
      <alignment horizontal="center" vertical="center" wrapText="1"/>
    </xf>
    <xf numFmtId="0" fontId="20" fillId="0" borderId="154" xfId="45" applyFont="1" applyBorder="1" applyAlignment="1">
      <alignment horizontal="center" vertical="center" wrapText="1"/>
    </xf>
    <xf numFmtId="0" fontId="20" fillId="3" borderId="152" xfId="45" applyFont="1" applyFill="1" applyBorder="1" applyAlignment="1" applyProtection="1">
      <alignment horizontal="center" vertical="center"/>
      <protection locked="0"/>
    </xf>
    <xf numFmtId="0" fontId="20" fillId="3" borderId="0" xfId="45" applyFont="1" applyFill="1" applyBorder="1" applyAlignment="1" applyProtection="1">
      <alignment horizontal="center" vertical="center"/>
      <protection locked="0"/>
    </xf>
    <xf numFmtId="0" fontId="20" fillId="3" borderId="24" xfId="45" applyFont="1" applyFill="1" applyBorder="1" applyAlignment="1" applyProtection="1">
      <alignment horizontal="center" vertical="center"/>
      <protection locked="0"/>
    </xf>
    <xf numFmtId="0" fontId="20" fillId="3" borderId="45" xfId="45" applyFont="1" applyFill="1" applyBorder="1" applyAlignment="1" applyProtection="1">
      <alignment horizontal="center" vertical="center"/>
      <protection locked="0"/>
    </xf>
    <xf numFmtId="0" fontId="20" fillId="3" borderId="45" xfId="45" applyFont="1" applyFill="1" applyBorder="1" applyAlignment="1" applyProtection="1">
      <alignment horizontal="center" vertical="center" shrinkToFit="1"/>
      <protection locked="0"/>
    </xf>
    <xf numFmtId="0" fontId="20" fillId="3" borderId="0" xfId="45" applyFont="1" applyFill="1" applyBorder="1" applyAlignment="1" applyProtection="1">
      <alignment horizontal="center" vertical="center" shrinkToFit="1"/>
      <protection locked="0"/>
    </xf>
    <xf numFmtId="0" fontId="20" fillId="3" borderId="24" xfId="45" applyFont="1" applyFill="1" applyBorder="1" applyAlignment="1" applyProtection="1">
      <alignment horizontal="center" vertical="center" shrinkToFit="1"/>
      <protection locked="0"/>
    </xf>
    <xf numFmtId="0" fontId="20" fillId="0" borderId="155" xfId="45" applyFont="1" applyBorder="1" applyAlignment="1">
      <alignment horizontal="center" vertical="center" wrapText="1"/>
    </xf>
    <xf numFmtId="0" fontId="20" fillId="0" borderId="10" xfId="45" applyFont="1" applyBorder="1" applyAlignment="1">
      <alignment horizontal="center" vertical="center" wrapText="1"/>
    </xf>
    <xf numFmtId="0" fontId="20" fillId="0" borderId="156" xfId="45" applyFont="1" applyBorder="1" applyAlignment="1">
      <alignment horizontal="center" vertical="center" wrapText="1"/>
    </xf>
    <xf numFmtId="0" fontId="20" fillId="3" borderId="155" xfId="45" applyFont="1" applyFill="1" applyBorder="1" applyAlignment="1" applyProtection="1">
      <alignment horizontal="center" vertical="center"/>
      <protection locked="0"/>
    </xf>
    <xf numFmtId="0" fontId="20" fillId="3" borderId="10" xfId="45" applyFont="1" applyFill="1" applyBorder="1" applyAlignment="1" applyProtection="1">
      <alignment horizontal="center" vertical="center"/>
      <protection locked="0"/>
    </xf>
    <xf numFmtId="0" fontId="20" fillId="3" borderId="49" xfId="45" applyFont="1" applyFill="1" applyBorder="1" applyAlignment="1" applyProtection="1">
      <alignment horizontal="center" vertical="center"/>
      <protection locked="0"/>
    </xf>
    <xf numFmtId="0" fontId="20" fillId="3" borderId="9" xfId="45" applyFont="1" applyFill="1" applyBorder="1" applyAlignment="1" applyProtection="1">
      <alignment horizontal="center" vertical="center"/>
      <protection locked="0"/>
    </xf>
    <xf numFmtId="0" fontId="20" fillId="3" borderId="9" xfId="45" applyFont="1" applyFill="1" applyBorder="1" applyAlignment="1" applyProtection="1">
      <alignment horizontal="center" vertical="center" shrinkToFit="1"/>
      <protection locked="0"/>
    </xf>
    <xf numFmtId="0" fontId="20" fillId="3" borderId="10" xfId="45" applyFont="1" applyFill="1" applyBorder="1" applyAlignment="1" applyProtection="1">
      <alignment horizontal="center" vertical="center" shrinkToFit="1"/>
      <protection locked="0"/>
    </xf>
    <xf numFmtId="0" fontId="20" fillId="3" borderId="49" xfId="45" applyFont="1" applyFill="1" applyBorder="1" applyAlignment="1" applyProtection="1">
      <alignment horizontal="center" vertical="center" shrinkToFit="1"/>
      <protection locked="0"/>
    </xf>
    <xf numFmtId="0" fontId="60" fillId="7" borderId="0" xfId="45" applyFont="1" applyFill="1" applyBorder="1" applyProtection="1">
      <alignment vertical="center"/>
    </xf>
    <xf numFmtId="0" fontId="20" fillId="3" borderId="155" xfId="45" applyFont="1" applyFill="1" applyBorder="1" applyAlignment="1" applyProtection="1">
      <alignment horizontal="center" vertical="center" wrapText="1"/>
      <protection locked="0"/>
    </xf>
    <xf numFmtId="0" fontId="20" fillId="3" borderId="10" xfId="45" applyFont="1" applyFill="1" applyBorder="1" applyAlignment="1" applyProtection="1">
      <alignment horizontal="center" vertical="center" wrapText="1"/>
      <protection locked="0"/>
    </xf>
    <xf numFmtId="0" fontId="20" fillId="3" borderId="44" xfId="45" applyFont="1" applyFill="1" applyBorder="1" applyAlignment="1" applyProtection="1">
      <alignment horizontal="center" vertical="center" wrapText="1"/>
      <protection locked="0"/>
    </xf>
    <xf numFmtId="0" fontId="20" fillId="3" borderId="43" xfId="45" applyFont="1" applyFill="1" applyBorder="1" applyAlignment="1" applyProtection="1">
      <alignment horizontal="center" vertical="center" wrapText="1"/>
      <protection locked="0"/>
    </xf>
    <xf numFmtId="0" fontId="20" fillId="3" borderId="156" xfId="45" applyFont="1" applyFill="1" applyBorder="1" applyAlignment="1" applyProtection="1">
      <alignment horizontal="center" vertical="center" wrapText="1"/>
      <protection locked="0"/>
    </xf>
    <xf numFmtId="0" fontId="57" fillId="7" borderId="151" xfId="45" applyFont="1" applyFill="1" applyBorder="1" applyAlignment="1">
      <alignment horizontal="center" vertical="center" wrapText="1"/>
    </xf>
    <xf numFmtId="0" fontId="38" fillId="0" borderId="157" xfId="45" applyFont="1" applyFill="1" applyBorder="1" applyAlignment="1" applyProtection="1">
      <alignment vertical="center" wrapText="1"/>
    </xf>
    <xf numFmtId="0" fontId="38" fillId="0" borderId="30" xfId="45" applyFont="1" applyFill="1" applyBorder="1" applyAlignment="1" applyProtection="1">
      <alignment vertical="center" wrapText="1"/>
    </xf>
    <xf numFmtId="0" fontId="60" fillId="0" borderId="0" xfId="45" applyFont="1" applyAlignment="1" applyProtection="1">
      <alignment horizontal="left" vertical="center"/>
    </xf>
    <xf numFmtId="0" fontId="20" fillId="0" borderId="0" xfId="45" applyFont="1" applyBorder="1" applyAlignment="1" applyProtection="1">
      <alignment horizontal="left" vertical="center"/>
    </xf>
    <xf numFmtId="20" fontId="20" fillId="7" borderId="0" xfId="45" applyNumberFormat="1" applyFont="1" applyFill="1" applyBorder="1" applyAlignment="1" applyProtection="1">
      <alignment vertical="center"/>
    </xf>
    <xf numFmtId="0" fontId="57" fillId="0" borderId="158" xfId="45" applyFont="1" applyBorder="1" applyAlignment="1">
      <alignment horizontal="center" vertical="center" wrapText="1"/>
    </xf>
    <xf numFmtId="0" fontId="57" fillId="0" borderId="20" xfId="45" applyFont="1" applyBorder="1" applyAlignment="1">
      <alignment horizontal="center" vertical="center" wrapText="1"/>
    </xf>
    <xf numFmtId="0" fontId="57" fillId="0" borderId="159" xfId="45" applyFont="1" applyBorder="1" applyAlignment="1">
      <alignment horizontal="center" vertical="center" wrapText="1"/>
    </xf>
    <xf numFmtId="0" fontId="20" fillId="3" borderId="158" xfId="45" applyFont="1" applyFill="1" applyBorder="1" applyAlignment="1" applyProtection="1">
      <alignment horizontal="center" vertical="center" wrapText="1"/>
      <protection locked="0"/>
    </xf>
    <xf numFmtId="0" fontId="20" fillId="17" borderId="20" xfId="45" applyFont="1" applyFill="1" applyBorder="1" applyAlignment="1" applyProtection="1">
      <alignment horizontal="center" vertical="center" wrapText="1"/>
      <protection locked="0"/>
    </xf>
    <xf numFmtId="0" fontId="20" fillId="17" borderId="44" xfId="45" applyFont="1" applyFill="1" applyBorder="1" applyAlignment="1" applyProtection="1">
      <alignment horizontal="center" vertical="center" wrapText="1"/>
      <protection locked="0"/>
    </xf>
    <xf numFmtId="0" fontId="20" fillId="17" borderId="159" xfId="45" applyFont="1" applyFill="1" applyBorder="1" applyAlignment="1" applyProtection="1">
      <alignment horizontal="center" vertical="center" wrapText="1"/>
      <protection locked="0"/>
    </xf>
    <xf numFmtId="0" fontId="38" fillId="0" borderId="152" xfId="45" applyFont="1" applyFill="1" applyBorder="1" applyAlignment="1" applyProtection="1">
      <alignment horizontal="center" vertical="center" wrapText="1"/>
    </xf>
    <xf numFmtId="0" fontId="38" fillId="0" borderId="0" xfId="45" applyFont="1" applyFill="1" applyBorder="1" applyAlignment="1" applyProtection="1">
      <alignment horizontal="center" vertical="center" wrapText="1"/>
    </xf>
    <xf numFmtId="0" fontId="38" fillId="0" borderId="24" xfId="45" applyFont="1" applyFill="1" applyBorder="1" applyAlignment="1" applyProtection="1">
      <alignment horizontal="center" vertical="center" wrapText="1"/>
    </xf>
    <xf numFmtId="0" fontId="38" fillId="0" borderId="30" xfId="45" applyFont="1" applyFill="1" applyBorder="1" applyAlignment="1">
      <alignment horizontal="left" vertical="center" wrapText="1"/>
    </xf>
    <xf numFmtId="0" fontId="38" fillId="0" borderId="153" xfId="45" applyFont="1" applyFill="1" applyBorder="1" applyAlignment="1">
      <alignment horizontal="left" vertical="center" wrapText="1"/>
    </xf>
    <xf numFmtId="0" fontId="57" fillId="0" borderId="0" xfId="45" applyFont="1" applyAlignment="1">
      <alignment vertical="center" shrinkToFit="1"/>
    </xf>
    <xf numFmtId="0" fontId="60" fillId="0" borderId="0" xfId="45" applyFont="1" applyAlignment="1">
      <alignment horizontal="left" vertical="center"/>
    </xf>
    <xf numFmtId="0" fontId="20" fillId="0" borderId="160" xfId="45" applyFont="1" applyBorder="1" applyAlignment="1">
      <alignment horizontal="center" vertical="center" wrapText="1"/>
    </xf>
    <xf numFmtId="0" fontId="20" fillId="0" borderId="3" xfId="45" applyFont="1" applyBorder="1" applyAlignment="1">
      <alignment horizontal="center" vertical="center" wrapText="1"/>
    </xf>
    <xf numFmtId="0" fontId="20" fillId="0" borderId="161" xfId="45" applyFont="1" applyBorder="1" applyAlignment="1">
      <alignment horizontal="center" vertical="center" wrapText="1"/>
    </xf>
    <xf numFmtId="0" fontId="20" fillId="3" borderId="162" xfId="45" applyFont="1" applyFill="1" applyBorder="1" applyAlignment="1" applyProtection="1">
      <alignment horizontal="center" vertical="center" wrapText="1"/>
      <protection locked="0"/>
    </xf>
    <xf numFmtId="0" fontId="20" fillId="17" borderId="1" xfId="45" applyFont="1" applyFill="1" applyBorder="1" applyAlignment="1" applyProtection="1">
      <alignment horizontal="center" vertical="center" wrapText="1"/>
      <protection locked="0"/>
    </xf>
    <xf numFmtId="0" fontId="20" fillId="3" borderId="1" xfId="45" applyFont="1" applyFill="1" applyBorder="1" applyAlignment="1" applyProtection="1">
      <alignment horizontal="center" vertical="center" wrapText="1"/>
      <protection locked="0"/>
    </xf>
    <xf numFmtId="0" fontId="20" fillId="17" borderId="163" xfId="45" applyFont="1" applyFill="1" applyBorder="1" applyAlignment="1" applyProtection="1">
      <alignment horizontal="center" vertical="center" wrapText="1"/>
      <protection locked="0"/>
    </xf>
    <xf numFmtId="0" fontId="57" fillId="7" borderId="151" xfId="45" applyFont="1" applyFill="1" applyBorder="1" applyAlignment="1">
      <alignment horizontal="center" vertical="center" shrinkToFit="1"/>
    </xf>
    <xf numFmtId="0" fontId="14" fillId="0" borderId="0" xfId="45" applyFont="1" applyAlignment="1">
      <alignment vertical="center" shrinkToFit="1"/>
    </xf>
    <xf numFmtId="0" fontId="57" fillId="0" borderId="0" xfId="45" applyFont="1" applyFill="1" applyAlignment="1">
      <alignment vertical="center" wrapText="1"/>
    </xf>
    <xf numFmtId="0" fontId="20" fillId="7" borderId="0" xfId="45" applyFont="1" applyFill="1" applyBorder="1" applyAlignment="1" applyProtection="1">
      <alignment vertical="center"/>
    </xf>
    <xf numFmtId="0" fontId="20" fillId="0" borderId="0" xfId="45" applyFont="1" applyBorder="1" applyAlignment="1" applyProtection="1">
      <alignment horizontal="right" vertical="center"/>
    </xf>
    <xf numFmtId="0" fontId="20" fillId="17" borderId="157" xfId="45" applyFont="1" applyFill="1" applyBorder="1" applyAlignment="1" applyProtection="1">
      <alignment horizontal="center" vertical="center" wrapText="1"/>
      <protection locked="0"/>
    </xf>
    <xf numFmtId="0" fontId="20" fillId="17" borderId="30" xfId="45" applyFont="1" applyFill="1" applyBorder="1" applyAlignment="1" applyProtection="1">
      <alignment horizontal="center" vertical="center" wrapText="1"/>
      <protection locked="0"/>
    </xf>
    <xf numFmtId="0" fontId="20" fillId="17" borderId="153" xfId="45" applyFont="1" applyFill="1" applyBorder="1" applyAlignment="1" applyProtection="1">
      <alignment horizontal="center" vertical="center" wrapText="1"/>
      <protection locked="0"/>
    </xf>
    <xf numFmtId="0" fontId="20" fillId="0" borderId="0" xfId="45" applyFont="1" applyBorder="1" applyAlignment="1" applyProtection="1">
      <alignment horizontal="center" vertical="center"/>
    </xf>
    <xf numFmtId="20" fontId="20" fillId="0" borderId="0" xfId="45" applyNumberFormat="1" applyFont="1" applyBorder="1" applyAlignment="1" applyProtection="1">
      <alignment vertical="center"/>
    </xf>
    <xf numFmtId="0" fontId="20" fillId="17" borderId="164" xfId="45" applyFont="1" applyFill="1" applyBorder="1" applyAlignment="1" applyProtection="1">
      <alignment horizontal="center" vertical="center" wrapText="1"/>
      <protection locked="0"/>
    </xf>
    <xf numFmtId="0" fontId="20" fillId="17" borderId="8" xfId="45" applyFont="1" applyFill="1" applyBorder="1" applyAlignment="1" applyProtection="1">
      <alignment horizontal="center" vertical="center" wrapText="1"/>
      <protection locked="0"/>
    </xf>
    <xf numFmtId="0" fontId="20" fillId="17" borderId="165" xfId="45" applyFont="1" applyFill="1" applyBorder="1" applyAlignment="1" applyProtection="1">
      <alignment horizontal="center" vertical="center" wrapText="1"/>
      <protection locked="0"/>
    </xf>
    <xf numFmtId="0" fontId="38" fillId="0" borderId="155" xfId="45" applyFont="1" applyFill="1" applyBorder="1" applyAlignment="1" applyProtection="1">
      <alignment horizontal="center" vertical="center" wrapText="1"/>
    </xf>
    <xf numFmtId="0" fontId="38" fillId="0" borderId="10" xfId="45" applyFont="1" applyFill="1" applyBorder="1" applyAlignment="1" applyProtection="1">
      <alignment horizontal="center" vertical="center" wrapText="1"/>
    </xf>
    <xf numFmtId="0" fontId="38" fillId="0" borderId="49" xfId="45" applyFont="1" applyFill="1" applyBorder="1" applyAlignment="1" applyProtection="1">
      <alignment horizontal="center" vertical="center" wrapText="1"/>
    </xf>
    <xf numFmtId="0" fontId="38" fillId="0" borderId="166" xfId="45" applyFont="1" applyBorder="1" applyAlignment="1">
      <alignment horizontal="center" vertical="center" wrapText="1"/>
    </xf>
    <xf numFmtId="0" fontId="38" fillId="0" borderId="167" xfId="45" applyFont="1" applyBorder="1" applyAlignment="1">
      <alignment horizontal="center" vertical="center" wrapText="1"/>
    </xf>
    <xf numFmtId="0" fontId="60" fillId="0" borderId="0" xfId="45" applyFont="1" applyAlignment="1" applyProtection="1">
      <alignment horizontal="right" vertical="center"/>
    </xf>
    <xf numFmtId="0" fontId="20" fillId="0" borderId="0" xfId="45" applyFont="1" applyBorder="1" applyAlignment="1" applyProtection="1">
      <alignment vertical="center"/>
    </xf>
    <xf numFmtId="0" fontId="20" fillId="16" borderId="160" xfId="45" applyFont="1" applyFill="1" applyBorder="1" applyAlignment="1" applyProtection="1">
      <alignment horizontal="center" vertical="center" wrapText="1"/>
      <protection locked="0"/>
    </xf>
    <xf numFmtId="0" fontId="20" fillId="16" borderId="3" xfId="45" applyFont="1" applyFill="1" applyBorder="1" applyAlignment="1" applyProtection="1">
      <alignment horizontal="center" vertical="center" wrapText="1"/>
      <protection locked="0"/>
    </xf>
    <xf numFmtId="0" fontId="20" fillId="16" borderId="2" xfId="45" applyFont="1" applyFill="1" applyBorder="1" applyAlignment="1" applyProtection="1">
      <alignment horizontal="center" vertical="center" wrapText="1"/>
      <protection locked="0"/>
    </xf>
    <xf numFmtId="0" fontId="20" fillId="16" borderId="29" xfId="45" applyFont="1" applyFill="1" applyBorder="1" applyAlignment="1" applyProtection="1">
      <alignment horizontal="center" vertical="center" wrapText="1"/>
      <protection locked="0"/>
    </xf>
    <xf numFmtId="0" fontId="20" fillId="16" borderId="161" xfId="45" applyFont="1" applyFill="1" applyBorder="1" applyAlignment="1" applyProtection="1">
      <alignment horizontal="center" vertical="center" wrapText="1"/>
      <protection locked="0"/>
    </xf>
    <xf numFmtId="0" fontId="38" fillId="0" borderId="168" xfId="45" applyFont="1" applyFill="1" applyBorder="1" applyAlignment="1">
      <alignment vertical="center" wrapText="1"/>
    </xf>
    <xf numFmtId="0" fontId="38" fillId="0" borderId="169" xfId="45" applyFont="1" applyFill="1" applyBorder="1" applyAlignment="1">
      <alignment vertical="center" wrapText="1"/>
    </xf>
    <xf numFmtId="0" fontId="38" fillId="0" borderId="24" xfId="45" applyFont="1" applyBorder="1" applyAlignment="1">
      <alignment horizontal="center" vertical="center"/>
    </xf>
    <xf numFmtId="0" fontId="38" fillId="0" borderId="30" xfId="45" applyFont="1" applyBorder="1" applyAlignment="1">
      <alignment horizontal="center" vertical="center"/>
    </xf>
    <xf numFmtId="0" fontId="38" fillId="16" borderId="153" xfId="45" applyFont="1" applyFill="1" applyBorder="1" applyAlignment="1" applyProtection="1">
      <alignment horizontal="center" vertical="center"/>
      <protection locked="0"/>
    </xf>
    <xf numFmtId="0" fontId="20" fillId="16" borderId="152" xfId="45" applyFont="1" applyFill="1" applyBorder="1" applyAlignment="1" applyProtection="1">
      <alignment horizontal="center" vertical="center" wrapText="1"/>
      <protection locked="0"/>
    </xf>
    <xf numFmtId="0" fontId="20" fillId="16" borderId="0" xfId="45" applyFont="1" applyFill="1" applyBorder="1" applyAlignment="1" applyProtection="1">
      <alignment horizontal="center" vertical="center" wrapText="1"/>
      <protection locked="0"/>
    </xf>
    <xf numFmtId="0" fontId="20" fillId="16" borderId="45" xfId="45" applyFont="1" applyFill="1" applyBorder="1" applyAlignment="1" applyProtection="1">
      <alignment horizontal="center" vertical="center" wrapText="1"/>
      <protection locked="0"/>
    </xf>
    <xf numFmtId="0" fontId="20" fillId="16" borderId="24" xfId="45" applyFont="1" applyFill="1" applyBorder="1" applyAlignment="1" applyProtection="1">
      <alignment horizontal="center" vertical="center" wrapText="1"/>
      <protection locked="0"/>
    </xf>
    <xf numFmtId="0" fontId="20" fillId="16" borderId="154" xfId="45" applyFont="1" applyFill="1" applyBorder="1" applyAlignment="1" applyProtection="1">
      <alignment horizontal="center" vertical="center" wrapText="1"/>
      <protection locked="0"/>
    </xf>
    <xf numFmtId="188" fontId="38" fillId="0" borderId="170" xfId="45" applyNumberFormat="1" applyFont="1" applyFill="1" applyBorder="1" applyAlignment="1">
      <alignment horizontal="left" vertical="center" shrinkToFit="1"/>
    </xf>
    <xf numFmtId="188" fontId="38" fillId="0" borderId="171" xfId="45" applyNumberFormat="1" applyFont="1" applyFill="1" applyBorder="1" applyAlignment="1">
      <alignment horizontal="left" vertical="center" shrinkToFit="1"/>
    </xf>
    <xf numFmtId="0" fontId="38" fillId="0" borderId="170" xfId="45" applyFont="1" applyFill="1" applyBorder="1" applyAlignment="1">
      <alignment horizontal="left" vertical="center" shrinkToFit="1"/>
    </xf>
    <xf numFmtId="0" fontId="38" fillId="0" borderId="171" xfId="45" applyFont="1" applyFill="1" applyBorder="1" applyAlignment="1">
      <alignment horizontal="left" vertical="center" shrinkToFit="1"/>
    </xf>
    <xf numFmtId="0" fontId="20" fillId="0" borderId="172" xfId="45" applyFont="1" applyBorder="1" applyAlignment="1">
      <alignment horizontal="center" vertical="center" wrapText="1"/>
    </xf>
    <xf numFmtId="0" fontId="20" fillId="0" borderId="166" xfId="45" applyFont="1" applyBorder="1" applyAlignment="1">
      <alignment horizontal="center" vertical="center" wrapText="1"/>
    </xf>
    <xf numFmtId="0" fontId="20" fillId="0" borderId="167" xfId="45" applyFont="1" applyBorder="1" applyAlignment="1">
      <alignment horizontal="center" vertical="center" wrapText="1"/>
    </xf>
    <xf numFmtId="0" fontId="20" fillId="16" borderId="172" xfId="45" applyFont="1" applyFill="1" applyBorder="1" applyAlignment="1" applyProtection="1">
      <alignment horizontal="center" vertical="center" wrapText="1"/>
      <protection locked="0"/>
    </xf>
    <xf numFmtId="0" fontId="20" fillId="16" borderId="166" xfId="45" applyFont="1" applyFill="1" applyBorder="1" applyAlignment="1" applyProtection="1">
      <alignment horizontal="center" vertical="center" wrapText="1"/>
      <protection locked="0"/>
    </xf>
    <xf numFmtId="0" fontId="20" fillId="16" borderId="173" xfId="45" applyFont="1" applyFill="1" applyBorder="1" applyAlignment="1" applyProtection="1">
      <alignment horizontal="center" vertical="center" wrapText="1"/>
      <protection locked="0"/>
    </xf>
    <xf numFmtId="0" fontId="20" fillId="16" borderId="174" xfId="45" applyFont="1" applyFill="1" applyBorder="1" applyAlignment="1" applyProtection="1">
      <alignment horizontal="center" vertical="center" wrapText="1"/>
      <protection locked="0"/>
    </xf>
    <xf numFmtId="0" fontId="20" fillId="16" borderId="167" xfId="45" applyFont="1" applyFill="1" applyBorder="1" applyAlignment="1" applyProtection="1">
      <alignment horizontal="center" vertical="center" wrapText="1"/>
      <protection locked="0"/>
    </xf>
    <xf numFmtId="0" fontId="57" fillId="0" borderId="144" xfId="45" applyFont="1" applyBorder="1" applyAlignment="1">
      <alignment horizontal="center" vertical="center" wrapText="1"/>
    </xf>
    <xf numFmtId="0" fontId="57" fillId="0" borderId="145" xfId="45" applyFont="1" applyBorder="1" applyAlignment="1">
      <alignment horizontal="center" vertical="center" wrapText="1"/>
    </xf>
    <xf numFmtId="0" fontId="57" fillId="0" borderId="149" xfId="45" applyFont="1" applyBorder="1" applyAlignment="1">
      <alignment horizontal="center" vertical="center" wrapText="1"/>
    </xf>
    <xf numFmtId="0" fontId="14" fillId="0" borderId="175" xfId="45" applyFont="1" applyFill="1" applyBorder="1" applyAlignment="1">
      <alignment horizontal="center" vertical="center" wrapText="1"/>
    </xf>
    <xf numFmtId="0" fontId="14" fillId="0" borderId="176" xfId="45" applyFont="1" applyFill="1" applyBorder="1" applyAlignment="1">
      <alignment horizontal="center" vertical="center" wrapText="1"/>
    </xf>
    <xf numFmtId="0" fontId="62" fillId="0" borderId="177" xfId="45" applyFont="1" applyFill="1" applyBorder="1" applyAlignment="1">
      <alignment horizontal="center" vertical="center" wrapText="1"/>
    </xf>
    <xf numFmtId="0" fontId="14" fillId="0" borderId="178" xfId="45" applyFont="1" applyFill="1" applyBorder="1" applyAlignment="1">
      <alignment horizontal="center" vertical="center" wrapText="1"/>
    </xf>
    <xf numFmtId="0" fontId="62" fillId="0" borderId="179" xfId="45" applyFont="1" applyFill="1" applyBorder="1" applyAlignment="1">
      <alignment horizontal="center" vertical="center" wrapText="1"/>
    </xf>
    <xf numFmtId="0" fontId="62" fillId="7" borderId="151" xfId="45" applyFont="1" applyFill="1" applyBorder="1" applyAlignment="1">
      <alignment horizontal="center" vertical="center" wrapText="1"/>
    </xf>
    <xf numFmtId="0" fontId="57" fillId="0" borderId="152" xfId="45" applyFont="1" applyBorder="1" applyAlignment="1">
      <alignment horizontal="center" vertical="center" wrapText="1"/>
    </xf>
    <xf numFmtId="0" fontId="57" fillId="0" borderId="0" xfId="45" applyFont="1" applyBorder="1" applyAlignment="1">
      <alignment horizontal="center" vertical="center" wrapText="1"/>
    </xf>
    <xf numFmtId="0" fontId="57" fillId="0" borderId="154" xfId="45" applyFont="1" applyBorder="1" applyAlignment="1">
      <alignment horizontal="center" vertical="center" wrapText="1"/>
    </xf>
    <xf numFmtId="0" fontId="14" fillId="0" borderId="170" xfId="45" applyFont="1" applyFill="1" applyBorder="1" applyAlignment="1">
      <alignment horizontal="center" vertical="center" wrapText="1"/>
    </xf>
    <xf numFmtId="0" fontId="14" fillId="0" borderId="171" xfId="45" applyFont="1" applyFill="1" applyBorder="1" applyAlignment="1">
      <alignment horizontal="center" vertical="center" wrapText="1"/>
    </xf>
    <xf numFmtId="0" fontId="62" fillId="0" borderId="180" xfId="45" applyFont="1" applyFill="1" applyBorder="1" applyAlignment="1">
      <alignment horizontal="center" vertical="center" wrapText="1"/>
    </xf>
    <xf numFmtId="0" fontId="14" fillId="0" borderId="181" xfId="45" applyFont="1" applyFill="1" applyBorder="1" applyAlignment="1">
      <alignment horizontal="center" vertical="center" wrapText="1"/>
    </xf>
    <xf numFmtId="0" fontId="62" fillId="0" borderId="182" xfId="45" applyFont="1" applyFill="1" applyBorder="1" applyAlignment="1">
      <alignment horizontal="center" vertical="center" wrapText="1"/>
    </xf>
    <xf numFmtId="0" fontId="57" fillId="0" borderId="172" xfId="45" applyFont="1" applyBorder="1" applyAlignment="1">
      <alignment horizontal="center" vertical="center" wrapText="1"/>
    </xf>
    <xf numFmtId="0" fontId="57" fillId="0" borderId="166" xfId="45" applyFont="1" applyBorder="1" applyAlignment="1">
      <alignment horizontal="center" vertical="center" wrapText="1"/>
    </xf>
    <xf numFmtId="0" fontId="57" fillId="0" borderId="167" xfId="45" applyFont="1" applyBorder="1" applyAlignment="1">
      <alignment horizontal="center" vertical="center" wrapText="1"/>
    </xf>
    <xf numFmtId="0" fontId="14" fillId="0" borderId="183" xfId="45" applyFont="1" applyFill="1" applyBorder="1" applyAlignment="1">
      <alignment horizontal="center" vertical="center" wrapText="1"/>
    </xf>
    <xf numFmtId="0" fontId="14" fillId="0" borderId="184" xfId="45" applyFont="1" applyFill="1" applyBorder="1" applyAlignment="1">
      <alignment horizontal="center" vertical="center" wrapText="1"/>
    </xf>
    <xf numFmtId="0" fontId="62" fillId="0" borderId="185" xfId="45" applyFont="1" applyFill="1" applyBorder="1" applyAlignment="1">
      <alignment horizontal="center" vertical="center" wrapText="1"/>
    </xf>
    <xf numFmtId="0" fontId="14" fillId="0" borderId="186" xfId="45" applyFont="1" applyFill="1" applyBorder="1" applyAlignment="1">
      <alignment horizontal="center" vertical="center" wrapText="1"/>
    </xf>
    <xf numFmtId="0" fontId="62" fillId="0" borderId="187" xfId="45" applyFont="1" applyFill="1" applyBorder="1" applyAlignment="1">
      <alignment horizontal="center" vertical="center" wrapText="1"/>
    </xf>
    <xf numFmtId="0" fontId="38" fillId="0" borderId="183" xfId="45" applyFont="1" applyFill="1" applyBorder="1" applyAlignment="1">
      <alignment horizontal="left" vertical="center" shrinkToFit="1"/>
    </xf>
    <xf numFmtId="0" fontId="38" fillId="0" borderId="184" xfId="45" applyFont="1" applyFill="1" applyBorder="1" applyAlignment="1">
      <alignment horizontal="left" vertical="center" shrinkToFit="1"/>
    </xf>
    <xf numFmtId="0" fontId="38" fillId="0" borderId="188" xfId="45" applyFont="1" applyFill="1" applyBorder="1" applyAlignment="1">
      <alignment horizontal="left" vertical="center" wrapText="1"/>
    </xf>
    <xf numFmtId="0" fontId="38" fillId="0" borderId="189" xfId="45" applyFont="1" applyFill="1" applyBorder="1" applyAlignment="1">
      <alignment horizontal="left" vertical="center" wrapText="1"/>
    </xf>
    <xf numFmtId="0" fontId="38" fillId="0" borderId="174" xfId="45" applyFont="1" applyBorder="1" applyAlignment="1">
      <alignment horizontal="center" vertical="center"/>
    </xf>
    <xf numFmtId="0" fontId="38" fillId="0" borderId="188" xfId="45" applyFont="1" applyBorder="1" applyAlignment="1">
      <alignment horizontal="center" vertical="center"/>
    </xf>
    <xf numFmtId="0" fontId="38" fillId="16" borderId="189" xfId="45" applyFont="1" applyFill="1" applyBorder="1" applyAlignment="1" applyProtection="1">
      <alignment horizontal="center" vertical="center"/>
      <protection locked="0"/>
    </xf>
    <xf numFmtId="0" fontId="20" fillId="7" borderId="0" xfId="45" applyFont="1" applyFill="1" applyBorder="1" applyAlignment="1" applyProtection="1">
      <alignment horizontal="right" vertical="center"/>
    </xf>
    <xf numFmtId="0" fontId="20" fillId="0" borderId="144" xfId="45" quotePrefix="1" applyFont="1" applyBorder="1" applyAlignment="1" applyProtection="1">
      <alignment horizontal="center" vertical="center"/>
    </xf>
    <xf numFmtId="0" fontId="20" fillId="0" borderId="147" xfId="45" applyFont="1" applyBorder="1" applyAlignment="1">
      <alignment horizontal="center" vertical="center"/>
    </xf>
    <xf numFmtId="0" fontId="38" fillId="0" borderId="190" xfId="45" applyFont="1" applyBorder="1" applyAlignment="1">
      <alignment horizontal="center" vertical="center"/>
    </xf>
    <xf numFmtId="0" fontId="38" fillId="0" borderId="191" xfId="45" applyNumberFormat="1" applyFont="1" applyFill="1" applyBorder="1" applyAlignment="1">
      <alignment horizontal="center" vertical="center" wrapText="1"/>
    </xf>
    <xf numFmtId="0" fontId="20" fillId="3" borderId="192" xfId="45" applyFont="1" applyFill="1" applyBorder="1" applyAlignment="1" applyProtection="1">
      <alignment horizontal="center" vertical="center" shrinkToFit="1"/>
      <protection locked="0"/>
    </xf>
    <xf numFmtId="188" fontId="20" fillId="0" borderId="193" xfId="45" applyNumberFormat="1" applyFont="1" applyBorder="1" applyAlignment="1">
      <alignment horizontal="center" vertical="center" shrinkToFit="1"/>
    </xf>
    <xf numFmtId="188" fontId="20" fillId="0" borderId="194" xfId="45" applyNumberFormat="1" applyFont="1" applyBorder="1" applyAlignment="1">
      <alignment horizontal="center" vertical="center" shrinkToFit="1"/>
    </xf>
    <xf numFmtId="188" fontId="38" fillId="7" borderId="195" xfId="45" applyNumberFormat="1" applyFont="1" applyFill="1" applyBorder="1" applyAlignment="1" applyProtection="1">
      <alignment horizontal="center" vertical="center" shrinkToFit="1"/>
    </xf>
    <xf numFmtId="188" fontId="38" fillId="16" borderId="190" xfId="45" applyNumberFormat="1" applyFont="1" applyFill="1" applyBorder="1" applyAlignment="1" applyProtection="1">
      <alignment horizontal="center" vertical="center" shrinkToFit="1"/>
      <protection locked="0"/>
    </xf>
    <xf numFmtId="188" fontId="38" fillId="7" borderId="196" xfId="45" applyNumberFormat="1" applyFont="1" applyFill="1" applyBorder="1" applyAlignment="1" applyProtection="1">
      <alignment horizontal="center" vertical="center" shrinkToFit="1"/>
    </xf>
    <xf numFmtId="188" fontId="38" fillId="7" borderId="190" xfId="45" applyNumberFormat="1" applyFont="1" applyFill="1" applyBorder="1" applyAlignment="1" applyProtection="1">
      <alignment horizontal="center" vertical="center" shrinkToFit="1"/>
    </xf>
    <xf numFmtId="188" fontId="38" fillId="7" borderId="191" xfId="45" applyNumberFormat="1" applyFont="1" applyFill="1" applyBorder="1" applyAlignment="1" applyProtection="1">
      <alignment horizontal="center" vertical="center" shrinkToFit="1"/>
    </xf>
    <xf numFmtId="189" fontId="20" fillId="7" borderId="0" xfId="45" applyNumberFormat="1" applyFont="1" applyFill="1" applyBorder="1" applyAlignment="1" applyProtection="1">
      <alignment vertical="center"/>
    </xf>
    <xf numFmtId="0" fontId="20" fillId="0" borderId="152" xfId="45" applyFont="1" applyBorder="1" applyAlignment="1" applyProtection="1">
      <alignment horizontal="center" vertical="center"/>
    </xf>
    <xf numFmtId="0" fontId="20" fillId="0" borderId="30" xfId="45" applyFont="1" applyBorder="1" applyAlignment="1">
      <alignment horizontal="center" vertical="center"/>
    </xf>
    <xf numFmtId="0" fontId="38" fillId="0" borderId="39" xfId="45" applyFont="1" applyBorder="1" applyAlignment="1">
      <alignment horizontal="center" vertical="center"/>
    </xf>
    <xf numFmtId="0" fontId="38" fillId="0" borderId="197" xfId="45" applyNumberFormat="1" applyFont="1" applyFill="1" applyBorder="1" applyAlignment="1">
      <alignment horizontal="center" vertical="center" wrapText="1"/>
    </xf>
    <xf numFmtId="0" fontId="20" fillId="3" borderId="198" xfId="45" applyFont="1" applyFill="1" applyBorder="1" applyAlignment="1" applyProtection="1">
      <alignment horizontal="center" vertical="center" shrinkToFit="1"/>
      <protection locked="0"/>
    </xf>
    <xf numFmtId="188" fontId="20" fillId="0" borderId="199" xfId="45" applyNumberFormat="1" applyFont="1" applyBorder="1" applyAlignment="1">
      <alignment horizontal="center" vertical="center" shrinkToFit="1"/>
    </xf>
    <xf numFmtId="188" fontId="20" fillId="0" borderId="200" xfId="45" applyNumberFormat="1" applyFont="1" applyBorder="1" applyAlignment="1">
      <alignment horizontal="center" vertical="center" shrinkToFit="1"/>
    </xf>
    <xf numFmtId="188" fontId="38" fillId="7" borderId="40" xfId="45" applyNumberFormat="1" applyFont="1" applyFill="1" applyBorder="1" applyAlignment="1" applyProtection="1">
      <alignment horizontal="center" vertical="center" shrinkToFit="1"/>
    </xf>
    <xf numFmtId="188" fontId="38" fillId="16" borderId="39" xfId="45" applyNumberFormat="1" applyFont="1" applyFill="1" applyBorder="1" applyAlignment="1" applyProtection="1">
      <alignment horizontal="center" vertical="center" shrinkToFit="1"/>
      <protection locked="0"/>
    </xf>
    <xf numFmtId="188" fontId="38" fillId="7" borderId="201" xfId="45" applyNumberFormat="1" applyFont="1" applyFill="1" applyBorder="1" applyAlignment="1" applyProtection="1">
      <alignment horizontal="center" vertical="center" shrinkToFit="1"/>
    </xf>
    <xf numFmtId="188" fontId="38" fillId="7" borderId="39" xfId="45" applyNumberFormat="1" applyFont="1" applyFill="1" applyBorder="1" applyAlignment="1" applyProtection="1">
      <alignment horizontal="center" vertical="center" shrinkToFit="1"/>
    </xf>
    <xf numFmtId="188" fontId="38" fillId="7" borderId="197" xfId="45" applyNumberFormat="1" applyFont="1" applyFill="1" applyBorder="1" applyAlignment="1" applyProtection="1">
      <alignment horizontal="center" vertical="center" shrinkToFit="1"/>
    </xf>
    <xf numFmtId="0" fontId="20" fillId="7" borderId="0" xfId="45" applyFont="1" applyFill="1" applyBorder="1" applyAlignment="1" applyProtection="1">
      <alignment horizontal="left" vertical="center"/>
    </xf>
    <xf numFmtId="0" fontId="60" fillId="0" borderId="0" xfId="45" applyFont="1" applyFill="1" applyAlignment="1">
      <alignment horizontal="right" vertical="center"/>
    </xf>
    <xf numFmtId="0" fontId="20" fillId="0" borderId="188" xfId="45" applyFont="1" applyBorder="1" applyAlignment="1">
      <alignment horizontal="center" vertical="center"/>
    </xf>
    <xf numFmtId="0" fontId="38" fillId="0" borderId="202" xfId="45" applyFont="1" applyBorder="1" applyAlignment="1">
      <alignment horizontal="center" vertical="center"/>
    </xf>
    <xf numFmtId="0" fontId="38" fillId="0" borderId="203" xfId="45" applyNumberFormat="1" applyFont="1" applyFill="1" applyBorder="1" applyAlignment="1">
      <alignment horizontal="center" vertical="center" wrapText="1"/>
    </xf>
    <xf numFmtId="0" fontId="20" fillId="3" borderId="204" xfId="45" applyFont="1" applyFill="1" applyBorder="1" applyAlignment="1" applyProtection="1">
      <alignment horizontal="center" vertical="center" shrinkToFit="1"/>
      <protection locked="0"/>
    </xf>
    <xf numFmtId="188" fontId="20" fillId="0" borderId="205" xfId="45" applyNumberFormat="1" applyFont="1" applyBorder="1" applyAlignment="1">
      <alignment horizontal="center" vertical="center" shrinkToFit="1"/>
    </xf>
    <xf numFmtId="188" fontId="20" fillId="0" borderId="206" xfId="45" applyNumberFormat="1" applyFont="1" applyBorder="1" applyAlignment="1">
      <alignment horizontal="center" vertical="center" shrinkToFit="1"/>
    </xf>
    <xf numFmtId="188" fontId="38" fillId="7" borderId="207" xfId="45" applyNumberFormat="1" applyFont="1" applyFill="1" applyBorder="1" applyAlignment="1" applyProtection="1">
      <alignment horizontal="center" vertical="center" shrinkToFit="1"/>
    </xf>
    <xf numFmtId="188" fontId="38" fillId="16" borderId="202" xfId="45" applyNumberFormat="1" applyFont="1" applyFill="1" applyBorder="1" applyAlignment="1" applyProtection="1">
      <alignment horizontal="center" vertical="center" shrinkToFit="1"/>
      <protection locked="0"/>
    </xf>
    <xf numFmtId="188" fontId="38" fillId="7" borderId="208" xfId="45" applyNumberFormat="1" applyFont="1" applyFill="1" applyBorder="1" applyAlignment="1" applyProtection="1">
      <alignment horizontal="center" vertical="center" shrinkToFit="1"/>
    </xf>
    <xf numFmtId="188" fontId="38" fillId="7" borderId="202" xfId="45" applyNumberFormat="1" applyFont="1" applyFill="1" applyBorder="1" applyAlignment="1" applyProtection="1">
      <alignment horizontal="center" vertical="center" shrinkToFit="1"/>
    </xf>
    <xf numFmtId="188" fontId="38" fillId="7" borderId="203" xfId="45" applyNumberFormat="1" applyFont="1" applyFill="1" applyBorder="1" applyAlignment="1" applyProtection="1">
      <alignment horizontal="center" vertical="center" shrinkToFit="1"/>
    </xf>
    <xf numFmtId="0" fontId="60" fillId="16" borderId="0" xfId="45" applyFont="1" applyFill="1" applyAlignment="1" applyProtection="1">
      <alignment horizontal="center" vertical="center"/>
      <protection locked="0"/>
    </xf>
    <xf numFmtId="0" fontId="60" fillId="7" borderId="0" xfId="45" applyFont="1" applyFill="1" applyAlignment="1" applyProtection="1">
      <alignment vertical="center"/>
    </xf>
    <xf numFmtId="0" fontId="60" fillId="0" borderId="0" xfId="45" applyFont="1" applyAlignment="1" applyProtection="1">
      <alignment horizontal="center" vertical="center"/>
    </xf>
    <xf numFmtId="188" fontId="38" fillId="7" borderId="164" xfId="45" applyNumberFormat="1" applyFont="1" applyFill="1" applyBorder="1" applyAlignment="1" applyProtection="1">
      <alignment horizontal="center" vertical="center" shrinkToFit="1"/>
    </xf>
    <xf numFmtId="188" fontId="38" fillId="7" borderId="8" xfId="45" applyNumberFormat="1" applyFont="1" applyFill="1" applyBorder="1" applyAlignment="1" applyProtection="1">
      <alignment horizontal="center" vertical="center" shrinkToFit="1"/>
    </xf>
    <xf numFmtId="188" fontId="38" fillId="7" borderId="165" xfId="45" applyNumberFormat="1" applyFont="1" applyFill="1" applyBorder="1" applyAlignment="1" applyProtection="1">
      <alignment horizontal="center" vertical="center" shrinkToFit="1"/>
    </xf>
    <xf numFmtId="189" fontId="20" fillId="0" borderId="0" xfId="45" applyNumberFormat="1" applyFont="1" applyBorder="1" applyAlignment="1" applyProtection="1">
      <alignment vertical="center"/>
    </xf>
    <xf numFmtId="0" fontId="57" fillId="0" borderId="0" xfId="45" applyFont="1" applyBorder="1" applyAlignment="1" applyProtection="1">
      <alignment vertical="center"/>
    </xf>
    <xf numFmtId="0" fontId="57" fillId="0" borderId="0" xfId="45" applyFont="1" applyBorder="1" applyAlignment="1" applyProtection="1">
      <alignment horizontal="left" vertical="center"/>
    </xf>
    <xf numFmtId="0" fontId="60" fillId="7" borderId="0" xfId="45" applyFont="1" applyFill="1" applyProtection="1">
      <alignment vertical="center"/>
    </xf>
    <xf numFmtId="0" fontId="60" fillId="0" borderId="0" xfId="45" applyFont="1" applyFill="1" applyAlignment="1">
      <alignment horizontal="center" vertical="center"/>
    </xf>
    <xf numFmtId="0" fontId="60" fillId="7" borderId="0" xfId="45" applyFont="1" applyFill="1" applyAlignment="1" applyProtection="1">
      <alignment horizontal="center" vertical="center"/>
    </xf>
    <xf numFmtId="0" fontId="60" fillId="0" borderId="0" xfId="45" applyFont="1" applyFill="1" applyAlignment="1">
      <alignment vertical="center"/>
    </xf>
    <xf numFmtId="0" fontId="60" fillId="0" borderId="0" xfId="45" applyFont="1" applyBorder="1" applyAlignment="1" applyProtection="1">
      <alignment horizontal="center" vertical="center"/>
    </xf>
    <xf numFmtId="0" fontId="60" fillId="0" borderId="0" xfId="45" applyFont="1" applyBorder="1" applyAlignment="1" applyProtection="1">
      <alignment vertical="center"/>
    </xf>
    <xf numFmtId="0" fontId="20" fillId="0" borderId="0" xfId="45" applyFont="1" applyProtection="1">
      <alignment vertical="center"/>
    </xf>
    <xf numFmtId="0" fontId="38" fillId="0" borderId="8" xfId="45" applyFont="1" applyBorder="1" applyAlignment="1">
      <alignment horizontal="center" vertical="center"/>
    </xf>
    <xf numFmtId="20" fontId="60" fillId="0" borderId="0" xfId="45" applyNumberFormat="1" applyFont="1" applyBorder="1" applyAlignment="1" applyProtection="1">
      <alignment vertical="center"/>
    </xf>
    <xf numFmtId="0" fontId="38" fillId="0" borderId="0" xfId="45" applyFont="1" applyProtection="1">
      <alignment vertical="center"/>
    </xf>
    <xf numFmtId="0" fontId="35" fillId="0" borderId="0" xfId="45" applyFont="1" applyAlignment="1">
      <alignment horizontal="left" vertical="center"/>
    </xf>
    <xf numFmtId="1" fontId="20" fillId="7" borderId="0" xfId="45" applyNumberFormat="1" applyFont="1" applyFill="1" applyBorder="1" applyAlignment="1" applyProtection="1">
      <alignment vertical="center"/>
    </xf>
    <xf numFmtId="38" fontId="20" fillId="7" borderId="0" xfId="11" applyFont="1" applyFill="1" applyBorder="1" applyAlignment="1" applyProtection="1">
      <alignment horizontal="center" vertical="center"/>
    </xf>
    <xf numFmtId="0" fontId="60" fillId="0" borderId="0" xfId="45" applyFont="1" applyBorder="1" applyProtection="1">
      <alignment vertical="center"/>
    </xf>
    <xf numFmtId="0" fontId="60" fillId="3" borderId="0" xfId="45" applyFont="1" applyFill="1" applyAlignment="1" applyProtection="1">
      <alignment horizontal="center" vertical="center"/>
      <protection locked="0"/>
    </xf>
    <xf numFmtId="0" fontId="60" fillId="17" borderId="0" xfId="45" applyFont="1" applyFill="1" applyAlignment="1" applyProtection="1">
      <alignment horizontal="center" vertical="center"/>
      <protection locked="0"/>
    </xf>
    <xf numFmtId="0" fontId="20" fillId="0" borderId="0" xfId="45" applyFont="1" applyAlignment="1" applyProtection="1">
      <alignment horizontal="center" vertical="center"/>
    </xf>
    <xf numFmtId="0" fontId="38" fillId="0" borderId="0" xfId="45" applyFont="1" applyAlignment="1" applyProtection="1">
      <alignment horizontal="center" vertical="center"/>
    </xf>
    <xf numFmtId="0" fontId="20" fillId="0" borderId="0" xfId="45" applyFont="1" applyAlignment="1" applyProtection="1">
      <alignment horizontal="right" vertical="center"/>
    </xf>
    <xf numFmtId="0" fontId="20" fillId="7" borderId="0" xfId="45" applyFont="1" applyFill="1" applyBorder="1" applyAlignment="1" applyProtection="1">
      <alignment vertical="center"/>
      <protection locked="0"/>
    </xf>
    <xf numFmtId="0" fontId="20" fillId="0" borderId="0" xfId="45" applyFont="1" applyAlignment="1">
      <alignment horizontal="center" vertical="center"/>
    </xf>
    <xf numFmtId="20" fontId="20" fillId="16" borderId="1" xfId="45" applyNumberFormat="1" applyFont="1" applyFill="1" applyBorder="1" applyAlignment="1" applyProtection="1">
      <alignment horizontal="center" vertical="center"/>
      <protection locked="0"/>
    </xf>
    <xf numFmtId="0" fontId="20" fillId="7" borderId="147" xfId="45" applyFont="1" applyFill="1" applyBorder="1" applyAlignment="1">
      <alignment horizontal="center" vertical="center"/>
    </xf>
    <xf numFmtId="0" fontId="20" fillId="0" borderId="0" xfId="45" applyFont="1" applyBorder="1" applyAlignment="1">
      <alignment vertical="center"/>
    </xf>
    <xf numFmtId="20" fontId="20" fillId="16" borderId="30" xfId="45" applyNumberFormat="1" applyFont="1" applyFill="1" applyBorder="1" applyAlignment="1" applyProtection="1">
      <alignment horizontal="center" vertical="center"/>
      <protection locked="0"/>
    </xf>
    <xf numFmtId="0" fontId="60" fillId="0" borderId="0" xfId="45" applyFont="1" applyBorder="1" applyAlignment="1">
      <alignment vertical="center"/>
    </xf>
    <xf numFmtId="0" fontId="20" fillId="7" borderId="30" xfId="45" applyFont="1" applyFill="1" applyBorder="1" applyAlignment="1">
      <alignment horizontal="center" vertical="center"/>
    </xf>
    <xf numFmtId="0" fontId="20" fillId="7" borderId="0" xfId="45" applyFont="1" applyFill="1" applyBorder="1" applyAlignment="1">
      <alignment horizontal="center" vertical="center"/>
    </xf>
    <xf numFmtId="20" fontId="20" fillId="16" borderId="8" xfId="45" applyNumberFormat="1" applyFont="1" applyFill="1" applyBorder="1" applyAlignment="1" applyProtection="1">
      <alignment horizontal="center" vertical="center"/>
      <protection locked="0"/>
    </xf>
    <xf numFmtId="0" fontId="20" fillId="0" borderId="172" xfId="45" applyFont="1" applyBorder="1" applyAlignment="1" applyProtection="1">
      <alignment horizontal="center" vertical="center"/>
    </xf>
    <xf numFmtId="0" fontId="20" fillId="7" borderId="188" xfId="45" applyFont="1" applyFill="1" applyBorder="1" applyAlignment="1">
      <alignment horizontal="center" vertical="center"/>
    </xf>
    <xf numFmtId="0" fontId="20" fillId="16" borderId="1" xfId="45" applyFont="1" applyFill="1" applyBorder="1" applyAlignment="1" applyProtection="1">
      <alignment horizontal="center" vertical="center"/>
      <protection locked="0"/>
    </xf>
    <xf numFmtId="0" fontId="38" fillId="0" borderId="0" xfId="45" applyFont="1" applyAlignment="1">
      <alignment horizontal="right" vertical="center"/>
    </xf>
    <xf numFmtId="0" fontId="35" fillId="0" borderId="0" xfId="45" applyFont="1" applyAlignment="1">
      <alignment horizontal="right" vertical="center"/>
    </xf>
    <xf numFmtId="0" fontId="16" fillId="7" borderId="144" xfId="45" applyFont="1" applyFill="1" applyBorder="1" applyAlignment="1">
      <alignment horizontal="center" vertical="center" wrapText="1"/>
    </xf>
    <xf numFmtId="0" fontId="16" fillId="7" borderId="145" xfId="45" applyFont="1" applyFill="1" applyBorder="1" applyAlignment="1">
      <alignment horizontal="center" vertical="center" wrapText="1"/>
    </xf>
    <xf numFmtId="0" fontId="16" fillId="7" borderId="149" xfId="45" applyFont="1" applyFill="1" applyBorder="1" applyAlignment="1">
      <alignment horizontal="center" vertical="center" wrapText="1"/>
    </xf>
    <xf numFmtId="1" fontId="20" fillId="7" borderId="209" xfId="45" applyNumberFormat="1" applyFont="1" applyFill="1" applyBorder="1" applyAlignment="1">
      <alignment horizontal="center" vertical="center" wrapText="1"/>
    </xf>
    <xf numFmtId="188" fontId="20" fillId="7" borderId="176" xfId="45" applyNumberFormat="1" applyFont="1" applyFill="1" applyBorder="1" applyAlignment="1">
      <alignment horizontal="center" vertical="center" wrapText="1"/>
    </xf>
    <xf numFmtId="188" fontId="20" fillId="7" borderId="177" xfId="45" applyNumberFormat="1" applyFont="1" applyFill="1" applyBorder="1" applyAlignment="1">
      <alignment horizontal="center" vertical="center" wrapText="1"/>
    </xf>
    <xf numFmtId="1" fontId="20" fillId="7" borderId="210" xfId="45" applyNumberFormat="1" applyFont="1" applyFill="1" applyBorder="1" applyAlignment="1">
      <alignment horizontal="center" vertical="center" wrapText="1"/>
    </xf>
    <xf numFmtId="1" fontId="57" fillId="7" borderId="151" xfId="45" applyNumberFormat="1" applyFont="1" applyFill="1" applyBorder="1" applyAlignment="1">
      <alignment horizontal="center" vertical="center" wrapText="1"/>
    </xf>
    <xf numFmtId="188" fontId="38" fillId="7" borderId="211" xfId="45" applyNumberFormat="1" applyFont="1" applyFill="1" applyBorder="1" applyAlignment="1" applyProtection="1">
      <alignment horizontal="center" vertical="center" wrapText="1"/>
    </xf>
    <xf numFmtId="188" fontId="57" fillId="7" borderId="212" xfId="45" applyNumberFormat="1" applyFont="1" applyFill="1" applyBorder="1" applyAlignment="1">
      <alignment horizontal="center" vertical="center" wrapText="1"/>
    </xf>
    <xf numFmtId="188" fontId="57" fillId="7" borderId="213" xfId="45" applyNumberFormat="1" applyFont="1" applyFill="1" applyBorder="1" applyAlignment="1">
      <alignment horizontal="center" vertical="center" wrapText="1"/>
    </xf>
    <xf numFmtId="188" fontId="57" fillId="7" borderId="214" xfId="45" applyNumberFormat="1" applyFont="1" applyFill="1" applyBorder="1" applyAlignment="1">
      <alignment horizontal="center" vertical="center" wrapText="1"/>
    </xf>
    <xf numFmtId="0" fontId="20" fillId="16" borderId="8" xfId="45" applyFont="1" applyFill="1" applyBorder="1" applyAlignment="1" applyProtection="1">
      <alignment horizontal="center" vertical="center"/>
      <protection locked="0"/>
    </xf>
    <xf numFmtId="0" fontId="16" fillId="7" borderId="155" xfId="45" applyFont="1" applyFill="1" applyBorder="1" applyAlignment="1">
      <alignment horizontal="center" vertical="center" wrapText="1"/>
    </xf>
    <xf numFmtId="0" fontId="16" fillId="7" borderId="10" xfId="45" applyFont="1" applyFill="1" applyBorder="1" applyAlignment="1">
      <alignment horizontal="center" vertical="center" wrapText="1"/>
    </xf>
    <xf numFmtId="0" fontId="16" fillId="7" borderId="156" xfId="45" applyFont="1" applyFill="1" applyBorder="1" applyAlignment="1">
      <alignment horizontal="center" vertical="center" wrapText="1"/>
    </xf>
    <xf numFmtId="1" fontId="20" fillId="7" borderId="215" xfId="45" applyNumberFormat="1" applyFont="1" applyFill="1" applyBorder="1" applyAlignment="1">
      <alignment horizontal="center" vertical="center" wrapText="1"/>
    </xf>
    <xf numFmtId="188" fontId="20" fillId="7" borderId="216" xfId="45" applyNumberFormat="1" applyFont="1" applyFill="1" applyBorder="1" applyAlignment="1">
      <alignment horizontal="center" vertical="center" wrapText="1"/>
    </xf>
    <xf numFmtId="188" fontId="20" fillId="7" borderId="217" xfId="45" applyNumberFormat="1" applyFont="1" applyFill="1" applyBorder="1" applyAlignment="1">
      <alignment horizontal="center" vertical="center" wrapText="1"/>
    </xf>
    <xf numFmtId="1" fontId="20" fillId="7" borderId="218" xfId="45" applyNumberFormat="1" applyFont="1" applyFill="1" applyBorder="1" applyAlignment="1">
      <alignment horizontal="center" vertical="center" wrapText="1"/>
    </xf>
    <xf numFmtId="188" fontId="38" fillId="7" borderId="17" xfId="45" applyNumberFormat="1" applyFont="1" applyFill="1" applyBorder="1" applyAlignment="1" applyProtection="1">
      <alignment horizontal="center" vertical="center" wrapText="1"/>
    </xf>
    <xf numFmtId="188" fontId="57" fillId="7" borderId="219" xfId="45" applyNumberFormat="1" applyFont="1" applyFill="1" applyBorder="1" applyAlignment="1">
      <alignment horizontal="center" vertical="center" wrapText="1"/>
    </xf>
    <xf numFmtId="188" fontId="57" fillId="7" borderId="220" xfId="45" applyNumberFormat="1" applyFont="1" applyFill="1" applyBorder="1" applyAlignment="1">
      <alignment horizontal="center" vertical="center" wrapText="1"/>
    </xf>
    <xf numFmtId="188" fontId="57" fillId="7" borderId="221" xfId="45" applyNumberFormat="1" applyFont="1" applyFill="1" applyBorder="1" applyAlignment="1">
      <alignment horizontal="center" vertical="center" wrapText="1"/>
    </xf>
    <xf numFmtId="0" fontId="20" fillId="0" borderId="0" xfId="45" applyFont="1" applyAlignment="1">
      <alignment horizontal="right" vertical="center"/>
    </xf>
    <xf numFmtId="0" fontId="16" fillId="7" borderId="160" xfId="45" applyFont="1" applyFill="1" applyBorder="1" applyAlignment="1">
      <alignment horizontal="center" vertical="center" wrapText="1"/>
    </xf>
    <xf numFmtId="0" fontId="16" fillId="7" borderId="3" xfId="45" applyFont="1" applyFill="1" applyBorder="1" applyAlignment="1">
      <alignment horizontal="center" vertical="center" wrapText="1"/>
    </xf>
    <xf numFmtId="0" fontId="16" fillId="7" borderId="161" xfId="45" applyFont="1" applyFill="1" applyBorder="1" applyAlignment="1">
      <alignment horizontal="center" vertical="center" wrapText="1"/>
    </xf>
    <xf numFmtId="1" fontId="20" fillId="7" borderId="222" xfId="45" applyNumberFormat="1" applyFont="1" applyFill="1" applyBorder="1" applyAlignment="1">
      <alignment horizontal="center" vertical="center" wrapText="1"/>
    </xf>
    <xf numFmtId="188" fontId="20" fillId="7" borderId="169" xfId="45" applyNumberFormat="1" applyFont="1" applyFill="1" applyBorder="1" applyAlignment="1">
      <alignment horizontal="center" vertical="center" wrapText="1"/>
    </xf>
    <xf numFmtId="188" fontId="20" fillId="7" borderId="223" xfId="45" applyNumberFormat="1" applyFont="1" applyFill="1" applyBorder="1" applyAlignment="1">
      <alignment horizontal="center" vertical="center" wrapText="1"/>
    </xf>
    <xf numFmtId="1" fontId="20" fillId="7" borderId="224" xfId="45" applyNumberFormat="1" applyFont="1" applyFill="1" applyBorder="1" applyAlignment="1">
      <alignment horizontal="center" vertical="center" wrapText="1"/>
    </xf>
    <xf numFmtId="188" fontId="38" fillId="7" borderId="25" xfId="45" applyNumberFormat="1" applyFont="1" applyFill="1" applyBorder="1" applyAlignment="1" applyProtection="1">
      <alignment horizontal="center" vertical="center" wrapText="1"/>
    </xf>
    <xf numFmtId="0" fontId="20" fillId="7" borderId="0" xfId="45" quotePrefix="1" applyFont="1" applyFill="1" applyBorder="1" applyAlignment="1">
      <alignment vertical="center"/>
    </xf>
    <xf numFmtId="0" fontId="16" fillId="7" borderId="172" xfId="45" applyFont="1" applyFill="1" applyBorder="1" applyAlignment="1">
      <alignment horizontal="center" vertical="center" wrapText="1"/>
    </xf>
    <xf numFmtId="0" fontId="16" fillId="7" borderId="166" xfId="45" applyFont="1" applyFill="1" applyBorder="1" applyAlignment="1">
      <alignment horizontal="center" vertical="center" wrapText="1"/>
    </xf>
    <xf numFmtId="0" fontId="16" fillId="7" borderId="167" xfId="45" applyFont="1" applyFill="1" applyBorder="1" applyAlignment="1">
      <alignment horizontal="center" vertical="center" wrapText="1"/>
    </xf>
    <xf numFmtId="1" fontId="20" fillId="7" borderId="225" xfId="45" applyNumberFormat="1" applyFont="1" applyFill="1" applyBorder="1" applyAlignment="1">
      <alignment horizontal="center" vertical="center" wrapText="1"/>
    </xf>
    <xf numFmtId="188" fontId="20" fillId="7" borderId="184" xfId="45" applyNumberFormat="1" applyFont="1" applyFill="1" applyBorder="1" applyAlignment="1">
      <alignment horizontal="center" vertical="center" wrapText="1"/>
    </xf>
    <xf numFmtId="188" fontId="20" fillId="7" borderId="185" xfId="45" applyNumberFormat="1" applyFont="1" applyFill="1" applyBorder="1" applyAlignment="1">
      <alignment horizontal="center" vertical="center" wrapText="1"/>
    </xf>
    <xf numFmtId="1" fontId="20" fillId="7" borderId="226" xfId="45" applyNumberFormat="1" applyFont="1" applyFill="1" applyBorder="1" applyAlignment="1">
      <alignment horizontal="center" vertical="center" wrapText="1"/>
    </xf>
    <xf numFmtId="188" fontId="38" fillId="7" borderId="227" xfId="45" applyNumberFormat="1" applyFont="1" applyFill="1" applyBorder="1" applyAlignment="1" applyProtection="1">
      <alignment horizontal="center" vertical="center" wrapText="1"/>
    </xf>
    <xf numFmtId="188" fontId="57" fillId="7" borderId="228" xfId="45" applyNumberFormat="1" applyFont="1" applyFill="1" applyBorder="1" applyAlignment="1">
      <alignment horizontal="center" vertical="center" wrapText="1"/>
    </xf>
    <xf numFmtId="188" fontId="57" fillId="7" borderId="229" xfId="45" applyNumberFormat="1" applyFont="1" applyFill="1" applyBorder="1" applyAlignment="1">
      <alignment horizontal="center" vertical="center" wrapText="1"/>
    </xf>
    <xf numFmtId="188" fontId="57" fillId="7" borderId="230" xfId="45" applyNumberFormat="1" applyFont="1" applyFill="1" applyBorder="1" applyAlignment="1">
      <alignment horizontal="center" vertical="center" wrapText="1"/>
    </xf>
    <xf numFmtId="0" fontId="20" fillId="3" borderId="1" xfId="45" applyFont="1" applyFill="1" applyBorder="1" applyAlignment="1" applyProtection="1">
      <alignment horizontal="center" vertical="center"/>
      <protection locked="0"/>
    </xf>
    <xf numFmtId="0" fontId="20" fillId="7" borderId="1" xfId="45" applyFont="1" applyFill="1" applyBorder="1" applyAlignment="1">
      <alignment horizontal="center" vertical="center"/>
    </xf>
    <xf numFmtId="0" fontId="20" fillId="0" borderId="0" xfId="45" applyFont="1" applyBorder="1" applyAlignment="1">
      <alignment horizontal="right" vertical="center"/>
    </xf>
    <xf numFmtId="0" fontId="60" fillId="0" borderId="0" xfId="45" applyFont="1" applyBorder="1" applyAlignment="1">
      <alignment horizontal="center" vertical="center"/>
    </xf>
    <xf numFmtId="0" fontId="38" fillId="0" borderId="144" xfId="45" applyFont="1" applyBorder="1" applyAlignment="1">
      <alignment horizontal="center" vertical="center" wrapText="1"/>
    </xf>
    <xf numFmtId="0" fontId="20" fillId="16" borderId="144" xfId="45" applyFont="1" applyFill="1" applyBorder="1" applyAlignment="1" applyProtection="1">
      <alignment horizontal="left" vertical="center" wrapText="1"/>
      <protection locked="0"/>
    </xf>
    <xf numFmtId="0" fontId="20" fillId="16" borderId="145" xfId="45" applyFont="1" applyFill="1" applyBorder="1" applyAlignment="1" applyProtection="1">
      <alignment horizontal="left" vertical="center" wrapText="1"/>
      <protection locked="0"/>
    </xf>
    <xf numFmtId="0" fontId="20" fillId="16" borderId="146" xfId="45" applyFont="1" applyFill="1" applyBorder="1" applyAlignment="1" applyProtection="1">
      <alignment horizontal="left" vertical="center" wrapText="1"/>
      <protection locked="0"/>
    </xf>
    <xf numFmtId="0" fontId="20" fillId="16" borderId="150" xfId="45" applyFont="1" applyFill="1" applyBorder="1" applyAlignment="1" applyProtection="1">
      <alignment horizontal="left" vertical="center" wrapText="1"/>
      <protection locked="0"/>
    </xf>
    <xf numFmtId="0" fontId="20" fillId="16" borderId="150" xfId="45" applyFont="1" applyFill="1" applyBorder="1" applyAlignment="1" applyProtection="1">
      <alignment horizontal="center" vertical="center" wrapText="1"/>
      <protection locked="0"/>
    </xf>
    <xf numFmtId="0" fontId="20" fillId="16" borderId="145" xfId="45" applyFont="1" applyFill="1" applyBorder="1" applyAlignment="1" applyProtection="1">
      <alignment horizontal="center" vertical="center" wrapText="1"/>
      <protection locked="0"/>
    </xf>
    <xf numFmtId="0" fontId="20" fillId="16" borderId="146" xfId="45" applyFont="1" applyFill="1" applyBorder="1" applyAlignment="1" applyProtection="1">
      <alignment horizontal="center" vertical="center" wrapText="1"/>
      <protection locked="0"/>
    </xf>
    <xf numFmtId="0" fontId="20" fillId="16" borderId="149" xfId="45" applyFont="1" applyFill="1" applyBorder="1" applyAlignment="1" applyProtection="1">
      <alignment horizontal="center" vertical="center" wrapText="1"/>
      <protection locked="0"/>
    </xf>
    <xf numFmtId="0" fontId="57" fillId="0" borderId="231" xfId="45" applyFont="1" applyBorder="1" applyAlignment="1">
      <alignment horizontal="center" vertical="center" wrapText="1"/>
    </xf>
    <xf numFmtId="0" fontId="57" fillId="0" borderId="213" xfId="45" applyFont="1" applyBorder="1" applyAlignment="1">
      <alignment horizontal="center" vertical="center" wrapText="1"/>
    </xf>
    <xf numFmtId="0" fontId="57" fillId="0" borderId="214" xfId="45" applyFont="1" applyBorder="1" applyAlignment="1">
      <alignment horizontal="center" vertical="center" wrapText="1"/>
    </xf>
    <xf numFmtId="0" fontId="20" fillId="17" borderId="30" xfId="45" applyFont="1" applyFill="1" applyBorder="1" applyAlignment="1" applyProtection="1">
      <alignment horizontal="center" vertical="center"/>
      <protection locked="0"/>
    </xf>
    <xf numFmtId="0" fontId="20" fillId="7" borderId="8" xfId="45" applyFont="1" applyFill="1" applyBorder="1" applyAlignment="1">
      <alignment horizontal="center" vertical="center"/>
    </xf>
    <xf numFmtId="0" fontId="20" fillId="16" borderId="30" xfId="45" applyFont="1" applyFill="1" applyBorder="1" applyAlignment="1" applyProtection="1">
      <alignment horizontal="center" vertical="center"/>
      <protection locked="0"/>
    </xf>
    <xf numFmtId="4" fontId="20" fillId="0" borderId="1" xfId="45" applyNumberFormat="1" applyFont="1" applyBorder="1" applyAlignment="1">
      <alignment horizontal="center" vertical="center"/>
    </xf>
    <xf numFmtId="0" fontId="38" fillId="0" borderId="152" xfId="45" applyFont="1" applyBorder="1" applyAlignment="1">
      <alignment horizontal="center" vertical="center" wrapText="1"/>
    </xf>
    <xf numFmtId="0" fontId="20" fillId="16" borderId="152" xfId="45" applyFont="1" applyFill="1" applyBorder="1" applyAlignment="1" applyProtection="1">
      <alignment horizontal="left" vertical="center" wrapText="1"/>
      <protection locked="0"/>
    </xf>
    <xf numFmtId="0" fontId="20" fillId="16" borderId="0" xfId="45" applyFont="1" applyFill="1" applyBorder="1" applyAlignment="1" applyProtection="1">
      <alignment horizontal="left" vertical="center" wrapText="1"/>
      <protection locked="0"/>
    </xf>
    <xf numFmtId="0" fontId="20" fillId="16" borderId="24" xfId="45" applyFont="1" applyFill="1" applyBorder="1" applyAlignment="1" applyProtection="1">
      <alignment horizontal="left" vertical="center" wrapText="1"/>
      <protection locked="0"/>
    </xf>
    <xf numFmtId="0" fontId="20" fillId="16" borderId="45" xfId="45" applyFont="1" applyFill="1" applyBorder="1" applyAlignment="1" applyProtection="1">
      <alignment horizontal="left" vertical="center" wrapText="1"/>
      <protection locked="0"/>
    </xf>
    <xf numFmtId="0" fontId="57" fillId="0" borderId="232" xfId="45" applyFont="1" applyBorder="1" applyAlignment="1">
      <alignment horizontal="center" vertical="center" wrapText="1"/>
    </xf>
    <xf numFmtId="0" fontId="57" fillId="0" borderId="220" xfId="45" applyFont="1" applyBorder="1" applyAlignment="1">
      <alignment horizontal="center" vertical="center" wrapText="1"/>
    </xf>
    <xf numFmtId="0" fontId="57" fillId="0" borderId="221" xfId="45" applyFont="1" applyBorder="1" applyAlignment="1">
      <alignment horizontal="center" vertical="center" wrapText="1"/>
    </xf>
    <xf numFmtId="4" fontId="20" fillId="0" borderId="8" xfId="45" applyNumberFormat="1" applyFont="1" applyBorder="1" applyAlignment="1">
      <alignment horizontal="center" vertical="center"/>
    </xf>
    <xf numFmtId="0" fontId="20" fillId="17" borderId="8" xfId="45" applyFont="1" applyFill="1" applyBorder="1" applyAlignment="1" applyProtection="1">
      <alignment horizontal="center" vertical="center"/>
      <protection locked="0"/>
    </xf>
    <xf numFmtId="0" fontId="38" fillId="0" borderId="0" xfId="45" applyFont="1" applyAlignment="1"/>
    <xf numFmtId="0" fontId="38" fillId="0" borderId="0" xfId="45" applyFont="1" applyAlignment="1">
      <alignment horizontal="left"/>
    </xf>
    <xf numFmtId="0" fontId="22" fillId="0" borderId="0" xfId="45" applyFont="1" applyAlignment="1"/>
    <xf numFmtId="0" fontId="57" fillId="0" borderId="0" xfId="45" applyFont="1" applyAlignment="1">
      <alignment horizontal="right" vertical="center"/>
    </xf>
    <xf numFmtId="0" fontId="38" fillId="0" borderId="172" xfId="45" applyFont="1" applyBorder="1" applyAlignment="1">
      <alignment horizontal="center" vertical="center" wrapText="1"/>
    </xf>
    <xf numFmtId="0" fontId="20" fillId="16" borderId="172" xfId="45" applyFont="1" applyFill="1" applyBorder="1" applyAlignment="1" applyProtection="1">
      <alignment horizontal="left" vertical="center" wrapText="1"/>
      <protection locked="0"/>
    </xf>
    <xf numFmtId="0" fontId="20" fillId="16" borderId="166" xfId="45" applyFont="1" applyFill="1" applyBorder="1" applyAlignment="1" applyProtection="1">
      <alignment horizontal="left" vertical="center" wrapText="1"/>
      <protection locked="0"/>
    </xf>
    <xf numFmtId="0" fontId="20" fillId="16" borderId="174" xfId="45" applyFont="1" applyFill="1" applyBorder="1" applyAlignment="1" applyProtection="1">
      <alignment horizontal="left" vertical="center" wrapText="1"/>
      <protection locked="0"/>
    </xf>
    <xf numFmtId="0" fontId="20" fillId="16" borderId="173" xfId="45" applyFont="1" applyFill="1" applyBorder="1" applyAlignment="1" applyProtection="1">
      <alignment horizontal="left" vertical="center" wrapText="1"/>
      <protection locked="0"/>
    </xf>
    <xf numFmtId="0" fontId="57" fillId="7" borderId="233" xfId="45" applyFont="1" applyFill="1" applyBorder="1" applyAlignment="1">
      <alignment horizontal="center" vertical="center" wrapText="1"/>
    </xf>
    <xf numFmtId="0" fontId="57" fillId="0" borderId="234" xfId="45" applyFont="1" applyBorder="1" applyAlignment="1">
      <alignment horizontal="center" vertical="center" wrapText="1"/>
    </xf>
    <xf numFmtId="0" fontId="57" fillId="0" borderId="229" xfId="45" applyFont="1" applyBorder="1" applyAlignment="1">
      <alignment horizontal="center" vertical="center" wrapText="1"/>
    </xf>
    <xf numFmtId="0" fontId="57" fillId="0" borderId="230" xfId="45" applyFont="1" applyBorder="1" applyAlignment="1">
      <alignment horizontal="center" vertical="center" wrapText="1"/>
    </xf>
    <xf numFmtId="0" fontId="38" fillId="0" borderId="0" xfId="45" applyFont="1" applyFill="1" applyAlignment="1">
      <alignment vertical="center"/>
    </xf>
    <xf numFmtId="0" fontId="38" fillId="0" borderId="0" xfId="45" applyFont="1" applyFill="1" applyBorder="1" applyAlignment="1">
      <alignment vertical="center" wrapText="1"/>
    </xf>
    <xf numFmtId="0" fontId="38" fillId="0" borderId="0" xfId="45" applyFont="1" applyFill="1" applyBorder="1" applyAlignment="1">
      <alignment horizontal="justify" vertical="center" wrapText="1"/>
    </xf>
    <xf numFmtId="0" fontId="63" fillId="7" borderId="0" xfId="45" applyFont="1" applyFill="1" applyProtection="1">
      <alignment vertical="center"/>
    </xf>
    <xf numFmtId="0" fontId="63" fillId="7" borderId="0" xfId="45" applyFont="1" applyFill="1" applyAlignment="1" applyProtection="1">
      <alignment horizontal="center" vertical="center"/>
    </xf>
    <xf numFmtId="0" fontId="64" fillId="7" borderId="0" xfId="45" applyFont="1" applyFill="1" applyAlignment="1" applyProtection="1">
      <alignment horizontal="left" vertical="center"/>
    </xf>
    <xf numFmtId="0" fontId="63" fillId="7" borderId="0" xfId="45" applyFont="1" applyFill="1" applyAlignment="1" applyProtection="1">
      <alignment horizontal="left" vertical="center"/>
    </xf>
    <xf numFmtId="0" fontId="65" fillId="7" borderId="0" xfId="45" applyFont="1" applyFill="1" applyAlignment="1" applyProtection="1">
      <alignment horizontal="left" vertical="center"/>
    </xf>
    <xf numFmtId="0" fontId="63" fillId="16" borderId="39" xfId="45" applyFont="1" applyFill="1" applyBorder="1" applyAlignment="1" applyProtection="1">
      <alignment horizontal="center" vertical="center"/>
      <protection locked="0"/>
    </xf>
    <xf numFmtId="0" fontId="66" fillId="7" borderId="0" xfId="45" applyFont="1" applyFill="1" applyAlignment="1" applyProtection="1">
      <alignment horizontal="left" vertical="center"/>
    </xf>
    <xf numFmtId="0" fontId="63" fillId="7" borderId="0" xfId="45" applyFont="1" applyFill="1" applyAlignment="1" applyProtection="1">
      <alignment vertical="center"/>
    </xf>
    <xf numFmtId="0" fontId="65" fillId="7" borderId="0" xfId="45" applyFont="1" applyFill="1" applyProtection="1">
      <alignment vertical="center"/>
    </xf>
    <xf numFmtId="0" fontId="63" fillId="7" borderId="39" xfId="45" applyFont="1" applyFill="1" applyBorder="1" applyAlignment="1" applyProtection="1">
      <alignment horizontal="center" vertical="center"/>
    </xf>
    <xf numFmtId="20" fontId="63" fillId="16" borderId="39" xfId="45" applyNumberFormat="1" applyFont="1" applyFill="1" applyBorder="1" applyAlignment="1" applyProtection="1">
      <alignment horizontal="center" vertical="center"/>
      <protection locked="0"/>
    </xf>
    <xf numFmtId="20" fontId="63" fillId="7" borderId="39" xfId="45" applyNumberFormat="1" applyFont="1" applyFill="1" applyBorder="1" applyAlignment="1" applyProtection="1">
      <alignment horizontal="center" vertical="center"/>
    </xf>
    <xf numFmtId="190" fontId="63" fillId="7" borderId="39" xfId="45" applyNumberFormat="1" applyFont="1" applyFill="1" applyBorder="1" applyAlignment="1" applyProtection="1">
      <alignment horizontal="center" vertical="center"/>
    </xf>
    <xf numFmtId="0" fontId="63" fillId="16" borderId="39" xfId="45" applyFont="1" applyFill="1" applyBorder="1" applyAlignment="1" applyProtection="1">
      <alignment horizontal="left" vertical="center"/>
      <protection locked="0"/>
    </xf>
    <xf numFmtId="0" fontId="57" fillId="7" borderId="0" xfId="45" applyFont="1" applyFill="1" applyProtection="1">
      <alignment vertical="center"/>
    </xf>
    <xf numFmtId="0" fontId="57" fillId="0" borderId="0" xfId="45" applyFont="1" applyFill="1" applyBorder="1" applyProtection="1">
      <alignment vertical="center"/>
    </xf>
    <xf numFmtId="0" fontId="20" fillId="0" borderId="137" xfId="45" applyFont="1" applyBorder="1" applyAlignment="1" applyProtection="1">
      <alignment horizontal="center" vertical="center"/>
    </xf>
    <xf numFmtId="0" fontId="20" fillId="0" borderId="138" xfId="45" applyFont="1" applyBorder="1" applyAlignment="1" applyProtection="1">
      <alignment horizontal="center" vertical="center"/>
    </xf>
    <xf numFmtId="0" fontId="20" fillId="0" borderId="139" xfId="45" applyFont="1" applyBorder="1" applyAlignment="1" applyProtection="1">
      <alignment horizontal="center" vertical="center"/>
    </xf>
    <xf numFmtId="0" fontId="20" fillId="0" borderId="140" xfId="45" applyFont="1" applyBorder="1" applyAlignment="1" applyProtection="1">
      <alignment horizontal="center" vertical="center"/>
    </xf>
    <xf numFmtId="0" fontId="20" fillId="0" borderId="141" xfId="45" applyFont="1" applyBorder="1" applyAlignment="1" applyProtection="1">
      <alignment horizontal="center" vertical="center"/>
    </xf>
    <xf numFmtId="0" fontId="20" fillId="0" borderId="142" xfId="45" applyFont="1" applyBorder="1" applyAlignment="1" applyProtection="1">
      <alignment horizontal="center" vertical="center"/>
    </xf>
    <xf numFmtId="0" fontId="57" fillId="7" borderId="143" xfId="45" applyFont="1" applyFill="1" applyBorder="1" applyProtection="1">
      <alignment vertical="center"/>
    </xf>
    <xf numFmtId="0" fontId="38" fillId="0" borderId="147" xfId="45" applyFont="1" applyBorder="1" applyProtection="1">
      <alignment vertical="center"/>
    </xf>
    <xf numFmtId="0" fontId="38" fillId="0" borderId="148" xfId="45" applyFont="1" applyBorder="1" applyProtection="1">
      <alignment vertical="center"/>
    </xf>
    <xf numFmtId="0" fontId="38" fillId="0" borderId="145" xfId="45" applyFont="1" applyBorder="1" applyAlignment="1" applyProtection="1">
      <alignment horizontal="center" vertical="center" wrapText="1"/>
    </xf>
    <xf numFmtId="0" fontId="38" fillId="0" borderId="149" xfId="45" applyFont="1" applyBorder="1" applyAlignment="1" applyProtection="1">
      <alignment horizontal="center" vertical="center" wrapText="1"/>
    </xf>
    <xf numFmtId="0" fontId="20" fillId="0" borderId="0" xfId="45" applyFont="1" applyAlignment="1" applyProtection="1">
      <alignment horizontal="left" vertical="center"/>
    </xf>
    <xf numFmtId="0" fontId="20" fillId="0" borderId="144" xfId="45" applyFont="1" applyBorder="1" applyAlignment="1" applyProtection="1">
      <alignment horizontal="center" vertical="center" wrapText="1"/>
    </xf>
    <xf numFmtId="0" fontId="20" fillId="0" borderId="145" xfId="45" applyFont="1" applyBorder="1" applyAlignment="1" applyProtection="1">
      <alignment horizontal="center" vertical="center" wrapText="1"/>
    </xf>
    <xf numFmtId="0" fontId="20" fillId="0" borderId="149" xfId="45" applyFont="1" applyBorder="1" applyAlignment="1" applyProtection="1">
      <alignment horizontal="center" vertical="center" wrapText="1"/>
    </xf>
    <xf numFmtId="0" fontId="61" fillId="7" borderId="151" xfId="45" applyFont="1" applyFill="1" applyBorder="1" applyAlignment="1" applyProtection="1">
      <alignment horizontal="center" vertical="center"/>
    </xf>
    <xf numFmtId="0" fontId="38" fillId="0" borderId="153" xfId="45" applyFont="1" applyFill="1" applyBorder="1" applyAlignment="1" applyProtection="1">
      <alignment vertical="center" wrapText="1"/>
    </xf>
    <xf numFmtId="0" fontId="38" fillId="0" borderId="154" xfId="45" applyFont="1" applyBorder="1" applyAlignment="1" applyProtection="1">
      <alignment horizontal="center" vertical="center" wrapText="1"/>
    </xf>
    <xf numFmtId="0" fontId="22" fillId="0" borderId="0" xfId="45" applyFont="1" applyProtection="1">
      <alignment vertical="center"/>
    </xf>
    <xf numFmtId="0" fontId="57" fillId="0" borderId="0" xfId="45" applyFont="1" applyFill="1" applyAlignment="1" applyProtection="1">
      <alignment vertical="center" textRotation="90"/>
    </xf>
    <xf numFmtId="0" fontId="20" fillId="0" borderId="152" xfId="45" applyFont="1" applyBorder="1" applyAlignment="1" applyProtection="1">
      <alignment horizontal="center" vertical="center" wrapText="1"/>
    </xf>
    <xf numFmtId="0" fontId="20" fillId="0" borderId="0" xfId="45" applyFont="1" applyBorder="1" applyAlignment="1" applyProtection="1">
      <alignment horizontal="center" vertical="center" wrapText="1"/>
    </xf>
    <xf numFmtId="0" fontId="20" fillId="0" borderId="154" xfId="45" applyFont="1" applyBorder="1" applyAlignment="1" applyProtection="1">
      <alignment horizontal="center" vertical="center" wrapText="1"/>
    </xf>
    <xf numFmtId="0" fontId="20" fillId="0" borderId="155" xfId="45" applyFont="1" applyBorder="1" applyAlignment="1" applyProtection="1">
      <alignment horizontal="center" vertical="center" wrapText="1"/>
    </xf>
    <xf numFmtId="0" fontId="20" fillId="0" borderId="10" xfId="45" applyFont="1" applyBorder="1" applyAlignment="1" applyProtection="1">
      <alignment horizontal="center" vertical="center" wrapText="1"/>
    </xf>
    <xf numFmtId="0" fontId="20" fillId="0" borderId="156" xfId="45" applyFont="1" applyBorder="1" applyAlignment="1" applyProtection="1">
      <alignment horizontal="center" vertical="center" wrapText="1"/>
    </xf>
    <xf numFmtId="0" fontId="57" fillId="7" borderId="151" xfId="45" applyFont="1" applyFill="1" applyBorder="1" applyAlignment="1" applyProtection="1">
      <alignment horizontal="center" vertical="center" wrapText="1"/>
    </xf>
    <xf numFmtId="0" fontId="57" fillId="0" borderId="158" xfId="45" applyFont="1" applyBorder="1" applyAlignment="1" applyProtection="1">
      <alignment horizontal="center" vertical="center" wrapText="1"/>
    </xf>
    <xf numFmtId="0" fontId="57" fillId="0" borderId="20" xfId="45" applyFont="1" applyBorder="1" applyAlignment="1" applyProtection="1">
      <alignment horizontal="center" vertical="center" wrapText="1"/>
    </xf>
    <xf numFmtId="0" fontId="57" fillId="0" borderId="159" xfId="45" applyFont="1" applyBorder="1" applyAlignment="1" applyProtection="1">
      <alignment horizontal="center" vertical="center" wrapText="1"/>
    </xf>
    <xf numFmtId="0" fontId="38" fillId="0" borderId="30" xfId="45" applyFont="1" applyFill="1" applyBorder="1" applyAlignment="1" applyProtection="1">
      <alignment horizontal="left" vertical="center" wrapText="1"/>
    </xf>
    <xf numFmtId="0" fontId="38" fillId="0" borderId="153" xfId="45" applyFont="1" applyFill="1" applyBorder="1" applyAlignment="1" applyProtection="1">
      <alignment horizontal="left" vertical="center" wrapText="1"/>
    </xf>
    <xf numFmtId="0" fontId="57" fillId="0" borderId="0" xfId="45" applyFont="1" applyAlignment="1" applyProtection="1">
      <alignment vertical="center" shrinkToFit="1"/>
    </xf>
    <xf numFmtId="0" fontId="20" fillId="0" borderId="160" xfId="45" applyFont="1" applyBorder="1" applyAlignment="1" applyProtection="1">
      <alignment horizontal="center" vertical="center" wrapText="1"/>
    </xf>
    <xf numFmtId="0" fontId="20" fillId="0" borderId="3" xfId="45" applyFont="1" applyBorder="1" applyAlignment="1" applyProtection="1">
      <alignment horizontal="center" vertical="center" wrapText="1"/>
    </xf>
    <xf numFmtId="0" fontId="20" fillId="0" borderId="161" xfId="45" applyFont="1" applyBorder="1" applyAlignment="1" applyProtection="1">
      <alignment horizontal="center" vertical="center" wrapText="1"/>
    </xf>
    <xf numFmtId="0" fontId="57" fillId="7" borderId="151" xfId="45" applyFont="1" applyFill="1" applyBorder="1" applyAlignment="1" applyProtection="1">
      <alignment horizontal="center" vertical="center" shrinkToFit="1"/>
    </xf>
    <xf numFmtId="0" fontId="14" fillId="0" borderId="0" xfId="45" applyFont="1" applyAlignment="1" applyProtection="1">
      <alignment vertical="center" shrinkToFit="1"/>
    </xf>
    <xf numFmtId="0" fontId="57" fillId="0" borderId="0" xfId="45" applyFont="1" applyFill="1" applyAlignment="1" applyProtection="1">
      <alignment vertical="center" wrapText="1"/>
    </xf>
    <xf numFmtId="0" fontId="38" fillId="0" borderId="166" xfId="45" applyFont="1" applyBorder="1" applyAlignment="1" applyProtection="1">
      <alignment horizontal="center" vertical="center" wrapText="1"/>
    </xf>
    <xf numFmtId="0" fontId="38" fillId="0" borderId="167" xfId="45" applyFont="1" applyBorder="1" applyAlignment="1" applyProtection="1">
      <alignment horizontal="center" vertical="center" wrapText="1"/>
    </xf>
    <xf numFmtId="0" fontId="38" fillId="0" borderId="24" xfId="45" applyFont="1" applyBorder="1" applyAlignment="1" applyProtection="1">
      <alignment horizontal="center" vertical="center"/>
    </xf>
    <xf numFmtId="0" fontId="38" fillId="0" borderId="30" xfId="45" applyFont="1" applyBorder="1" applyAlignment="1" applyProtection="1">
      <alignment horizontal="center" vertical="center"/>
    </xf>
    <xf numFmtId="0" fontId="20" fillId="0" borderId="172" xfId="45" applyFont="1" applyBorder="1" applyAlignment="1" applyProtection="1">
      <alignment horizontal="center" vertical="center" wrapText="1"/>
    </xf>
    <xf numFmtId="0" fontId="20" fillId="0" borderId="166" xfId="45" applyFont="1" applyBorder="1" applyAlignment="1" applyProtection="1">
      <alignment horizontal="center" vertical="center" wrapText="1"/>
    </xf>
    <xf numFmtId="0" fontId="20" fillId="0" borderId="167" xfId="45" applyFont="1" applyBorder="1" applyAlignment="1" applyProtection="1">
      <alignment horizontal="center" vertical="center" wrapText="1"/>
    </xf>
    <xf numFmtId="0" fontId="57" fillId="0" borderId="144" xfId="45" applyFont="1" applyBorder="1" applyAlignment="1" applyProtection="1">
      <alignment horizontal="center" vertical="center" wrapText="1"/>
    </xf>
    <xf numFmtId="0" fontId="57" fillId="0" borderId="145" xfId="45" applyFont="1" applyBorder="1" applyAlignment="1" applyProtection="1">
      <alignment horizontal="center" vertical="center" wrapText="1"/>
    </xf>
    <xf numFmtId="0" fontId="57" fillId="0" borderId="149" xfId="45" applyFont="1" applyBorder="1" applyAlignment="1" applyProtection="1">
      <alignment horizontal="center" vertical="center" wrapText="1"/>
    </xf>
    <xf numFmtId="0" fontId="14" fillId="0" borderId="175" xfId="45" applyFont="1" applyFill="1" applyBorder="1" applyAlignment="1" applyProtection="1">
      <alignment horizontal="center" vertical="center" wrapText="1"/>
    </xf>
    <xf numFmtId="0" fontId="14" fillId="0" borderId="176" xfId="45" applyFont="1" applyFill="1" applyBorder="1" applyAlignment="1" applyProtection="1">
      <alignment horizontal="center" vertical="center" wrapText="1"/>
    </xf>
    <xf numFmtId="0" fontId="62" fillId="0" borderId="177" xfId="45" applyFont="1" applyFill="1" applyBorder="1" applyAlignment="1" applyProtection="1">
      <alignment horizontal="center" vertical="center" wrapText="1"/>
    </xf>
    <xf numFmtId="0" fontId="14" fillId="0" borderId="178" xfId="45" applyFont="1" applyFill="1" applyBorder="1" applyAlignment="1" applyProtection="1">
      <alignment horizontal="center" vertical="center" wrapText="1"/>
    </xf>
    <xf numFmtId="0" fontId="62" fillId="0" borderId="179" xfId="45" applyFont="1" applyFill="1" applyBorder="1" applyAlignment="1" applyProtection="1">
      <alignment horizontal="center" vertical="center" wrapText="1"/>
    </xf>
    <xf numFmtId="0" fontId="62" fillId="7" borderId="151" xfId="45" applyFont="1" applyFill="1" applyBorder="1" applyAlignment="1" applyProtection="1">
      <alignment horizontal="center" vertical="center" wrapText="1"/>
    </xf>
    <xf numFmtId="0" fontId="57" fillId="0" borderId="152" xfId="45" applyFont="1" applyBorder="1" applyAlignment="1" applyProtection="1">
      <alignment horizontal="center" vertical="center" wrapText="1"/>
    </xf>
    <xf numFmtId="0" fontId="57" fillId="0" borderId="0" xfId="45" applyFont="1" applyBorder="1" applyAlignment="1" applyProtection="1">
      <alignment horizontal="center" vertical="center" wrapText="1"/>
    </xf>
    <xf numFmtId="0" fontId="57" fillId="0" borderId="154" xfId="45" applyFont="1" applyBorder="1" applyAlignment="1" applyProtection="1">
      <alignment horizontal="center" vertical="center" wrapText="1"/>
    </xf>
    <xf numFmtId="0" fontId="14" fillId="0" borderId="170" xfId="45" applyFont="1" applyFill="1" applyBorder="1" applyAlignment="1" applyProtection="1">
      <alignment horizontal="center" vertical="center" wrapText="1"/>
    </xf>
    <xf numFmtId="0" fontId="14" fillId="0" borderId="171" xfId="45" applyFont="1" applyFill="1" applyBorder="1" applyAlignment="1" applyProtection="1">
      <alignment horizontal="center" vertical="center" wrapText="1"/>
    </xf>
    <xf numFmtId="0" fontId="62" fillId="0" borderId="180" xfId="45" applyFont="1" applyFill="1" applyBorder="1" applyAlignment="1" applyProtection="1">
      <alignment horizontal="center" vertical="center" wrapText="1"/>
    </xf>
    <xf numFmtId="0" fontId="14" fillId="0" borderId="181" xfId="45" applyFont="1" applyFill="1" applyBorder="1" applyAlignment="1" applyProtection="1">
      <alignment horizontal="center" vertical="center" wrapText="1"/>
    </xf>
    <xf numFmtId="0" fontId="62" fillId="0" borderId="182" xfId="45" applyFont="1" applyFill="1" applyBorder="1" applyAlignment="1" applyProtection="1">
      <alignment horizontal="center" vertical="center" wrapText="1"/>
    </xf>
    <xf numFmtId="0" fontId="57" fillId="0" borderId="172" xfId="45" applyFont="1" applyBorder="1" applyAlignment="1" applyProtection="1">
      <alignment horizontal="center" vertical="center" wrapText="1"/>
    </xf>
    <xf numFmtId="0" fontId="57" fillId="0" borderId="166" xfId="45" applyFont="1" applyBorder="1" applyAlignment="1" applyProtection="1">
      <alignment horizontal="center" vertical="center" wrapText="1"/>
    </xf>
    <xf numFmtId="0" fontId="57" fillId="0" borderId="167" xfId="45" applyFont="1" applyBorder="1" applyAlignment="1" applyProtection="1">
      <alignment horizontal="center" vertical="center" wrapText="1"/>
    </xf>
    <xf numFmtId="0" fontId="14" fillId="0" borderId="183" xfId="45" applyFont="1" applyFill="1" applyBorder="1" applyAlignment="1" applyProtection="1">
      <alignment horizontal="center" vertical="center" wrapText="1"/>
    </xf>
    <xf numFmtId="0" fontId="14" fillId="0" borderId="184" xfId="45" applyFont="1" applyFill="1" applyBorder="1" applyAlignment="1" applyProtection="1">
      <alignment horizontal="center" vertical="center" wrapText="1"/>
    </xf>
    <xf numFmtId="0" fontId="62" fillId="0" borderId="185" xfId="45" applyFont="1" applyFill="1" applyBorder="1" applyAlignment="1" applyProtection="1">
      <alignment horizontal="center" vertical="center" wrapText="1"/>
    </xf>
    <xf numFmtId="0" fontId="14" fillId="0" borderId="186" xfId="45" applyFont="1" applyFill="1" applyBorder="1" applyAlignment="1" applyProtection="1">
      <alignment horizontal="center" vertical="center" wrapText="1"/>
    </xf>
    <xf numFmtId="0" fontId="62" fillId="0" borderId="187" xfId="45" applyFont="1" applyFill="1" applyBorder="1" applyAlignment="1" applyProtection="1">
      <alignment horizontal="center" vertical="center" wrapText="1"/>
    </xf>
    <xf numFmtId="0" fontId="38" fillId="0" borderId="188" xfId="45" applyFont="1" applyFill="1" applyBorder="1" applyAlignment="1" applyProtection="1">
      <alignment horizontal="left" vertical="center" wrapText="1"/>
    </xf>
    <xf numFmtId="0" fontId="38" fillId="0" borderId="189" xfId="45" applyFont="1" applyFill="1" applyBorder="1" applyAlignment="1" applyProtection="1">
      <alignment horizontal="left" vertical="center" wrapText="1"/>
    </xf>
    <xf numFmtId="0" fontId="38" fillId="0" borderId="174" xfId="45" applyFont="1" applyBorder="1" applyAlignment="1" applyProtection="1">
      <alignment horizontal="center" vertical="center"/>
    </xf>
    <xf numFmtId="0" fontId="38" fillId="0" borderId="188" xfId="45" applyFont="1" applyBorder="1" applyAlignment="1" applyProtection="1">
      <alignment horizontal="center" vertical="center"/>
    </xf>
    <xf numFmtId="0" fontId="20" fillId="0" borderId="147" xfId="45" applyFont="1" applyBorder="1" applyAlignment="1" applyProtection="1">
      <alignment horizontal="center" vertical="center"/>
    </xf>
    <xf numFmtId="0" fontId="38" fillId="0" borderId="190" xfId="45" applyFont="1" applyBorder="1" applyAlignment="1" applyProtection="1">
      <alignment horizontal="center" vertical="center"/>
    </xf>
    <xf numFmtId="0" fontId="38" fillId="0" borderId="191" xfId="45" applyNumberFormat="1" applyFont="1" applyFill="1" applyBorder="1" applyAlignment="1" applyProtection="1">
      <alignment horizontal="center" vertical="center" wrapText="1"/>
    </xf>
    <xf numFmtId="188" fontId="20" fillId="0" borderId="193" xfId="45" applyNumberFormat="1" applyFont="1" applyBorder="1" applyAlignment="1" applyProtection="1">
      <alignment horizontal="center" vertical="center" shrinkToFit="1"/>
    </xf>
    <xf numFmtId="188" fontId="20" fillId="0" borderId="194" xfId="45" applyNumberFormat="1" applyFont="1" applyBorder="1" applyAlignment="1" applyProtection="1">
      <alignment horizontal="center" vertical="center" shrinkToFit="1"/>
    </xf>
    <xf numFmtId="0" fontId="20" fillId="0" borderId="30" xfId="45" applyFont="1" applyBorder="1" applyAlignment="1" applyProtection="1">
      <alignment horizontal="center" vertical="center"/>
    </xf>
    <xf numFmtId="0" fontId="38" fillId="0" borderId="39" xfId="45" applyFont="1" applyBorder="1" applyAlignment="1" applyProtection="1">
      <alignment horizontal="center" vertical="center"/>
    </xf>
    <xf numFmtId="0" fontId="38" fillId="0" borderId="197" xfId="45" applyNumberFormat="1" applyFont="1" applyFill="1" applyBorder="1" applyAlignment="1" applyProtection="1">
      <alignment horizontal="center" vertical="center" wrapText="1"/>
    </xf>
    <xf numFmtId="188" fontId="20" fillId="0" borderId="199" xfId="45" applyNumberFormat="1" applyFont="1" applyBorder="1" applyAlignment="1" applyProtection="1">
      <alignment horizontal="center" vertical="center" shrinkToFit="1"/>
    </xf>
    <xf numFmtId="188" fontId="20" fillId="0" borderId="200" xfId="45" applyNumberFormat="1" applyFont="1" applyBorder="1" applyAlignment="1" applyProtection="1">
      <alignment horizontal="center" vertical="center" shrinkToFit="1"/>
    </xf>
    <xf numFmtId="0" fontId="20" fillId="0" borderId="188" xfId="45" applyFont="1" applyBorder="1" applyAlignment="1" applyProtection="1">
      <alignment horizontal="center" vertical="center"/>
    </xf>
    <xf numFmtId="0" fontId="38" fillId="0" borderId="202" xfId="45" applyFont="1" applyBorder="1" applyAlignment="1" applyProtection="1">
      <alignment horizontal="center" vertical="center"/>
    </xf>
    <xf numFmtId="0" fontId="38" fillId="0" borderId="203" xfId="45" applyNumberFormat="1" applyFont="1" applyFill="1" applyBorder="1" applyAlignment="1" applyProtection="1">
      <alignment horizontal="center" vertical="center" wrapText="1"/>
    </xf>
    <xf numFmtId="188" fontId="20" fillId="0" borderId="205" xfId="45" applyNumberFormat="1" applyFont="1" applyBorder="1" applyAlignment="1" applyProtection="1">
      <alignment horizontal="center" vertical="center" shrinkToFit="1"/>
    </xf>
    <xf numFmtId="188" fontId="20" fillId="0" borderId="206" xfId="45" applyNumberFormat="1" applyFont="1" applyBorder="1" applyAlignment="1" applyProtection="1">
      <alignment horizontal="center" vertical="center" shrinkToFit="1"/>
    </xf>
    <xf numFmtId="0" fontId="60" fillId="0" borderId="0" xfId="45" applyFont="1" applyFill="1" applyAlignment="1" applyProtection="1">
      <alignment vertical="center"/>
    </xf>
    <xf numFmtId="0" fontId="38" fillId="0" borderId="8" xfId="45" applyFont="1" applyBorder="1" applyAlignment="1" applyProtection="1">
      <alignment horizontal="center" vertical="center"/>
    </xf>
    <xf numFmtId="0" fontId="35" fillId="0" borderId="0" xfId="45" applyFont="1" applyAlignment="1" applyProtection="1">
      <alignment horizontal="left" vertical="center"/>
    </xf>
    <xf numFmtId="0" fontId="20" fillId="7" borderId="147" xfId="45" applyFont="1" applyFill="1" applyBorder="1" applyAlignment="1" applyProtection="1">
      <alignment horizontal="center" vertical="center"/>
    </xf>
    <xf numFmtId="0" fontId="20" fillId="7" borderId="30" xfId="45" applyFont="1" applyFill="1" applyBorder="1" applyAlignment="1" applyProtection="1">
      <alignment horizontal="center" vertical="center"/>
    </xf>
    <xf numFmtId="0" fontId="20" fillId="7" borderId="188" xfId="45" applyFont="1" applyFill="1" applyBorder="1" applyAlignment="1" applyProtection="1">
      <alignment horizontal="center" vertical="center"/>
    </xf>
    <xf numFmtId="0" fontId="38" fillId="0" borderId="0" xfId="45" applyFont="1" applyAlignment="1" applyProtection="1">
      <alignment horizontal="right" vertical="center"/>
    </xf>
    <xf numFmtId="0" fontId="35" fillId="0" borderId="0" xfId="45" applyFont="1" applyAlignment="1" applyProtection="1">
      <alignment horizontal="right" vertical="center"/>
    </xf>
    <xf numFmtId="0" fontId="16" fillId="7" borderId="144" xfId="45" applyFont="1" applyFill="1" applyBorder="1" applyAlignment="1" applyProtection="1">
      <alignment horizontal="center" vertical="center" wrapText="1"/>
    </xf>
    <xf numFmtId="0" fontId="16" fillId="7" borderId="145" xfId="45" applyFont="1" applyFill="1" applyBorder="1" applyAlignment="1" applyProtection="1">
      <alignment horizontal="center" vertical="center" wrapText="1"/>
    </xf>
    <xf numFmtId="0" fontId="16" fillId="7" borderId="149" xfId="45" applyFont="1" applyFill="1" applyBorder="1" applyAlignment="1" applyProtection="1">
      <alignment horizontal="center" vertical="center" wrapText="1"/>
    </xf>
    <xf numFmtId="1" fontId="20" fillId="7" borderId="209" xfId="45" applyNumberFormat="1" applyFont="1" applyFill="1" applyBorder="1" applyAlignment="1" applyProtection="1">
      <alignment horizontal="center" vertical="center" wrapText="1"/>
    </xf>
    <xf numFmtId="188" fontId="20" fillId="7" borderId="176" xfId="45" applyNumberFormat="1" applyFont="1" applyFill="1" applyBorder="1" applyAlignment="1" applyProtection="1">
      <alignment horizontal="center" vertical="center" wrapText="1"/>
    </xf>
    <xf numFmtId="188" fontId="20" fillId="7" borderId="177" xfId="45" applyNumberFormat="1" applyFont="1" applyFill="1" applyBorder="1" applyAlignment="1" applyProtection="1">
      <alignment horizontal="center" vertical="center" wrapText="1"/>
    </xf>
    <xf numFmtId="1" fontId="20" fillId="7" borderId="210" xfId="45" applyNumberFormat="1" applyFont="1" applyFill="1" applyBorder="1" applyAlignment="1" applyProtection="1">
      <alignment horizontal="center" vertical="center" wrapText="1"/>
    </xf>
    <xf numFmtId="1" fontId="57" fillId="7" borderId="151" xfId="45" applyNumberFormat="1" applyFont="1" applyFill="1" applyBorder="1" applyAlignment="1" applyProtection="1">
      <alignment horizontal="center" vertical="center" wrapText="1"/>
    </xf>
    <xf numFmtId="188" fontId="38" fillId="7" borderId="212" xfId="45" applyNumberFormat="1" applyFont="1" applyFill="1" applyBorder="1" applyAlignment="1" applyProtection="1">
      <alignment horizontal="center" vertical="center" wrapText="1"/>
    </xf>
    <xf numFmtId="188" fontId="38" fillId="7" borderId="213" xfId="45" applyNumberFormat="1" applyFont="1" applyFill="1" applyBorder="1" applyAlignment="1" applyProtection="1">
      <alignment horizontal="center" vertical="center" wrapText="1"/>
    </xf>
    <xf numFmtId="188" fontId="38" fillId="7" borderId="214" xfId="45" applyNumberFormat="1" applyFont="1" applyFill="1" applyBorder="1" applyAlignment="1" applyProtection="1">
      <alignment horizontal="center" vertical="center" wrapText="1"/>
    </xf>
    <xf numFmtId="0" fontId="16" fillId="7" borderId="155" xfId="45" applyFont="1" applyFill="1" applyBorder="1" applyAlignment="1" applyProtection="1">
      <alignment horizontal="center" vertical="center" wrapText="1"/>
    </xf>
    <xf numFmtId="0" fontId="16" fillId="7" borderId="10" xfId="45" applyFont="1" applyFill="1" applyBorder="1" applyAlignment="1" applyProtection="1">
      <alignment horizontal="center" vertical="center" wrapText="1"/>
    </xf>
    <xf numFmtId="0" fontId="16" fillId="7" borderId="156" xfId="45" applyFont="1" applyFill="1" applyBorder="1" applyAlignment="1" applyProtection="1">
      <alignment horizontal="center" vertical="center" wrapText="1"/>
    </xf>
    <xf numFmtId="1" fontId="20" fillId="7" borderId="215" xfId="45" applyNumberFormat="1" applyFont="1" applyFill="1" applyBorder="1" applyAlignment="1" applyProtection="1">
      <alignment horizontal="center" vertical="center" wrapText="1"/>
    </xf>
    <xf numFmtId="188" fontId="20" fillId="7" borderId="216" xfId="45" applyNumberFormat="1" applyFont="1" applyFill="1" applyBorder="1" applyAlignment="1" applyProtection="1">
      <alignment horizontal="center" vertical="center" wrapText="1"/>
    </xf>
    <xf numFmtId="188" fontId="20" fillId="7" borderId="217" xfId="45" applyNumberFormat="1" applyFont="1" applyFill="1" applyBorder="1" applyAlignment="1" applyProtection="1">
      <alignment horizontal="center" vertical="center" wrapText="1"/>
    </xf>
    <xf numFmtId="1" fontId="20" fillId="7" borderId="218" xfId="45" applyNumberFormat="1" applyFont="1" applyFill="1" applyBorder="1" applyAlignment="1" applyProtection="1">
      <alignment horizontal="center" vertical="center" wrapText="1"/>
    </xf>
    <xf numFmtId="188" fontId="38" fillId="7" borderId="219" xfId="45" applyNumberFormat="1" applyFont="1" applyFill="1" applyBorder="1" applyAlignment="1" applyProtection="1">
      <alignment horizontal="center" vertical="center" wrapText="1"/>
    </xf>
    <xf numFmtId="188" fontId="38" fillId="7" borderId="220" xfId="45" applyNumberFormat="1" applyFont="1" applyFill="1" applyBorder="1" applyAlignment="1" applyProtection="1">
      <alignment horizontal="center" vertical="center" wrapText="1"/>
    </xf>
    <xf numFmtId="188" fontId="38" fillId="7" borderId="221" xfId="45" applyNumberFormat="1" applyFont="1" applyFill="1" applyBorder="1" applyAlignment="1" applyProtection="1">
      <alignment horizontal="center" vertical="center" wrapText="1"/>
    </xf>
    <xf numFmtId="0" fontId="16" fillId="7" borderId="160" xfId="45" applyFont="1" applyFill="1" applyBorder="1" applyAlignment="1" applyProtection="1">
      <alignment horizontal="center" vertical="center" wrapText="1"/>
    </xf>
    <xf numFmtId="0" fontId="16" fillId="7" borderId="3" xfId="45" applyFont="1" applyFill="1" applyBorder="1" applyAlignment="1" applyProtection="1">
      <alignment horizontal="center" vertical="center" wrapText="1"/>
    </xf>
    <xf numFmtId="0" fontId="16" fillId="7" borderId="161" xfId="45" applyFont="1" applyFill="1" applyBorder="1" applyAlignment="1" applyProtection="1">
      <alignment horizontal="center" vertical="center" wrapText="1"/>
    </xf>
    <xf numFmtId="1" fontId="20" fillId="7" borderId="222" xfId="45" applyNumberFormat="1" applyFont="1" applyFill="1" applyBorder="1" applyAlignment="1" applyProtection="1">
      <alignment horizontal="center" vertical="center" wrapText="1"/>
    </xf>
    <xf numFmtId="188" fontId="20" fillId="7" borderId="169" xfId="45" applyNumberFormat="1" applyFont="1" applyFill="1" applyBorder="1" applyAlignment="1" applyProtection="1">
      <alignment horizontal="center" vertical="center" wrapText="1"/>
    </xf>
    <xf numFmtId="188" fontId="20" fillId="7" borderId="223" xfId="45" applyNumberFormat="1" applyFont="1" applyFill="1" applyBorder="1" applyAlignment="1" applyProtection="1">
      <alignment horizontal="center" vertical="center" wrapText="1"/>
    </xf>
    <xf numFmtId="1" fontId="20" fillId="7" borderId="224" xfId="45" applyNumberFormat="1" applyFont="1" applyFill="1" applyBorder="1" applyAlignment="1" applyProtection="1">
      <alignment horizontal="center" vertical="center" wrapText="1"/>
    </xf>
    <xf numFmtId="0" fontId="20" fillId="7" borderId="0" xfId="45" quotePrefix="1" applyFont="1" applyFill="1" applyBorder="1" applyAlignment="1" applyProtection="1">
      <alignment vertical="center"/>
    </xf>
    <xf numFmtId="0" fontId="16" fillId="7" borderId="172" xfId="45" applyFont="1" applyFill="1" applyBorder="1" applyAlignment="1" applyProtection="1">
      <alignment horizontal="center" vertical="center" wrapText="1"/>
    </xf>
    <xf numFmtId="0" fontId="16" fillId="7" borderId="166" xfId="45" applyFont="1" applyFill="1" applyBorder="1" applyAlignment="1" applyProtection="1">
      <alignment horizontal="center" vertical="center" wrapText="1"/>
    </xf>
    <xf numFmtId="0" fontId="16" fillId="7" borderId="167" xfId="45" applyFont="1" applyFill="1" applyBorder="1" applyAlignment="1" applyProtection="1">
      <alignment horizontal="center" vertical="center" wrapText="1"/>
    </xf>
    <xf numFmtId="1" fontId="20" fillId="7" borderId="225" xfId="45" applyNumberFormat="1" applyFont="1" applyFill="1" applyBorder="1" applyAlignment="1" applyProtection="1">
      <alignment horizontal="center" vertical="center" wrapText="1"/>
    </xf>
    <xf numFmtId="188" fontId="20" fillId="7" borderId="184" xfId="45" applyNumberFormat="1" applyFont="1" applyFill="1" applyBorder="1" applyAlignment="1" applyProtection="1">
      <alignment horizontal="center" vertical="center" wrapText="1"/>
    </xf>
    <xf numFmtId="188" fontId="20" fillId="7" borderId="185" xfId="45" applyNumberFormat="1" applyFont="1" applyFill="1" applyBorder="1" applyAlignment="1" applyProtection="1">
      <alignment horizontal="center" vertical="center" wrapText="1"/>
    </xf>
    <xf numFmtId="1" fontId="20" fillId="7" borderId="226" xfId="45" applyNumberFormat="1" applyFont="1" applyFill="1" applyBorder="1" applyAlignment="1" applyProtection="1">
      <alignment horizontal="center" vertical="center" wrapText="1"/>
    </xf>
    <xf numFmtId="188" fontId="38" fillId="7" borderId="228" xfId="45" applyNumberFormat="1" applyFont="1" applyFill="1" applyBorder="1" applyAlignment="1" applyProtection="1">
      <alignment horizontal="center" vertical="center" wrapText="1"/>
    </xf>
    <xf numFmtId="188" fontId="38" fillId="7" borderId="229" xfId="45" applyNumberFormat="1" applyFont="1" applyFill="1" applyBorder="1" applyAlignment="1" applyProtection="1">
      <alignment horizontal="center" vertical="center" wrapText="1"/>
    </xf>
    <xf numFmtId="188" fontId="38" fillId="7" borderId="230" xfId="45" applyNumberFormat="1" applyFont="1" applyFill="1" applyBorder="1" applyAlignment="1" applyProtection="1">
      <alignment horizontal="center" vertical="center" wrapText="1"/>
    </xf>
    <xf numFmtId="0" fontId="20" fillId="7" borderId="1" xfId="45" applyFont="1" applyFill="1" applyBorder="1" applyAlignment="1" applyProtection="1">
      <alignment horizontal="center" vertical="center"/>
    </xf>
    <xf numFmtId="0" fontId="38" fillId="0" borderId="144" xfId="45" applyFont="1" applyBorder="1" applyAlignment="1" applyProtection="1">
      <alignment horizontal="center" vertical="center" wrapText="1"/>
    </xf>
    <xf numFmtId="0" fontId="38" fillId="0" borderId="231" xfId="45" applyFont="1" applyBorder="1" applyAlignment="1" applyProtection="1">
      <alignment horizontal="center" vertical="center" wrapText="1"/>
    </xf>
    <xf numFmtId="0" fontId="38" fillId="0" borderId="213" xfId="45" applyFont="1" applyBorder="1" applyAlignment="1" applyProtection="1">
      <alignment horizontal="center" vertical="center" wrapText="1"/>
    </xf>
    <xf numFmtId="0" fontId="38" fillId="0" borderId="214" xfId="45" applyFont="1" applyBorder="1" applyAlignment="1" applyProtection="1">
      <alignment horizontal="center" vertical="center" wrapText="1"/>
    </xf>
    <xf numFmtId="0" fontId="20" fillId="7" borderId="8" xfId="45" applyFont="1" applyFill="1" applyBorder="1" applyAlignment="1" applyProtection="1">
      <alignment horizontal="center" vertical="center"/>
    </xf>
    <xf numFmtId="4" fontId="20" fillId="0" borderId="1" xfId="45" applyNumberFormat="1" applyFont="1" applyBorder="1" applyAlignment="1" applyProtection="1">
      <alignment horizontal="center" vertical="center"/>
    </xf>
    <xf numFmtId="0" fontId="38" fillId="0" borderId="232" xfId="45" applyFont="1" applyBorder="1" applyAlignment="1" applyProtection="1">
      <alignment horizontal="center" vertical="center" wrapText="1"/>
    </xf>
    <xf numFmtId="0" fontId="38" fillId="0" borderId="220" xfId="45" applyFont="1" applyBorder="1" applyAlignment="1" applyProtection="1">
      <alignment horizontal="center" vertical="center" wrapText="1"/>
    </xf>
    <xf numFmtId="0" fontId="38" fillId="0" borderId="221" xfId="45" applyFont="1" applyBorder="1" applyAlignment="1" applyProtection="1">
      <alignment horizontal="center" vertical="center" wrapText="1"/>
    </xf>
    <xf numFmtId="4" fontId="20" fillId="0" borderId="8" xfId="45" applyNumberFormat="1" applyFont="1" applyBorder="1" applyAlignment="1" applyProtection="1">
      <alignment horizontal="center" vertical="center"/>
    </xf>
    <xf numFmtId="0" fontId="38" fillId="0" borderId="0" xfId="45" applyFont="1" applyAlignment="1" applyProtection="1"/>
    <xf numFmtId="0" fontId="38" fillId="0" borderId="0" xfId="45" applyFont="1" applyAlignment="1" applyProtection="1">
      <alignment horizontal="left"/>
    </xf>
    <xf numFmtId="0" fontId="22" fillId="0" borderId="0" xfId="45" applyFont="1" applyAlignment="1" applyProtection="1"/>
    <xf numFmtId="0" fontId="57" fillId="0" borderId="0" xfId="45" applyFont="1" applyAlignment="1" applyProtection="1">
      <alignment horizontal="right" vertical="center"/>
    </xf>
    <xf numFmtId="0" fontId="38" fillId="0" borderId="172" xfId="45" applyFont="1" applyBorder="1" applyAlignment="1" applyProtection="1">
      <alignment horizontal="center" vertical="center" wrapText="1"/>
    </xf>
    <xf numFmtId="0" fontId="57" fillId="7" borderId="233" xfId="45" applyFont="1" applyFill="1" applyBorder="1" applyAlignment="1" applyProtection="1">
      <alignment horizontal="center" vertical="center" wrapText="1"/>
    </xf>
    <xf numFmtId="0" fontId="38" fillId="0" borderId="234" xfId="45" applyFont="1" applyBorder="1" applyAlignment="1" applyProtection="1">
      <alignment horizontal="center" vertical="center" wrapText="1"/>
    </xf>
    <xf numFmtId="0" fontId="38" fillId="0" borderId="229" xfId="45" applyFont="1" applyBorder="1" applyAlignment="1" applyProtection="1">
      <alignment horizontal="center" vertical="center" wrapText="1"/>
    </xf>
    <xf numFmtId="0" fontId="38" fillId="0" borderId="230" xfId="45" applyFont="1" applyBorder="1" applyAlignment="1" applyProtection="1">
      <alignment horizontal="center" vertical="center" wrapText="1"/>
    </xf>
    <xf numFmtId="0" fontId="38" fillId="0" borderId="0" xfId="45" applyFont="1" applyFill="1" applyAlignment="1" applyProtection="1">
      <alignment vertical="center"/>
    </xf>
    <xf numFmtId="0" fontId="38" fillId="0" borderId="0" xfId="45" applyFont="1" applyFill="1" applyBorder="1" applyAlignment="1" applyProtection="1">
      <alignment horizontal="justify" vertical="center" wrapText="1"/>
    </xf>
    <xf numFmtId="0" fontId="63" fillId="7" borderId="0" xfId="45" applyFont="1" applyFill="1">
      <alignment vertical="center"/>
    </xf>
    <xf numFmtId="0" fontId="67" fillId="7" borderId="0" xfId="45" applyFont="1" applyFill="1" applyBorder="1">
      <alignment vertical="center"/>
    </xf>
    <xf numFmtId="0" fontId="20" fillId="7" borderId="0" xfId="45" applyFont="1" applyFill="1" applyBorder="1">
      <alignment vertical="center"/>
    </xf>
    <xf numFmtId="0" fontId="20" fillId="7" borderId="39" xfId="45" applyFont="1" applyFill="1" applyBorder="1" applyAlignment="1">
      <alignment horizontal="center" vertical="center"/>
    </xf>
    <xf numFmtId="0" fontId="20" fillId="7" borderId="39" xfId="45" applyFont="1" applyFill="1" applyBorder="1">
      <alignment vertical="center"/>
    </xf>
    <xf numFmtId="0" fontId="63" fillId="7" borderId="235" xfId="45" applyFont="1" applyFill="1" applyBorder="1" applyAlignment="1">
      <alignment horizontal="center" vertical="center"/>
    </xf>
    <xf numFmtId="0" fontId="63" fillId="7" borderId="137" xfId="45" applyFont="1" applyFill="1" applyBorder="1" applyAlignment="1">
      <alignment horizontal="center" vertical="center"/>
    </xf>
    <xf numFmtId="0" fontId="63" fillId="7" borderId="138" xfId="45" applyFont="1" applyFill="1" applyBorder="1" applyAlignment="1">
      <alignment horizontal="center" vertical="center"/>
    </xf>
    <xf numFmtId="0" fontId="63" fillId="7" borderId="139" xfId="45" applyFont="1" applyFill="1" applyBorder="1" applyAlignment="1">
      <alignment horizontal="center" vertical="center"/>
    </xf>
    <xf numFmtId="0" fontId="20" fillId="7" borderId="39" xfId="45" applyFont="1" applyFill="1" applyBorder="1" applyAlignment="1">
      <alignment vertical="center" shrinkToFit="1"/>
    </xf>
    <xf numFmtId="0" fontId="68" fillId="7" borderId="236" xfId="45" applyFont="1" applyFill="1" applyBorder="1" applyAlignment="1">
      <alignment horizontal="center" vertical="center"/>
    </xf>
    <xf numFmtId="0" fontId="68" fillId="7" borderId="196" xfId="45" applyFont="1" applyFill="1" applyBorder="1" applyAlignment="1">
      <alignment vertical="center" shrinkToFit="1"/>
    </xf>
    <xf numFmtId="0" fontId="68" fillId="7" borderId="190" xfId="45" applyFont="1" applyFill="1" applyBorder="1">
      <alignment vertical="center"/>
    </xf>
    <xf numFmtId="0" fontId="63" fillId="7" borderId="191" xfId="45" applyFont="1" applyFill="1" applyBorder="1">
      <alignment vertical="center"/>
    </xf>
    <xf numFmtId="0" fontId="68" fillId="7" borderId="237" xfId="45" applyFont="1" applyFill="1" applyBorder="1" applyAlignment="1">
      <alignment horizontal="center" vertical="center"/>
    </xf>
    <xf numFmtId="0" fontId="68" fillId="7" borderId="201" xfId="45" applyFont="1" applyFill="1" applyBorder="1">
      <alignment vertical="center"/>
    </xf>
    <xf numFmtId="0" fontId="68" fillId="7" borderId="39" xfId="45" applyFont="1" applyFill="1" applyBorder="1">
      <alignment vertical="center"/>
    </xf>
    <xf numFmtId="0" fontId="63" fillId="7" borderId="39" xfId="45" applyFont="1" applyFill="1" applyBorder="1">
      <alignment vertical="center"/>
    </xf>
    <xf numFmtId="0" fontId="63" fillId="7" borderId="197" xfId="45" applyFont="1" applyFill="1" applyBorder="1">
      <alignment vertical="center"/>
    </xf>
    <xf numFmtId="0" fontId="68" fillId="7" borderId="238" xfId="45" applyFont="1" applyFill="1" applyBorder="1" applyAlignment="1">
      <alignment horizontal="center" vertical="center"/>
    </xf>
    <xf numFmtId="0" fontId="68" fillId="7" borderId="162" xfId="45" applyFont="1" applyFill="1" applyBorder="1">
      <alignment vertical="center"/>
    </xf>
    <xf numFmtId="0" fontId="68" fillId="7" borderId="1" xfId="45" applyFont="1" applyFill="1" applyBorder="1">
      <alignment vertical="center"/>
    </xf>
    <xf numFmtId="0" fontId="63" fillId="7" borderId="237" xfId="45" applyFont="1" applyFill="1" applyBorder="1" applyAlignment="1">
      <alignment horizontal="center" vertical="center"/>
    </xf>
    <xf numFmtId="0" fontId="63" fillId="7" borderId="201" xfId="45" applyFont="1" applyFill="1" applyBorder="1">
      <alignment vertical="center"/>
    </xf>
    <xf numFmtId="0" fontId="63" fillId="7" borderId="239" xfId="45" applyFont="1" applyFill="1" applyBorder="1" applyAlignment="1">
      <alignment horizontal="center" vertical="center"/>
    </xf>
    <xf numFmtId="0" fontId="63" fillId="7" borderId="208" xfId="45" applyFont="1" applyFill="1" applyBorder="1">
      <alignment vertical="center"/>
    </xf>
    <xf numFmtId="0" fontId="68" fillId="7" borderId="202" xfId="45" applyFont="1" applyFill="1" applyBorder="1">
      <alignment vertical="center"/>
    </xf>
    <xf numFmtId="0" fontId="63" fillId="7" borderId="202" xfId="45" applyFont="1" applyFill="1" applyBorder="1">
      <alignment vertical="center"/>
    </xf>
    <xf numFmtId="0" fontId="63" fillId="7" borderId="203" xfId="45" applyFont="1" applyFill="1" applyBorder="1">
      <alignment vertical="center"/>
    </xf>
    <xf numFmtId="0" fontId="4" fillId="0" borderId="0" xfId="29" applyFont="1">
      <alignment vertical="center"/>
    </xf>
    <xf numFmtId="0" fontId="69" fillId="0" borderId="0" xfId="31" applyFont="1" applyAlignment="1">
      <alignment vertical="center"/>
    </xf>
    <xf numFmtId="0" fontId="70" fillId="0" borderId="0" xfId="31" applyFont="1" applyAlignment="1">
      <alignment vertical="center"/>
    </xf>
    <xf numFmtId="0" fontId="70" fillId="0" borderId="2" xfId="31" applyFont="1" applyBorder="1" applyAlignment="1">
      <alignment horizontal="center" vertical="center"/>
    </xf>
    <xf numFmtId="0" fontId="70" fillId="0" borderId="3" xfId="31" applyFont="1" applyBorder="1" applyAlignment="1">
      <alignment horizontal="center" vertical="center"/>
    </xf>
    <xf numFmtId="0" fontId="70" fillId="0" borderId="29" xfId="31" applyFont="1" applyBorder="1" applyAlignment="1">
      <alignment horizontal="center" vertical="center"/>
    </xf>
    <xf numFmtId="0" fontId="6" fillId="0" borderId="240" xfId="31" applyFont="1" applyBorder="1" applyAlignment="1">
      <alignment horizontal="left" vertical="center" shrinkToFit="1"/>
    </xf>
    <xf numFmtId="0" fontId="6" fillId="0" borderId="28" xfId="31" applyFont="1" applyBorder="1" applyAlignment="1">
      <alignment horizontal="left" vertical="center" shrinkToFit="1"/>
    </xf>
    <xf numFmtId="0" fontId="6" fillId="0" borderId="25" xfId="31" applyFont="1" applyBorder="1" applyAlignment="1">
      <alignment horizontal="left" vertical="center" shrinkToFit="1"/>
    </xf>
    <xf numFmtId="0" fontId="6" fillId="0" borderId="26" xfId="31" applyFont="1" applyBorder="1" applyAlignment="1">
      <alignment horizontal="left" vertical="center" shrinkToFit="1"/>
    </xf>
    <xf numFmtId="0" fontId="4" fillId="0" borderId="46" xfId="29" applyFont="1" applyFill="1" applyBorder="1" applyAlignment="1">
      <alignment horizontal="center" vertical="center"/>
    </xf>
    <xf numFmtId="0" fontId="70" fillId="0" borderId="2" xfId="31" applyFont="1" applyBorder="1" applyAlignment="1">
      <alignment horizontal="center" vertical="center" wrapText="1"/>
    </xf>
    <xf numFmtId="0" fontId="70" fillId="0" borderId="29" xfId="31" applyFont="1" applyBorder="1" applyAlignment="1">
      <alignment vertical="center"/>
    </xf>
    <xf numFmtId="0" fontId="71" fillId="0" borderId="0" xfId="31" applyFont="1" applyAlignment="1">
      <alignment horizontal="left" vertical="center"/>
    </xf>
    <xf numFmtId="0" fontId="70" fillId="0" borderId="0" xfId="31" applyFont="1"/>
    <xf numFmtId="0" fontId="71" fillId="0" borderId="0" xfId="31" applyFont="1" applyAlignment="1">
      <alignment vertical="center"/>
    </xf>
    <xf numFmtId="0" fontId="71" fillId="0" borderId="43" xfId="31" applyFont="1" applyBorder="1" applyAlignment="1">
      <alignment horizontal="center" vertical="center" wrapText="1"/>
    </xf>
    <xf numFmtId="0" fontId="71" fillId="0" borderId="20" xfId="31" applyFont="1" applyBorder="1" applyAlignment="1">
      <alignment horizontal="center" vertical="center" wrapText="1"/>
    </xf>
    <xf numFmtId="0" fontId="71" fillId="0" borderId="44" xfId="31" applyFont="1" applyBorder="1" applyAlignment="1">
      <alignment horizontal="center" vertical="center" wrapText="1"/>
    </xf>
    <xf numFmtId="0" fontId="72" fillId="0" borderId="241" xfId="31" applyFont="1" applyBorder="1" applyAlignment="1">
      <alignment horizontal="center" vertical="center"/>
    </xf>
    <xf numFmtId="0" fontId="72" fillId="0" borderId="21" xfId="31" applyFont="1" applyBorder="1" applyAlignment="1">
      <alignment horizontal="center" vertical="center"/>
    </xf>
    <xf numFmtId="0" fontId="72" fillId="0" borderId="40" xfId="31" applyFont="1" applyBorder="1" applyAlignment="1">
      <alignment horizontal="center" vertical="center"/>
    </xf>
    <xf numFmtId="0" fontId="72" fillId="0" borderId="19" xfId="31" applyFont="1" applyBorder="1" applyAlignment="1">
      <alignment horizontal="center" vertical="center"/>
    </xf>
    <xf numFmtId="0" fontId="4" fillId="0" borderId="48" xfId="29" applyFont="1" applyFill="1" applyBorder="1" applyAlignment="1">
      <alignment horizontal="center" vertical="center"/>
    </xf>
    <xf numFmtId="0" fontId="70" fillId="0" borderId="9" xfId="31" applyFont="1" applyBorder="1" applyAlignment="1">
      <alignment horizontal="center" vertical="center"/>
    </xf>
    <xf numFmtId="0" fontId="70" fillId="0" borderId="10" xfId="31" applyFont="1" applyBorder="1" applyAlignment="1">
      <alignment horizontal="center" vertical="center"/>
    </xf>
    <xf numFmtId="0" fontId="70" fillId="0" borderId="49" xfId="31" applyFont="1" applyBorder="1" applyAlignment="1">
      <alignment horizontal="center" vertical="center"/>
    </xf>
    <xf numFmtId="0" fontId="70" fillId="0" borderId="24" xfId="31" applyFont="1" applyBorder="1" applyAlignment="1">
      <alignment vertical="center"/>
    </xf>
    <xf numFmtId="0" fontId="6" fillId="0" borderId="0" xfId="31" applyFont="1"/>
    <xf numFmtId="0" fontId="70" fillId="0" borderId="43" xfId="31" applyFont="1" applyBorder="1" applyAlignment="1">
      <alignment horizontal="center" vertical="center"/>
    </xf>
    <xf numFmtId="0" fontId="70" fillId="0" borderId="20" xfId="31" applyFont="1" applyBorder="1" applyAlignment="1">
      <alignment horizontal="center" vertical="center"/>
    </xf>
    <xf numFmtId="0" fontId="70" fillId="0" borderId="44" xfId="31" applyFont="1" applyBorder="1" applyAlignment="1">
      <alignment horizontal="center" vertical="center"/>
    </xf>
    <xf numFmtId="0" fontId="72" fillId="0" borderId="36" xfId="31" applyFont="1" applyBorder="1" applyAlignment="1">
      <alignment horizontal="left" vertical="center" shrinkToFit="1"/>
    </xf>
    <xf numFmtId="0" fontId="72" fillId="0" borderId="14" xfId="31" applyFont="1" applyBorder="1" applyAlignment="1">
      <alignment horizontal="left" vertical="center" shrinkToFit="1"/>
    </xf>
    <xf numFmtId="0" fontId="72" fillId="0" borderId="17" xfId="31" applyFont="1" applyBorder="1" applyAlignment="1">
      <alignment horizontal="left" vertical="center" shrinkToFit="1"/>
    </xf>
    <xf numFmtId="0" fontId="72" fillId="0" borderId="13" xfId="31" applyFont="1" applyBorder="1" applyAlignment="1">
      <alignment horizontal="left" vertical="center" shrinkToFit="1"/>
    </xf>
    <xf numFmtId="0" fontId="4" fillId="0" borderId="242" xfId="29" applyFont="1" applyFill="1" applyBorder="1" applyAlignment="1">
      <alignment horizontal="center" vertical="center"/>
    </xf>
    <xf numFmtId="0" fontId="70" fillId="0" borderId="241" xfId="31" applyFont="1" applyBorder="1" applyAlignment="1">
      <alignment vertical="center"/>
    </xf>
    <xf numFmtId="0" fontId="70" fillId="0" borderId="40" xfId="31" applyFont="1" applyBorder="1" applyAlignment="1">
      <alignment vertical="center" wrapText="1"/>
    </xf>
    <xf numFmtId="0" fontId="70" fillId="0" borderId="40" xfId="31" applyFont="1" applyBorder="1" applyAlignment="1">
      <alignment vertical="center"/>
    </xf>
    <xf numFmtId="0" fontId="70" fillId="0" borderId="243" xfId="31" applyFont="1" applyBorder="1" applyAlignment="1">
      <alignment vertical="center"/>
    </xf>
    <xf numFmtId="0" fontId="70" fillId="0" borderId="241" xfId="31" applyFont="1" applyBorder="1" applyAlignment="1">
      <alignment horizontal="center" vertical="center"/>
    </xf>
    <xf numFmtId="0" fontId="70" fillId="0" borderId="244" xfId="31" applyFont="1" applyBorder="1" applyAlignment="1">
      <alignment horizontal="center" vertical="center"/>
    </xf>
    <xf numFmtId="0" fontId="70" fillId="0" borderId="245" xfId="31" applyFont="1" applyBorder="1" applyAlignment="1">
      <alignment horizontal="center" vertical="center"/>
    </xf>
    <xf numFmtId="0" fontId="69" fillId="18" borderId="246" xfId="31" applyFont="1" applyFill="1" applyBorder="1" applyAlignment="1">
      <alignment horizontal="center" vertical="center"/>
    </xf>
    <xf numFmtId="0" fontId="69" fillId="18" borderId="244" xfId="31" applyFont="1" applyFill="1" applyBorder="1" applyAlignment="1">
      <alignment horizontal="center" vertical="center"/>
    </xf>
    <xf numFmtId="0" fontId="69" fillId="18" borderId="247" xfId="31" applyFont="1" applyFill="1" applyBorder="1" applyAlignment="1">
      <alignment horizontal="center" vertical="center"/>
    </xf>
    <xf numFmtId="0" fontId="69" fillId="18" borderId="248" xfId="31" applyFont="1" applyFill="1" applyBorder="1" applyAlignment="1">
      <alignment horizontal="center" vertical="center"/>
    </xf>
    <xf numFmtId="0" fontId="69" fillId="18" borderId="249" xfId="31" applyFont="1" applyFill="1" applyBorder="1" applyAlignment="1">
      <alignment horizontal="center" vertical="center"/>
    </xf>
    <xf numFmtId="0" fontId="72" fillId="0" borderId="250" xfId="31" applyFont="1" applyFill="1" applyBorder="1" applyAlignment="1">
      <alignment horizontal="center" vertical="center"/>
    </xf>
    <xf numFmtId="49" fontId="72" fillId="0" borderId="244" xfId="31" applyNumberFormat="1" applyFont="1" applyBorder="1" applyAlignment="1">
      <alignment horizontal="center" vertical="center"/>
    </xf>
    <xf numFmtId="49" fontId="72" fillId="0" borderId="247" xfId="31" applyNumberFormat="1" applyFont="1" applyBorder="1" applyAlignment="1">
      <alignment horizontal="center" vertical="center"/>
    </xf>
    <xf numFmtId="0" fontId="72" fillId="0" borderId="251" xfId="31" applyFont="1" applyBorder="1" applyAlignment="1">
      <alignment horizontal="center" vertical="center"/>
    </xf>
    <xf numFmtId="0" fontId="72" fillId="0" borderId="245" xfId="31" applyFont="1" applyBorder="1" applyAlignment="1">
      <alignment horizontal="center" vertical="center"/>
    </xf>
    <xf numFmtId="0" fontId="70" fillId="0" borderId="24" xfId="31" applyFont="1" applyBorder="1" applyAlignment="1">
      <alignment vertical="center" wrapText="1"/>
    </xf>
    <xf numFmtId="0" fontId="70" fillId="0" borderId="0" xfId="31" applyFont="1" applyBorder="1" applyAlignment="1">
      <alignment vertical="center" wrapText="1"/>
    </xf>
    <xf numFmtId="0" fontId="6" fillId="0" borderId="0" xfId="31" applyFont="1" applyAlignment="1">
      <alignment vertical="center"/>
    </xf>
    <xf numFmtId="0" fontId="70" fillId="0" borderId="252" xfId="31" applyFont="1" applyBorder="1" applyAlignment="1">
      <alignment horizontal="center" vertical="center"/>
    </xf>
    <xf numFmtId="0" fontId="70" fillId="0" borderId="253" xfId="31" applyFont="1" applyBorder="1" applyAlignment="1">
      <alignment horizontal="center" vertical="center"/>
    </xf>
    <xf numFmtId="0" fontId="69" fillId="18" borderId="254" xfId="31" applyFont="1" applyFill="1" applyBorder="1" applyAlignment="1">
      <alignment horizontal="center" vertical="center"/>
    </xf>
    <xf numFmtId="0" fontId="69" fillId="18" borderId="252" xfId="31" applyFont="1" applyFill="1" applyBorder="1" applyAlignment="1">
      <alignment horizontal="center" vertical="center"/>
    </xf>
    <xf numFmtId="0" fontId="69" fillId="18" borderId="255" xfId="31" applyFont="1" applyFill="1" applyBorder="1" applyAlignment="1">
      <alignment horizontal="center" vertical="center"/>
    </xf>
    <xf numFmtId="0" fontId="69" fillId="18" borderId="256" xfId="31" applyFont="1" applyFill="1" applyBorder="1" applyAlignment="1">
      <alignment horizontal="center" vertical="center"/>
    </xf>
    <xf numFmtId="0" fontId="72" fillId="0" borderId="257" xfId="31" applyFont="1" applyFill="1" applyBorder="1" applyAlignment="1">
      <alignment horizontal="center" vertical="center"/>
    </xf>
    <xf numFmtId="49" fontId="72" fillId="0" borderId="252" xfId="31" applyNumberFormat="1" applyFont="1" applyBorder="1" applyAlignment="1">
      <alignment horizontal="center" vertical="center"/>
    </xf>
    <xf numFmtId="49" fontId="72" fillId="0" borderId="255" xfId="31" applyNumberFormat="1" applyFont="1" applyBorder="1" applyAlignment="1">
      <alignment horizontal="center" vertical="center"/>
    </xf>
    <xf numFmtId="0" fontId="72" fillId="0" borderId="258" xfId="31" applyFont="1" applyBorder="1" applyAlignment="1">
      <alignment horizontal="center" vertical="center"/>
    </xf>
    <xf numFmtId="0" fontId="72" fillId="0" borderId="253" xfId="31" applyFont="1" applyBorder="1" applyAlignment="1">
      <alignment horizontal="center" vertical="center"/>
    </xf>
    <xf numFmtId="0" fontId="4" fillId="0" borderId="0" xfId="33" applyFont="1"/>
    <xf numFmtId="0" fontId="70" fillId="0" borderId="255" xfId="31" applyFont="1" applyBorder="1" applyAlignment="1">
      <alignment horizontal="center" vertical="center"/>
    </xf>
    <xf numFmtId="0" fontId="70" fillId="0" borderId="259" xfId="31" applyFont="1" applyBorder="1" applyAlignment="1">
      <alignment horizontal="center" vertical="center"/>
    </xf>
    <xf numFmtId="0" fontId="70" fillId="0" borderId="260" xfId="31" applyFont="1" applyBorder="1" applyAlignment="1">
      <alignment horizontal="center" vertical="center"/>
    </xf>
    <xf numFmtId="0" fontId="70" fillId="0" borderId="261" xfId="31" applyFont="1" applyBorder="1" applyAlignment="1">
      <alignment horizontal="center" vertical="center"/>
    </xf>
    <xf numFmtId="0" fontId="69" fillId="18" borderId="36" xfId="31" applyFont="1" applyFill="1" applyBorder="1" applyAlignment="1">
      <alignment horizontal="center" vertical="center"/>
    </xf>
    <xf numFmtId="0" fontId="69" fillId="18" borderId="14" xfId="31" applyFont="1" applyFill="1" applyBorder="1" applyAlignment="1">
      <alignment horizontal="center" vertical="center"/>
    </xf>
    <xf numFmtId="0" fontId="69" fillId="18" borderId="262" xfId="31" applyFont="1" applyFill="1" applyBorder="1" applyAlignment="1">
      <alignment horizontal="center" vertical="center"/>
    </xf>
    <xf numFmtId="0" fontId="69" fillId="18" borderId="17" xfId="31" applyFont="1" applyFill="1" applyBorder="1" applyAlignment="1">
      <alignment horizontal="center" vertical="center"/>
    </xf>
    <xf numFmtId="0" fontId="69" fillId="18" borderId="263" xfId="31" applyFont="1" applyFill="1" applyBorder="1" applyAlignment="1">
      <alignment horizontal="center" vertical="center"/>
    </xf>
    <xf numFmtId="0" fontId="72" fillId="0" borderId="49" xfId="31" applyFont="1" applyFill="1" applyBorder="1" applyAlignment="1">
      <alignment horizontal="center" vertical="center"/>
    </xf>
    <xf numFmtId="49" fontId="72" fillId="0" borderId="14" xfId="31" applyNumberFormat="1" applyFont="1" applyBorder="1" applyAlignment="1">
      <alignment horizontal="center" vertical="center"/>
    </xf>
    <xf numFmtId="49" fontId="72" fillId="0" borderId="17" xfId="31" applyNumberFormat="1" applyFont="1" applyBorder="1" applyAlignment="1">
      <alignment horizontal="center" vertical="center"/>
    </xf>
    <xf numFmtId="0" fontId="72" fillId="0" borderId="13" xfId="31" applyFont="1" applyBorder="1" applyAlignment="1">
      <alignment horizontal="center" vertical="center"/>
    </xf>
    <xf numFmtId="0" fontId="72" fillId="0" borderId="38" xfId="31" applyFont="1" applyBorder="1" applyAlignment="1">
      <alignment horizontal="center" vertical="center"/>
    </xf>
    <xf numFmtId="0" fontId="70" fillId="0" borderId="39" xfId="31" applyFont="1" applyBorder="1" applyAlignment="1">
      <alignment horizontal="center" vertical="center"/>
    </xf>
    <xf numFmtId="0" fontId="72" fillId="0" borderId="264" xfId="31" applyFont="1" applyFill="1" applyBorder="1" applyAlignment="1">
      <alignment horizontal="center" vertical="center"/>
    </xf>
    <xf numFmtId="0" fontId="72" fillId="0" borderId="265" xfId="31" applyFont="1" applyFill="1" applyBorder="1" applyAlignment="1">
      <alignment horizontal="center" vertical="center"/>
    </xf>
    <xf numFmtId="0" fontId="70" fillId="0" borderId="240" xfId="31" applyFont="1" applyBorder="1" applyAlignment="1">
      <alignment horizontal="center" vertical="center"/>
    </xf>
    <xf numFmtId="0" fontId="70" fillId="0" borderId="266" xfId="31" applyFont="1" applyBorder="1" applyAlignment="1">
      <alignment horizontal="center" vertical="center"/>
    </xf>
    <xf numFmtId="0" fontId="69" fillId="18" borderId="31" xfId="31" applyFont="1" applyFill="1" applyBorder="1" applyAlignment="1">
      <alignment horizontal="center" vertical="center"/>
    </xf>
    <xf numFmtId="0" fontId="69" fillId="18" borderId="23" xfId="31" applyFont="1" applyFill="1" applyBorder="1" applyAlignment="1">
      <alignment horizontal="center" vertical="center"/>
    </xf>
    <xf numFmtId="0" fontId="69" fillId="18" borderId="266" xfId="31" applyFont="1" applyFill="1" applyBorder="1" applyAlignment="1">
      <alignment horizontal="center" vertical="center"/>
    </xf>
    <xf numFmtId="0" fontId="69" fillId="18" borderId="32" xfId="31" applyFont="1" applyFill="1" applyBorder="1" applyAlignment="1">
      <alignment horizontal="center" vertical="center"/>
    </xf>
    <xf numFmtId="0" fontId="69" fillId="18" borderId="267" xfId="31" applyFont="1" applyFill="1" applyBorder="1" applyAlignment="1">
      <alignment horizontal="center" vertical="center"/>
    </xf>
    <xf numFmtId="0" fontId="69" fillId="18" borderId="268" xfId="31" applyFont="1" applyFill="1" applyBorder="1" applyAlignment="1">
      <alignment horizontal="center" vertical="center"/>
    </xf>
    <xf numFmtId="0" fontId="72" fillId="0" borderId="48" xfId="31" applyFont="1" applyFill="1" applyBorder="1" applyAlignment="1">
      <alignment horizontal="center" vertical="center"/>
    </xf>
    <xf numFmtId="49" fontId="72" fillId="0" borderId="269" xfId="31" applyNumberFormat="1" applyFont="1" applyBorder="1" applyAlignment="1">
      <alignment horizontal="center" vertical="center"/>
    </xf>
    <xf numFmtId="49" fontId="72" fillId="0" borderId="270" xfId="31" applyNumberFormat="1" applyFont="1" applyBorder="1" applyAlignment="1">
      <alignment horizontal="center" vertical="center"/>
    </xf>
    <xf numFmtId="0" fontId="72" fillId="0" borderId="271" xfId="31" applyFont="1" applyBorder="1" applyAlignment="1">
      <alignment horizontal="center" vertical="center"/>
    </xf>
    <xf numFmtId="0" fontId="72" fillId="0" borderId="272" xfId="31" applyFont="1" applyBorder="1" applyAlignment="1">
      <alignment horizontal="center" vertical="center"/>
    </xf>
    <xf numFmtId="0" fontId="70" fillId="0" borderId="273" xfId="31" applyFont="1" applyBorder="1" applyAlignment="1">
      <alignment horizontal="center" vertical="center"/>
    </xf>
    <xf numFmtId="0" fontId="71" fillId="0" borderId="274" xfId="31" applyFont="1" applyBorder="1" applyAlignment="1">
      <alignment horizontal="center" vertical="center"/>
    </xf>
    <xf numFmtId="0" fontId="71" fillId="0" borderId="275" xfId="31" applyFont="1" applyBorder="1" applyAlignment="1">
      <alignment horizontal="center" vertical="center"/>
    </xf>
    <xf numFmtId="0" fontId="72" fillId="0" borderId="276" xfId="31" applyFont="1" applyBorder="1" applyAlignment="1">
      <alignment horizontal="right" vertical="center"/>
    </xf>
    <xf numFmtId="0" fontId="72" fillId="0" borderId="277" xfId="31" applyFont="1" applyBorder="1" applyAlignment="1">
      <alignment horizontal="right" vertical="center"/>
    </xf>
    <xf numFmtId="0" fontId="72" fillId="0" borderId="278" xfId="31" applyFont="1" applyBorder="1" applyAlignment="1">
      <alignment horizontal="right" vertical="center"/>
    </xf>
    <xf numFmtId="38" fontId="72" fillId="0" borderId="279" xfId="9" applyFont="1" applyBorder="1" applyAlignment="1">
      <alignment horizontal="right" vertical="center"/>
    </xf>
    <xf numFmtId="0" fontId="50" fillId="0" borderId="0" xfId="29" applyFont="1">
      <alignment vertical="center"/>
    </xf>
    <xf numFmtId="0" fontId="70" fillId="0" borderId="0" xfId="31" applyFont="1" applyBorder="1" applyAlignment="1">
      <alignment horizontal="left" vertical="center"/>
    </xf>
    <xf numFmtId="0" fontId="73" fillId="0" borderId="280" xfId="31" applyFont="1" applyBorder="1" applyAlignment="1">
      <alignment horizontal="center" vertical="center"/>
    </xf>
    <xf numFmtId="0" fontId="4" fillId="0" borderId="281" xfId="29" applyBorder="1">
      <alignment vertical="center"/>
    </xf>
    <xf numFmtId="0" fontId="74" fillId="0" borderId="24" xfId="31" applyFont="1" applyBorder="1" applyAlignment="1">
      <alignment vertical="center" wrapText="1"/>
    </xf>
    <xf numFmtId="0" fontId="74" fillId="0" borderId="0" xfId="31" applyFont="1" applyBorder="1" applyAlignment="1">
      <alignment vertical="center" wrapText="1"/>
    </xf>
    <xf numFmtId="0" fontId="70" fillId="0" borderId="31" xfId="31" applyFont="1" applyBorder="1" applyAlignment="1">
      <alignment horizontal="center" vertical="center"/>
    </xf>
    <xf numFmtId="0" fontId="71" fillId="0" borderId="3" xfId="31" applyFont="1" applyBorder="1" applyAlignment="1">
      <alignment horizontal="center" vertical="center"/>
    </xf>
    <xf numFmtId="0" fontId="71" fillId="0" borderId="29" xfId="31" applyFont="1" applyBorder="1" applyAlignment="1">
      <alignment horizontal="center" vertical="center"/>
    </xf>
    <xf numFmtId="0" fontId="72" fillId="0" borderId="241" xfId="31" applyFont="1" applyBorder="1" applyAlignment="1">
      <alignment horizontal="right" vertical="center"/>
    </xf>
    <xf numFmtId="0" fontId="72" fillId="0" borderId="40" xfId="31" applyFont="1" applyBorder="1" applyAlignment="1">
      <alignment horizontal="right" vertical="center"/>
    </xf>
    <xf numFmtId="0" fontId="75" fillId="0" borderId="46" xfId="31" applyFont="1" applyBorder="1" applyAlignment="1">
      <alignment horizontal="right" vertical="center"/>
    </xf>
    <xf numFmtId="0" fontId="73" fillId="0" borderId="0" xfId="31" applyFont="1" applyBorder="1" applyAlignment="1">
      <alignment horizontal="center" vertical="center"/>
    </xf>
    <xf numFmtId="0" fontId="71" fillId="0" borderId="43" xfId="31" applyFont="1" applyBorder="1" applyAlignment="1">
      <alignment horizontal="center" vertical="center"/>
    </xf>
    <xf numFmtId="0" fontId="71" fillId="0" borderId="20" xfId="31" applyFont="1" applyBorder="1" applyAlignment="1">
      <alignment horizontal="center" vertical="center"/>
    </xf>
    <xf numFmtId="0" fontId="71" fillId="0" borderId="44" xfId="31" applyFont="1" applyBorder="1" applyAlignment="1">
      <alignment horizontal="center" vertical="center"/>
    </xf>
    <xf numFmtId="0" fontId="6" fillId="0" borderId="43" xfId="31" applyFont="1" applyBorder="1" applyAlignment="1">
      <alignment horizontal="left" vertical="center"/>
    </xf>
    <xf numFmtId="0" fontId="6" fillId="0" borderId="20" xfId="31" applyFont="1" applyBorder="1" applyAlignment="1">
      <alignment horizontal="left" vertical="center"/>
    </xf>
    <xf numFmtId="0" fontId="0" fillId="0" borderId="20" xfId="31" applyFont="1" applyBorder="1" applyAlignment="1">
      <alignment horizontal="left" vertical="center"/>
    </xf>
    <xf numFmtId="0" fontId="6" fillId="0" borderId="282" xfId="31" applyFont="1" applyBorder="1" applyAlignment="1">
      <alignment horizontal="left" vertical="center"/>
    </xf>
    <xf numFmtId="0" fontId="70" fillId="0" borderId="10" xfId="31" applyFont="1" applyBorder="1" applyAlignment="1">
      <alignment vertical="center" wrapText="1"/>
    </xf>
    <xf numFmtId="0" fontId="70" fillId="0" borderId="10" xfId="31" applyFont="1" applyBorder="1" applyAlignment="1">
      <alignment vertical="center"/>
    </xf>
    <xf numFmtId="0" fontId="73" fillId="0" borderId="10" xfId="31" applyFont="1" applyBorder="1" applyAlignment="1">
      <alignment horizontal="center" vertical="center"/>
    </xf>
    <xf numFmtId="0" fontId="70" fillId="0" borderId="49" xfId="31" applyFont="1" applyBorder="1" applyAlignment="1">
      <alignment vertical="center"/>
    </xf>
    <xf numFmtId="0" fontId="74" fillId="0" borderId="49" xfId="31" applyFont="1" applyBorder="1" applyAlignment="1">
      <alignment vertical="center" wrapText="1"/>
    </xf>
    <xf numFmtId="0" fontId="6" fillId="0" borderId="240" xfId="31" applyFont="1" applyBorder="1" applyAlignment="1">
      <alignment horizontal="center" vertical="center"/>
    </xf>
    <xf numFmtId="0" fontId="6" fillId="0" borderId="25" xfId="31" applyFont="1" applyBorder="1" applyAlignment="1">
      <alignment horizontal="center" vertical="center" shrinkToFit="1"/>
    </xf>
    <xf numFmtId="0" fontId="6" fillId="0" borderId="25" xfId="31" applyFont="1" applyBorder="1" applyAlignment="1">
      <alignment horizontal="center" vertical="center"/>
    </xf>
    <xf numFmtId="0" fontId="76" fillId="0" borderId="46" xfId="31" applyFont="1" applyBorder="1" applyAlignment="1">
      <alignment horizontal="center" vertical="center"/>
    </xf>
    <xf numFmtId="0" fontId="76" fillId="0" borderId="283" xfId="31" applyFont="1" applyBorder="1" applyAlignment="1">
      <alignment horizontal="center" vertical="center"/>
    </xf>
    <xf numFmtId="0" fontId="70" fillId="0" borderId="284" xfId="31" applyFont="1" applyBorder="1" applyAlignment="1">
      <alignment horizontal="center" vertical="center" wrapText="1"/>
    </xf>
    <xf numFmtId="0" fontId="70" fillId="0" borderId="4" xfId="31" applyFont="1" applyBorder="1" applyAlignment="1">
      <alignment horizontal="center" vertical="center" wrapText="1"/>
    </xf>
    <xf numFmtId="0" fontId="70" fillId="0" borderId="7" xfId="31" applyFont="1" applyBorder="1" applyAlignment="1">
      <alignment horizontal="center" vertical="center" wrapText="1"/>
    </xf>
    <xf numFmtId="0" fontId="76" fillId="0" borderId="48" xfId="31" applyFont="1" applyBorder="1" applyAlignment="1">
      <alignment horizontal="center" vertical="center"/>
    </xf>
    <xf numFmtId="0" fontId="76" fillId="0" borderId="285" xfId="31" applyFont="1" applyBorder="1" applyAlignment="1">
      <alignment horizontal="center" vertical="center"/>
    </xf>
    <xf numFmtId="0" fontId="70" fillId="0" borderId="286" xfId="31" applyFont="1" applyBorder="1" applyAlignment="1">
      <alignment horizontal="center" vertical="center" wrapText="1"/>
    </xf>
    <xf numFmtId="0" fontId="70" fillId="0" borderId="16" xfId="31" applyFont="1" applyBorder="1" applyAlignment="1">
      <alignment horizontal="center" vertical="center" wrapText="1"/>
    </xf>
    <xf numFmtId="0" fontId="70" fillId="0" borderId="18" xfId="31" applyFont="1" applyBorder="1" applyAlignment="1">
      <alignment horizontal="center" vertical="center" wrapText="1"/>
    </xf>
    <xf numFmtId="0" fontId="72" fillId="0" borderId="36" xfId="31" applyFont="1" applyBorder="1" applyAlignment="1">
      <alignment horizontal="left" vertical="center"/>
    </xf>
    <xf numFmtId="0" fontId="72" fillId="0" borderId="17" xfId="31" applyFont="1" applyBorder="1" applyAlignment="1">
      <alignment horizontal="left" vertical="center"/>
    </xf>
    <xf numFmtId="0" fontId="76" fillId="0" borderId="242" xfId="31" applyFont="1" applyBorder="1" applyAlignment="1">
      <alignment horizontal="center" vertical="center"/>
    </xf>
    <xf numFmtId="0" fontId="76" fillId="0" borderId="287" xfId="31" applyFont="1" applyBorder="1" applyAlignment="1">
      <alignment horizontal="center" vertical="center"/>
    </xf>
    <xf numFmtId="0" fontId="72" fillId="0" borderId="14" xfId="31" applyFont="1" applyBorder="1" applyAlignment="1">
      <alignment horizontal="left" vertical="center"/>
    </xf>
    <xf numFmtId="0" fontId="69" fillId="0" borderId="13" xfId="31" applyFont="1" applyBorder="1" applyAlignment="1">
      <alignment horizontal="left" vertical="center"/>
    </xf>
    <xf numFmtId="0" fontId="69" fillId="0" borderId="38" xfId="31" applyFont="1" applyBorder="1" applyAlignment="1">
      <alignment horizontal="left" vertical="center"/>
    </xf>
    <xf numFmtId="0" fontId="70" fillId="0" borderId="246" xfId="31" applyFont="1" applyBorder="1" applyAlignment="1">
      <alignment horizontal="center" vertical="center"/>
    </xf>
    <xf numFmtId="49" fontId="72" fillId="0" borderId="288" xfId="31" applyNumberFormat="1" applyFont="1" applyFill="1" applyBorder="1" applyAlignment="1">
      <alignment horizontal="center" vertical="center"/>
    </xf>
    <xf numFmtId="49" fontId="72" fillId="0" borderId="289" xfId="31" applyNumberFormat="1" applyFont="1" applyFill="1" applyBorder="1" applyAlignment="1">
      <alignment horizontal="center" vertical="center"/>
    </xf>
    <xf numFmtId="49" fontId="72" fillId="0" borderId="290" xfId="31" applyNumberFormat="1" applyFont="1" applyFill="1" applyBorder="1" applyAlignment="1">
      <alignment horizontal="center" vertical="center"/>
    </xf>
    <xf numFmtId="0" fontId="72" fillId="0" borderId="291" xfId="31" applyFont="1" applyBorder="1" applyAlignment="1">
      <alignment horizontal="center" vertical="center"/>
    </xf>
    <xf numFmtId="0" fontId="72" fillId="0" borderId="292" xfId="31" applyNumberFormat="1" applyFont="1" applyBorder="1" applyAlignment="1">
      <alignment horizontal="center" vertical="center"/>
    </xf>
    <xf numFmtId="0" fontId="70" fillId="0" borderId="254" xfId="31" applyFont="1" applyBorder="1" applyAlignment="1">
      <alignment horizontal="center" vertical="center"/>
    </xf>
    <xf numFmtId="49" fontId="72" fillId="0" borderId="293" xfId="31" applyNumberFormat="1" applyFont="1" applyFill="1" applyBorder="1" applyAlignment="1">
      <alignment horizontal="center" vertical="center"/>
    </xf>
    <xf numFmtId="49" fontId="72" fillId="0" borderId="294" xfId="31" applyNumberFormat="1" applyFont="1" applyFill="1" applyBorder="1" applyAlignment="1">
      <alignment horizontal="center" vertical="center"/>
    </xf>
    <xf numFmtId="49" fontId="72" fillId="0" borderId="295" xfId="31" applyNumberFormat="1" applyFont="1" applyFill="1" applyBorder="1" applyAlignment="1">
      <alignment horizontal="center" vertical="center"/>
    </xf>
    <xf numFmtId="0" fontId="72" fillId="0" borderId="296" xfId="31" applyFont="1" applyBorder="1" applyAlignment="1">
      <alignment horizontal="center" vertical="center"/>
    </xf>
    <xf numFmtId="0" fontId="72" fillId="0" borderId="297" xfId="31" applyNumberFormat="1" applyFont="1" applyBorder="1" applyAlignment="1">
      <alignment horizontal="center" vertical="center"/>
    </xf>
    <xf numFmtId="0" fontId="70" fillId="0" borderId="298" xfId="31" applyFont="1" applyBorder="1" applyAlignment="1">
      <alignment horizontal="center" vertical="center"/>
    </xf>
    <xf numFmtId="0" fontId="70" fillId="0" borderId="299" xfId="31" applyFont="1" applyBorder="1" applyAlignment="1">
      <alignment horizontal="center" vertical="center"/>
    </xf>
    <xf numFmtId="49" fontId="72" fillId="0" borderId="300" xfId="31" applyNumberFormat="1" applyFont="1" applyFill="1" applyBorder="1" applyAlignment="1">
      <alignment horizontal="center" vertical="center"/>
    </xf>
    <xf numFmtId="49" fontId="72" fillId="0" borderId="11" xfId="31" applyNumberFormat="1" applyFont="1" applyFill="1" applyBorder="1" applyAlignment="1">
      <alignment horizontal="center" vertical="center"/>
    </xf>
    <xf numFmtId="49" fontId="72" fillId="0" borderId="301" xfId="31" applyNumberFormat="1" applyFont="1" applyFill="1" applyBorder="1" applyAlignment="1">
      <alignment horizontal="center" vertical="center"/>
    </xf>
    <xf numFmtId="0" fontId="72" fillId="0" borderId="302" xfId="31" applyFont="1" applyBorder="1" applyAlignment="1">
      <alignment horizontal="center" vertical="center"/>
    </xf>
    <xf numFmtId="0" fontId="72" fillId="0" borderId="303" xfId="31" applyNumberFormat="1" applyFont="1" applyBorder="1" applyAlignment="1">
      <alignment horizontal="center" vertical="center"/>
    </xf>
    <xf numFmtId="0" fontId="70" fillId="0" borderId="1" xfId="31" applyFont="1" applyBorder="1" applyAlignment="1">
      <alignment horizontal="center" vertical="center"/>
    </xf>
    <xf numFmtId="0" fontId="70" fillId="0" borderId="30" xfId="31" applyFont="1" applyBorder="1" applyAlignment="1">
      <alignment horizontal="center" vertical="center"/>
    </xf>
    <xf numFmtId="0" fontId="70" fillId="0" borderId="8" xfId="31" applyFont="1" applyBorder="1" applyAlignment="1">
      <alignment horizontal="center" vertical="center"/>
    </xf>
    <xf numFmtId="0" fontId="70" fillId="0" borderId="304" xfId="31" applyFont="1" applyBorder="1" applyAlignment="1">
      <alignment horizontal="center" vertical="center"/>
    </xf>
    <xf numFmtId="49" fontId="72" fillId="0" borderId="305" xfId="31" applyNumberFormat="1" applyFont="1" applyFill="1" applyBorder="1" applyAlignment="1">
      <alignment horizontal="center" vertical="center"/>
    </xf>
    <xf numFmtId="49" fontId="72" fillId="0" borderId="306" xfId="31" applyNumberFormat="1" applyFont="1" applyFill="1" applyBorder="1" applyAlignment="1">
      <alignment horizontal="center" vertical="center"/>
    </xf>
    <xf numFmtId="49" fontId="72" fillId="0" borderId="307" xfId="31" applyNumberFormat="1" applyFont="1" applyFill="1" applyBorder="1" applyAlignment="1">
      <alignment horizontal="center" vertical="center"/>
    </xf>
    <xf numFmtId="49" fontId="72" fillId="0" borderId="308" xfId="31" applyNumberFormat="1" applyFont="1" applyFill="1" applyBorder="1" applyAlignment="1">
      <alignment horizontal="center" vertical="center"/>
    </xf>
    <xf numFmtId="0" fontId="71" fillId="0" borderId="309" xfId="31" applyFont="1" applyBorder="1" applyAlignment="1">
      <alignment horizontal="center" vertical="center"/>
    </xf>
    <xf numFmtId="0" fontId="71" fillId="0" borderId="310" xfId="31" applyFont="1" applyBorder="1" applyAlignment="1">
      <alignment horizontal="center" vertical="center"/>
    </xf>
    <xf numFmtId="191" fontId="72" fillId="0" borderId="311" xfId="31" applyNumberFormat="1" applyFont="1" applyBorder="1" applyAlignment="1">
      <alignment horizontal="right" vertical="center"/>
    </xf>
    <xf numFmtId="191" fontId="72" fillId="0" borderId="312" xfId="31" applyNumberFormat="1" applyFont="1" applyBorder="1" applyAlignment="1">
      <alignment horizontal="right" vertical="center"/>
    </xf>
    <xf numFmtId="191" fontId="72" fillId="0" borderId="313" xfId="31" applyNumberFormat="1" applyFont="1" applyBorder="1" applyAlignment="1">
      <alignment horizontal="right" vertical="center"/>
    </xf>
    <xf numFmtId="0" fontId="72" fillId="0" borderId="314" xfId="31" applyFont="1" applyBorder="1" applyAlignment="1">
      <alignment horizontal="right" vertical="center"/>
    </xf>
    <xf numFmtId="0" fontId="72" fillId="0" borderId="2" xfId="31" applyNumberFormat="1" applyFont="1" applyBorder="1" applyAlignment="1">
      <alignment horizontal="right" vertical="center"/>
    </xf>
    <xf numFmtId="0" fontId="70" fillId="0" borderId="36" xfId="31" applyFont="1" applyBorder="1" applyAlignment="1">
      <alignment horizontal="center" vertical="center"/>
    </xf>
    <xf numFmtId="0" fontId="71" fillId="0" borderId="10" xfId="31" applyFont="1" applyBorder="1" applyAlignment="1">
      <alignment horizontal="center" vertical="center"/>
    </xf>
    <xf numFmtId="0" fontId="71" fillId="0" borderId="49" xfId="31" applyFont="1" applyBorder="1" applyAlignment="1">
      <alignment horizontal="center" vertical="center"/>
    </xf>
    <xf numFmtId="191" fontId="72" fillId="0" borderId="300" xfId="31" applyNumberFormat="1" applyFont="1" applyBorder="1" applyAlignment="1">
      <alignment horizontal="right" vertical="center"/>
    </xf>
    <xf numFmtId="191" fontId="72" fillId="0" borderId="11" xfId="31" applyNumberFormat="1" applyFont="1" applyBorder="1" applyAlignment="1">
      <alignment horizontal="right" vertical="center"/>
    </xf>
    <xf numFmtId="191" fontId="72" fillId="0" borderId="301" xfId="31" applyNumberFormat="1" applyFont="1" applyBorder="1" applyAlignment="1">
      <alignment horizontal="right" vertical="center"/>
    </xf>
    <xf numFmtId="0" fontId="72" fillId="0" borderId="315" xfId="31" applyFont="1" applyBorder="1" applyAlignment="1">
      <alignment horizontal="right" vertical="center"/>
    </xf>
    <xf numFmtId="0" fontId="72" fillId="0" borderId="45" xfId="31" applyNumberFormat="1" applyFont="1" applyBorder="1" applyAlignment="1">
      <alignment horizontal="right" vertical="center"/>
    </xf>
    <xf numFmtId="0" fontId="6" fillId="0" borderId="241" xfId="31" applyFont="1" applyBorder="1" applyAlignment="1">
      <alignment horizontal="left" vertical="center" shrinkToFit="1"/>
    </xf>
    <xf numFmtId="0" fontId="6" fillId="0" borderId="40" xfId="31" applyFont="1" applyBorder="1" applyAlignment="1">
      <alignment horizontal="left" vertical="center" shrinkToFit="1"/>
    </xf>
    <xf numFmtId="0" fontId="6" fillId="0" borderId="316" xfId="31" applyFont="1" applyBorder="1" applyAlignment="1">
      <alignment horizontal="left" vertical="center" shrinkToFit="1"/>
    </xf>
    <xf numFmtId="0" fontId="6" fillId="0" borderId="317" xfId="31" applyFont="1" applyBorder="1" applyAlignment="1">
      <alignment horizontal="left" vertical="center"/>
    </xf>
    <xf numFmtId="0" fontId="6" fillId="0" borderId="9" xfId="31" applyNumberFormat="1" applyFont="1" applyBorder="1" applyAlignment="1">
      <alignment horizontal="left" vertical="center"/>
    </xf>
  </cellXfs>
  <cellStyles count="55">
    <cellStyle name="Excel Built-in Comma [0]" xfId="1"/>
    <cellStyle name="パーセント 2 2" xfId="2"/>
    <cellStyle name="パーセント 2 2_220317 介護保険最新情報vol.1045 別紙1_別紙(様式)8以降" xfId="3"/>
    <cellStyle name="パーセント_（参考様式）通所介護等において感染症又は災害の発生を理由とする利用者数の減少が一定以上生じている場合-届出様式例・参考計算シート" xfId="4"/>
    <cellStyle name="桁区切り 2" xfId="5"/>
    <cellStyle name="桁区切り 2_（参考様式）通所介護等において感染症又は災害の発生を理由とする利用者数の減少が一定以上生じている場合-届出様式例・参考計算シート" xfId="6"/>
    <cellStyle name="桁区切り 3" xfId="7"/>
    <cellStyle name="桁区切り 3_（参考様式）通所介護等において感染症又は災害の発生を理由とする利用者数の減少が一定以上生じている場合-届出様式例・参考計算シート" xfId="8"/>
    <cellStyle name="桁区切り_4添付書類（様式１～１１）" xfId="9"/>
    <cellStyle name="桁区切り_timitutuusyo" xfId="10"/>
    <cellStyle name="桁区切り_勤務形態一覧表" xfId="11"/>
    <cellStyle name="桁区切り_（参考様式）通所介護等において感染症又は災害の発生を理由とする利用者数の減少が一定以上生じている場合-届出様式例・参考計算シート" xfId="12"/>
    <cellStyle name="標準" xfId="0" builtinId="0"/>
    <cellStyle name="標準 2" xfId="13"/>
    <cellStyle name="標準 2 2" xfId="14"/>
    <cellStyle name="標準 2 2_（参考様式）通所介護等において感染症又は災害の発生を理由とする利用者数の減少が一定以上生じている場合-届出様式例・参考計算シート" xfId="15"/>
    <cellStyle name="標準 2_220317 介護保険最新情報vol.1045 別紙1_別紙(様式)8以降" xfId="16"/>
    <cellStyle name="標準 2_別紙1　介護給付費算定に係る体制届一式（定期巡回・随時対応型訪問介護看護）" xfId="17"/>
    <cellStyle name="標準 2_（参考様式）通所介護等において感染症又は災害の発生を理由とする利用者数の減少が一定以上生じている場合-届出様式例・参考計算シート" xfId="18"/>
    <cellStyle name="標準 3" xfId="19"/>
    <cellStyle name="標準 3 2" xfId="20"/>
    <cellStyle name="標準 3 2_220317 介護保険最新情報vol.1045 別紙1_別紙(様式)8以降" xfId="21"/>
    <cellStyle name="標準 3_（参考様式）通所介護等において感染症又は災害の発生を理由とする利用者数の減少が一定以上生じている場合-届出様式例・参考計算シート" xfId="22"/>
    <cellStyle name="標準_21tokuyo2501" xfId="23"/>
    <cellStyle name="標準_220317 介護保険最新情報vol.1045 別紙1_別紙(様式)1-7" xfId="24"/>
    <cellStyle name="標準_220317 介護保険最新情報vol.1045 別紙1_別紙(様式)8以降" xfId="25"/>
    <cellStyle name="標準_220317 介護保険最新情報vol.1045 別紙1_別紙(様式)8以降_1" xfId="26"/>
    <cellStyle name="標準_220317 介護保険最新情報vol.1045 別紙1_別紙(様式)8以降_2" xfId="27"/>
    <cellStyle name="標準_220317 介護保険最新情報vol.1045 別紙1_別紙(様式)8以降_3" xfId="28"/>
    <cellStyle name="標準_5.添付書類（参考様式1～11（8抜き））" xfId="29"/>
    <cellStyle name="標準_Sheet1" xfId="30"/>
    <cellStyle name="標準_Sheet1_5.添付書類（参考様式1～11（8抜き））" xfId="31"/>
    <cellStyle name="標準_timitutuusyo" xfId="32"/>
    <cellStyle name="標準_デイ提出書類" xfId="33"/>
    <cellStyle name="標準_介護老人福祉施設（加算届）" xfId="34"/>
    <cellStyle name="標準_別紙1　介護給付費算定に係る体制届一式（定期巡回・随時対応型訪問介護看護）" xfId="35"/>
    <cellStyle name="標準_別紙1　介護給付費算定に係る体制届一式（定期巡回・随時対応型訪問介護看護）_1" xfId="36"/>
    <cellStyle name="標準_別紙1　介護給付費算定に係る体制届一式（定期巡回・随時対応型訪問介護看護）_2" xfId="37"/>
    <cellStyle name="標準_別紙1　介護給付費算定に係る体制届一式（定期巡回・随時対応型訪問介護看護）_3" xfId="38"/>
    <cellStyle name="標準_別紙1　介護給付費算定に係る体制届一式（定期巡回・随時対応型訪問介護看護）_別紙1　介護給付費算定に係る体制届一式（定期巡回・随時対応型訪問介護看護）" xfId="39"/>
    <cellStyle name="標準_別紙1　介護給付費算定に係る体制状況一覧表（地域密着型事業所）" xfId="40"/>
    <cellStyle name="標準_別紙1　介護給付費算定に係る体制状況一覧表（地域密着型事業所）_1" xfId="41"/>
    <cellStyle name="標準_別紙７（勤務表）" xfId="42"/>
    <cellStyle name="標準_割引率（地密）" xfId="43"/>
    <cellStyle name="標準_加算届出書H1804" xfId="44"/>
    <cellStyle name="標準_勤務形態一覧表" xfId="45"/>
    <cellStyle name="標準_地域密着介護老人福祉施設（加算届）" xfId="46"/>
    <cellStyle name="標準_時間延長サービス" xfId="47"/>
    <cellStyle name="標準_特定施設（加算届）" xfId="48"/>
    <cellStyle name="標準_訪問介護（加算届）" xfId="49"/>
    <cellStyle name="標準_通所介護（加算届）" xfId="50"/>
    <cellStyle name="標準_通所介護（状況一覧）" xfId="51"/>
    <cellStyle name="標準_（参考様式）サービス提供体制強化加算に関する計算書_新規 JUST Calc ブック(xlsx)" xfId="52"/>
    <cellStyle name="標準_（参考様式）通所介護等において感染症又は災害の発生を理由とする利用者数の減少が一定以上生じている場合-届出様式例・参考計算シート" xfId="53"/>
    <cellStyle name="パーセント" xfId="54" builtinId="5"/>
  </cellStyles>
  <dxfs count="5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808080"/>
        </patternFill>
      </fill>
    </dxf>
    <dxf>
      <fill>
        <patternFill>
          <bgColor rgb="FF80808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DEBF7"/>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E2EFDA"/>
      <rgbColor rgb="00CCFFCC"/>
      <rgbColor rgb="00FDEADA"/>
      <rgbColor rgb="00CCC1DA"/>
      <rgbColor rgb="00FF99CC"/>
      <rgbColor rgb="00DCE6F2"/>
      <rgbColor rgb="00E6E0EC"/>
      <rgbColor rgb="003366FF"/>
      <rgbColor rgb="0033CCCC"/>
      <rgbColor rgb="0099CC00"/>
      <rgbColor rgb="00FFC000"/>
      <rgbColor rgb="00FF9900"/>
      <rgbColor rgb="00FF6600"/>
      <rgbColor rgb="00558ED5"/>
      <rgbColor rgb="00909090"/>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42545</xdr:colOff>
      <xdr:row>4</xdr:row>
      <xdr:rowOff>171450</xdr:rowOff>
    </xdr:from>
    <xdr:to xmlns:xdr="http://schemas.openxmlformats.org/drawingml/2006/spreadsheetDrawing">
      <xdr:col>24</xdr:col>
      <xdr:colOff>114300</xdr:colOff>
      <xdr:row>6</xdr:row>
      <xdr:rowOff>19050</xdr:rowOff>
    </xdr:to>
    <xdr:sp macro="" textlink="" fLocksText="0">
      <xdr:nvSpPr>
        <xdr:cNvPr id="2" name="大かっこ 1"/>
        <xdr:cNvSpPr/>
      </xdr:nvSpPr>
      <xdr:spPr>
        <a:xfrm>
          <a:off x="1063625" y="857250"/>
          <a:ext cx="4689475" cy="38100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4" name="CustomShape 1"/>
        <xdr:cNvSpPr/>
      </xdr:nvSpPr>
      <xdr:spPr>
        <a:xfrm>
          <a:off x="6964045" y="992187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5" name="CustomShape 1"/>
        <xdr:cNvSpPr/>
      </xdr:nvSpPr>
      <xdr:spPr>
        <a:xfrm>
          <a:off x="5846445" y="1633474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106045</xdr:colOff>
      <xdr:row>34</xdr:row>
      <xdr:rowOff>189230</xdr:rowOff>
    </xdr:from>
    <xdr:to xmlns:xdr="http://schemas.openxmlformats.org/drawingml/2006/spreadsheetDrawing">
      <xdr:col>25</xdr:col>
      <xdr:colOff>210185</xdr:colOff>
      <xdr:row>38</xdr:row>
      <xdr:rowOff>10160</xdr:rowOff>
    </xdr:to>
    <xdr:sp macro="" textlink="">
      <xdr:nvSpPr>
        <xdr:cNvPr id="6" name="CustomShape 1"/>
        <xdr:cNvSpPr/>
      </xdr:nvSpPr>
      <xdr:spPr>
        <a:xfrm>
          <a:off x="6964045" y="9921875"/>
          <a:ext cx="389890" cy="81153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235585</xdr:colOff>
      <xdr:row>62</xdr:row>
      <xdr:rowOff>203835</xdr:rowOff>
    </xdr:to>
    <xdr:sp macro="" textlink="">
      <xdr:nvSpPr>
        <xdr:cNvPr id="7" name="CustomShape 1"/>
        <xdr:cNvSpPr/>
      </xdr:nvSpPr>
      <xdr:spPr>
        <a:xfrm>
          <a:off x="5846445" y="16334740"/>
          <a:ext cx="389890" cy="857250"/>
        </a:xfrm>
        <a:prstGeom prst="rightArrow">
          <a:avLst>
            <a:gd name="adj1" fmla="val 50000"/>
            <a:gd name="adj2" fmla="val 5000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xdr:style>
    </xdr:sp>
    <xdr:clientData/>
  </xdr:twoCellAnchor>
  <xdr:twoCellAnchor>
    <xdr:from xmlns:xdr="http://schemas.openxmlformats.org/drawingml/2006/spreadsheetDrawing">
      <xdr:col>24</xdr:col>
      <xdr:colOff>104775</xdr:colOff>
      <xdr:row>34</xdr:row>
      <xdr:rowOff>180340</xdr:rowOff>
    </xdr:from>
    <xdr:to xmlns:xdr="http://schemas.openxmlformats.org/drawingml/2006/spreadsheetDrawing">
      <xdr:col>25</xdr:col>
      <xdr:colOff>208915</xdr:colOff>
      <xdr:row>38</xdr:row>
      <xdr:rowOff>9525</xdr:rowOff>
    </xdr:to>
    <xdr:sp macro="" textlink="">
      <xdr:nvSpPr>
        <xdr:cNvPr id="8" name="CustomShape 1"/>
        <xdr:cNvSpPr/>
      </xdr:nvSpPr>
      <xdr:spPr>
        <a:xfrm>
          <a:off x="6962775" y="9912985"/>
          <a:ext cx="389890" cy="81978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twoCellAnchor>
    <xdr:from xmlns:xdr="http://schemas.openxmlformats.org/drawingml/2006/spreadsheetDrawing">
      <xdr:col>20</xdr:col>
      <xdr:colOff>133350</xdr:colOff>
      <xdr:row>59</xdr:row>
      <xdr:rowOff>95250</xdr:rowOff>
    </xdr:from>
    <xdr:to xmlns:xdr="http://schemas.openxmlformats.org/drawingml/2006/spreadsheetDrawing">
      <xdr:col>21</xdr:col>
      <xdr:colOff>237490</xdr:colOff>
      <xdr:row>62</xdr:row>
      <xdr:rowOff>200025</xdr:rowOff>
    </xdr:to>
    <xdr:sp macro="" textlink="">
      <xdr:nvSpPr>
        <xdr:cNvPr id="9" name="CustomShape 1"/>
        <xdr:cNvSpPr/>
      </xdr:nvSpPr>
      <xdr:spPr>
        <a:xfrm>
          <a:off x="5848350" y="16340455"/>
          <a:ext cx="389890" cy="847725"/>
        </a:xfrm>
        <a:prstGeom prst="rightArrow">
          <a:avLst>
            <a:gd name="adj1" fmla="val 50000"/>
            <a:gd name="adj2" fmla="val 50000"/>
          </a:avLst>
        </a:prstGeom>
        <a:solidFill>
          <a:srgbClr val="A6A6A6"/>
        </a:solidFill>
        <a:ln>
          <a:noFill/>
        </a:ln>
      </xdr:spPr>
      <xdr:style>
        <a:lnRef idx="0">
          <a:srgbClr val="000000"/>
        </a:lnRef>
        <a:fillRef idx="0">
          <a:srgbClr val="000000"/>
        </a:fillRef>
        <a:effectRef idx="0">
          <a:srgbClr val="00000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133350</xdr:colOff>
      <xdr:row>3</xdr:row>
      <xdr:rowOff>56515</xdr:rowOff>
    </xdr:from>
    <xdr:to xmlns:xdr="http://schemas.openxmlformats.org/drawingml/2006/spreadsheetDrawing">
      <xdr:col>5</xdr:col>
      <xdr:colOff>190500</xdr:colOff>
      <xdr:row>4</xdr:row>
      <xdr:rowOff>219075</xdr:rowOff>
    </xdr:to>
    <xdr:sp macro="" textlink="">
      <xdr:nvSpPr>
        <xdr:cNvPr id="2" name="右中かっこ 1"/>
        <xdr:cNvSpPr/>
      </xdr:nvSpPr>
      <xdr:spPr>
        <a:xfrm>
          <a:off x="4390390" y="808990"/>
          <a:ext cx="5715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64135</xdr:colOff>
      <xdr:row>69</xdr:row>
      <xdr:rowOff>38100</xdr:rowOff>
    </xdr:from>
    <xdr:to xmlns:xdr="http://schemas.openxmlformats.org/drawingml/2006/spreadsheetDrawing">
      <xdr:col>15</xdr:col>
      <xdr:colOff>207010</xdr:colOff>
      <xdr:row>78</xdr:row>
      <xdr:rowOff>95250</xdr:rowOff>
    </xdr:to>
    <xdr:sp macro="" textlink="">
      <xdr:nvSpPr>
        <xdr:cNvPr id="3" name="正方形/長方形 2"/>
        <xdr:cNvSpPr/>
      </xdr:nvSpPr>
      <xdr:spPr>
        <a:xfrm>
          <a:off x="170815" y="15859125"/>
          <a:ext cx="943673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4</xdr:col>
      <xdr:colOff>229235</xdr:colOff>
      <xdr:row>5</xdr:row>
      <xdr:rowOff>71755</xdr:rowOff>
    </xdr:to>
    <xdr:sp macro="" textlink="">
      <xdr:nvSpPr>
        <xdr:cNvPr id="2" name="正方形/長方形 4"/>
        <xdr:cNvSpPr/>
      </xdr:nvSpPr>
      <xdr:spPr>
        <a:xfrm>
          <a:off x="0" y="488315"/>
          <a:ext cx="1468120" cy="67881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rgbClr val="FF0000"/>
              </a:solidFill>
              <a:latin typeface="ＭＳ ゴシック"/>
              <a:ea typeface="ＭＳ ゴシック"/>
            </a:rPr>
            <a:t>【</a:t>
          </a:r>
          <a:r>
            <a:rPr kumimoji="1" lang="ja-JP" altLang="en-US" sz="1600" b="1">
              <a:solidFill>
                <a:srgbClr val="FF0000"/>
              </a:solidFill>
              <a:latin typeface="ＭＳ ゴシック"/>
              <a:ea typeface="ＭＳ ゴシック"/>
            </a:rPr>
            <a:t>記載例</a:t>
          </a:r>
          <a:r>
            <a:rPr kumimoji="1" lang="en-US" altLang="ja-JP" sz="1600" b="1">
              <a:solidFill>
                <a:srgbClr val="FF0000"/>
              </a:solidFill>
              <a:latin typeface="ＭＳ ゴシック"/>
              <a:ea typeface="ＭＳ ゴシック"/>
            </a:rPr>
            <a:t>】</a:t>
          </a:r>
          <a:endParaRPr kumimoji="1" lang="ja-JP" altLang="en-US" sz="1600" b="1">
            <a:solidFill>
              <a:srgbClr val="FF0000"/>
            </a:solidFill>
            <a:latin typeface="ＭＳ ゴシック"/>
            <a:ea typeface="ＭＳ ゴシック"/>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314325</xdr:colOff>
      <xdr:row>42</xdr:row>
      <xdr:rowOff>266700</xdr:rowOff>
    </xdr:from>
    <xdr:to xmlns:xdr="http://schemas.openxmlformats.org/drawingml/2006/spreadsheetDrawing">
      <xdr:col>22</xdr:col>
      <xdr:colOff>2599055</xdr:colOff>
      <xdr:row>56</xdr:row>
      <xdr:rowOff>266700</xdr:rowOff>
    </xdr:to>
    <xdr:sp macro="" textlink="">
      <xdr:nvSpPr>
        <xdr:cNvPr id="2" name="正方形/長方形 1"/>
        <xdr:cNvSpPr/>
      </xdr:nvSpPr>
      <xdr:spPr>
        <a:xfrm>
          <a:off x="407035" y="13868400"/>
          <a:ext cx="1317244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6985</xdr:colOff>
      <xdr:row>16</xdr:row>
      <xdr:rowOff>19050</xdr:rowOff>
    </xdr:from>
    <xdr:to xmlns:xdr="http://schemas.openxmlformats.org/drawingml/2006/spreadsheetDrawing">
      <xdr:col>33</xdr:col>
      <xdr:colOff>220345</xdr:colOff>
      <xdr:row>23</xdr:row>
      <xdr:rowOff>28575</xdr:rowOff>
    </xdr:to>
    <xdr:sp macro="" textlink="">
      <xdr:nvSpPr>
        <xdr:cNvPr id="2" name="Text Box 1"/>
        <xdr:cNvSpPr txBox="1">
          <a:spLocks noChangeArrowheads="1"/>
        </xdr:cNvSpPr>
      </xdr:nvSpPr>
      <xdr:spPr>
        <a:xfrm>
          <a:off x="4260215" y="3371850"/>
          <a:ext cx="5735320" cy="1476375"/>
        </a:xfrm>
        <a:prstGeom prst="rect">
          <a:avLst/>
        </a:prstGeom>
        <a:solidFill>
          <a:srgbClr val="FFFFFF"/>
        </a:solidFill>
        <a:ln w="9525">
          <a:solidFill>
            <a:sysClr val="windowText" lastClr="000000"/>
          </a:solidFill>
          <a:miter/>
        </a:ln>
      </xdr:spPr>
      <xdr:txBody>
        <a:bodyPr vertOverflow="clip" horzOverflow="overflow" wrap="square" lIns="27432" tIns="18288" rIns="0" bIns="18288" anchor="ctr" upright="1"/>
        <a:lstStyle/>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サービス提供時間帯を通じて専従する生活相談員及び介護職員が１日に付き複数いる場合、サービス提供時間中における勤務時間合計がサービス提供時間</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a:t>
          </a: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配置必要数以上となる必要があります。</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（例えば、９時から１３時までは岩手さん、１３時から１７時までは宮城さんが勤務する場合は、可能。</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a:p>
          <a:pPr algn="l">
            <a:lnSpc>
              <a:spcPts val="1200"/>
            </a:lnSpc>
          </a:pPr>
          <a:r>
            <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rPr>
            <a:t>しかし、１３時から１７時まで岩手さんと宮城さんの両名が勤務する場合、サービス提供時間における勤務は両名共３時間半であり、合計で７時間しかなく、必要時間合計（７時間半）未満であるため不可。）</a:t>
          </a:r>
          <a:endParaRPr lang="ja-JP" altLang="en-US" sz="1000" b="0" i="0" u="none" strike="noStrike" baseline="0">
            <a:solidFill>
              <a:srgbClr xmlns:mc="http://schemas.openxmlformats.org/markup-compatibility/2006" xmlns:a14="http://schemas.microsoft.com/office/drawing/2010/main" val="800000" a14:legacySpreadsheetColorIndex="8" mc:Ignorable="a14"/>
            </a:solidFill>
            <a:latin typeface="ＭＳ Ｐゴシック"/>
            <a:ea typeface="ＭＳ Ｐゴシック"/>
          </a:endParaRPr>
        </a:p>
      </xdr:txBody>
    </xdr:sp>
    <xdr:clientData/>
  </xdr:twoCellAnchor>
  <xdr:twoCellAnchor>
    <xdr:from xmlns:xdr="http://schemas.openxmlformats.org/drawingml/2006/spreadsheetDrawing">
      <xdr:col>6</xdr:col>
      <xdr:colOff>13970</xdr:colOff>
      <xdr:row>9</xdr:row>
      <xdr:rowOff>47625</xdr:rowOff>
    </xdr:from>
    <xdr:to xmlns:xdr="http://schemas.openxmlformats.org/drawingml/2006/spreadsheetDrawing">
      <xdr:col>12</xdr:col>
      <xdr:colOff>6985</xdr:colOff>
      <xdr:row>18</xdr:row>
      <xdr:rowOff>123825</xdr:rowOff>
    </xdr:to>
    <xdr:sp macro="" textlink="">
      <xdr:nvSpPr>
        <xdr:cNvPr id="3" name="Line 3"/>
        <xdr:cNvSpPr>
          <a:spLocks noChangeShapeType="1"/>
        </xdr:cNvSpPr>
      </xdr:nvSpPr>
      <xdr:spPr>
        <a:xfrm flipH="1" flipV="1">
          <a:off x="2956560" y="1933575"/>
          <a:ext cx="1303655" cy="1962150"/>
        </a:xfrm>
        <a:prstGeom prst="line">
          <a:avLst/>
        </a:prstGeom>
        <a:noFill/>
        <a:ln w="9525">
          <a:solidFill>
            <a:sysClr val="windowText" lastClr="000000"/>
          </a:solidFill>
          <a:miter/>
          <a:tailEnd type="triangle"/>
        </a:ln>
      </xdr:spPr>
      <xdr:txBody>
        <a:bodyPr vertOverflow="overflow" horzOverflow="overflow" upright="1"/>
        <a:lstStyle/>
        <a:p/>
      </xdr:txBody>
    </xdr:sp>
    <xdr:clientData/>
  </xdr:twoCellAnchor>
  <xdr:twoCellAnchor>
    <xdr:from xmlns:xdr="http://schemas.openxmlformats.org/drawingml/2006/spreadsheetDrawing">
      <xdr:col>4</xdr:col>
      <xdr:colOff>99695</xdr:colOff>
      <xdr:row>6</xdr:row>
      <xdr:rowOff>162560</xdr:rowOff>
    </xdr:from>
    <xdr:to xmlns:xdr="http://schemas.openxmlformats.org/drawingml/2006/spreadsheetDrawing">
      <xdr:col>6</xdr:col>
      <xdr:colOff>49530</xdr:colOff>
      <xdr:row>9</xdr:row>
      <xdr:rowOff>86360</xdr:rowOff>
    </xdr:to>
    <xdr:sp macro="" textlink="">
      <xdr:nvSpPr>
        <xdr:cNvPr id="4" name="Oval 4"/>
        <xdr:cNvSpPr>
          <a:spLocks noChangeArrowheads="1"/>
        </xdr:cNvSpPr>
      </xdr:nvSpPr>
      <xdr:spPr>
        <a:xfrm>
          <a:off x="2605405" y="1419860"/>
          <a:ext cx="386715" cy="552450"/>
        </a:xfrm>
        <a:prstGeom prst="ellipse">
          <a:avLst/>
        </a:prstGeom>
        <a:noFill/>
        <a:ln w="9525">
          <a:solidFill>
            <a:sysClr val="windowText" lastClr="000000"/>
          </a:solidFill>
        </a:ln>
      </xdr:spPr>
      <xdr:txBody>
        <a:bodyPr vertOverflow="overflow" horzOverflow="overflow" upright="1"/>
        <a:lstStyle/>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3.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4.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6.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J46"/>
  <sheetViews>
    <sheetView tabSelected="1" view="pageBreakPreview" zoomScaleSheetLayoutView="100" workbookViewId="0">
      <selection sqref="A1:G1"/>
    </sheetView>
  </sheetViews>
  <sheetFormatPr defaultColWidth="12" defaultRowHeight="11.25"/>
  <cols>
    <col min="1" max="1" width="2.1640625" style="1" customWidth="1"/>
    <col min="2" max="2" width="28.83203125" style="1" customWidth="1"/>
    <col min="3" max="3" width="5.83203125" style="1" customWidth="1"/>
    <col min="4" max="4" width="3.33203125" style="2" customWidth="1"/>
    <col min="5" max="5" width="3.33203125" style="3" customWidth="1"/>
    <col min="6" max="6" width="77.5" style="1" customWidth="1"/>
    <col min="7" max="7" width="37.33203125" style="4" customWidth="1"/>
    <col min="8" max="16384" width="12" style="1"/>
  </cols>
  <sheetData>
    <row r="1" spans="1:10" ht="30" customHeight="1">
      <c r="A1" s="5" t="s">
        <v>520</v>
      </c>
      <c r="B1" s="17"/>
      <c r="C1" s="17"/>
      <c r="D1" s="17"/>
      <c r="E1" s="17"/>
      <c r="F1" s="17"/>
      <c r="G1" s="17"/>
    </row>
    <row r="2" spans="1:10" ht="12" customHeight="1"/>
    <row r="3" spans="1:10" ht="12" customHeight="1">
      <c r="A3" s="6" t="s">
        <v>608</v>
      </c>
    </row>
    <row r="4" spans="1:10" s="1" customFormat="1" ht="60" customHeight="1">
      <c r="A4" s="7" t="s">
        <v>258</v>
      </c>
      <c r="B4" s="18"/>
      <c r="C4" s="35" t="s">
        <v>647</v>
      </c>
      <c r="D4" s="7" t="s">
        <v>618</v>
      </c>
      <c r="E4" s="51"/>
      <c r="F4" s="18"/>
      <c r="G4" s="71" t="s">
        <v>623</v>
      </c>
    </row>
    <row r="5" spans="1:10" s="1" customFormat="1" ht="24" customHeight="1">
      <c r="A5" s="8" t="s">
        <v>635</v>
      </c>
      <c r="B5" s="19"/>
      <c r="C5" s="36" t="s">
        <v>6</v>
      </c>
      <c r="D5" s="45" t="s">
        <v>74</v>
      </c>
      <c r="E5" s="52" t="s">
        <v>619</v>
      </c>
      <c r="F5" s="62"/>
      <c r="G5" s="72"/>
    </row>
    <row r="6" spans="1:10" s="1" customFormat="1" ht="25.1" customHeight="1">
      <c r="A6" s="9"/>
      <c r="B6" s="20"/>
      <c r="C6" s="36" t="s">
        <v>6</v>
      </c>
      <c r="D6" s="45" t="s">
        <v>74</v>
      </c>
      <c r="E6" s="53" t="s">
        <v>64</v>
      </c>
      <c r="F6" s="63"/>
      <c r="G6" s="72" t="s">
        <v>240</v>
      </c>
      <c r="I6" s="81"/>
      <c r="J6" s="81"/>
    </row>
    <row r="7" spans="1:10" s="1" customFormat="1" ht="25.1" customHeight="1">
      <c r="A7" s="9"/>
      <c r="B7" s="20"/>
      <c r="C7" s="36" t="s">
        <v>6</v>
      </c>
      <c r="D7" s="45" t="s">
        <v>74</v>
      </c>
      <c r="E7" s="53" t="s">
        <v>593</v>
      </c>
      <c r="F7" s="63"/>
      <c r="G7" s="73"/>
      <c r="I7" s="82"/>
      <c r="J7" s="82"/>
    </row>
    <row r="8" spans="1:10" s="1" customFormat="1" ht="12" customHeight="1">
      <c r="A8" s="9"/>
      <c r="B8" s="20"/>
      <c r="C8" s="37" t="s">
        <v>6</v>
      </c>
      <c r="D8" s="46" t="s">
        <v>74</v>
      </c>
      <c r="E8" s="54" t="s">
        <v>620</v>
      </c>
      <c r="F8" s="64"/>
      <c r="G8" s="74" t="s">
        <v>624</v>
      </c>
    </row>
    <row r="9" spans="1:10" s="1" customFormat="1" ht="12" customHeight="1">
      <c r="A9" s="9"/>
      <c r="B9" s="20"/>
      <c r="C9" s="38"/>
      <c r="D9" s="47"/>
      <c r="E9" s="55"/>
      <c r="F9" s="65"/>
      <c r="G9" s="75"/>
    </row>
    <row r="10" spans="1:10" s="1" customFormat="1" ht="12" customHeight="1">
      <c r="A10" s="9"/>
      <c r="B10" s="20"/>
      <c r="C10" s="38"/>
      <c r="D10" s="47"/>
      <c r="E10" s="56" t="s">
        <v>81</v>
      </c>
      <c r="F10" s="66" t="s">
        <v>622</v>
      </c>
      <c r="G10" s="75"/>
    </row>
    <row r="11" spans="1:10" s="1" customFormat="1" ht="12" customHeight="1">
      <c r="A11" s="9"/>
      <c r="B11" s="20"/>
      <c r="C11" s="39"/>
      <c r="D11" s="47"/>
      <c r="E11" s="57"/>
      <c r="F11" s="67"/>
      <c r="G11" s="76"/>
    </row>
    <row r="12" spans="1:10" s="1" customFormat="1" ht="33.75" customHeight="1">
      <c r="A12" s="10"/>
      <c r="B12" s="21" t="s">
        <v>133</v>
      </c>
      <c r="C12" s="40" t="s">
        <v>6</v>
      </c>
      <c r="D12" s="45" t="s">
        <v>74</v>
      </c>
      <c r="E12" s="58" t="s">
        <v>722</v>
      </c>
      <c r="F12" s="68"/>
      <c r="G12" s="72"/>
    </row>
    <row r="13" spans="1:10" ht="18" customHeight="1">
      <c r="A13" s="11"/>
      <c r="B13" s="22" t="s">
        <v>612</v>
      </c>
      <c r="C13" s="41"/>
      <c r="D13" s="48"/>
      <c r="E13" s="59"/>
      <c r="F13" s="69"/>
      <c r="G13" s="74"/>
    </row>
    <row r="14" spans="1:10" ht="18" customHeight="1">
      <c r="A14" s="12"/>
      <c r="B14" s="23" t="s">
        <v>613</v>
      </c>
      <c r="C14" s="42" t="s">
        <v>6</v>
      </c>
      <c r="D14" s="45" t="s">
        <v>74</v>
      </c>
      <c r="E14" s="58" t="s">
        <v>88</v>
      </c>
      <c r="F14" s="68"/>
      <c r="G14" s="77" t="s">
        <v>625</v>
      </c>
    </row>
    <row r="15" spans="1:10" ht="39.75" customHeight="1">
      <c r="A15" s="12"/>
      <c r="B15" s="24"/>
      <c r="C15" s="42" t="s">
        <v>6</v>
      </c>
      <c r="D15" s="45" t="s">
        <v>74</v>
      </c>
      <c r="E15" s="58" t="s">
        <v>214</v>
      </c>
      <c r="F15" s="68"/>
      <c r="G15" s="77" t="s">
        <v>626</v>
      </c>
    </row>
    <row r="16" spans="1:10" ht="18" customHeight="1">
      <c r="A16" s="12"/>
      <c r="B16" s="24"/>
      <c r="C16" s="42" t="s">
        <v>6</v>
      </c>
      <c r="D16" s="45" t="s">
        <v>74</v>
      </c>
      <c r="E16" s="58" t="s">
        <v>522</v>
      </c>
      <c r="F16" s="68"/>
      <c r="G16" s="72" t="s">
        <v>625</v>
      </c>
    </row>
    <row r="17" spans="1:7" ht="18" customHeight="1">
      <c r="A17" s="12"/>
      <c r="B17" s="25"/>
      <c r="C17" s="42" t="s">
        <v>6</v>
      </c>
      <c r="D17" s="49" t="s">
        <v>74</v>
      </c>
      <c r="E17" s="60" t="s">
        <v>93</v>
      </c>
      <c r="F17" s="25"/>
      <c r="G17" s="78" t="s">
        <v>603</v>
      </c>
    </row>
    <row r="18" spans="1:7" ht="25.5" customHeight="1">
      <c r="A18" s="12"/>
      <c r="B18" s="24" t="s">
        <v>506</v>
      </c>
      <c r="C18" s="42" t="s">
        <v>6</v>
      </c>
      <c r="D18" s="49"/>
      <c r="E18" s="60" t="s">
        <v>790</v>
      </c>
      <c r="F18" s="25"/>
      <c r="G18" s="78"/>
    </row>
    <row r="19" spans="1:7" ht="25.5" customHeight="1">
      <c r="A19" s="12"/>
      <c r="B19" s="21" t="s">
        <v>815</v>
      </c>
      <c r="C19" s="42" t="s">
        <v>6</v>
      </c>
      <c r="D19" s="49"/>
      <c r="E19" s="60" t="s">
        <v>790</v>
      </c>
      <c r="F19" s="25"/>
      <c r="G19" s="78"/>
    </row>
    <row r="20" spans="1:7" ht="18" customHeight="1">
      <c r="A20" s="12"/>
      <c r="B20" s="26" t="s">
        <v>614</v>
      </c>
      <c r="C20" s="42" t="s">
        <v>6</v>
      </c>
      <c r="D20" s="49" t="s">
        <v>74</v>
      </c>
      <c r="E20" s="60" t="s">
        <v>643</v>
      </c>
      <c r="F20" s="25"/>
      <c r="G20" s="78"/>
    </row>
    <row r="21" spans="1:7" ht="37.5" customHeight="1">
      <c r="A21" s="12"/>
      <c r="B21" s="27"/>
      <c r="C21" s="42" t="s">
        <v>6</v>
      </c>
      <c r="D21" s="49" t="s">
        <v>74</v>
      </c>
      <c r="E21" s="58" t="s">
        <v>214</v>
      </c>
      <c r="F21" s="68"/>
      <c r="G21" s="78" t="s">
        <v>627</v>
      </c>
    </row>
    <row r="22" spans="1:7" ht="18" customHeight="1">
      <c r="A22" s="12"/>
      <c r="B22" s="28" t="s">
        <v>571</v>
      </c>
      <c r="C22" s="42" t="s">
        <v>6</v>
      </c>
      <c r="D22" s="45" t="s">
        <v>74</v>
      </c>
      <c r="E22" s="58" t="s">
        <v>641</v>
      </c>
      <c r="F22" s="68"/>
      <c r="G22" s="78"/>
    </row>
    <row r="23" spans="1:7" ht="18" customHeight="1">
      <c r="A23" s="12"/>
      <c r="B23" s="26"/>
      <c r="C23" s="42" t="s">
        <v>6</v>
      </c>
      <c r="D23" s="49" t="s">
        <v>74</v>
      </c>
      <c r="E23" s="58" t="s">
        <v>583</v>
      </c>
      <c r="F23" s="68"/>
      <c r="G23" s="78"/>
    </row>
    <row r="24" spans="1:7" ht="18" customHeight="1">
      <c r="A24" s="12"/>
      <c r="B24" s="27"/>
      <c r="C24" s="42" t="s">
        <v>6</v>
      </c>
      <c r="D24" s="49" t="s">
        <v>74</v>
      </c>
      <c r="E24" s="58" t="s">
        <v>125</v>
      </c>
      <c r="F24" s="68"/>
      <c r="G24" s="78"/>
    </row>
    <row r="25" spans="1:7" ht="47.3" customHeight="1">
      <c r="A25" s="12"/>
      <c r="B25" s="22" t="s">
        <v>116</v>
      </c>
      <c r="C25" s="42" t="s">
        <v>6</v>
      </c>
      <c r="D25" s="49" t="s">
        <v>74</v>
      </c>
      <c r="E25" s="58" t="s">
        <v>342</v>
      </c>
      <c r="F25" s="68"/>
      <c r="G25" s="78" t="s">
        <v>606</v>
      </c>
    </row>
    <row r="26" spans="1:7" ht="20" customHeight="1">
      <c r="A26" s="12"/>
      <c r="B26" s="29"/>
      <c r="C26" s="43" t="s">
        <v>6</v>
      </c>
      <c r="D26" s="49" t="s">
        <v>74</v>
      </c>
      <c r="E26" s="58" t="s">
        <v>644</v>
      </c>
      <c r="F26" s="68"/>
      <c r="G26" s="78"/>
    </row>
    <row r="27" spans="1:7" ht="24" customHeight="1">
      <c r="A27" s="12"/>
      <c r="B27" s="30" t="s">
        <v>600</v>
      </c>
      <c r="C27" s="42" t="s">
        <v>6</v>
      </c>
      <c r="D27" s="45" t="s">
        <v>74</v>
      </c>
      <c r="E27" s="58" t="s">
        <v>719</v>
      </c>
      <c r="F27" s="68"/>
      <c r="G27" s="72"/>
    </row>
    <row r="28" spans="1:7" ht="39.75" customHeight="1">
      <c r="A28" s="12"/>
      <c r="B28" s="31"/>
      <c r="C28" s="42" t="s">
        <v>6</v>
      </c>
      <c r="D28" s="45" t="s">
        <v>74</v>
      </c>
      <c r="E28" s="58" t="s">
        <v>214</v>
      </c>
      <c r="F28" s="68"/>
      <c r="G28" s="72" t="s">
        <v>627</v>
      </c>
    </row>
    <row r="29" spans="1:7" ht="50.2" customHeight="1">
      <c r="A29" s="12"/>
      <c r="B29" s="31"/>
      <c r="C29" s="42" t="s">
        <v>6</v>
      </c>
      <c r="D29" s="45" t="s">
        <v>74</v>
      </c>
      <c r="E29" s="58" t="s">
        <v>642</v>
      </c>
      <c r="F29" s="68"/>
      <c r="G29" s="72" t="s">
        <v>628</v>
      </c>
    </row>
    <row r="30" spans="1:7" ht="24" customHeight="1">
      <c r="A30" s="12"/>
      <c r="B30" s="32"/>
      <c r="C30" s="42" t="s">
        <v>6</v>
      </c>
      <c r="D30" s="49" t="s">
        <v>74</v>
      </c>
      <c r="E30" s="60" t="s">
        <v>621</v>
      </c>
      <c r="F30" s="25"/>
      <c r="G30" s="78" t="s">
        <v>629</v>
      </c>
    </row>
    <row r="31" spans="1:7" ht="24" customHeight="1">
      <c r="A31" s="12"/>
      <c r="B31" s="33" t="s">
        <v>497</v>
      </c>
      <c r="C31" s="42" t="s">
        <v>6</v>
      </c>
      <c r="D31" s="45" t="s">
        <v>74</v>
      </c>
      <c r="E31" s="58" t="s">
        <v>581</v>
      </c>
      <c r="F31" s="68"/>
      <c r="G31" s="72"/>
    </row>
    <row r="32" spans="1:7" ht="25.1" customHeight="1">
      <c r="A32" s="12"/>
      <c r="B32" s="26" t="s">
        <v>75</v>
      </c>
      <c r="C32" s="42" t="s">
        <v>6</v>
      </c>
      <c r="D32" s="49" t="s">
        <v>74</v>
      </c>
      <c r="E32" s="60" t="s">
        <v>645</v>
      </c>
      <c r="F32" s="25"/>
      <c r="G32" s="78"/>
    </row>
    <row r="33" spans="1:7" ht="42.75" customHeight="1">
      <c r="A33" s="12"/>
      <c r="B33" s="26"/>
      <c r="C33" s="42" t="s">
        <v>6</v>
      </c>
      <c r="D33" s="49" t="s">
        <v>74</v>
      </c>
      <c r="E33" s="58" t="s">
        <v>214</v>
      </c>
      <c r="F33" s="68"/>
      <c r="G33" s="78" t="s">
        <v>627</v>
      </c>
    </row>
    <row r="34" spans="1:7" ht="25.1" customHeight="1">
      <c r="A34" s="12"/>
      <c r="B34" s="26"/>
      <c r="C34" s="42" t="s">
        <v>6</v>
      </c>
      <c r="D34" s="45" t="s">
        <v>74</v>
      </c>
      <c r="E34" s="58" t="s">
        <v>598</v>
      </c>
      <c r="F34" s="68"/>
      <c r="G34" s="72" t="s">
        <v>630</v>
      </c>
    </row>
    <row r="35" spans="1:7" ht="25.1" customHeight="1">
      <c r="A35" s="12"/>
      <c r="B35" s="26"/>
      <c r="C35" s="42" t="s">
        <v>6</v>
      </c>
      <c r="D35" s="45" t="s">
        <v>74</v>
      </c>
      <c r="E35" s="58" t="s">
        <v>141</v>
      </c>
      <c r="F35" s="68"/>
      <c r="G35" s="78" t="s">
        <v>629</v>
      </c>
    </row>
    <row r="36" spans="1:7" ht="25.1" customHeight="1">
      <c r="A36" s="12"/>
      <c r="B36" s="27"/>
      <c r="C36" s="42" t="s">
        <v>6</v>
      </c>
      <c r="D36" s="45" t="s">
        <v>74</v>
      </c>
      <c r="E36" s="58" t="s">
        <v>536</v>
      </c>
      <c r="F36" s="68"/>
      <c r="G36" s="78" t="s">
        <v>130</v>
      </c>
    </row>
    <row r="37" spans="1:7" ht="18" customHeight="1">
      <c r="A37" s="12"/>
      <c r="B37" s="26" t="s">
        <v>801</v>
      </c>
      <c r="C37" s="42" t="s">
        <v>6</v>
      </c>
      <c r="D37" s="49" t="s">
        <v>74</v>
      </c>
      <c r="E37" s="60" t="s">
        <v>646</v>
      </c>
      <c r="F37" s="25"/>
      <c r="G37" s="78"/>
    </row>
    <row r="38" spans="1:7" ht="45.75" customHeight="1">
      <c r="A38" s="12"/>
      <c r="B38" s="26"/>
      <c r="C38" s="42" t="s">
        <v>6</v>
      </c>
      <c r="D38" s="49" t="s">
        <v>74</v>
      </c>
      <c r="E38" s="58" t="s">
        <v>214</v>
      </c>
      <c r="F38" s="68"/>
      <c r="G38" s="78" t="s">
        <v>627</v>
      </c>
    </row>
    <row r="39" spans="1:7" ht="24" customHeight="1">
      <c r="A39" s="12"/>
      <c r="B39" s="26"/>
      <c r="C39" s="42" t="s">
        <v>6</v>
      </c>
      <c r="D39" s="49" t="s">
        <v>74</v>
      </c>
      <c r="E39" s="60" t="s">
        <v>598</v>
      </c>
      <c r="F39" s="25"/>
      <c r="G39" s="78" t="s">
        <v>498</v>
      </c>
    </row>
    <row r="40" spans="1:7" ht="24" customHeight="1">
      <c r="A40" s="12"/>
      <c r="B40" s="27"/>
      <c r="C40" s="42" t="s">
        <v>6</v>
      </c>
      <c r="D40" s="49" t="s">
        <v>74</v>
      </c>
      <c r="E40" s="60" t="s">
        <v>591</v>
      </c>
      <c r="F40" s="25"/>
      <c r="G40" s="78" t="s">
        <v>629</v>
      </c>
    </row>
    <row r="41" spans="1:7" ht="24" customHeight="1">
      <c r="A41" s="12"/>
      <c r="B41" s="30" t="s">
        <v>616</v>
      </c>
      <c r="C41" s="43" t="s">
        <v>6</v>
      </c>
      <c r="D41" s="45" t="s">
        <v>74</v>
      </c>
      <c r="E41" s="58" t="s">
        <v>610</v>
      </c>
      <c r="F41" s="68"/>
      <c r="G41" s="78"/>
    </row>
    <row r="42" spans="1:7" ht="36" customHeight="1">
      <c r="A42" s="13"/>
      <c r="B42" s="28" t="s">
        <v>568</v>
      </c>
      <c r="C42" s="42" t="s">
        <v>6</v>
      </c>
      <c r="D42" s="49" t="s">
        <v>74</v>
      </c>
      <c r="E42" s="60" t="s">
        <v>341</v>
      </c>
      <c r="F42" s="25"/>
      <c r="G42" s="78"/>
    </row>
    <row r="43" spans="1:7" ht="39.75" customHeight="1">
      <c r="A43" s="13"/>
      <c r="B43" s="26"/>
      <c r="C43" s="42" t="s">
        <v>6</v>
      </c>
      <c r="D43" s="49" t="s">
        <v>74</v>
      </c>
      <c r="E43" s="58" t="s">
        <v>214</v>
      </c>
      <c r="F43" s="68"/>
      <c r="G43" s="72" t="s">
        <v>529</v>
      </c>
    </row>
    <row r="44" spans="1:7" ht="27" customHeight="1">
      <c r="A44" s="14"/>
      <c r="B44" s="27"/>
      <c r="C44" s="42" t="s">
        <v>6</v>
      </c>
      <c r="D44" s="45" t="s">
        <v>74</v>
      </c>
      <c r="E44" s="58" t="s">
        <v>306</v>
      </c>
      <c r="F44" s="68"/>
      <c r="G44" s="72"/>
    </row>
    <row r="45" spans="1:7" ht="40" customHeight="1">
      <c r="A45" s="15"/>
      <c r="B45" s="31" t="s">
        <v>343</v>
      </c>
      <c r="C45" s="43" t="s">
        <v>6</v>
      </c>
      <c r="D45" s="49" t="s">
        <v>74</v>
      </c>
      <c r="E45" s="60" t="s">
        <v>586</v>
      </c>
      <c r="F45" s="25"/>
      <c r="G45" s="79" t="s">
        <v>30</v>
      </c>
    </row>
    <row r="46" spans="1:7" ht="40" customHeight="1">
      <c r="A46" s="16"/>
      <c r="B46" s="34"/>
      <c r="C46" s="44" t="s">
        <v>6</v>
      </c>
      <c r="D46" s="50" t="s">
        <v>74</v>
      </c>
      <c r="E46" s="61" t="s">
        <v>270</v>
      </c>
      <c r="F46" s="70"/>
      <c r="G46" s="80"/>
    </row>
  </sheetData>
  <mergeCells count="59">
    <mergeCell ref="A1:G1"/>
    <mergeCell ref="A4:B4"/>
    <mergeCell ref="D4:F4"/>
    <mergeCell ref="E5:F5"/>
    <mergeCell ref="E6:F6"/>
    <mergeCell ref="I6:J6"/>
    <mergeCell ref="E7:F7"/>
    <mergeCell ref="E12:F12"/>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E46:F46"/>
    <mergeCell ref="C8:C11"/>
    <mergeCell ref="D8:D9"/>
    <mergeCell ref="E8:F9"/>
    <mergeCell ref="G8:G11"/>
    <mergeCell ref="E10:E11"/>
    <mergeCell ref="F10:F11"/>
    <mergeCell ref="B14:B17"/>
    <mergeCell ref="B20:B21"/>
    <mergeCell ref="B22:B24"/>
    <mergeCell ref="B25:B26"/>
    <mergeCell ref="B27:B30"/>
    <mergeCell ref="B32:B36"/>
    <mergeCell ref="B37:B40"/>
    <mergeCell ref="B42:B44"/>
    <mergeCell ref="B45:B46"/>
    <mergeCell ref="G45:G46"/>
    <mergeCell ref="A5:B11"/>
  </mergeCells>
  <phoneticPr fontId="7"/>
  <printOptions horizontalCentered="1"/>
  <pageMargins left="0.39370078740157477" right="0.39370078740157477" top="0.59055118110236227" bottom="0.39370078740157477" header="0.27559055118110237" footer="0.43307086614173229"/>
  <pageSetup paperSize="9" scale="80" fitToWidth="1" fitToHeight="1" orientation="portrait" usePrinterDefaults="1" r:id="rId1"/>
  <headerFooter alignWithMargins="0">
    <oddHeader>&amp;R&amp;A</oddHeader>
  </headerFooter>
  <rowBreaks count="1" manualBreakCount="1">
    <brk id="36" max="7" man="1"/>
  </rowBreaks>
</worksheet>
</file>

<file path=xl/worksheets/sheet10.xml><?xml version="1.0" encoding="utf-8"?>
<worksheet xmlns="http://schemas.openxmlformats.org/spreadsheetml/2006/main" xmlns:r="http://schemas.openxmlformats.org/officeDocument/2006/relationships" xmlns:mc="http://schemas.openxmlformats.org/markup-compatibility/2006">
  <dimension ref="A1:T28"/>
  <sheetViews>
    <sheetView view="pageBreakPreview" zoomScaleSheetLayoutView="100" workbookViewId="0"/>
  </sheetViews>
  <sheetFormatPr defaultRowHeight="10.5"/>
  <cols>
    <col min="1" max="1" width="5" customWidth="1"/>
    <col min="2" max="4" width="8.7578125" customWidth="1"/>
    <col min="5" max="5" width="13.83203125" customWidth="1"/>
    <col min="6" max="18" width="8.7578125" customWidth="1"/>
    <col min="19" max="19" width="14.328125" customWidth="1"/>
    <col min="20" max="20" width="5" customWidth="1"/>
    <col min="21" max="1025" width="8.7578125" customWidth="1"/>
  </cols>
  <sheetData>
    <row r="1" spans="1:20" ht="14.25">
      <c r="A1" s="659" t="s">
        <v>452</v>
      </c>
      <c r="B1" s="661"/>
      <c r="C1" s="661"/>
      <c r="D1" s="687"/>
      <c r="E1" s="661"/>
      <c r="F1" s="661"/>
      <c r="G1" s="661"/>
      <c r="H1" s="721"/>
      <c r="I1" s="721"/>
      <c r="J1" s="721"/>
      <c r="K1" s="721"/>
      <c r="L1" s="721"/>
      <c r="M1" s="721"/>
      <c r="N1" s="721"/>
      <c r="O1" s="721"/>
      <c r="P1" s="721"/>
      <c r="Q1" s="721"/>
      <c r="R1" s="721"/>
      <c r="S1" s="721"/>
      <c r="T1" s="721"/>
    </row>
    <row r="2" spans="1:20" ht="18.75">
      <c r="A2" s="660" t="s">
        <v>103</v>
      </c>
      <c r="B2" s="660"/>
      <c r="C2" s="660"/>
      <c r="D2" s="660"/>
      <c r="E2" s="660"/>
      <c r="F2" s="660"/>
      <c r="G2" s="660"/>
      <c r="H2" s="660"/>
      <c r="I2" s="660"/>
      <c r="J2" s="660"/>
      <c r="K2" s="660"/>
      <c r="L2" s="660"/>
      <c r="M2" s="660"/>
      <c r="N2" s="660"/>
      <c r="O2" s="660"/>
      <c r="P2" s="660"/>
      <c r="Q2" s="660"/>
      <c r="R2" s="660"/>
      <c r="S2" s="660"/>
      <c r="T2" s="660"/>
    </row>
    <row r="3" spans="1:20" ht="14.25">
      <c r="A3" s="659"/>
      <c r="B3" s="662"/>
      <c r="C3" s="662"/>
      <c r="D3" s="662"/>
      <c r="E3" s="662"/>
      <c r="F3" s="662"/>
      <c r="G3" s="662"/>
      <c r="H3" s="662"/>
      <c r="I3" s="662"/>
      <c r="J3" s="662"/>
      <c r="K3" s="662"/>
      <c r="L3" s="662"/>
      <c r="M3" s="662"/>
      <c r="N3" s="662"/>
      <c r="O3" s="662"/>
      <c r="P3" s="662"/>
      <c r="Q3" s="662"/>
      <c r="R3" s="662"/>
      <c r="S3" s="721"/>
      <c r="T3" s="662"/>
    </row>
    <row r="4" spans="1:20" ht="13.5" customHeight="1">
      <c r="A4" s="659"/>
      <c r="B4" s="663" t="s">
        <v>417</v>
      </c>
      <c r="C4" s="663"/>
      <c r="D4" s="663"/>
      <c r="E4" s="663"/>
      <c r="F4" s="663"/>
      <c r="G4" s="663"/>
      <c r="H4" s="663"/>
      <c r="I4" s="663"/>
      <c r="J4" s="663"/>
      <c r="K4" s="663"/>
      <c r="L4" s="663"/>
      <c r="M4" s="663"/>
      <c r="N4" s="663"/>
      <c r="O4" s="663"/>
      <c r="P4" s="663"/>
      <c r="Q4" s="663"/>
      <c r="R4" s="663"/>
      <c r="S4" s="663"/>
      <c r="T4" s="752"/>
    </row>
    <row r="5" spans="1:20" ht="14.25">
      <c r="A5" s="659"/>
      <c r="B5" s="659"/>
      <c r="C5" s="659"/>
      <c r="D5" s="659"/>
      <c r="E5" s="659"/>
      <c r="F5" s="659"/>
      <c r="G5" s="659"/>
      <c r="H5" s="659"/>
      <c r="I5" s="659"/>
      <c r="J5" s="659"/>
      <c r="K5" s="721"/>
      <c r="L5" s="733"/>
      <c r="M5" s="733"/>
      <c r="N5" s="733"/>
      <c r="O5" s="659"/>
      <c r="P5" s="659"/>
      <c r="Q5" s="736"/>
      <c r="R5" s="736"/>
      <c r="S5" s="736"/>
      <c r="T5" s="659"/>
    </row>
    <row r="6" spans="1:20" ht="14.25">
      <c r="A6" s="659"/>
      <c r="B6" s="664" t="s">
        <v>429</v>
      </c>
      <c r="C6" s="677"/>
      <c r="D6" s="677"/>
      <c r="E6" s="677"/>
      <c r="F6" s="677"/>
      <c r="G6" s="677"/>
      <c r="H6" s="677"/>
      <c r="I6" s="677"/>
      <c r="J6" s="677"/>
      <c r="K6" s="677"/>
      <c r="L6" s="677"/>
      <c r="M6" s="737"/>
      <c r="N6" s="737"/>
      <c r="O6" s="737"/>
      <c r="P6" s="737"/>
      <c r="Q6" s="737"/>
      <c r="R6" s="737"/>
      <c r="S6" s="659"/>
      <c r="T6" s="753"/>
    </row>
    <row r="7" spans="1:20" ht="13.5" customHeight="1">
      <c r="A7" s="659"/>
      <c r="B7" s="665"/>
      <c r="C7" s="678"/>
      <c r="D7" s="688"/>
      <c r="E7" s="697"/>
      <c r="F7" s="700" t="s">
        <v>260</v>
      </c>
      <c r="G7" s="710"/>
      <c r="H7" s="722"/>
      <c r="I7" s="722"/>
      <c r="J7" s="729" t="s">
        <v>140</v>
      </c>
      <c r="K7" s="732"/>
      <c r="L7" s="722" t="s">
        <v>149</v>
      </c>
      <c r="M7" s="722"/>
      <c r="N7" s="722"/>
      <c r="O7" s="738"/>
      <c r="P7" s="741">
        <f>K7+1</f>
        <v>1</v>
      </c>
      <c r="Q7" s="741"/>
      <c r="R7" s="741"/>
      <c r="S7" s="745" t="s">
        <v>246</v>
      </c>
      <c r="T7" s="753"/>
    </row>
    <row r="8" spans="1:20" ht="13.5">
      <c r="A8" s="659"/>
      <c r="B8" s="666"/>
      <c r="C8" s="679"/>
      <c r="D8" s="689"/>
      <c r="E8" s="698"/>
      <c r="F8" s="700"/>
      <c r="G8" s="686" t="s">
        <v>196</v>
      </c>
      <c r="H8" s="723" t="s">
        <v>76</v>
      </c>
      <c r="I8" s="686" t="s">
        <v>233</v>
      </c>
      <c r="J8" s="723" t="s">
        <v>3</v>
      </c>
      <c r="K8" s="723" t="s">
        <v>54</v>
      </c>
      <c r="L8" s="734" t="s">
        <v>59</v>
      </c>
      <c r="M8" s="686" t="s">
        <v>280</v>
      </c>
      <c r="N8" s="723" t="s">
        <v>391</v>
      </c>
      <c r="O8" s="723" t="s">
        <v>56</v>
      </c>
      <c r="P8" s="686" t="s">
        <v>384</v>
      </c>
      <c r="Q8" s="723" t="s">
        <v>387</v>
      </c>
      <c r="R8" s="723" t="s">
        <v>360</v>
      </c>
      <c r="S8" s="745"/>
      <c r="T8" s="753"/>
    </row>
    <row r="9" spans="1:20" ht="36.75" customHeight="1">
      <c r="A9" s="659"/>
      <c r="B9" s="667" t="s">
        <v>430</v>
      </c>
      <c r="C9" s="680" t="s">
        <v>157</v>
      </c>
      <c r="D9" s="680"/>
      <c r="E9" s="680"/>
      <c r="F9" s="701">
        <v>0.5</v>
      </c>
      <c r="G9" s="711"/>
      <c r="H9" s="724"/>
      <c r="I9" s="724"/>
      <c r="J9" s="724"/>
      <c r="K9" s="724"/>
      <c r="L9" s="724"/>
      <c r="M9" s="724"/>
      <c r="N9" s="724"/>
      <c r="O9" s="724"/>
      <c r="P9" s="724"/>
      <c r="Q9" s="724"/>
      <c r="R9" s="724"/>
      <c r="S9" s="746"/>
      <c r="T9" s="733"/>
    </row>
    <row r="10" spans="1:20" ht="27" customHeight="1">
      <c r="A10" s="659"/>
      <c r="B10" s="667"/>
      <c r="C10" s="681" t="s">
        <v>390</v>
      </c>
      <c r="D10" s="681"/>
      <c r="E10" s="681"/>
      <c r="F10" s="702">
        <v>0.75</v>
      </c>
      <c r="G10" s="712"/>
      <c r="H10" s="725"/>
      <c r="I10" s="725"/>
      <c r="J10" s="725"/>
      <c r="K10" s="725"/>
      <c r="L10" s="725"/>
      <c r="M10" s="725"/>
      <c r="N10" s="725"/>
      <c r="O10" s="725"/>
      <c r="P10" s="725"/>
      <c r="Q10" s="725"/>
      <c r="R10" s="725"/>
      <c r="S10" s="746"/>
      <c r="T10" s="733"/>
    </row>
    <row r="11" spans="1:20" ht="27" customHeight="1">
      <c r="A11" s="659"/>
      <c r="B11" s="667"/>
      <c r="C11" s="682" t="s">
        <v>334</v>
      </c>
      <c r="D11" s="682"/>
      <c r="E11" s="682"/>
      <c r="F11" s="703">
        <v>1</v>
      </c>
      <c r="G11" s="713"/>
      <c r="H11" s="726"/>
      <c r="I11" s="726"/>
      <c r="J11" s="726"/>
      <c r="K11" s="726"/>
      <c r="L11" s="726"/>
      <c r="M11" s="726"/>
      <c r="N11" s="726"/>
      <c r="O11" s="726"/>
      <c r="P11" s="726"/>
      <c r="Q11" s="726"/>
      <c r="R11" s="726"/>
      <c r="S11" s="746"/>
      <c r="T11" s="733"/>
    </row>
    <row r="12" spans="1:20" ht="27.75" customHeight="1">
      <c r="A12" s="659"/>
      <c r="B12" s="667" t="s">
        <v>147</v>
      </c>
      <c r="C12" s="683" t="s">
        <v>207</v>
      </c>
      <c r="D12" s="690" t="s">
        <v>274</v>
      </c>
      <c r="E12" s="690"/>
      <c r="F12" s="704">
        <v>0.5</v>
      </c>
      <c r="G12" s="714"/>
      <c r="H12" s="727"/>
      <c r="I12" s="714"/>
      <c r="J12" s="727"/>
      <c r="K12" s="727"/>
      <c r="L12" s="735"/>
      <c r="M12" s="714"/>
      <c r="N12" s="727"/>
      <c r="O12" s="739"/>
      <c r="P12" s="714"/>
      <c r="Q12" s="727"/>
      <c r="R12" s="727"/>
      <c r="S12" s="746"/>
      <c r="T12" s="733"/>
    </row>
    <row r="13" spans="1:20" ht="39" customHeight="1">
      <c r="A13" s="659"/>
      <c r="B13" s="667"/>
      <c r="C13" s="683"/>
      <c r="D13" s="691" t="s">
        <v>390</v>
      </c>
      <c r="E13" s="691"/>
      <c r="F13" s="705">
        <v>0.75</v>
      </c>
      <c r="G13" s="715"/>
      <c r="H13" s="725"/>
      <c r="I13" s="715"/>
      <c r="J13" s="725"/>
      <c r="K13" s="725"/>
      <c r="L13" s="712"/>
      <c r="M13" s="715"/>
      <c r="N13" s="725"/>
      <c r="O13" s="725"/>
      <c r="P13" s="715"/>
      <c r="Q13" s="725"/>
      <c r="R13" s="725"/>
      <c r="S13" s="746"/>
      <c r="T13" s="733"/>
    </row>
    <row r="14" spans="1:20" ht="35.25" customHeight="1">
      <c r="A14" s="659"/>
      <c r="B14" s="667"/>
      <c r="C14" s="683"/>
      <c r="D14" s="692" t="s">
        <v>334</v>
      </c>
      <c r="E14" s="692"/>
      <c r="F14" s="706">
        <v>1</v>
      </c>
      <c r="G14" s="716"/>
      <c r="H14" s="726"/>
      <c r="I14" s="716"/>
      <c r="J14" s="726"/>
      <c r="K14" s="726"/>
      <c r="L14" s="713"/>
      <c r="M14" s="716"/>
      <c r="N14" s="726"/>
      <c r="O14" s="726"/>
      <c r="P14" s="716"/>
      <c r="Q14" s="726"/>
      <c r="R14" s="726"/>
      <c r="S14" s="746"/>
      <c r="T14" s="733"/>
    </row>
    <row r="15" spans="1:20" ht="39.75" customHeight="1">
      <c r="A15" s="659"/>
      <c r="B15" s="667"/>
      <c r="C15" s="684" t="s">
        <v>117</v>
      </c>
      <c r="D15" s="693" t="s">
        <v>144</v>
      </c>
      <c r="E15" s="693"/>
      <c r="F15" s="707">
        <v>1</v>
      </c>
      <c r="G15" s="714"/>
      <c r="H15" s="727"/>
      <c r="I15" s="714"/>
      <c r="J15" s="727"/>
      <c r="K15" s="727"/>
      <c r="L15" s="735"/>
      <c r="M15" s="714"/>
      <c r="N15" s="727"/>
      <c r="O15" s="727"/>
      <c r="P15" s="714"/>
      <c r="Q15" s="727"/>
      <c r="R15" s="727"/>
      <c r="S15" s="746"/>
      <c r="T15" s="733"/>
    </row>
    <row r="16" spans="1:20" ht="14.25">
      <c r="A16" s="659"/>
      <c r="B16" s="668"/>
      <c r="C16" s="685"/>
      <c r="D16" s="694"/>
      <c r="E16" s="694"/>
      <c r="F16" s="708"/>
      <c r="G16" s="717"/>
      <c r="H16" s="728"/>
      <c r="I16" s="728"/>
      <c r="J16" s="728"/>
      <c r="K16" s="728"/>
      <c r="L16" s="728"/>
      <c r="M16" s="728"/>
      <c r="N16" s="728"/>
      <c r="O16" s="728"/>
      <c r="P16" s="728"/>
      <c r="Q16" s="728"/>
      <c r="R16" s="728"/>
      <c r="S16" s="747"/>
      <c r="T16" s="733"/>
    </row>
    <row r="17" spans="1:20" ht="14.25">
      <c r="A17" s="659"/>
      <c r="B17" s="669"/>
      <c r="C17" s="686" t="s">
        <v>431</v>
      </c>
      <c r="D17" s="686"/>
      <c r="E17" s="686"/>
      <c r="F17" s="709"/>
      <c r="G17" s="718">
        <f t="shared" ref="G17:R17" si="0">$F$9*G9+$F$10*G10+$F$11*G11+$F$12*G12+$F$13*G13+$F$14*G14+$F$15*G15</f>
        <v>0</v>
      </c>
      <c r="H17" s="718">
        <f t="shared" si="0"/>
        <v>0</v>
      </c>
      <c r="I17" s="718">
        <f t="shared" si="0"/>
        <v>0</v>
      </c>
      <c r="J17" s="718">
        <f t="shared" si="0"/>
        <v>0</v>
      </c>
      <c r="K17" s="718">
        <f t="shared" si="0"/>
        <v>0</v>
      </c>
      <c r="L17" s="718">
        <f t="shared" si="0"/>
        <v>0</v>
      </c>
      <c r="M17" s="718">
        <f t="shared" si="0"/>
        <v>0</v>
      </c>
      <c r="N17" s="718">
        <f t="shared" si="0"/>
        <v>0</v>
      </c>
      <c r="O17" s="718">
        <f t="shared" si="0"/>
        <v>0</v>
      </c>
      <c r="P17" s="718">
        <f t="shared" si="0"/>
        <v>0</v>
      </c>
      <c r="Q17" s="718">
        <f t="shared" si="0"/>
        <v>0</v>
      </c>
      <c r="R17" s="718">
        <f t="shared" si="0"/>
        <v>0</v>
      </c>
      <c r="S17" s="746"/>
      <c r="T17" s="733"/>
    </row>
    <row r="18" spans="1:20" ht="14.25" customHeight="1">
      <c r="A18" s="659"/>
      <c r="B18" s="670" t="s">
        <v>433</v>
      </c>
      <c r="C18" s="670"/>
      <c r="D18" s="670"/>
      <c r="E18" s="670"/>
      <c r="F18" s="704">
        <v>0.85714285714285698</v>
      </c>
      <c r="G18" s="719"/>
      <c r="H18" s="719"/>
      <c r="I18" s="719"/>
      <c r="J18" s="719"/>
      <c r="K18" s="719"/>
      <c r="L18" s="719"/>
      <c r="M18" s="719"/>
      <c r="N18" s="719"/>
      <c r="O18" s="719"/>
      <c r="P18" s="719"/>
      <c r="Q18" s="719"/>
      <c r="R18" s="719"/>
      <c r="S18" s="748"/>
      <c r="T18" s="733"/>
    </row>
    <row r="19" spans="1:20" ht="13.5">
      <c r="A19" s="659"/>
      <c r="B19" s="669"/>
      <c r="C19" s="686" t="s">
        <v>437</v>
      </c>
      <c r="D19" s="686"/>
      <c r="E19" s="686"/>
      <c r="F19" s="709"/>
      <c r="G19" s="718">
        <f t="shared" ref="G19:R19" si="1">IF(G18="",G17,ROUND(G17*6/7,2))</f>
        <v>0</v>
      </c>
      <c r="H19" s="718">
        <f t="shared" si="1"/>
        <v>0</v>
      </c>
      <c r="I19" s="718">
        <f t="shared" si="1"/>
        <v>0</v>
      </c>
      <c r="J19" s="718">
        <f t="shared" si="1"/>
        <v>0</v>
      </c>
      <c r="K19" s="718">
        <f t="shared" si="1"/>
        <v>0</v>
      </c>
      <c r="L19" s="718">
        <f t="shared" si="1"/>
        <v>0</v>
      </c>
      <c r="M19" s="718">
        <f t="shared" si="1"/>
        <v>0</v>
      </c>
      <c r="N19" s="718">
        <f t="shared" si="1"/>
        <v>0</v>
      </c>
      <c r="O19" s="718">
        <f t="shared" si="1"/>
        <v>0</v>
      </c>
      <c r="P19" s="718">
        <f t="shared" si="1"/>
        <v>0</v>
      </c>
      <c r="Q19" s="718">
        <f t="shared" si="1"/>
        <v>0</v>
      </c>
      <c r="R19" s="718">
        <f t="shared" si="1"/>
        <v>0</v>
      </c>
      <c r="S19" s="749">
        <f>SUM(G19:Q19)</f>
        <v>0</v>
      </c>
      <c r="T19" s="754" t="s">
        <v>439</v>
      </c>
    </row>
    <row r="20" spans="1:20" ht="50.1" customHeight="1">
      <c r="A20" s="659"/>
      <c r="B20" s="671" t="s">
        <v>440</v>
      </c>
      <c r="C20" s="671"/>
      <c r="D20" s="671"/>
      <c r="E20" s="671"/>
      <c r="F20" s="671"/>
      <c r="G20" s="671"/>
      <c r="H20" s="671"/>
      <c r="I20" s="671"/>
      <c r="J20" s="671"/>
      <c r="K20" s="671"/>
      <c r="L20" s="671"/>
      <c r="M20" s="671"/>
      <c r="N20" s="671"/>
      <c r="O20" s="671"/>
      <c r="P20" s="742" t="s">
        <v>441</v>
      </c>
      <c r="Q20" s="742"/>
      <c r="R20" s="742"/>
      <c r="S20" s="750">
        <f>COUNTIF(G19:Q19,"&gt;0")</f>
        <v>0</v>
      </c>
      <c r="T20" s="755" t="s">
        <v>142</v>
      </c>
    </row>
    <row r="21" spans="1:20" ht="50.1" customHeight="1">
      <c r="A21" s="659"/>
      <c r="B21" s="671"/>
      <c r="C21" s="671"/>
      <c r="D21" s="671"/>
      <c r="E21" s="671"/>
      <c r="F21" s="671"/>
      <c r="G21" s="671"/>
      <c r="H21" s="671"/>
      <c r="I21" s="671"/>
      <c r="J21" s="671"/>
      <c r="K21" s="671"/>
      <c r="L21" s="671"/>
      <c r="M21" s="671"/>
      <c r="N21" s="671"/>
      <c r="O21" s="671"/>
      <c r="P21" s="743" t="s">
        <v>446</v>
      </c>
      <c r="Q21" s="743"/>
      <c r="R21" s="743"/>
      <c r="S21" s="751" t="str">
        <f>IF(S20&lt;1,"",S19/S20)</f>
        <v/>
      </c>
      <c r="T21" s="755" t="s">
        <v>447</v>
      </c>
    </row>
    <row r="22" spans="1:20" ht="224.25" customHeight="1">
      <c r="A22" s="659"/>
      <c r="B22" s="671"/>
      <c r="C22" s="671"/>
      <c r="D22" s="671"/>
      <c r="E22" s="671"/>
      <c r="F22" s="671"/>
      <c r="G22" s="671"/>
      <c r="H22" s="671"/>
      <c r="I22" s="671"/>
      <c r="J22" s="671"/>
      <c r="K22" s="671"/>
      <c r="L22" s="671"/>
      <c r="M22" s="671"/>
      <c r="N22" s="671"/>
      <c r="O22" s="671"/>
      <c r="P22" s="744" t="s">
        <v>448</v>
      </c>
      <c r="Q22" s="744"/>
      <c r="R22" s="744"/>
      <c r="S22" s="744"/>
      <c r="T22" s="733"/>
    </row>
    <row r="23" spans="1:20" ht="13.5">
      <c r="A23" s="659"/>
      <c r="B23" s="672"/>
      <c r="C23" s="672"/>
      <c r="D23" s="672"/>
      <c r="E23" s="672"/>
      <c r="F23" s="672"/>
      <c r="G23" s="672"/>
      <c r="H23" s="672"/>
      <c r="I23" s="672"/>
      <c r="J23" s="672"/>
      <c r="K23" s="672"/>
      <c r="L23" s="672"/>
      <c r="M23" s="672"/>
      <c r="N23" s="672"/>
      <c r="O23" s="740"/>
      <c r="P23" s="659"/>
      <c r="Q23" s="659"/>
      <c r="R23" s="659"/>
      <c r="S23" s="659"/>
      <c r="T23" s="659"/>
    </row>
    <row r="24" spans="1:20" ht="14.65" customHeight="1">
      <c r="A24" s="659"/>
      <c r="B24" s="673" t="s">
        <v>408</v>
      </c>
      <c r="C24" s="673"/>
      <c r="D24" s="673"/>
      <c r="E24" s="673"/>
      <c r="F24" s="673"/>
      <c r="G24" s="673"/>
      <c r="H24" s="673"/>
      <c r="I24" s="673"/>
      <c r="J24" s="673"/>
      <c r="K24" s="673"/>
      <c r="L24" s="673"/>
      <c r="M24" s="673"/>
      <c r="N24" s="673"/>
      <c r="O24" s="673"/>
      <c r="P24" s="673"/>
      <c r="Q24" s="673"/>
      <c r="R24" s="673"/>
      <c r="S24" s="673"/>
      <c r="T24" s="659"/>
    </row>
    <row r="25" spans="1:20" ht="14.25">
      <c r="A25" s="659"/>
      <c r="B25" s="673"/>
      <c r="C25" s="673"/>
      <c r="D25" s="673"/>
      <c r="E25" s="673"/>
      <c r="F25" s="673"/>
      <c r="G25" s="673"/>
      <c r="H25" s="673"/>
      <c r="I25" s="673"/>
      <c r="J25" s="673"/>
      <c r="K25" s="673"/>
      <c r="L25" s="673"/>
      <c r="M25" s="673"/>
      <c r="N25" s="673"/>
      <c r="O25" s="673"/>
      <c r="P25" s="673"/>
      <c r="Q25" s="673"/>
      <c r="R25" s="673"/>
      <c r="S25" s="673"/>
      <c r="T25" s="659"/>
    </row>
    <row r="26" spans="1:20" ht="13.5" customHeight="1">
      <c r="A26" s="659"/>
      <c r="B26" s="674" t="s">
        <v>450</v>
      </c>
      <c r="C26" s="674"/>
      <c r="D26" s="695"/>
      <c r="E26" s="695"/>
      <c r="F26" s="695"/>
      <c r="G26" s="720" t="s">
        <v>402</v>
      </c>
      <c r="H26" s="720"/>
      <c r="I26" s="695"/>
      <c r="J26" s="730" t="s">
        <v>15</v>
      </c>
      <c r="K26" s="730"/>
      <c r="L26" s="659"/>
      <c r="M26" s="695"/>
      <c r="N26" s="695"/>
      <c r="O26" s="659"/>
      <c r="P26" s="659"/>
      <c r="Q26" s="659"/>
      <c r="R26" s="659"/>
      <c r="S26" s="659"/>
      <c r="T26" s="659"/>
    </row>
    <row r="27" spans="1:20" ht="14.25">
      <c r="A27" s="659"/>
      <c r="B27" s="675"/>
      <c r="C27" s="675"/>
      <c r="D27" s="696" t="s">
        <v>223</v>
      </c>
      <c r="E27" s="699">
        <v>0.9</v>
      </c>
      <c r="F27" s="696" t="s">
        <v>223</v>
      </c>
      <c r="G27" s="675"/>
      <c r="H27" s="675"/>
      <c r="I27" s="696" t="s">
        <v>453</v>
      </c>
      <c r="J27" s="731">
        <f>B27*E27*G27</f>
        <v>0</v>
      </c>
      <c r="K27" s="731"/>
      <c r="L27" s="736" t="s">
        <v>89</v>
      </c>
      <c r="M27" s="695"/>
      <c r="N27" s="695"/>
      <c r="O27" s="659"/>
      <c r="P27" s="659"/>
      <c r="Q27" s="659"/>
      <c r="R27" s="659"/>
      <c r="S27" s="659"/>
      <c r="T27" s="659"/>
    </row>
    <row r="28" spans="1:20" ht="13.5" customHeight="1">
      <c r="A28" s="659"/>
      <c r="B28" s="676" t="s">
        <v>353</v>
      </c>
      <c r="C28" s="676"/>
      <c r="D28" s="676"/>
      <c r="E28" s="676"/>
      <c r="F28" s="676"/>
      <c r="G28" s="676"/>
      <c r="H28" s="676"/>
      <c r="I28" s="676"/>
      <c r="J28" s="676"/>
      <c r="K28" s="676"/>
      <c r="L28" s="676"/>
      <c r="M28" s="676"/>
      <c r="N28" s="676"/>
      <c r="O28" s="676"/>
      <c r="P28" s="676"/>
      <c r="Q28" s="676"/>
      <c r="R28" s="676"/>
      <c r="S28" s="676"/>
      <c r="T28" s="659"/>
    </row>
  </sheetData>
  <mergeCells count="30">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 ref="B24:S25"/>
  </mergeCells>
  <phoneticPr fontId="13" type="Hiragana"/>
  <dataValidations count="1">
    <dataValidation type="list" allowBlank="1" showDropDown="0" showInputMessage="1" showErrorMessage="0" sqref="G18:R18">
      <formula1>"○,"</formula1>
    </dataValidation>
  </dataValidations>
  <printOptions horizontalCentered="1" verticalCentered="1"/>
  <pageMargins left="0.39374999999999999" right="0.39374999999999999" top="0.59097222222222201" bottom="0.39374999999999999" header="0.27569444444444402" footer="0.51180555555555496"/>
  <pageSetup paperSize="9" scale="73" firstPageNumber="0" fitToWidth="1" fitToHeight="1" orientation="portrait" usePrinterDefaults="1" useFirstPageNumber="1" horizontalDpi="300" verticalDpi="300"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6">
    <tabColor theme="9" tint="0.4"/>
    <pageSetUpPr fitToPage="1"/>
  </sheetPr>
  <dimension ref="B1:BS68"/>
  <sheetViews>
    <sheetView view="pageBreakPreview" zoomScale="60" workbookViewId="0"/>
  </sheetViews>
  <sheetFormatPr defaultRowHeight="18.75"/>
  <cols>
    <col min="1" max="1" width="1.875" style="756" customWidth="1"/>
    <col min="2" max="3" width="9" style="756" customWidth="1"/>
    <col min="4" max="4" width="45.625" style="756" customWidth="1"/>
    <col min="5" max="16384" width="9" style="756" customWidth="1"/>
  </cols>
  <sheetData>
    <row r="1" spans="2:11">
      <c r="B1" s="756" t="s">
        <v>373</v>
      </c>
      <c r="D1" s="763"/>
      <c r="E1" s="763"/>
      <c r="F1" s="763"/>
    </row>
    <row r="2" spans="2:11" s="757" customFormat="1" ht="20.25" customHeight="1">
      <c r="B2" s="759" t="s">
        <v>653</v>
      </c>
      <c r="C2" s="759"/>
      <c r="D2" s="763"/>
      <c r="E2" s="763"/>
      <c r="F2" s="763"/>
    </row>
    <row r="3" spans="2:11" s="757" customFormat="1" ht="20.25" customHeight="1">
      <c r="B3" s="759"/>
      <c r="C3" s="759"/>
      <c r="D3" s="763"/>
      <c r="E3" s="763"/>
      <c r="F3" s="763"/>
    </row>
    <row r="4" spans="2:11" s="758" customFormat="1" ht="20.25" customHeight="1">
      <c r="B4" s="760"/>
      <c r="C4" s="763" t="s">
        <v>677</v>
      </c>
      <c r="D4" s="763"/>
      <c r="F4" s="772" t="s">
        <v>695</v>
      </c>
      <c r="G4" s="772"/>
      <c r="H4" s="772"/>
      <c r="I4" s="772"/>
      <c r="J4" s="772"/>
      <c r="K4" s="772"/>
    </row>
    <row r="5" spans="2:11" s="758" customFormat="1" ht="20.25" customHeight="1">
      <c r="B5" s="761"/>
      <c r="C5" s="763" t="s">
        <v>680</v>
      </c>
      <c r="D5" s="763"/>
      <c r="F5" s="772"/>
      <c r="G5" s="772"/>
      <c r="H5" s="772"/>
      <c r="I5" s="772"/>
      <c r="J5" s="772"/>
      <c r="K5" s="772"/>
    </row>
    <row r="6" spans="2:11" s="757" customFormat="1" ht="20.25" customHeight="1">
      <c r="B6" s="762"/>
      <c r="C6" s="763"/>
      <c r="D6" s="763"/>
      <c r="E6" s="766"/>
      <c r="F6" s="769"/>
    </row>
    <row r="7" spans="2:11" s="757" customFormat="1" ht="20.25" customHeight="1">
      <c r="B7" s="759"/>
      <c r="C7" s="759"/>
      <c r="D7" s="763"/>
      <c r="E7" s="766"/>
      <c r="F7" s="769"/>
    </row>
    <row r="8" spans="2:11" s="757" customFormat="1" ht="20.25" customHeight="1">
      <c r="B8" s="763" t="s">
        <v>654</v>
      </c>
      <c r="C8" s="759"/>
      <c r="D8" s="763"/>
      <c r="E8" s="766"/>
      <c r="F8" s="769"/>
    </row>
    <row r="9" spans="2:11" s="757" customFormat="1" ht="20.25" customHeight="1">
      <c r="B9" s="759"/>
      <c r="C9" s="759"/>
      <c r="D9" s="763"/>
      <c r="E9" s="763"/>
      <c r="F9" s="763"/>
    </row>
    <row r="10" spans="2:11" s="757" customFormat="1" ht="20.25" customHeight="1">
      <c r="B10" s="763" t="s">
        <v>605</v>
      </c>
      <c r="C10" s="759"/>
      <c r="D10" s="763"/>
      <c r="E10" s="763"/>
      <c r="F10" s="763"/>
    </row>
    <row r="11" spans="2:11" s="757" customFormat="1" ht="20.25" customHeight="1">
      <c r="B11" s="763"/>
      <c r="C11" s="759"/>
      <c r="D11" s="763"/>
      <c r="E11" s="763"/>
      <c r="F11" s="763"/>
    </row>
    <row r="12" spans="2:11" s="757" customFormat="1" ht="20.25" customHeight="1">
      <c r="B12" s="763" t="s">
        <v>435</v>
      </c>
      <c r="C12" s="759"/>
      <c r="D12" s="763"/>
    </row>
    <row r="13" spans="2:11" s="757" customFormat="1" ht="20.25" customHeight="1">
      <c r="B13" s="763"/>
      <c r="C13" s="759"/>
      <c r="D13" s="763"/>
    </row>
    <row r="14" spans="2:11" s="757" customFormat="1" ht="20.25" customHeight="1">
      <c r="B14" s="763" t="s">
        <v>655</v>
      </c>
      <c r="C14" s="759"/>
      <c r="D14" s="763"/>
    </row>
    <row r="15" spans="2:11" s="757" customFormat="1" ht="20.25" customHeight="1">
      <c r="B15" s="763"/>
      <c r="C15" s="759"/>
      <c r="D15" s="763"/>
    </row>
    <row r="16" spans="2:11" s="757" customFormat="1" ht="20.25" customHeight="1">
      <c r="B16" s="763" t="s">
        <v>657</v>
      </c>
      <c r="C16" s="759"/>
      <c r="D16" s="763"/>
    </row>
    <row r="17" spans="2:25" s="757" customFormat="1" ht="20.25" customHeight="1">
      <c r="B17" s="759"/>
      <c r="C17" s="759"/>
      <c r="D17" s="763"/>
    </row>
    <row r="18" spans="2:25" s="757" customFormat="1" ht="20.25" customHeight="1">
      <c r="B18" s="763" t="s">
        <v>658</v>
      </c>
      <c r="C18" s="759"/>
      <c r="D18" s="763"/>
    </row>
    <row r="19" spans="2:25" s="757" customFormat="1" ht="20.25" customHeight="1">
      <c r="B19" s="759"/>
      <c r="C19" s="759"/>
      <c r="D19" s="763"/>
    </row>
    <row r="20" spans="2:25" s="757" customFormat="1" ht="17.25" customHeight="1">
      <c r="B20" s="763" t="s">
        <v>549</v>
      </c>
      <c r="C20" s="763"/>
      <c r="D20" s="763"/>
    </row>
    <row r="21" spans="2:25" s="757" customFormat="1" ht="17.25" customHeight="1">
      <c r="B21" s="763" t="s">
        <v>660</v>
      </c>
      <c r="C21" s="763"/>
      <c r="D21" s="763"/>
    </row>
    <row r="22" spans="2:25" s="757" customFormat="1" ht="17.25" customHeight="1">
      <c r="B22" s="763"/>
      <c r="C22" s="763"/>
      <c r="D22" s="763"/>
    </row>
    <row r="23" spans="2:25" s="757" customFormat="1" ht="17.25" customHeight="1">
      <c r="B23" s="763"/>
      <c r="C23" s="765" t="s">
        <v>209</v>
      </c>
      <c r="D23" s="765" t="s">
        <v>609</v>
      </c>
    </row>
    <row r="24" spans="2:25" s="757" customFormat="1" ht="17.25" customHeight="1">
      <c r="B24" s="763"/>
      <c r="C24" s="765">
        <v>1</v>
      </c>
      <c r="D24" s="768" t="s">
        <v>466</v>
      </c>
    </row>
    <row r="25" spans="2:25" s="757" customFormat="1" ht="17.25" customHeight="1">
      <c r="B25" s="763"/>
      <c r="C25" s="765">
        <v>2</v>
      </c>
      <c r="D25" s="768" t="s">
        <v>7</v>
      </c>
    </row>
    <row r="26" spans="2:25" s="757" customFormat="1" ht="17.25" customHeight="1">
      <c r="B26" s="763"/>
      <c r="C26" s="765">
        <v>3</v>
      </c>
      <c r="D26" s="768" t="s">
        <v>687</v>
      </c>
    </row>
    <row r="27" spans="2:25" s="757" customFormat="1" ht="17.25" customHeight="1">
      <c r="B27" s="763"/>
      <c r="C27" s="765">
        <v>4</v>
      </c>
      <c r="D27" s="768" t="s">
        <v>689</v>
      </c>
    </row>
    <row r="28" spans="2:25" s="757" customFormat="1" ht="17.25" customHeight="1">
      <c r="B28" s="763"/>
      <c r="C28" s="765">
        <v>5</v>
      </c>
      <c r="D28" s="768" t="s">
        <v>478</v>
      </c>
    </row>
    <row r="29" spans="2:25" s="757" customFormat="1" ht="17.25" customHeight="1">
      <c r="B29" s="763"/>
      <c r="C29" s="766"/>
      <c r="D29" s="769"/>
    </row>
    <row r="30" spans="2:25" s="757" customFormat="1" ht="17.25" customHeight="1">
      <c r="B30" s="763" t="s">
        <v>661</v>
      </c>
      <c r="C30" s="763"/>
      <c r="D30" s="763"/>
      <c r="E30" s="758"/>
      <c r="F30" s="758"/>
    </row>
    <row r="31" spans="2:25" s="757" customFormat="1" ht="17.25" customHeight="1">
      <c r="B31" s="763" t="s">
        <v>156</v>
      </c>
      <c r="C31" s="763"/>
      <c r="D31" s="763"/>
      <c r="E31" s="758"/>
      <c r="F31" s="758"/>
    </row>
    <row r="32" spans="2:25" s="757" customFormat="1" ht="17.25" customHeight="1">
      <c r="B32" s="763"/>
      <c r="C32" s="763"/>
      <c r="D32" s="763"/>
      <c r="E32" s="758"/>
      <c r="F32" s="758"/>
      <c r="G32" s="773"/>
      <c r="H32" s="773"/>
      <c r="J32" s="773"/>
      <c r="K32" s="773"/>
      <c r="L32" s="773"/>
      <c r="M32" s="773"/>
      <c r="N32" s="773"/>
      <c r="O32" s="773"/>
      <c r="R32" s="773"/>
      <c r="S32" s="773"/>
      <c r="T32" s="773"/>
      <c r="W32" s="773"/>
      <c r="X32" s="773"/>
      <c r="Y32" s="773"/>
    </row>
    <row r="33" spans="2:51" s="757" customFormat="1" ht="17.25" customHeight="1">
      <c r="B33" s="763"/>
      <c r="C33" s="765" t="s">
        <v>537</v>
      </c>
      <c r="D33" s="765" t="s">
        <v>690</v>
      </c>
      <c r="E33" s="758"/>
      <c r="F33" s="758"/>
      <c r="G33" s="773"/>
      <c r="H33" s="773"/>
      <c r="J33" s="773"/>
      <c r="K33" s="773"/>
      <c r="L33" s="773"/>
      <c r="M33" s="773"/>
      <c r="N33" s="773"/>
      <c r="O33" s="773"/>
      <c r="R33" s="773"/>
      <c r="S33" s="773"/>
      <c r="T33" s="773"/>
      <c r="W33" s="773"/>
      <c r="X33" s="773"/>
      <c r="Y33" s="773"/>
    </row>
    <row r="34" spans="2:51" s="757" customFormat="1" ht="17.25" customHeight="1">
      <c r="B34" s="763"/>
      <c r="C34" s="765" t="s">
        <v>681</v>
      </c>
      <c r="D34" s="768" t="s">
        <v>692</v>
      </c>
      <c r="E34" s="758"/>
      <c r="F34" s="758"/>
      <c r="G34" s="773"/>
      <c r="H34" s="773"/>
      <c r="J34" s="773"/>
      <c r="K34" s="773"/>
      <c r="L34" s="773"/>
      <c r="M34" s="773"/>
      <c r="N34" s="773"/>
      <c r="O34" s="773"/>
      <c r="R34" s="773"/>
      <c r="S34" s="773"/>
      <c r="T34" s="773"/>
      <c r="W34" s="773"/>
      <c r="X34" s="773"/>
      <c r="Y34" s="773"/>
    </row>
    <row r="35" spans="2:51" s="757" customFormat="1" ht="17.25" customHeight="1">
      <c r="B35" s="763"/>
      <c r="C35" s="765" t="s">
        <v>682</v>
      </c>
      <c r="D35" s="768" t="s">
        <v>693</v>
      </c>
      <c r="E35" s="758"/>
      <c r="F35" s="758"/>
      <c r="G35" s="773"/>
      <c r="H35" s="773"/>
      <c r="J35" s="773"/>
      <c r="K35" s="773"/>
      <c r="L35" s="773"/>
      <c r="M35" s="773"/>
      <c r="N35" s="773"/>
      <c r="O35" s="773"/>
      <c r="R35" s="773"/>
      <c r="S35" s="773"/>
      <c r="T35" s="773"/>
      <c r="W35" s="773"/>
      <c r="X35" s="773"/>
      <c r="Y35" s="773"/>
    </row>
    <row r="36" spans="2:51" s="757" customFormat="1" ht="17.25" customHeight="1">
      <c r="B36" s="763"/>
      <c r="C36" s="765" t="s">
        <v>683</v>
      </c>
      <c r="D36" s="768" t="s">
        <v>509</v>
      </c>
      <c r="E36" s="758"/>
      <c r="F36" s="758"/>
      <c r="G36" s="773"/>
      <c r="H36" s="773"/>
      <c r="J36" s="773"/>
      <c r="K36" s="773"/>
      <c r="L36" s="773"/>
      <c r="M36" s="773"/>
      <c r="N36" s="773"/>
      <c r="O36" s="773"/>
      <c r="R36" s="773"/>
      <c r="S36" s="773"/>
      <c r="T36" s="773"/>
      <c r="W36" s="773"/>
      <c r="X36" s="773"/>
      <c r="Y36" s="773"/>
    </row>
    <row r="37" spans="2:51" s="757" customFormat="1" ht="17.25" customHeight="1">
      <c r="B37" s="763"/>
      <c r="C37" s="765" t="s">
        <v>664</v>
      </c>
      <c r="D37" s="768" t="s">
        <v>694</v>
      </c>
      <c r="E37" s="758"/>
      <c r="F37" s="758"/>
      <c r="G37" s="773"/>
      <c r="H37" s="773"/>
      <c r="J37" s="773"/>
      <c r="K37" s="773"/>
      <c r="L37" s="773"/>
      <c r="M37" s="773"/>
      <c r="N37" s="773"/>
      <c r="O37" s="773"/>
      <c r="R37" s="773"/>
      <c r="S37" s="773"/>
      <c r="T37" s="773"/>
      <c r="W37" s="773"/>
      <c r="X37" s="773"/>
      <c r="Y37" s="773"/>
    </row>
    <row r="38" spans="2:51" s="757" customFormat="1" ht="17.25" customHeight="1">
      <c r="B38" s="763"/>
      <c r="C38" s="763"/>
      <c r="D38" s="763"/>
      <c r="E38" s="758"/>
      <c r="F38" s="758"/>
      <c r="G38" s="773"/>
      <c r="H38" s="773"/>
      <c r="J38" s="773"/>
      <c r="K38" s="773"/>
      <c r="L38" s="773"/>
      <c r="M38" s="773"/>
      <c r="N38" s="773"/>
      <c r="O38" s="773"/>
      <c r="R38" s="773"/>
      <c r="S38" s="773"/>
      <c r="T38" s="773"/>
      <c r="W38" s="773"/>
      <c r="X38" s="773"/>
      <c r="Y38" s="773"/>
    </row>
    <row r="39" spans="2:51" s="757" customFormat="1" ht="17.25" customHeight="1">
      <c r="B39" s="763"/>
      <c r="C39" s="767" t="s">
        <v>107</v>
      </c>
      <c r="D39" s="763"/>
      <c r="E39" s="758"/>
      <c r="F39" s="758"/>
      <c r="G39" s="773"/>
      <c r="H39" s="773"/>
      <c r="J39" s="773"/>
      <c r="K39" s="773"/>
      <c r="L39" s="773"/>
      <c r="M39" s="773"/>
      <c r="N39" s="773"/>
      <c r="O39" s="773"/>
      <c r="R39" s="773"/>
      <c r="S39" s="773"/>
      <c r="T39" s="773"/>
      <c r="W39" s="773"/>
      <c r="X39" s="773"/>
      <c r="Y39" s="773"/>
    </row>
    <row r="40" spans="2:51" s="757" customFormat="1" ht="17.25" customHeight="1">
      <c r="B40" s="758"/>
      <c r="C40" s="763" t="s">
        <v>684</v>
      </c>
      <c r="D40" s="758"/>
      <c r="E40" s="758"/>
      <c r="F40" s="767"/>
      <c r="G40" s="773"/>
      <c r="H40" s="773"/>
      <c r="J40" s="773"/>
      <c r="K40" s="773"/>
      <c r="L40" s="773"/>
      <c r="M40" s="773"/>
      <c r="N40" s="773"/>
      <c r="O40" s="773"/>
      <c r="R40" s="773"/>
      <c r="S40" s="773"/>
      <c r="T40" s="773"/>
      <c r="W40" s="773"/>
      <c r="X40" s="773"/>
      <c r="Y40" s="773"/>
    </row>
    <row r="41" spans="2:51" s="757" customFormat="1" ht="17.25" customHeight="1">
      <c r="B41" s="758"/>
      <c r="C41" s="763" t="s">
        <v>686</v>
      </c>
      <c r="D41" s="758"/>
      <c r="E41" s="758"/>
      <c r="F41" s="763"/>
      <c r="G41" s="773"/>
      <c r="H41" s="773"/>
      <c r="J41" s="773"/>
      <c r="K41" s="773"/>
      <c r="L41" s="773"/>
      <c r="M41" s="773"/>
      <c r="N41" s="773"/>
      <c r="O41" s="773"/>
      <c r="R41" s="773"/>
      <c r="S41" s="773"/>
      <c r="T41" s="773"/>
      <c r="W41" s="773"/>
      <c r="X41" s="773"/>
      <c r="Y41" s="773"/>
    </row>
    <row r="42" spans="2:51" s="757" customFormat="1" ht="17.25" customHeight="1">
      <c r="B42" s="763"/>
      <c r="C42" s="763"/>
      <c r="D42" s="763"/>
      <c r="E42" s="767"/>
      <c r="F42" s="773"/>
      <c r="G42" s="773"/>
      <c r="H42" s="773"/>
      <c r="J42" s="773"/>
      <c r="K42" s="773"/>
      <c r="L42" s="773"/>
      <c r="M42" s="773"/>
      <c r="N42" s="773"/>
      <c r="O42" s="773"/>
      <c r="R42" s="773"/>
      <c r="S42" s="773"/>
      <c r="T42" s="773"/>
      <c r="W42" s="773"/>
      <c r="X42" s="773"/>
      <c r="Y42" s="773"/>
    </row>
    <row r="43" spans="2:51" s="757" customFormat="1" ht="17.25" customHeight="1">
      <c r="B43" s="763" t="s">
        <v>662</v>
      </c>
      <c r="C43" s="763"/>
      <c r="D43" s="763"/>
    </row>
    <row r="44" spans="2:51" s="757" customFormat="1" ht="17.25" customHeight="1">
      <c r="B44" s="763" t="s">
        <v>355</v>
      </c>
      <c r="C44" s="763"/>
      <c r="D44" s="763"/>
    </row>
    <row r="45" spans="2:51" s="757" customFormat="1" ht="17.25" customHeight="1">
      <c r="B45" s="764" t="s">
        <v>663</v>
      </c>
      <c r="C45" s="758"/>
      <c r="D45" s="758"/>
      <c r="E45" s="770"/>
      <c r="F45" s="770"/>
      <c r="G45" s="770"/>
      <c r="H45" s="770"/>
      <c r="I45" s="770"/>
      <c r="J45" s="770"/>
      <c r="K45" s="770"/>
      <c r="L45" s="770"/>
      <c r="M45" s="770"/>
      <c r="N45" s="770"/>
      <c r="O45" s="774"/>
      <c r="P45" s="774"/>
      <c r="Q45" s="770"/>
      <c r="R45" s="774"/>
      <c r="S45" s="770"/>
      <c r="T45" s="770"/>
      <c r="U45" s="774"/>
      <c r="Y45" s="770"/>
      <c r="Z45" s="770"/>
      <c r="AA45" s="770"/>
      <c r="AB45" s="770"/>
      <c r="AD45" s="770"/>
      <c r="AE45" s="774"/>
      <c r="AF45" s="774"/>
      <c r="AG45" s="774"/>
      <c r="AH45" s="774"/>
      <c r="AI45" s="775"/>
      <c r="AJ45" s="774"/>
      <c r="AK45" s="774"/>
      <c r="AL45" s="774"/>
      <c r="AM45" s="774"/>
      <c r="AN45" s="774"/>
      <c r="AO45" s="774"/>
      <c r="AP45" s="774"/>
      <c r="AQ45" s="774"/>
      <c r="AR45" s="774"/>
      <c r="AS45" s="774"/>
      <c r="AT45" s="774"/>
      <c r="AU45" s="774"/>
      <c r="AV45" s="774"/>
      <c r="AW45" s="774"/>
      <c r="AX45" s="774"/>
      <c r="AY45" s="775"/>
    </row>
    <row r="46" spans="2:51" s="757" customFormat="1" ht="17.25" customHeight="1"/>
    <row r="47" spans="2:51" s="757" customFormat="1" ht="17.25" customHeight="1">
      <c r="B47" s="763" t="s">
        <v>607</v>
      </c>
      <c r="C47" s="763"/>
    </row>
    <row r="48" spans="2:51" s="757" customFormat="1" ht="17.25" customHeight="1">
      <c r="B48" s="763"/>
      <c r="C48" s="763"/>
    </row>
    <row r="49" spans="2:54" s="757" customFormat="1" ht="17.25" customHeight="1">
      <c r="B49" s="763" t="s">
        <v>665</v>
      </c>
      <c r="C49" s="763"/>
    </row>
    <row r="50" spans="2:54" s="757" customFormat="1" ht="17.25" customHeight="1">
      <c r="B50" s="763" t="s">
        <v>376</v>
      </c>
      <c r="C50" s="763"/>
    </row>
    <row r="51" spans="2:54" s="757" customFormat="1" ht="17.25" customHeight="1">
      <c r="B51" s="763"/>
      <c r="C51" s="763"/>
    </row>
    <row r="52" spans="2:54" s="757" customFormat="1" ht="17.25" customHeight="1">
      <c r="B52" s="763" t="s">
        <v>143</v>
      </c>
      <c r="C52" s="763"/>
    </row>
    <row r="53" spans="2:54" s="757" customFormat="1" ht="17.25" customHeight="1">
      <c r="B53" s="763" t="s">
        <v>666</v>
      </c>
      <c r="C53" s="763"/>
    </row>
    <row r="54" spans="2:54" s="757" customFormat="1" ht="17.25" customHeight="1">
      <c r="B54" s="763"/>
      <c r="C54" s="763"/>
    </row>
    <row r="55" spans="2:54" s="757" customFormat="1" ht="17.25" customHeight="1">
      <c r="B55" s="763" t="s">
        <v>502</v>
      </c>
      <c r="C55" s="763"/>
      <c r="D55" s="763"/>
    </row>
    <row r="56" spans="2:54" s="757" customFormat="1" ht="17.25" customHeight="1">
      <c r="B56" s="763"/>
      <c r="C56" s="763"/>
      <c r="D56" s="763"/>
    </row>
    <row r="57" spans="2:54" s="757" customFormat="1" ht="17.25" customHeight="1">
      <c r="B57" s="758" t="s">
        <v>670</v>
      </c>
      <c r="C57" s="758"/>
      <c r="D57" s="763"/>
    </row>
    <row r="58" spans="2:54" s="757" customFormat="1" ht="17.25" customHeight="1">
      <c r="B58" s="758" t="s">
        <v>672</v>
      </c>
      <c r="C58" s="758"/>
      <c r="D58" s="763"/>
    </row>
    <row r="59" spans="2:54" s="757" customFormat="1" ht="17.25" customHeight="1">
      <c r="B59" s="758" t="s">
        <v>673</v>
      </c>
      <c r="C59" s="758"/>
      <c r="D59" s="763"/>
    </row>
    <row r="60" spans="2:54" s="757" customFormat="1" ht="17.25" customHeight="1"/>
    <row r="61" spans="2:54" s="757" customFormat="1" ht="17.25" customHeight="1">
      <c r="B61" s="757" t="s">
        <v>121</v>
      </c>
      <c r="E61" s="771"/>
      <c r="F61" s="771"/>
      <c r="G61" s="771"/>
      <c r="H61" s="771"/>
      <c r="I61" s="771"/>
      <c r="J61" s="771"/>
      <c r="K61" s="771"/>
      <c r="L61" s="771"/>
      <c r="M61" s="771"/>
      <c r="N61" s="771"/>
      <c r="O61" s="771"/>
      <c r="P61" s="771"/>
      <c r="Q61" s="771"/>
      <c r="R61" s="771"/>
      <c r="S61" s="771"/>
      <c r="T61" s="771"/>
      <c r="U61" s="771"/>
      <c r="V61" s="771"/>
      <c r="W61" s="771"/>
      <c r="X61" s="771"/>
      <c r="Y61" s="771"/>
      <c r="Z61" s="771"/>
      <c r="AA61" s="771"/>
      <c r="AB61" s="771"/>
      <c r="AC61" s="771"/>
      <c r="AD61" s="771"/>
      <c r="AE61" s="771"/>
      <c r="AF61" s="771"/>
      <c r="AG61" s="771"/>
      <c r="AH61" s="771"/>
      <c r="AI61" s="771"/>
      <c r="AJ61" s="771"/>
      <c r="AK61" s="771"/>
      <c r="AL61" s="771"/>
      <c r="AM61" s="771"/>
      <c r="AN61" s="771"/>
      <c r="AO61" s="771"/>
      <c r="AP61" s="771"/>
      <c r="AQ61" s="771"/>
      <c r="AR61" s="771"/>
      <c r="AS61" s="771"/>
      <c r="AT61" s="771"/>
      <c r="AU61" s="771"/>
      <c r="AV61" s="771"/>
      <c r="AW61" s="771"/>
      <c r="AX61" s="771"/>
    </row>
    <row r="62" spans="2:54" s="757" customFormat="1" ht="17.25" customHeight="1">
      <c r="E62" s="771"/>
      <c r="F62" s="771"/>
      <c r="G62" s="771"/>
      <c r="H62" s="771"/>
      <c r="I62" s="771"/>
      <c r="J62" s="771"/>
      <c r="K62" s="771"/>
      <c r="L62" s="771"/>
      <c r="M62" s="771"/>
      <c r="N62" s="771"/>
      <c r="O62" s="771"/>
      <c r="P62" s="771"/>
      <c r="Q62" s="771"/>
      <c r="R62" s="771"/>
      <c r="S62" s="771"/>
      <c r="T62" s="771"/>
      <c r="U62" s="771"/>
      <c r="V62" s="771"/>
      <c r="W62" s="771"/>
      <c r="X62" s="771"/>
      <c r="Y62" s="771"/>
      <c r="Z62" s="771"/>
      <c r="AA62" s="771"/>
      <c r="AB62" s="771"/>
      <c r="AC62" s="771"/>
      <c r="AD62" s="771"/>
      <c r="AE62" s="771"/>
      <c r="AF62" s="771"/>
      <c r="AG62" s="771"/>
      <c r="AH62" s="771"/>
      <c r="AI62" s="771"/>
      <c r="AJ62" s="771"/>
      <c r="AK62" s="771"/>
      <c r="AL62" s="771"/>
      <c r="AM62" s="771"/>
      <c r="AN62" s="771"/>
      <c r="AO62" s="771"/>
      <c r="AP62" s="771"/>
      <c r="AQ62" s="771"/>
      <c r="AR62" s="771"/>
      <c r="AS62" s="771"/>
      <c r="AT62" s="771"/>
      <c r="AU62" s="771"/>
      <c r="AV62" s="771"/>
      <c r="AW62" s="771"/>
      <c r="AX62" s="771"/>
    </row>
    <row r="63" spans="2:54" s="757" customFormat="1" ht="17.25" customHeight="1">
      <c r="B63" s="757" t="s">
        <v>2</v>
      </c>
      <c r="E63" s="771"/>
      <c r="F63" s="771"/>
      <c r="G63" s="771"/>
      <c r="H63" s="771"/>
      <c r="I63" s="771"/>
      <c r="J63" s="771"/>
      <c r="K63" s="771"/>
      <c r="L63" s="771"/>
      <c r="M63" s="771"/>
      <c r="N63" s="771"/>
      <c r="O63" s="771"/>
      <c r="P63" s="771"/>
      <c r="Q63" s="771"/>
      <c r="R63" s="771"/>
      <c r="S63" s="771"/>
      <c r="T63" s="771"/>
      <c r="U63" s="771"/>
      <c r="V63" s="771"/>
      <c r="W63" s="771"/>
      <c r="X63" s="771"/>
      <c r="Y63" s="771"/>
      <c r="Z63" s="771"/>
      <c r="AA63" s="771"/>
      <c r="AB63" s="771"/>
      <c r="AC63" s="771"/>
      <c r="AD63" s="771"/>
      <c r="AE63" s="771"/>
      <c r="AF63" s="771"/>
      <c r="AG63" s="771"/>
      <c r="AH63" s="771"/>
      <c r="AI63" s="771"/>
      <c r="AJ63" s="771"/>
      <c r="AK63" s="771"/>
      <c r="AL63" s="771"/>
      <c r="AM63" s="771"/>
      <c r="AN63" s="771"/>
      <c r="AO63" s="771"/>
      <c r="AP63" s="771"/>
      <c r="AQ63" s="771"/>
      <c r="AR63" s="771"/>
      <c r="AS63" s="771"/>
      <c r="AT63" s="771"/>
      <c r="AU63" s="771"/>
      <c r="AV63" s="771"/>
      <c r="AW63" s="771"/>
      <c r="AX63" s="771"/>
      <c r="AY63" s="771"/>
      <c r="AZ63" s="771"/>
      <c r="BA63" s="771"/>
      <c r="BB63" s="771"/>
    </row>
    <row r="64" spans="2:54" s="757" customFormat="1" ht="17.25" customHeight="1">
      <c r="E64" s="771"/>
      <c r="F64" s="771"/>
      <c r="G64" s="771"/>
      <c r="H64" s="771"/>
      <c r="I64" s="771"/>
      <c r="J64" s="771"/>
      <c r="K64" s="771"/>
      <c r="L64" s="771"/>
      <c r="M64" s="771"/>
      <c r="N64" s="771"/>
      <c r="O64" s="771"/>
      <c r="P64" s="771"/>
      <c r="Q64" s="771"/>
      <c r="R64" s="771"/>
      <c r="S64" s="771"/>
      <c r="T64" s="771"/>
      <c r="U64" s="771"/>
      <c r="V64" s="771"/>
      <c r="W64" s="771"/>
      <c r="X64" s="771"/>
      <c r="Y64" s="771"/>
      <c r="Z64" s="771"/>
      <c r="AA64" s="771"/>
      <c r="AB64" s="771"/>
      <c r="AC64" s="771"/>
      <c r="AD64" s="771"/>
      <c r="AE64" s="771"/>
      <c r="AF64" s="771"/>
      <c r="AG64" s="771"/>
      <c r="AH64" s="771"/>
      <c r="AI64" s="771"/>
      <c r="AJ64" s="771"/>
      <c r="AK64" s="771"/>
      <c r="AL64" s="771"/>
      <c r="AM64" s="771"/>
      <c r="AN64" s="771"/>
      <c r="AO64" s="771"/>
      <c r="AP64" s="771"/>
      <c r="AQ64" s="771"/>
      <c r="AR64" s="771"/>
      <c r="AS64" s="771"/>
      <c r="AT64" s="771"/>
      <c r="AU64" s="771"/>
      <c r="AV64" s="771"/>
      <c r="AW64" s="771"/>
      <c r="AX64" s="771"/>
      <c r="AY64" s="771"/>
      <c r="AZ64" s="771"/>
      <c r="BA64" s="771"/>
      <c r="BB64" s="771"/>
    </row>
    <row r="65" spans="2:71" s="757" customFormat="1" ht="17.25" customHeight="1">
      <c r="B65" s="757" t="s">
        <v>674</v>
      </c>
      <c r="BL65" s="776"/>
      <c r="BM65" s="777"/>
      <c r="BN65" s="776"/>
      <c r="BO65" s="776"/>
      <c r="BP65" s="776"/>
      <c r="BQ65" s="778"/>
      <c r="BR65" s="779"/>
      <c r="BS65" s="779"/>
    </row>
    <row r="66" spans="2:71" s="757" customFormat="1" ht="17.25" customHeight="1">
      <c r="E66" s="771"/>
      <c r="F66" s="771"/>
      <c r="G66" s="771"/>
      <c r="H66" s="771"/>
      <c r="I66" s="771"/>
      <c r="J66" s="771"/>
      <c r="K66" s="771"/>
      <c r="L66" s="771"/>
      <c r="M66" s="771"/>
      <c r="N66" s="771"/>
      <c r="O66" s="771"/>
      <c r="P66" s="771"/>
      <c r="Q66" s="771"/>
      <c r="R66" s="771"/>
      <c r="S66" s="771"/>
      <c r="T66" s="771"/>
      <c r="U66" s="771"/>
      <c r="V66" s="771"/>
      <c r="W66" s="771"/>
      <c r="X66" s="771"/>
      <c r="Y66" s="771"/>
      <c r="Z66" s="771"/>
      <c r="AA66" s="771"/>
      <c r="AB66" s="771"/>
      <c r="AC66" s="771"/>
      <c r="AD66" s="771"/>
      <c r="AE66" s="771"/>
      <c r="AF66" s="771"/>
      <c r="AG66" s="771"/>
      <c r="AH66" s="771"/>
      <c r="AI66" s="771"/>
      <c r="AJ66" s="771"/>
      <c r="AK66" s="771"/>
      <c r="AL66" s="771"/>
      <c r="AM66" s="771"/>
      <c r="AN66" s="771"/>
      <c r="AO66" s="771"/>
      <c r="AP66" s="771"/>
      <c r="AQ66" s="771"/>
      <c r="AR66" s="771"/>
      <c r="AS66" s="771"/>
      <c r="AT66" s="771"/>
      <c r="AU66" s="771"/>
      <c r="AV66" s="771"/>
      <c r="AW66" s="771"/>
      <c r="AX66" s="771"/>
    </row>
    <row r="67" spans="2:71" ht="17.25" customHeight="1">
      <c r="B67" s="756" t="s">
        <v>312</v>
      </c>
    </row>
    <row r="68" spans="2:71" ht="17.25" customHeight="1">
      <c r="B68" s="757" t="s">
        <v>676</v>
      </c>
    </row>
    <row r="69" spans="2:71" ht="17.25" customHeight="1"/>
    <row r="70" spans="2:71" ht="17.25" customHeight="1"/>
  </sheetData>
  <mergeCells count="1">
    <mergeCell ref="F4:K5"/>
  </mergeCells>
  <phoneticPr fontId="56"/>
  <pageMargins left="0.70866141732283472" right="0.70866141732283472" top="0.74803149606299213" bottom="0.74803149606299213" header="0.31496062992125984" footer="0.31496062992125984"/>
  <pageSetup paperSize="9" scale="51"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A1:BU80"/>
  <sheetViews>
    <sheetView showGridLines="0" view="pageBreakPreview" zoomScale="70" zoomScaleNormal="70" zoomScaleSheetLayoutView="70" workbookViewId="0"/>
  </sheetViews>
  <sheetFormatPr defaultColWidth="4.375" defaultRowHeight="20.25" customHeight="1"/>
  <cols>
    <col min="1" max="1" width="1.625" style="780" customWidth="1"/>
    <col min="2" max="5" width="5.75" style="780" customWidth="1"/>
    <col min="6" max="6" width="16.5" style="780" hidden="1" customWidth="1"/>
    <col min="7" max="7" width="8.83203125" style="780" customWidth="1"/>
    <col min="8" max="11" width="5.625" style="780" customWidth="1"/>
    <col min="12" max="15" width="10.6640625" style="780" customWidth="1"/>
    <col min="16" max="18" width="7.83203125" style="780" customWidth="1"/>
    <col min="19" max="53" width="7.33203125" style="780" customWidth="1"/>
    <col min="54" max="58" width="8.5" style="780" customWidth="1"/>
    <col min="59" max="16384" width="4.375" style="780"/>
  </cols>
  <sheetData>
    <row r="1" spans="2:64" s="781" customFormat="1" ht="20.25" customHeight="1">
      <c r="C1" s="803" t="str">
        <v>（参考様式８）</v>
      </c>
      <c r="D1" s="803"/>
      <c r="E1" s="803"/>
      <c r="F1" s="803"/>
      <c r="G1" s="803"/>
      <c r="H1" s="873" t="s">
        <v>691</v>
      </c>
      <c r="J1" s="873"/>
      <c r="L1" s="803"/>
      <c r="M1" s="803"/>
      <c r="N1" s="803"/>
      <c r="O1" s="803"/>
      <c r="P1" s="803"/>
      <c r="Q1" s="803"/>
      <c r="R1" s="803"/>
      <c r="AM1" s="1018"/>
      <c r="AN1" s="987"/>
      <c r="AO1" s="987" t="s">
        <v>708</v>
      </c>
      <c r="AP1" s="1022" t="s">
        <v>709</v>
      </c>
      <c r="AQ1" s="1023"/>
      <c r="AR1" s="1023"/>
      <c r="AS1" s="1023"/>
      <c r="AT1" s="1023"/>
      <c r="AU1" s="1023"/>
      <c r="AV1" s="1023"/>
      <c r="AW1" s="1023"/>
      <c r="AX1" s="1023"/>
      <c r="AY1" s="1023"/>
      <c r="AZ1" s="1023"/>
      <c r="BA1" s="1023"/>
      <c r="BB1" s="1023"/>
      <c r="BC1" s="1023"/>
      <c r="BD1" s="1023"/>
      <c r="BE1" s="1023"/>
      <c r="BF1" s="987" t="s">
        <v>321</v>
      </c>
    </row>
    <row r="2" spans="2:64" s="781" customFormat="1" ht="20.25" customHeight="1">
      <c r="C2" s="803"/>
      <c r="D2" s="803"/>
      <c r="E2" s="803"/>
      <c r="F2" s="803"/>
      <c r="G2" s="803"/>
      <c r="J2" s="873"/>
      <c r="L2" s="803"/>
      <c r="M2" s="803"/>
      <c r="N2" s="803"/>
      <c r="O2" s="803"/>
      <c r="P2" s="803"/>
      <c r="Q2" s="803"/>
      <c r="R2" s="803"/>
      <c r="Y2" s="987" t="s">
        <v>705</v>
      </c>
      <c r="Z2" s="999">
        <v>3</v>
      </c>
      <c r="AA2" s="999"/>
      <c r="AB2" s="987" t="s">
        <v>211</v>
      </c>
      <c r="AC2" s="1009">
        <f>IF(Z2=0,"",YEAR(DATE(2018+Z2,1,1)))</f>
        <v>2021</v>
      </c>
      <c r="AD2" s="1009"/>
      <c r="AE2" s="1011" t="s">
        <v>300</v>
      </c>
      <c r="AF2" s="1011" t="s">
        <v>707</v>
      </c>
      <c r="AG2" s="999">
        <v>4</v>
      </c>
      <c r="AH2" s="999"/>
      <c r="AI2" s="1011" t="s">
        <v>77</v>
      </c>
      <c r="AM2" s="1018"/>
      <c r="AN2" s="987"/>
      <c r="AO2" s="987" t="s">
        <v>667</v>
      </c>
      <c r="AP2" s="999" t="s">
        <v>710</v>
      </c>
      <c r="AQ2" s="999"/>
      <c r="AR2" s="999"/>
      <c r="AS2" s="999"/>
      <c r="AT2" s="999"/>
      <c r="AU2" s="999"/>
      <c r="AV2" s="999"/>
      <c r="AW2" s="999"/>
      <c r="AX2" s="999"/>
      <c r="AY2" s="999"/>
      <c r="AZ2" s="999"/>
      <c r="BA2" s="999"/>
      <c r="BB2" s="999"/>
      <c r="BC2" s="999"/>
      <c r="BD2" s="999"/>
      <c r="BE2" s="999"/>
      <c r="BF2" s="987" t="s">
        <v>321</v>
      </c>
    </row>
    <row r="3" spans="2:64" s="782" customFormat="1" ht="20.25" customHeight="1">
      <c r="B3" s="784"/>
      <c r="C3" s="784"/>
      <c r="D3" s="784"/>
      <c r="E3" s="784"/>
      <c r="F3" s="784"/>
      <c r="G3" s="857"/>
      <c r="H3" s="784"/>
      <c r="I3" s="784"/>
      <c r="J3" s="857"/>
      <c r="K3" s="784"/>
      <c r="L3" s="899"/>
      <c r="M3" s="899"/>
      <c r="N3" s="899"/>
      <c r="O3" s="899"/>
      <c r="P3" s="899"/>
      <c r="Q3" s="899"/>
      <c r="R3" s="899"/>
      <c r="S3" s="784"/>
      <c r="T3" s="784"/>
      <c r="U3" s="784"/>
      <c r="V3" s="784"/>
      <c r="W3" s="784"/>
      <c r="X3" s="784"/>
      <c r="Y3" s="784"/>
      <c r="Z3" s="1000"/>
      <c r="AA3" s="1000"/>
      <c r="AB3" s="1008"/>
      <c r="AC3" s="1010"/>
      <c r="AD3" s="1008"/>
      <c r="AE3" s="784"/>
      <c r="AF3" s="784"/>
      <c r="AG3" s="784"/>
      <c r="AH3" s="784"/>
      <c r="AI3" s="784"/>
      <c r="AJ3" s="784"/>
      <c r="AK3" s="784"/>
      <c r="AL3" s="784"/>
      <c r="AM3" s="784"/>
      <c r="AN3" s="784"/>
      <c r="AO3" s="784"/>
      <c r="AP3" s="784"/>
      <c r="AQ3" s="784"/>
      <c r="AR3" s="784"/>
      <c r="AS3" s="784"/>
      <c r="AT3" s="784"/>
      <c r="BA3" s="1075" t="s">
        <v>131</v>
      </c>
      <c r="BB3" s="1087" t="s">
        <v>715</v>
      </c>
      <c r="BC3" s="1103"/>
      <c r="BD3" s="1103"/>
      <c r="BE3" s="1116"/>
      <c r="BF3" s="987"/>
    </row>
    <row r="4" spans="2:64" s="782" customFormat="1" ht="18.75">
      <c r="B4" s="784"/>
      <c r="C4" s="784"/>
      <c r="D4" s="784"/>
      <c r="E4" s="784"/>
      <c r="F4" s="784"/>
      <c r="G4" s="857"/>
      <c r="H4" s="784"/>
      <c r="I4" s="784"/>
      <c r="J4" s="857"/>
      <c r="K4" s="784"/>
      <c r="L4" s="899"/>
      <c r="M4" s="899"/>
      <c r="N4" s="899"/>
      <c r="O4" s="899"/>
      <c r="P4" s="899"/>
      <c r="Q4" s="899"/>
      <c r="R4" s="899"/>
      <c r="S4" s="784"/>
      <c r="T4" s="784"/>
      <c r="U4" s="784"/>
      <c r="V4" s="784"/>
      <c r="W4" s="784"/>
      <c r="X4" s="784"/>
      <c r="Y4" s="784"/>
      <c r="Z4" s="1001"/>
      <c r="AA4" s="1001"/>
      <c r="AB4" s="784"/>
      <c r="AC4" s="784"/>
      <c r="AD4" s="784"/>
      <c r="AE4" s="784"/>
      <c r="AF4" s="784"/>
      <c r="AG4" s="1014"/>
      <c r="AH4" s="1014"/>
      <c r="AI4" s="1014"/>
      <c r="AJ4" s="1014"/>
      <c r="AK4" s="1014"/>
      <c r="AL4" s="1014"/>
      <c r="AM4" s="1014"/>
      <c r="AN4" s="1014"/>
      <c r="AO4" s="1014"/>
      <c r="AP4" s="1014"/>
      <c r="AQ4" s="1014"/>
      <c r="AR4" s="1014"/>
      <c r="AS4" s="1014"/>
      <c r="AT4" s="1014"/>
      <c r="AU4" s="781"/>
      <c r="AV4" s="781"/>
      <c r="AW4" s="781"/>
      <c r="AX4" s="781"/>
      <c r="AY4" s="781"/>
      <c r="AZ4" s="781"/>
      <c r="BA4" s="1075" t="s">
        <v>714</v>
      </c>
      <c r="BB4" s="1087" t="s">
        <v>716</v>
      </c>
      <c r="BC4" s="1103"/>
      <c r="BD4" s="1103"/>
      <c r="BE4" s="1116"/>
      <c r="BF4" s="1066"/>
    </row>
    <row r="5" spans="2:64" s="782" customFormat="1" ht="6.75" customHeight="1">
      <c r="B5" s="784"/>
      <c r="C5" s="804"/>
      <c r="D5" s="804"/>
      <c r="E5" s="804"/>
      <c r="F5" s="804"/>
      <c r="G5" s="858"/>
      <c r="H5" s="804"/>
      <c r="I5" s="804"/>
      <c r="J5" s="858"/>
      <c r="K5" s="804"/>
      <c r="L5" s="885"/>
      <c r="M5" s="885"/>
      <c r="N5" s="885"/>
      <c r="O5" s="885"/>
      <c r="P5" s="885"/>
      <c r="Q5" s="885"/>
      <c r="R5" s="885"/>
      <c r="S5" s="804"/>
      <c r="T5" s="804"/>
      <c r="U5" s="804"/>
      <c r="V5" s="804"/>
      <c r="W5" s="804"/>
      <c r="X5" s="804"/>
      <c r="Y5" s="804"/>
      <c r="Z5" s="889"/>
      <c r="AA5" s="889"/>
      <c r="AB5" s="804"/>
      <c r="AC5" s="804"/>
      <c r="AD5" s="804"/>
      <c r="AE5" s="804"/>
      <c r="AF5" s="784"/>
      <c r="AG5" s="1014"/>
      <c r="AH5" s="1014"/>
      <c r="AI5" s="1014"/>
      <c r="AJ5" s="1014"/>
      <c r="AK5" s="1014"/>
      <c r="AL5" s="1014"/>
      <c r="AM5" s="1014"/>
      <c r="AN5" s="1014"/>
      <c r="AO5" s="1014"/>
      <c r="AP5" s="1014"/>
      <c r="AQ5" s="1014"/>
      <c r="AR5" s="1014"/>
      <c r="AS5" s="1014"/>
      <c r="AT5" s="1014"/>
      <c r="AU5" s="781"/>
      <c r="AV5" s="781"/>
      <c r="AW5" s="781"/>
      <c r="AX5" s="781"/>
      <c r="AY5" s="781"/>
      <c r="AZ5" s="781"/>
      <c r="BA5" s="781"/>
      <c r="BB5" s="781"/>
      <c r="BC5" s="781"/>
      <c r="BD5" s="781"/>
      <c r="BE5" s="1066"/>
      <c r="BF5" s="1066"/>
    </row>
    <row r="6" spans="2:64" s="782" customFormat="1" ht="20.25" customHeight="1">
      <c r="B6" s="784"/>
      <c r="C6" s="804"/>
      <c r="D6" s="804"/>
      <c r="E6" s="804"/>
      <c r="F6" s="804"/>
      <c r="G6" s="858"/>
      <c r="H6" s="804"/>
      <c r="I6" s="804"/>
      <c r="J6" s="858"/>
      <c r="K6" s="804"/>
      <c r="L6" s="885"/>
      <c r="M6" s="885"/>
      <c r="N6" s="885"/>
      <c r="O6" s="885"/>
      <c r="P6" s="885"/>
      <c r="Q6" s="885"/>
      <c r="R6" s="885"/>
      <c r="S6" s="804"/>
      <c r="T6" s="804"/>
      <c r="U6" s="804"/>
      <c r="V6" s="804"/>
      <c r="W6" s="804"/>
      <c r="X6" s="804"/>
      <c r="Y6" s="804"/>
      <c r="Z6" s="889"/>
      <c r="AA6" s="889"/>
      <c r="AB6" s="804"/>
      <c r="AC6" s="804"/>
      <c r="AD6" s="804"/>
      <c r="AE6" s="804"/>
      <c r="AF6" s="784"/>
      <c r="AG6" s="1014"/>
      <c r="AH6" s="1014"/>
      <c r="AI6" s="1014"/>
      <c r="AJ6" s="1014"/>
      <c r="AK6" s="1014"/>
      <c r="AL6" s="1017" t="s">
        <v>589</v>
      </c>
      <c r="AM6" s="1014"/>
      <c r="AN6" s="1014"/>
      <c r="AO6" s="1014"/>
      <c r="AP6" s="1014"/>
      <c r="AQ6" s="1014"/>
      <c r="AR6" s="1014"/>
      <c r="AS6" s="1014"/>
      <c r="AT6" s="884"/>
      <c r="AU6" s="884"/>
      <c r="AV6" s="1017"/>
      <c r="AW6" s="1014"/>
      <c r="AX6" s="1039">
        <v>40</v>
      </c>
      <c r="AY6" s="1054"/>
      <c r="AZ6" s="1017" t="s">
        <v>594</v>
      </c>
      <c r="BA6" s="1014"/>
      <c r="BB6" s="1039">
        <v>160</v>
      </c>
      <c r="BC6" s="1054"/>
      <c r="BD6" s="1017" t="s">
        <v>718</v>
      </c>
      <c r="BE6" s="1014"/>
      <c r="BF6" s="1066"/>
    </row>
    <row r="7" spans="2:64" s="782" customFormat="1" ht="6.75" customHeight="1">
      <c r="B7" s="784"/>
      <c r="C7" s="804"/>
      <c r="D7" s="804"/>
      <c r="E7" s="804"/>
      <c r="F7" s="804"/>
      <c r="G7" s="858"/>
      <c r="H7" s="804"/>
      <c r="I7" s="804"/>
      <c r="J7" s="858"/>
      <c r="K7" s="804"/>
      <c r="L7" s="885"/>
      <c r="M7" s="885"/>
      <c r="N7" s="885"/>
      <c r="O7" s="885"/>
      <c r="P7" s="885"/>
      <c r="Q7" s="885"/>
      <c r="R7" s="885"/>
      <c r="S7" s="804"/>
      <c r="T7" s="804"/>
      <c r="U7" s="804"/>
      <c r="V7" s="804"/>
      <c r="W7" s="804"/>
      <c r="X7" s="804"/>
      <c r="Y7" s="804"/>
      <c r="Z7" s="889"/>
      <c r="AA7" s="889"/>
      <c r="AB7" s="804"/>
      <c r="AC7" s="804"/>
      <c r="AD7" s="804"/>
      <c r="AE7" s="804"/>
      <c r="AF7" s="784"/>
      <c r="AG7" s="1014"/>
      <c r="AH7" s="1014"/>
      <c r="AI7" s="1014"/>
      <c r="AJ7" s="1014"/>
      <c r="AK7" s="1014"/>
      <c r="AL7" s="1014"/>
      <c r="AM7" s="1014"/>
      <c r="AN7" s="1014"/>
      <c r="AO7" s="1014"/>
      <c r="AP7" s="1014"/>
      <c r="AQ7" s="1014"/>
      <c r="AR7" s="1014"/>
      <c r="AS7" s="1014"/>
      <c r="AT7" s="1014"/>
      <c r="AU7" s="781"/>
      <c r="AV7" s="781"/>
      <c r="AW7" s="781"/>
      <c r="AX7" s="781"/>
      <c r="AY7" s="781"/>
      <c r="AZ7" s="781"/>
      <c r="BA7" s="781"/>
      <c r="BB7" s="781"/>
      <c r="BC7" s="781"/>
      <c r="BD7" s="781"/>
      <c r="BE7" s="1066"/>
      <c r="BF7" s="1066"/>
    </row>
    <row r="8" spans="2:64" s="782" customFormat="1" ht="20.25" customHeight="1">
      <c r="B8" s="785"/>
      <c r="C8" s="785"/>
      <c r="D8" s="785"/>
      <c r="E8" s="785"/>
      <c r="F8" s="785"/>
      <c r="G8" s="859"/>
      <c r="H8" s="859"/>
      <c r="I8" s="859"/>
      <c r="J8" s="785"/>
      <c r="K8" s="785"/>
      <c r="L8" s="859"/>
      <c r="M8" s="859"/>
      <c r="N8" s="859"/>
      <c r="O8" s="785"/>
      <c r="P8" s="859"/>
      <c r="Q8" s="859"/>
      <c r="R8" s="859"/>
      <c r="S8" s="960"/>
      <c r="T8" s="973"/>
      <c r="U8" s="973"/>
      <c r="V8" s="986"/>
      <c r="W8" s="784"/>
      <c r="X8" s="784"/>
      <c r="Y8" s="784"/>
      <c r="Z8" s="889"/>
      <c r="AA8" s="1005"/>
      <c r="AB8" s="858"/>
      <c r="AC8" s="889"/>
      <c r="AD8" s="889"/>
      <c r="AE8" s="889"/>
      <c r="AF8" s="1012"/>
      <c r="AG8" s="890"/>
      <c r="AH8" s="890"/>
      <c r="AI8" s="890"/>
      <c r="AJ8" s="900"/>
      <c r="AK8" s="885"/>
      <c r="AL8" s="1005"/>
      <c r="AM8" s="1005"/>
      <c r="AN8" s="858"/>
      <c r="AO8" s="884"/>
      <c r="AP8" s="884"/>
      <c r="AQ8" s="884"/>
      <c r="AR8" s="805"/>
      <c r="AS8" s="805"/>
      <c r="AT8" s="1014"/>
      <c r="AU8" s="1027"/>
      <c r="AV8" s="1027"/>
      <c r="AW8" s="1035"/>
      <c r="AX8" s="781"/>
      <c r="AY8" s="781" t="s">
        <v>712</v>
      </c>
      <c r="AZ8" s="781"/>
      <c r="BA8" s="781"/>
      <c r="BB8" s="1088">
        <f>DAY(EOMONTH(DATE(AC2,AG2,1),0))</f>
        <v>30</v>
      </c>
      <c r="BC8" s="1104"/>
      <c r="BD8" s="781" t="s">
        <v>516</v>
      </c>
      <c r="BE8" s="781"/>
      <c r="BF8" s="781"/>
      <c r="BJ8" s="987"/>
      <c r="BK8" s="987"/>
      <c r="BL8" s="987"/>
    </row>
    <row r="9" spans="2:64" s="782" customFormat="1" ht="6" customHeight="1">
      <c r="B9" s="786"/>
      <c r="C9" s="786"/>
      <c r="D9" s="786"/>
      <c r="E9" s="786"/>
      <c r="F9" s="786"/>
      <c r="G9" s="785"/>
      <c r="H9" s="859"/>
      <c r="I9" s="884"/>
      <c r="J9" s="884"/>
      <c r="K9" s="786"/>
      <c r="L9" s="785"/>
      <c r="M9" s="859"/>
      <c r="N9" s="884"/>
      <c r="O9" s="884"/>
      <c r="P9" s="785"/>
      <c r="Q9" s="884"/>
      <c r="R9" s="786"/>
      <c r="S9" s="884"/>
      <c r="T9" s="884"/>
      <c r="U9" s="884"/>
      <c r="V9" s="884"/>
      <c r="W9" s="784"/>
      <c r="X9" s="784"/>
      <c r="Y9" s="784"/>
      <c r="Z9" s="804"/>
      <c r="AA9" s="900"/>
      <c r="AB9" s="900"/>
      <c r="AC9" s="804"/>
      <c r="AD9" s="804"/>
      <c r="AE9" s="804"/>
      <c r="AF9" s="1013"/>
      <c r="AG9" s="889"/>
      <c r="AH9" s="900"/>
      <c r="AI9" s="804"/>
      <c r="AJ9" s="890"/>
      <c r="AK9" s="900"/>
      <c r="AL9" s="900"/>
      <c r="AM9" s="900"/>
      <c r="AN9" s="900"/>
      <c r="AO9" s="804"/>
      <c r="AP9" s="1014"/>
      <c r="AQ9" s="1024"/>
      <c r="AR9" s="1024"/>
      <c r="AS9" s="1024"/>
      <c r="AT9" s="1014"/>
      <c r="AU9" s="781"/>
      <c r="AV9" s="781"/>
      <c r="AW9" s="781"/>
      <c r="AX9" s="781"/>
      <c r="AY9" s="781"/>
      <c r="AZ9" s="781"/>
      <c r="BA9" s="781"/>
      <c r="BB9" s="781"/>
      <c r="BC9" s="781"/>
      <c r="BD9" s="781"/>
      <c r="BE9" s="781"/>
      <c r="BF9" s="781"/>
      <c r="BJ9" s="987"/>
      <c r="BK9" s="987"/>
      <c r="BL9" s="987"/>
    </row>
    <row r="10" spans="2:64" s="782" customFormat="1" ht="18.75">
      <c r="B10" s="785"/>
      <c r="C10" s="785"/>
      <c r="D10" s="785"/>
      <c r="E10" s="785"/>
      <c r="F10" s="785"/>
      <c r="G10" s="859"/>
      <c r="H10" s="859"/>
      <c r="I10" s="859"/>
      <c r="J10" s="785"/>
      <c r="K10" s="785"/>
      <c r="L10" s="859"/>
      <c r="M10" s="859"/>
      <c r="N10" s="859"/>
      <c r="O10" s="785"/>
      <c r="P10" s="859"/>
      <c r="Q10" s="859"/>
      <c r="R10" s="859"/>
      <c r="S10" s="960"/>
      <c r="T10" s="973"/>
      <c r="U10" s="973"/>
      <c r="V10" s="986"/>
      <c r="W10" s="784"/>
      <c r="X10" s="784"/>
      <c r="Y10" s="784"/>
      <c r="Z10" s="889"/>
      <c r="AA10" s="1005"/>
      <c r="AB10" s="858"/>
      <c r="AC10" s="889"/>
      <c r="AD10" s="889"/>
      <c r="AE10" s="889"/>
      <c r="AF10" s="1013"/>
      <c r="AG10" s="890"/>
      <c r="AH10" s="890"/>
      <c r="AI10" s="890"/>
      <c r="AJ10" s="900"/>
      <c r="AK10" s="885"/>
      <c r="AL10" s="1005"/>
      <c r="AM10" s="1014"/>
      <c r="AN10" s="1014"/>
      <c r="AO10" s="1019"/>
      <c r="AP10" s="1019"/>
      <c r="AQ10" s="1019"/>
      <c r="AR10" s="1017"/>
      <c r="AS10" s="1024"/>
      <c r="AT10" s="1024"/>
      <c r="AU10" s="1028"/>
      <c r="AV10" s="1031"/>
      <c r="AW10" s="1031"/>
      <c r="AX10" s="1040"/>
      <c r="AY10" s="1040"/>
      <c r="AZ10" s="1066" t="s">
        <v>713</v>
      </c>
      <c r="BA10" s="1031"/>
      <c r="BB10" s="1039">
        <v>1</v>
      </c>
      <c r="BC10" s="1105"/>
      <c r="BD10" s="1054"/>
      <c r="BE10" s="1117" t="s">
        <v>720</v>
      </c>
      <c r="BF10" s="781"/>
      <c r="BJ10" s="987"/>
      <c r="BK10" s="987"/>
      <c r="BL10" s="987"/>
    </row>
    <row r="11" spans="2:64" s="782" customFormat="1" ht="6" customHeight="1">
      <c r="B11" s="786"/>
      <c r="C11" s="786"/>
      <c r="D11" s="786"/>
      <c r="E11" s="786"/>
      <c r="F11" s="848"/>
      <c r="G11" s="786"/>
      <c r="H11" s="786"/>
      <c r="I11" s="786"/>
      <c r="J11" s="786"/>
      <c r="K11" s="785"/>
      <c r="L11" s="859"/>
      <c r="M11" s="884"/>
      <c r="N11" s="884"/>
      <c r="O11" s="785"/>
      <c r="P11" s="884"/>
      <c r="Q11" s="786"/>
      <c r="R11" s="884"/>
      <c r="S11" s="884"/>
      <c r="T11" s="884"/>
      <c r="U11" s="884"/>
      <c r="V11" s="848"/>
      <c r="W11" s="784"/>
      <c r="X11" s="784"/>
      <c r="Y11" s="784"/>
      <c r="Z11" s="804"/>
      <c r="AA11" s="900"/>
      <c r="AB11" s="900"/>
      <c r="AC11" s="804"/>
      <c r="AD11" s="804"/>
      <c r="AE11" s="804"/>
      <c r="AF11" s="1013"/>
      <c r="AG11" s="889"/>
      <c r="AH11" s="890"/>
      <c r="AI11" s="900"/>
      <c r="AJ11" s="890"/>
      <c r="AK11" s="900"/>
      <c r="AL11" s="900"/>
      <c r="AM11" s="900"/>
      <c r="AN11" s="900"/>
      <c r="AO11" s="786"/>
      <c r="AP11" s="786"/>
      <c r="AQ11" s="785"/>
      <c r="AR11" s="1025"/>
      <c r="AS11" s="1024"/>
      <c r="AT11" s="1024"/>
      <c r="AU11" s="1028"/>
      <c r="AV11" s="1031"/>
      <c r="AW11" s="1031"/>
      <c r="AX11" s="1040"/>
      <c r="AY11" s="1040"/>
      <c r="AZ11" s="1031"/>
      <c r="BA11" s="1031"/>
      <c r="BB11" s="256"/>
      <c r="BC11" s="256"/>
      <c r="BD11" s="256"/>
      <c r="BE11" s="1117"/>
      <c r="BF11" s="781"/>
      <c r="BJ11" s="987"/>
      <c r="BK11" s="987"/>
      <c r="BL11" s="987"/>
    </row>
    <row r="12" spans="2:64" s="782" customFormat="1" ht="20.25" customHeight="1">
      <c r="B12" s="787"/>
      <c r="C12" s="787"/>
      <c r="D12" s="787"/>
      <c r="E12" s="787"/>
      <c r="F12" s="787"/>
      <c r="G12" s="787"/>
      <c r="H12" s="787"/>
      <c r="I12" s="787"/>
      <c r="J12" s="787"/>
      <c r="K12" s="787"/>
      <c r="L12" s="787"/>
      <c r="M12" s="787"/>
      <c r="N12" s="787"/>
      <c r="O12" s="787"/>
      <c r="P12" s="787"/>
      <c r="Q12" s="787"/>
      <c r="R12" s="787"/>
      <c r="S12" s="787"/>
      <c r="T12" s="787"/>
      <c r="U12" s="787"/>
      <c r="V12" s="787"/>
      <c r="W12" s="784"/>
      <c r="X12" s="784"/>
      <c r="Y12" s="784"/>
      <c r="Z12" s="785"/>
      <c r="AA12" s="1006"/>
      <c r="AB12" s="1006"/>
      <c r="AC12" s="785"/>
      <c r="AD12" s="889"/>
      <c r="AE12" s="889"/>
      <c r="AF12" s="1012"/>
      <c r="AG12" s="858"/>
      <c r="AH12" s="890"/>
      <c r="AI12" s="900"/>
      <c r="AJ12" s="890"/>
      <c r="AK12" s="900"/>
      <c r="AL12" s="900"/>
      <c r="AM12" s="900"/>
      <c r="AN12" s="900"/>
      <c r="AO12" s="1020"/>
      <c r="AP12" s="1020"/>
      <c r="AQ12" s="1020"/>
      <c r="AR12" s="1017"/>
      <c r="AS12" s="1024"/>
      <c r="AT12" s="1024"/>
      <c r="AU12" s="1028"/>
      <c r="AV12" s="1031"/>
      <c r="AW12" s="1031"/>
      <c r="AX12" s="1040"/>
      <c r="AY12" s="1040"/>
      <c r="AZ12" s="1031"/>
      <c r="BA12" s="1031"/>
      <c r="BB12" s="1039">
        <v>1</v>
      </c>
      <c r="BC12" s="1105"/>
      <c r="BD12" s="1054"/>
      <c r="BE12" s="1118" t="s">
        <v>208</v>
      </c>
      <c r="BF12" s="781"/>
      <c r="BJ12" s="987"/>
      <c r="BK12" s="987"/>
      <c r="BL12" s="987"/>
    </row>
    <row r="13" spans="2:64" s="782" customFormat="1" ht="6.75" customHeight="1">
      <c r="B13" s="787"/>
      <c r="C13" s="787"/>
      <c r="D13" s="787"/>
      <c r="E13" s="787"/>
      <c r="F13" s="787"/>
      <c r="G13" s="787"/>
      <c r="H13" s="787"/>
      <c r="I13" s="787"/>
      <c r="J13" s="787"/>
      <c r="K13" s="787"/>
      <c r="L13" s="787"/>
      <c r="M13" s="787"/>
      <c r="N13" s="787"/>
      <c r="O13" s="787"/>
      <c r="P13" s="787"/>
      <c r="Q13" s="787"/>
      <c r="R13" s="787"/>
      <c r="S13" s="787"/>
      <c r="T13" s="787"/>
      <c r="U13" s="787"/>
      <c r="V13" s="787"/>
      <c r="W13" s="784"/>
      <c r="X13" s="784"/>
      <c r="Y13" s="784"/>
      <c r="Z13" s="859"/>
      <c r="AA13" s="1007"/>
      <c r="AB13" s="1007"/>
      <c r="AC13" s="859"/>
      <c r="AD13" s="890"/>
      <c r="AE13" s="890"/>
      <c r="AF13" s="1013"/>
      <c r="AG13" s="1014"/>
      <c r="AH13" s="1014"/>
      <c r="AI13" s="1014"/>
      <c r="AJ13" s="1014"/>
      <c r="AK13" s="1014"/>
      <c r="AL13" s="1014"/>
      <c r="AM13" s="1014"/>
      <c r="AN13" s="1014"/>
      <c r="AO13" s="786"/>
      <c r="AP13" s="786"/>
      <c r="AQ13" s="786"/>
      <c r="AR13" s="1014"/>
      <c r="AS13" s="1024"/>
      <c r="AT13" s="1024"/>
      <c r="AU13" s="1028"/>
      <c r="AV13" s="1031"/>
      <c r="AW13" s="1031"/>
      <c r="AX13" s="1040"/>
      <c r="AY13" s="1040"/>
      <c r="AZ13" s="1031"/>
      <c r="BA13" s="1031"/>
      <c r="BB13" s="256"/>
      <c r="BC13" s="256"/>
      <c r="BD13" s="256"/>
      <c r="BE13" s="1117"/>
      <c r="BF13" s="781"/>
      <c r="BJ13" s="987"/>
      <c r="BK13" s="987"/>
      <c r="BL13" s="987"/>
    </row>
    <row r="14" spans="2:64" s="782" customFormat="1" ht="18.75">
      <c r="B14" s="787"/>
      <c r="C14" s="787"/>
      <c r="D14" s="787"/>
      <c r="E14" s="787"/>
      <c r="F14" s="787"/>
      <c r="G14" s="787"/>
      <c r="H14" s="787"/>
      <c r="I14" s="787"/>
      <c r="J14" s="787"/>
      <c r="K14" s="787"/>
      <c r="L14" s="787"/>
      <c r="M14" s="787"/>
      <c r="N14" s="787"/>
      <c r="O14" s="787"/>
      <c r="P14" s="787"/>
      <c r="Q14" s="787"/>
      <c r="R14" s="787"/>
      <c r="S14" s="787"/>
      <c r="T14" s="787"/>
      <c r="U14" s="787"/>
      <c r="V14" s="787"/>
      <c r="W14" s="784"/>
      <c r="X14" s="784"/>
      <c r="Y14" s="784"/>
      <c r="Z14" s="785"/>
      <c r="AA14" s="1006"/>
      <c r="AB14" s="1006"/>
      <c r="AC14" s="785"/>
      <c r="AD14" s="889"/>
      <c r="AE14" s="889"/>
      <c r="AF14" s="1013"/>
      <c r="AG14" s="1014"/>
      <c r="AH14" s="1014"/>
      <c r="AI14" s="1014"/>
      <c r="AJ14" s="1014"/>
      <c r="AK14" s="1014"/>
      <c r="AL14" s="1014"/>
      <c r="AM14" s="1014"/>
      <c r="AN14" s="1014"/>
      <c r="AO14" s="884"/>
      <c r="AP14" s="884"/>
      <c r="AQ14" s="884"/>
      <c r="AR14" s="1014"/>
      <c r="AS14" s="1024"/>
      <c r="AT14" s="1026" t="s">
        <v>38</v>
      </c>
      <c r="AU14" s="1029"/>
      <c r="AV14" s="1032"/>
      <c r="AW14" s="1036"/>
      <c r="AX14" s="256" t="s">
        <v>303</v>
      </c>
      <c r="AY14" s="1029"/>
      <c r="AZ14" s="1032"/>
      <c r="BA14" s="1036"/>
      <c r="BB14" s="1089" t="s">
        <v>717</v>
      </c>
      <c r="BC14" s="1106">
        <f>(AY14-AU14)*24</f>
        <v>0</v>
      </c>
      <c r="BD14" s="1115"/>
      <c r="BE14" s="255" t="s">
        <v>721</v>
      </c>
      <c r="BF14" s="256"/>
      <c r="BJ14" s="987"/>
      <c r="BK14" s="987"/>
      <c r="BL14" s="987"/>
    </row>
    <row r="15" spans="2:64" s="782" customFormat="1" ht="6.75" customHeight="1">
      <c r="B15" s="784"/>
      <c r="C15" s="805"/>
      <c r="D15" s="805"/>
      <c r="E15" s="805"/>
      <c r="F15" s="805"/>
      <c r="G15" s="804"/>
      <c r="H15" s="804"/>
      <c r="I15" s="885"/>
      <c r="J15" s="889"/>
      <c r="K15" s="890"/>
      <c r="L15" s="900"/>
      <c r="M15" s="900"/>
      <c r="N15" s="889"/>
      <c r="O15" s="900"/>
      <c r="P15" s="804"/>
      <c r="Q15" s="890"/>
      <c r="R15" s="900"/>
      <c r="S15" s="900"/>
      <c r="T15" s="900"/>
      <c r="U15" s="900"/>
      <c r="V15" s="804"/>
      <c r="W15" s="885"/>
      <c r="X15" s="889"/>
      <c r="Y15" s="889"/>
      <c r="Z15" s="858"/>
      <c r="AA15" s="889"/>
      <c r="AB15" s="885"/>
      <c r="AC15" s="889"/>
      <c r="AD15" s="890"/>
      <c r="AE15" s="900"/>
      <c r="AF15" s="1013"/>
      <c r="AG15" s="1012"/>
      <c r="AH15" s="1016"/>
      <c r="AI15" s="1013"/>
      <c r="AJ15" s="1016"/>
      <c r="AK15" s="1013"/>
      <c r="AL15" s="1013"/>
      <c r="AM15" s="1013"/>
      <c r="AN15" s="1013"/>
      <c r="AO15" s="1021"/>
      <c r="AP15" s="784"/>
      <c r="AQ15" s="1001"/>
      <c r="AR15" s="1001"/>
      <c r="AS15" s="1001"/>
      <c r="AT15" s="1001"/>
      <c r="AU15" s="1009"/>
      <c r="AV15" s="1033"/>
      <c r="AW15" s="1033"/>
      <c r="AX15" s="1041"/>
      <c r="AY15" s="1041"/>
      <c r="AZ15" s="1033"/>
      <c r="BA15" s="1033"/>
      <c r="BB15" s="1090"/>
      <c r="BC15" s="1090"/>
      <c r="BD15" s="1090"/>
      <c r="BE15" s="1119"/>
      <c r="BJ15" s="987"/>
      <c r="BK15" s="987"/>
      <c r="BL15" s="987"/>
    </row>
    <row r="16" spans="2:64" ht="8.4499999999999993" customHeight="1">
      <c r="B16" s="788"/>
      <c r="C16" s="806"/>
      <c r="D16" s="806"/>
      <c r="E16" s="806"/>
      <c r="F16" s="806"/>
      <c r="G16" s="806"/>
      <c r="H16" s="788"/>
      <c r="I16" s="788"/>
      <c r="J16" s="788"/>
      <c r="K16" s="788"/>
      <c r="L16" s="788"/>
      <c r="M16" s="788"/>
      <c r="N16" s="788"/>
      <c r="O16" s="788"/>
      <c r="P16" s="788"/>
      <c r="Q16" s="788"/>
      <c r="R16" s="788"/>
      <c r="S16" s="788"/>
      <c r="T16" s="788"/>
      <c r="U16" s="788"/>
      <c r="V16" s="788"/>
      <c r="W16" s="788"/>
      <c r="X16" s="806"/>
      <c r="Y16" s="788"/>
      <c r="Z16" s="788"/>
      <c r="AA16" s="788"/>
      <c r="AB16" s="788"/>
      <c r="AC16" s="788"/>
      <c r="AD16" s="788"/>
      <c r="AE16" s="788"/>
      <c r="AF16" s="788"/>
      <c r="AG16" s="788"/>
      <c r="AH16" s="788"/>
      <c r="AI16" s="788"/>
      <c r="AJ16" s="788"/>
      <c r="AK16" s="788"/>
      <c r="AL16" s="788"/>
      <c r="AM16" s="788"/>
      <c r="AN16" s="806"/>
      <c r="AO16" s="788"/>
      <c r="AP16" s="788"/>
      <c r="AQ16" s="788"/>
      <c r="AR16" s="788"/>
      <c r="AS16" s="788"/>
      <c r="AT16" s="788"/>
      <c r="BE16" s="1120"/>
      <c r="BF16" s="1120"/>
      <c r="BG16" s="1120"/>
    </row>
    <row r="17" spans="2:58" ht="20.25" customHeight="1">
      <c r="B17" s="789" t="s">
        <v>209</v>
      </c>
      <c r="C17" s="807" t="s">
        <v>146</v>
      </c>
      <c r="D17" s="828"/>
      <c r="E17" s="838"/>
      <c r="F17" s="838"/>
      <c r="G17" s="860" t="s">
        <v>697</v>
      </c>
      <c r="H17" s="874" t="s">
        <v>327</v>
      </c>
      <c r="I17" s="828"/>
      <c r="J17" s="828"/>
      <c r="K17" s="838"/>
      <c r="L17" s="874" t="s">
        <v>699</v>
      </c>
      <c r="M17" s="828"/>
      <c r="N17" s="828"/>
      <c r="O17" s="920"/>
      <c r="P17" s="928"/>
      <c r="Q17" s="937"/>
      <c r="R17" s="945"/>
      <c r="S17" s="961" t="s">
        <v>60</v>
      </c>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1037"/>
      <c r="AX17" s="1042" t="str">
        <f>IF(BB3="４週","(11) 1～4週目の勤務時間数合計","(11) 1か月の勤務時間数   合計")</f>
        <v>(11) 1～4週目の勤務時間数合計</v>
      </c>
      <c r="AY17" s="1055"/>
      <c r="AZ17" s="1067" t="s">
        <v>566</v>
      </c>
      <c r="BA17" s="1076"/>
      <c r="BB17" s="1091" t="s">
        <v>596</v>
      </c>
      <c r="BC17" s="1107"/>
      <c r="BD17" s="1107"/>
      <c r="BE17" s="1107"/>
      <c r="BF17" s="1121"/>
    </row>
    <row r="18" spans="2:58" ht="20.25" customHeight="1">
      <c r="B18" s="790"/>
      <c r="C18" s="808"/>
      <c r="D18" s="829"/>
      <c r="E18" s="839"/>
      <c r="F18" s="839"/>
      <c r="G18" s="861"/>
      <c r="H18" s="875"/>
      <c r="I18" s="829"/>
      <c r="J18" s="829"/>
      <c r="K18" s="839"/>
      <c r="L18" s="875"/>
      <c r="M18" s="829"/>
      <c r="N18" s="829"/>
      <c r="O18" s="921"/>
      <c r="P18" s="929"/>
      <c r="Q18" s="938"/>
      <c r="R18" s="946"/>
      <c r="S18" s="962" t="s">
        <v>703</v>
      </c>
      <c r="T18" s="975"/>
      <c r="U18" s="975"/>
      <c r="V18" s="975"/>
      <c r="W18" s="975"/>
      <c r="X18" s="975"/>
      <c r="Y18" s="988"/>
      <c r="Z18" s="962" t="s">
        <v>706</v>
      </c>
      <c r="AA18" s="975"/>
      <c r="AB18" s="975"/>
      <c r="AC18" s="975"/>
      <c r="AD18" s="975"/>
      <c r="AE18" s="975"/>
      <c r="AF18" s="988"/>
      <c r="AG18" s="962" t="s">
        <v>368</v>
      </c>
      <c r="AH18" s="975"/>
      <c r="AI18" s="975"/>
      <c r="AJ18" s="975"/>
      <c r="AK18" s="975"/>
      <c r="AL18" s="975"/>
      <c r="AM18" s="988"/>
      <c r="AN18" s="962" t="s">
        <v>592</v>
      </c>
      <c r="AO18" s="975"/>
      <c r="AP18" s="975"/>
      <c r="AQ18" s="975"/>
      <c r="AR18" s="975"/>
      <c r="AS18" s="975"/>
      <c r="AT18" s="988"/>
      <c r="AU18" s="1030" t="s">
        <v>711</v>
      </c>
      <c r="AV18" s="1034"/>
      <c r="AW18" s="1038"/>
      <c r="AX18" s="1043"/>
      <c r="AY18" s="1056"/>
      <c r="AZ18" s="1068"/>
      <c r="BA18" s="1077"/>
      <c r="BB18" s="801"/>
      <c r="BC18" s="823"/>
      <c r="BD18" s="823"/>
      <c r="BE18" s="823"/>
      <c r="BF18" s="897"/>
    </row>
    <row r="19" spans="2:58" ht="20.25" customHeight="1">
      <c r="B19" s="790"/>
      <c r="C19" s="808"/>
      <c r="D19" s="829"/>
      <c r="E19" s="839"/>
      <c r="F19" s="839"/>
      <c r="G19" s="861"/>
      <c r="H19" s="875"/>
      <c r="I19" s="829"/>
      <c r="J19" s="829"/>
      <c r="K19" s="839"/>
      <c r="L19" s="875"/>
      <c r="M19" s="829"/>
      <c r="N19" s="829"/>
      <c r="O19" s="921"/>
      <c r="P19" s="929"/>
      <c r="Q19" s="938"/>
      <c r="R19" s="946"/>
      <c r="S19" s="963">
        <v>1</v>
      </c>
      <c r="T19" s="976">
        <v>2</v>
      </c>
      <c r="U19" s="976">
        <v>3</v>
      </c>
      <c r="V19" s="976">
        <v>4</v>
      </c>
      <c r="W19" s="976">
        <v>5</v>
      </c>
      <c r="X19" s="976">
        <v>6</v>
      </c>
      <c r="Y19" s="989">
        <v>7</v>
      </c>
      <c r="Z19" s="963">
        <v>8</v>
      </c>
      <c r="AA19" s="976">
        <v>9</v>
      </c>
      <c r="AB19" s="976">
        <v>10</v>
      </c>
      <c r="AC19" s="976">
        <v>11</v>
      </c>
      <c r="AD19" s="976">
        <v>12</v>
      </c>
      <c r="AE19" s="976">
        <v>13</v>
      </c>
      <c r="AF19" s="989">
        <v>14</v>
      </c>
      <c r="AG19" s="1015">
        <v>15</v>
      </c>
      <c r="AH19" s="976">
        <v>16</v>
      </c>
      <c r="AI19" s="976">
        <v>17</v>
      </c>
      <c r="AJ19" s="976">
        <v>18</v>
      </c>
      <c r="AK19" s="976">
        <v>19</v>
      </c>
      <c r="AL19" s="976">
        <v>20</v>
      </c>
      <c r="AM19" s="989">
        <v>21</v>
      </c>
      <c r="AN19" s="963">
        <v>22</v>
      </c>
      <c r="AO19" s="976">
        <v>23</v>
      </c>
      <c r="AP19" s="976">
        <v>24</v>
      </c>
      <c r="AQ19" s="976">
        <v>25</v>
      </c>
      <c r="AR19" s="976">
        <v>26</v>
      </c>
      <c r="AS19" s="976">
        <v>27</v>
      </c>
      <c r="AT19" s="989">
        <v>28</v>
      </c>
      <c r="AU19" s="963" t="str">
        <f>IF($BB$3="暦月",IF(DAY(DATE($AC$2,$AG$2,29))=29,29,""),"")</f>
        <v/>
      </c>
      <c r="AV19" s="976" t="str">
        <f>IF($BB$3="暦月",IF(DAY(DATE($AC$2,$AG$2,30))=30,30,""),"")</f>
        <v/>
      </c>
      <c r="AW19" s="989" t="str">
        <f>IF($BB$3="暦月",IF(DAY(DATE($AC$2,$AG$2,31))=31,31,""),"")</f>
        <v/>
      </c>
      <c r="AX19" s="1043"/>
      <c r="AY19" s="1056"/>
      <c r="AZ19" s="1068"/>
      <c r="BA19" s="1077"/>
      <c r="BB19" s="801"/>
      <c r="BC19" s="823"/>
      <c r="BD19" s="823"/>
      <c r="BE19" s="823"/>
      <c r="BF19" s="897"/>
    </row>
    <row r="20" spans="2:58" ht="20.25" hidden="1" customHeight="1">
      <c r="B20" s="790"/>
      <c r="C20" s="808"/>
      <c r="D20" s="829"/>
      <c r="E20" s="839"/>
      <c r="F20" s="839"/>
      <c r="G20" s="861"/>
      <c r="H20" s="875"/>
      <c r="I20" s="829"/>
      <c r="J20" s="829"/>
      <c r="K20" s="839"/>
      <c r="L20" s="875"/>
      <c r="M20" s="829"/>
      <c r="N20" s="829"/>
      <c r="O20" s="921"/>
      <c r="P20" s="929"/>
      <c r="Q20" s="938"/>
      <c r="R20" s="946"/>
      <c r="S20" s="963">
        <f>WEEKDAY(DATE($AC$2,$AG$2,1))</f>
        <v>5</v>
      </c>
      <c r="T20" s="976">
        <f>WEEKDAY(DATE($AC$2,$AG$2,2))</f>
        <v>6</v>
      </c>
      <c r="U20" s="976">
        <f>WEEKDAY(DATE($AC$2,$AG$2,3))</f>
        <v>7</v>
      </c>
      <c r="V20" s="976">
        <f>WEEKDAY(DATE($AC$2,$AG$2,4))</f>
        <v>1</v>
      </c>
      <c r="W20" s="976">
        <f>WEEKDAY(DATE($AC$2,$AG$2,5))</f>
        <v>2</v>
      </c>
      <c r="X20" s="976">
        <f>WEEKDAY(DATE($AC$2,$AG$2,6))</f>
        <v>3</v>
      </c>
      <c r="Y20" s="989">
        <f>WEEKDAY(DATE($AC$2,$AG$2,7))</f>
        <v>4</v>
      </c>
      <c r="Z20" s="963">
        <f>WEEKDAY(DATE($AC$2,$AG$2,8))</f>
        <v>5</v>
      </c>
      <c r="AA20" s="976">
        <f>WEEKDAY(DATE($AC$2,$AG$2,9))</f>
        <v>6</v>
      </c>
      <c r="AB20" s="976">
        <f>WEEKDAY(DATE($AC$2,$AG$2,10))</f>
        <v>7</v>
      </c>
      <c r="AC20" s="976">
        <f>WEEKDAY(DATE($AC$2,$AG$2,11))</f>
        <v>1</v>
      </c>
      <c r="AD20" s="976">
        <f>WEEKDAY(DATE($AC$2,$AG$2,12))</f>
        <v>2</v>
      </c>
      <c r="AE20" s="976">
        <f>WEEKDAY(DATE($AC$2,$AG$2,13))</f>
        <v>3</v>
      </c>
      <c r="AF20" s="989">
        <f>WEEKDAY(DATE($AC$2,$AG$2,14))</f>
        <v>4</v>
      </c>
      <c r="AG20" s="963">
        <f>WEEKDAY(DATE($AC$2,$AG$2,15))</f>
        <v>5</v>
      </c>
      <c r="AH20" s="976">
        <f>WEEKDAY(DATE($AC$2,$AG$2,16))</f>
        <v>6</v>
      </c>
      <c r="AI20" s="976">
        <f>WEEKDAY(DATE($AC$2,$AG$2,17))</f>
        <v>7</v>
      </c>
      <c r="AJ20" s="976">
        <f>WEEKDAY(DATE($AC$2,$AG$2,18))</f>
        <v>1</v>
      </c>
      <c r="AK20" s="976">
        <f>WEEKDAY(DATE($AC$2,$AG$2,19))</f>
        <v>2</v>
      </c>
      <c r="AL20" s="976">
        <f>WEEKDAY(DATE($AC$2,$AG$2,20))</f>
        <v>3</v>
      </c>
      <c r="AM20" s="989">
        <f>WEEKDAY(DATE($AC$2,$AG$2,21))</f>
        <v>4</v>
      </c>
      <c r="AN20" s="963">
        <f>WEEKDAY(DATE($AC$2,$AG$2,22))</f>
        <v>5</v>
      </c>
      <c r="AO20" s="976">
        <f>WEEKDAY(DATE($AC$2,$AG$2,23))</f>
        <v>6</v>
      </c>
      <c r="AP20" s="976">
        <f>WEEKDAY(DATE($AC$2,$AG$2,24))</f>
        <v>7</v>
      </c>
      <c r="AQ20" s="976">
        <f>WEEKDAY(DATE($AC$2,$AG$2,25))</f>
        <v>1</v>
      </c>
      <c r="AR20" s="976">
        <f>WEEKDAY(DATE($AC$2,$AG$2,26))</f>
        <v>2</v>
      </c>
      <c r="AS20" s="976">
        <f>WEEKDAY(DATE($AC$2,$AG$2,27))</f>
        <v>3</v>
      </c>
      <c r="AT20" s="989">
        <f>WEEKDAY(DATE($AC$2,$AG$2,28))</f>
        <v>4</v>
      </c>
      <c r="AU20" s="963">
        <f>IF(AU19=29,WEEKDAY(DATE($AC$2,$AG$2,29)),0)</f>
        <v>0</v>
      </c>
      <c r="AV20" s="976">
        <f>IF(AV19=30,WEEKDAY(DATE($AC$2,$AG$2,30)),0)</f>
        <v>0</v>
      </c>
      <c r="AW20" s="989">
        <f>IF(AW19=31,WEEKDAY(DATE($AC$2,$AG$2,31)),0)</f>
        <v>0</v>
      </c>
      <c r="AX20" s="1043"/>
      <c r="AY20" s="1056"/>
      <c r="AZ20" s="1068"/>
      <c r="BA20" s="1077"/>
      <c r="BB20" s="801"/>
      <c r="BC20" s="823"/>
      <c r="BD20" s="823"/>
      <c r="BE20" s="823"/>
      <c r="BF20" s="897"/>
    </row>
    <row r="21" spans="2:58" ht="22.5" customHeight="1">
      <c r="B21" s="791"/>
      <c r="C21" s="809"/>
      <c r="D21" s="830"/>
      <c r="E21" s="840"/>
      <c r="F21" s="840"/>
      <c r="G21" s="862"/>
      <c r="H21" s="876"/>
      <c r="I21" s="830"/>
      <c r="J21" s="830"/>
      <c r="K21" s="840"/>
      <c r="L21" s="876"/>
      <c r="M21" s="830"/>
      <c r="N21" s="830"/>
      <c r="O21" s="922"/>
      <c r="P21" s="930"/>
      <c r="Q21" s="939"/>
      <c r="R21" s="947"/>
      <c r="S21" s="964" t="str">
        <f t="shared" ref="S21:AT21" si="0">IF(S20=1,"日",IF(S20=2,"月",IF(S20=3,"火",IF(S20=4,"水",IF(S20=5,"木",IF(S20=6,"金","土"))))))</f>
        <v>木</v>
      </c>
      <c r="T21" s="977" t="str">
        <f t="shared" si="0"/>
        <v>金</v>
      </c>
      <c r="U21" s="977" t="str">
        <f t="shared" si="0"/>
        <v>土</v>
      </c>
      <c r="V21" s="977" t="str">
        <f t="shared" si="0"/>
        <v>日</v>
      </c>
      <c r="W21" s="977" t="str">
        <f t="shared" si="0"/>
        <v>月</v>
      </c>
      <c r="X21" s="977" t="str">
        <f t="shared" si="0"/>
        <v>火</v>
      </c>
      <c r="Y21" s="990" t="str">
        <f t="shared" si="0"/>
        <v>水</v>
      </c>
      <c r="Z21" s="964" t="str">
        <f t="shared" si="0"/>
        <v>木</v>
      </c>
      <c r="AA21" s="977" t="str">
        <f t="shared" si="0"/>
        <v>金</v>
      </c>
      <c r="AB21" s="977" t="str">
        <f t="shared" si="0"/>
        <v>土</v>
      </c>
      <c r="AC21" s="977" t="str">
        <f t="shared" si="0"/>
        <v>日</v>
      </c>
      <c r="AD21" s="977" t="str">
        <f t="shared" si="0"/>
        <v>月</v>
      </c>
      <c r="AE21" s="977" t="str">
        <f t="shared" si="0"/>
        <v>火</v>
      </c>
      <c r="AF21" s="990" t="str">
        <f t="shared" si="0"/>
        <v>水</v>
      </c>
      <c r="AG21" s="964" t="str">
        <f t="shared" si="0"/>
        <v>木</v>
      </c>
      <c r="AH21" s="977" t="str">
        <f t="shared" si="0"/>
        <v>金</v>
      </c>
      <c r="AI21" s="977" t="str">
        <f t="shared" si="0"/>
        <v>土</v>
      </c>
      <c r="AJ21" s="977" t="str">
        <f t="shared" si="0"/>
        <v>日</v>
      </c>
      <c r="AK21" s="977" t="str">
        <f t="shared" si="0"/>
        <v>月</v>
      </c>
      <c r="AL21" s="977" t="str">
        <f t="shared" si="0"/>
        <v>火</v>
      </c>
      <c r="AM21" s="990" t="str">
        <f t="shared" si="0"/>
        <v>水</v>
      </c>
      <c r="AN21" s="964" t="str">
        <f t="shared" si="0"/>
        <v>木</v>
      </c>
      <c r="AO21" s="977" t="str">
        <f t="shared" si="0"/>
        <v>金</v>
      </c>
      <c r="AP21" s="977" t="str">
        <f t="shared" si="0"/>
        <v>土</v>
      </c>
      <c r="AQ21" s="977" t="str">
        <f t="shared" si="0"/>
        <v>日</v>
      </c>
      <c r="AR21" s="977" t="str">
        <f t="shared" si="0"/>
        <v>月</v>
      </c>
      <c r="AS21" s="977" t="str">
        <f t="shared" si="0"/>
        <v>火</v>
      </c>
      <c r="AT21" s="990" t="str">
        <f t="shared" si="0"/>
        <v>水</v>
      </c>
      <c r="AU21" s="977" t="str">
        <f>IF(AU20=1,"日",IF(AU20=2,"月",IF(AU20=3,"火",IF(AU20=4,"水",IF(AU20=5,"木",IF(AU20=6,"金",IF(AU20=0,"","土")))))))</f>
        <v/>
      </c>
      <c r="AV21" s="977" t="str">
        <f>IF(AV20=1,"日",IF(AV20=2,"月",IF(AV20=3,"火",IF(AV20=4,"水",IF(AV20=5,"木",IF(AV20=6,"金",IF(AV20=0,"","土")))))))</f>
        <v/>
      </c>
      <c r="AW21" s="977" t="str">
        <f>IF(AW20=1,"日",IF(AW20=2,"月",IF(AW20=3,"火",IF(AW20=4,"水",IF(AW20=5,"木",IF(AW20=6,"金",IF(AW20=0,"","土")))))))</f>
        <v/>
      </c>
      <c r="AX21" s="1044"/>
      <c r="AY21" s="1057"/>
      <c r="AZ21" s="1069"/>
      <c r="BA21" s="1078"/>
      <c r="BB21" s="802"/>
      <c r="BC21" s="824"/>
      <c r="BD21" s="824"/>
      <c r="BE21" s="824"/>
      <c r="BF21" s="898"/>
    </row>
    <row r="22" spans="2:58" ht="20.25" customHeight="1">
      <c r="B22" s="792">
        <v>1</v>
      </c>
      <c r="C22" s="810"/>
      <c r="D22" s="831"/>
      <c r="E22" s="841"/>
      <c r="F22" s="849"/>
      <c r="G22" s="863"/>
      <c r="H22" s="877"/>
      <c r="I22" s="886"/>
      <c r="J22" s="886"/>
      <c r="K22" s="891"/>
      <c r="L22" s="901"/>
      <c r="M22" s="911"/>
      <c r="N22" s="911"/>
      <c r="O22" s="923"/>
      <c r="P22" s="931" t="s">
        <v>554</v>
      </c>
      <c r="Q22" s="940"/>
      <c r="R22" s="948"/>
      <c r="S22" s="965"/>
      <c r="T22" s="978"/>
      <c r="U22" s="978"/>
      <c r="V22" s="978"/>
      <c r="W22" s="978"/>
      <c r="X22" s="978"/>
      <c r="Y22" s="991"/>
      <c r="Z22" s="965"/>
      <c r="AA22" s="978"/>
      <c r="AB22" s="978"/>
      <c r="AC22" s="978"/>
      <c r="AD22" s="978"/>
      <c r="AE22" s="978"/>
      <c r="AF22" s="991"/>
      <c r="AG22" s="965"/>
      <c r="AH22" s="978"/>
      <c r="AI22" s="978"/>
      <c r="AJ22" s="978"/>
      <c r="AK22" s="978"/>
      <c r="AL22" s="978"/>
      <c r="AM22" s="991"/>
      <c r="AN22" s="965"/>
      <c r="AO22" s="978"/>
      <c r="AP22" s="978"/>
      <c r="AQ22" s="978"/>
      <c r="AR22" s="978"/>
      <c r="AS22" s="978"/>
      <c r="AT22" s="991"/>
      <c r="AU22" s="965"/>
      <c r="AV22" s="978"/>
      <c r="AW22" s="978"/>
      <c r="AX22" s="1045"/>
      <c r="AY22" s="1058"/>
      <c r="AZ22" s="1070"/>
      <c r="BA22" s="1079"/>
      <c r="BB22" s="1092"/>
      <c r="BC22" s="1108"/>
      <c r="BD22" s="1108"/>
      <c r="BE22" s="1108"/>
      <c r="BF22" s="1122"/>
    </row>
    <row r="23" spans="2:58" ht="20.25" customHeight="1">
      <c r="B23" s="793"/>
      <c r="C23" s="811"/>
      <c r="D23" s="832"/>
      <c r="E23" s="842"/>
      <c r="F23" s="850"/>
      <c r="G23" s="864"/>
      <c r="H23" s="878"/>
      <c r="I23" s="887"/>
      <c r="J23" s="887"/>
      <c r="K23" s="892"/>
      <c r="L23" s="902"/>
      <c r="M23" s="912"/>
      <c r="N23" s="912"/>
      <c r="O23" s="924"/>
      <c r="P23" s="932" t="s">
        <v>701</v>
      </c>
      <c r="Q23" s="941"/>
      <c r="R23" s="949"/>
      <c r="S23" s="966" t="str">
        <f>IF(S22="","",VLOOKUP(S22,'シフト記号表（勤務時間帯）'!$C$6:$K$35,9,FALSE))</f>
        <v/>
      </c>
      <c r="T23" s="979" t="str">
        <f>IF(T22="","",VLOOKUP(T22,'シフト記号表（勤務時間帯）'!$C$6:$K$35,9,FALSE))</f>
        <v/>
      </c>
      <c r="U23" s="979" t="str">
        <f>IF(U22="","",VLOOKUP(U22,'シフト記号表（勤務時間帯）'!$C$6:$K$35,9,FALSE))</f>
        <v/>
      </c>
      <c r="V23" s="979" t="str">
        <f>IF(V22="","",VLOOKUP(V22,'シフト記号表（勤務時間帯）'!$C$6:$K$35,9,FALSE))</f>
        <v/>
      </c>
      <c r="W23" s="979" t="str">
        <f>IF(W22="","",VLOOKUP(W22,'シフト記号表（勤務時間帯）'!$C$6:$K$35,9,FALSE))</f>
        <v/>
      </c>
      <c r="X23" s="979" t="str">
        <f>IF(X22="","",VLOOKUP(X22,'シフト記号表（勤務時間帯）'!$C$6:$K$35,9,FALSE))</f>
        <v/>
      </c>
      <c r="Y23" s="992" t="str">
        <f>IF(Y22="","",VLOOKUP(Y22,'シフト記号表（勤務時間帯）'!$C$6:$K$35,9,FALSE))</f>
        <v/>
      </c>
      <c r="Z23" s="966" t="str">
        <f>IF(Z22="","",VLOOKUP(Z22,'シフト記号表（勤務時間帯）'!$C$6:$K$35,9,FALSE))</f>
        <v/>
      </c>
      <c r="AA23" s="979" t="str">
        <f>IF(AA22="","",VLOOKUP(AA22,'シフト記号表（勤務時間帯）'!$C$6:$K$35,9,FALSE))</f>
        <v/>
      </c>
      <c r="AB23" s="979" t="str">
        <f>IF(AB22="","",VLOOKUP(AB22,'シフト記号表（勤務時間帯）'!$C$6:$K$35,9,FALSE))</f>
        <v/>
      </c>
      <c r="AC23" s="979" t="str">
        <f>IF(AC22="","",VLOOKUP(AC22,'シフト記号表（勤務時間帯）'!$C$6:$K$35,9,FALSE))</f>
        <v/>
      </c>
      <c r="AD23" s="979" t="str">
        <f>IF(AD22="","",VLOOKUP(AD22,'シフト記号表（勤務時間帯）'!$C$6:$K$35,9,FALSE))</f>
        <v/>
      </c>
      <c r="AE23" s="979" t="str">
        <f>IF(AE22="","",VLOOKUP(AE22,'シフト記号表（勤務時間帯）'!$C$6:$K$35,9,FALSE))</f>
        <v/>
      </c>
      <c r="AF23" s="992" t="str">
        <f>IF(AF22="","",VLOOKUP(AF22,'シフト記号表（勤務時間帯）'!$C$6:$K$35,9,FALSE))</f>
        <v/>
      </c>
      <c r="AG23" s="966" t="str">
        <f>IF(AG22="","",VLOOKUP(AG22,'シフト記号表（勤務時間帯）'!$C$6:$K$35,9,FALSE))</f>
        <v/>
      </c>
      <c r="AH23" s="979" t="str">
        <f>IF(AH22="","",VLOOKUP(AH22,'シフト記号表（勤務時間帯）'!$C$6:$K$35,9,FALSE))</f>
        <v/>
      </c>
      <c r="AI23" s="979" t="str">
        <f>IF(AI22="","",VLOOKUP(AI22,'シフト記号表（勤務時間帯）'!$C$6:$K$35,9,FALSE))</f>
        <v/>
      </c>
      <c r="AJ23" s="979" t="str">
        <f>IF(AJ22="","",VLOOKUP(AJ22,'シフト記号表（勤務時間帯）'!$C$6:$K$35,9,FALSE))</f>
        <v/>
      </c>
      <c r="AK23" s="979" t="str">
        <f>IF(AK22="","",VLOOKUP(AK22,'シフト記号表（勤務時間帯）'!$C$6:$K$35,9,FALSE))</f>
        <v/>
      </c>
      <c r="AL23" s="979" t="str">
        <f>IF(AL22="","",VLOOKUP(AL22,'シフト記号表（勤務時間帯）'!$C$6:$K$35,9,FALSE))</f>
        <v/>
      </c>
      <c r="AM23" s="992" t="str">
        <f>IF(AM22="","",VLOOKUP(AM22,'シフト記号表（勤務時間帯）'!$C$6:$K$35,9,FALSE))</f>
        <v/>
      </c>
      <c r="AN23" s="966" t="str">
        <f>IF(AN22="","",VLOOKUP(AN22,'シフト記号表（勤務時間帯）'!$C$6:$K$35,9,FALSE))</f>
        <v/>
      </c>
      <c r="AO23" s="979" t="str">
        <f>IF(AO22="","",VLOOKUP(AO22,'シフト記号表（勤務時間帯）'!$C$6:$K$35,9,FALSE))</f>
        <v/>
      </c>
      <c r="AP23" s="979" t="str">
        <f>IF(AP22="","",VLOOKUP(AP22,'シフト記号表（勤務時間帯）'!$C$6:$K$35,9,FALSE))</f>
        <v/>
      </c>
      <c r="AQ23" s="979" t="str">
        <f>IF(AQ22="","",VLOOKUP(AQ22,'シフト記号表（勤務時間帯）'!$C$6:$K$35,9,FALSE))</f>
        <v/>
      </c>
      <c r="AR23" s="979" t="str">
        <f>IF(AR22="","",VLOOKUP(AR22,'シフト記号表（勤務時間帯）'!$C$6:$K$35,9,FALSE))</f>
        <v/>
      </c>
      <c r="AS23" s="979" t="str">
        <f>IF(AS22="","",VLOOKUP(AS22,'シフト記号表（勤務時間帯）'!$C$6:$K$35,9,FALSE))</f>
        <v/>
      </c>
      <c r="AT23" s="992" t="str">
        <f>IF(AT22="","",VLOOKUP(AT22,'シフト記号表（勤務時間帯）'!$C$6:$K$35,9,FALSE))</f>
        <v/>
      </c>
      <c r="AU23" s="966" t="str">
        <f>IF(AU22="","",VLOOKUP(AU22,'シフト記号表（勤務時間帯）'!$C$6:$K$35,9,FALSE))</f>
        <v/>
      </c>
      <c r="AV23" s="979" t="str">
        <f>IF(AV22="","",VLOOKUP(AV22,'シフト記号表（勤務時間帯）'!$C$6:$K$35,9,FALSE))</f>
        <v/>
      </c>
      <c r="AW23" s="979" t="str">
        <f>IF(AW22="","",VLOOKUP(AW22,'シフト記号表（勤務時間帯）'!$C$6:$K$35,9,FALSE))</f>
        <v/>
      </c>
      <c r="AX23" s="1046">
        <f>IF($BB$3="４週",SUM(S23:AT23),IF($BB$3="暦月",SUM(S23:AW23),""))</f>
        <v>0</v>
      </c>
      <c r="AY23" s="1059"/>
      <c r="AZ23" s="1071">
        <f>IF($BB$3="４週",AX23/4,IF($BB$3="暦月",参考様式８!AX23/(参考様式８!$BB$8/7),""))</f>
        <v>0</v>
      </c>
      <c r="BA23" s="1080"/>
      <c r="BB23" s="1093"/>
      <c r="BC23" s="1109"/>
      <c r="BD23" s="1109"/>
      <c r="BE23" s="1109"/>
      <c r="BF23" s="1123"/>
    </row>
    <row r="24" spans="2:58" ht="20.25" customHeight="1">
      <c r="B24" s="793"/>
      <c r="C24" s="812"/>
      <c r="D24" s="833"/>
      <c r="E24" s="843"/>
      <c r="F24" s="851">
        <f>C22</f>
        <v>0</v>
      </c>
      <c r="G24" s="864"/>
      <c r="H24" s="878"/>
      <c r="I24" s="887"/>
      <c r="J24" s="887"/>
      <c r="K24" s="892"/>
      <c r="L24" s="902"/>
      <c r="M24" s="912"/>
      <c r="N24" s="912"/>
      <c r="O24" s="924"/>
      <c r="P24" s="933" t="s">
        <v>702</v>
      </c>
      <c r="Q24" s="942"/>
      <c r="R24" s="950"/>
      <c r="S24" s="967" t="str">
        <f>IF(S22="","",VLOOKUP(S22,'シフト記号表（勤務時間帯）'!$C$6:$U$35,19,FALSE))</f>
        <v/>
      </c>
      <c r="T24" s="980" t="str">
        <f>IF(T22="","",VLOOKUP(T22,'シフト記号表（勤務時間帯）'!$C$6:$U$35,19,FALSE))</f>
        <v/>
      </c>
      <c r="U24" s="980" t="str">
        <f>IF(U22="","",VLOOKUP(U22,'シフト記号表（勤務時間帯）'!$C$6:$U$35,19,FALSE))</f>
        <v/>
      </c>
      <c r="V24" s="980" t="str">
        <f>IF(V22="","",VLOOKUP(V22,'シフト記号表（勤務時間帯）'!$C$6:$U$35,19,FALSE))</f>
        <v/>
      </c>
      <c r="W24" s="980" t="str">
        <f>IF(W22="","",VLOOKUP(W22,'シフト記号表（勤務時間帯）'!$C$6:$U$35,19,FALSE))</f>
        <v/>
      </c>
      <c r="X24" s="980" t="str">
        <f>IF(X22="","",VLOOKUP(X22,'シフト記号表（勤務時間帯）'!$C$6:$U$35,19,FALSE))</f>
        <v/>
      </c>
      <c r="Y24" s="993" t="str">
        <f>IF(Y22="","",VLOOKUP(Y22,'シフト記号表（勤務時間帯）'!$C$6:$U$35,19,FALSE))</f>
        <v/>
      </c>
      <c r="Z24" s="967" t="str">
        <f>IF(Z22="","",VLOOKUP(Z22,'シフト記号表（勤務時間帯）'!$C$6:$U$35,19,FALSE))</f>
        <v/>
      </c>
      <c r="AA24" s="980" t="str">
        <f>IF(AA22="","",VLOOKUP(AA22,'シフト記号表（勤務時間帯）'!$C$6:$U$35,19,FALSE))</f>
        <v/>
      </c>
      <c r="AB24" s="980" t="str">
        <f>IF(AB22="","",VLOOKUP(AB22,'シフト記号表（勤務時間帯）'!$C$6:$U$35,19,FALSE))</f>
        <v/>
      </c>
      <c r="AC24" s="980" t="str">
        <f>IF(AC22="","",VLOOKUP(AC22,'シフト記号表（勤務時間帯）'!$C$6:$U$35,19,FALSE))</f>
        <v/>
      </c>
      <c r="AD24" s="980" t="str">
        <f>IF(AD22="","",VLOOKUP(AD22,'シフト記号表（勤務時間帯）'!$C$6:$U$35,19,FALSE))</f>
        <v/>
      </c>
      <c r="AE24" s="980" t="str">
        <f>IF(AE22="","",VLOOKUP(AE22,'シフト記号表（勤務時間帯）'!$C$6:$U$35,19,FALSE))</f>
        <v/>
      </c>
      <c r="AF24" s="993" t="str">
        <f>IF(AF22="","",VLOOKUP(AF22,'シフト記号表（勤務時間帯）'!$C$6:$U$35,19,FALSE))</f>
        <v/>
      </c>
      <c r="AG24" s="967" t="str">
        <f>IF(AG22="","",VLOOKUP(AG22,'シフト記号表（勤務時間帯）'!$C$6:$U$35,19,FALSE))</f>
        <v/>
      </c>
      <c r="AH24" s="980" t="str">
        <f>IF(AH22="","",VLOOKUP(AH22,'シフト記号表（勤務時間帯）'!$C$6:$U$35,19,FALSE))</f>
        <v/>
      </c>
      <c r="AI24" s="980" t="str">
        <f>IF(AI22="","",VLOOKUP(AI22,'シフト記号表（勤務時間帯）'!$C$6:$U$35,19,FALSE))</f>
        <v/>
      </c>
      <c r="AJ24" s="980" t="str">
        <f>IF(AJ22="","",VLOOKUP(AJ22,'シフト記号表（勤務時間帯）'!$C$6:$U$35,19,FALSE))</f>
        <v/>
      </c>
      <c r="AK24" s="980" t="str">
        <f>IF(AK22="","",VLOOKUP(AK22,'シフト記号表（勤務時間帯）'!$C$6:$U$35,19,FALSE))</f>
        <v/>
      </c>
      <c r="AL24" s="980" t="str">
        <f>IF(AL22="","",VLOOKUP(AL22,'シフト記号表（勤務時間帯）'!$C$6:$U$35,19,FALSE))</f>
        <v/>
      </c>
      <c r="AM24" s="993" t="str">
        <f>IF(AM22="","",VLOOKUP(AM22,'シフト記号表（勤務時間帯）'!$C$6:$U$35,19,FALSE))</f>
        <v/>
      </c>
      <c r="AN24" s="967" t="str">
        <f>IF(AN22="","",VLOOKUP(AN22,'シフト記号表（勤務時間帯）'!$C$6:$U$35,19,FALSE))</f>
        <v/>
      </c>
      <c r="AO24" s="980" t="str">
        <f>IF(AO22="","",VLOOKUP(AO22,'シフト記号表（勤務時間帯）'!$C$6:$U$35,19,FALSE))</f>
        <v/>
      </c>
      <c r="AP24" s="980" t="str">
        <f>IF(AP22="","",VLOOKUP(AP22,'シフト記号表（勤務時間帯）'!$C$6:$U$35,19,FALSE))</f>
        <v/>
      </c>
      <c r="AQ24" s="980" t="str">
        <f>IF(AQ22="","",VLOOKUP(AQ22,'シフト記号表（勤務時間帯）'!$C$6:$U$35,19,FALSE))</f>
        <v/>
      </c>
      <c r="AR24" s="980" t="str">
        <f>IF(AR22="","",VLOOKUP(AR22,'シフト記号表（勤務時間帯）'!$C$6:$U$35,19,FALSE))</f>
        <v/>
      </c>
      <c r="AS24" s="980" t="str">
        <f>IF(AS22="","",VLOOKUP(AS22,'シフト記号表（勤務時間帯）'!$C$6:$U$35,19,FALSE))</f>
        <v/>
      </c>
      <c r="AT24" s="993" t="str">
        <f>IF(AT22="","",VLOOKUP(AT22,'シフト記号表（勤務時間帯）'!$C$6:$U$35,19,FALSE))</f>
        <v/>
      </c>
      <c r="AU24" s="967" t="str">
        <f>IF(AU22="","",VLOOKUP(AU22,'シフト記号表（勤務時間帯）'!$C$6:$U$35,19,FALSE))</f>
        <v/>
      </c>
      <c r="AV24" s="980" t="str">
        <f>IF(AV22="","",VLOOKUP(AV22,'シフト記号表（勤務時間帯）'!$C$6:$U$35,19,FALSE))</f>
        <v/>
      </c>
      <c r="AW24" s="980" t="str">
        <f>IF(AW22="","",VLOOKUP(AW22,'シフト記号表（勤務時間帯）'!$C$6:$U$35,19,FALSE))</f>
        <v/>
      </c>
      <c r="AX24" s="1047">
        <f>IF($BB$3="４週",SUM(S24:AT24),IF($BB$3="暦月",SUM(S24:AW24),""))</f>
        <v>0</v>
      </c>
      <c r="AY24" s="1060"/>
      <c r="AZ24" s="1072">
        <f>IF($BB$3="４週",AX24/4,IF($BB$3="暦月",参考様式８!AX24/(参考様式８!$BB$8/7),""))</f>
        <v>0</v>
      </c>
      <c r="BA24" s="1081"/>
      <c r="BB24" s="1094"/>
      <c r="BC24" s="1110"/>
      <c r="BD24" s="1110"/>
      <c r="BE24" s="1110"/>
      <c r="BF24" s="1124"/>
    </row>
    <row r="25" spans="2:58" ht="20.25" customHeight="1">
      <c r="B25" s="793">
        <f>B22+1</f>
        <v>2</v>
      </c>
      <c r="C25" s="813"/>
      <c r="D25" s="834"/>
      <c r="E25" s="844"/>
      <c r="F25" s="852"/>
      <c r="G25" s="852"/>
      <c r="H25" s="879"/>
      <c r="I25" s="887"/>
      <c r="J25" s="887"/>
      <c r="K25" s="892"/>
      <c r="L25" s="903"/>
      <c r="M25" s="913"/>
      <c r="N25" s="913"/>
      <c r="O25" s="925"/>
      <c r="P25" s="934" t="s">
        <v>554</v>
      </c>
      <c r="Q25" s="943"/>
      <c r="R25" s="951"/>
      <c r="S25" s="965"/>
      <c r="T25" s="978"/>
      <c r="U25" s="978"/>
      <c r="V25" s="978"/>
      <c r="W25" s="978"/>
      <c r="X25" s="978"/>
      <c r="Y25" s="991"/>
      <c r="Z25" s="965"/>
      <c r="AA25" s="978"/>
      <c r="AB25" s="978"/>
      <c r="AC25" s="978"/>
      <c r="AD25" s="978"/>
      <c r="AE25" s="978"/>
      <c r="AF25" s="991"/>
      <c r="AG25" s="965"/>
      <c r="AH25" s="978"/>
      <c r="AI25" s="978"/>
      <c r="AJ25" s="978"/>
      <c r="AK25" s="978"/>
      <c r="AL25" s="978"/>
      <c r="AM25" s="991"/>
      <c r="AN25" s="965"/>
      <c r="AO25" s="978"/>
      <c r="AP25" s="978"/>
      <c r="AQ25" s="978"/>
      <c r="AR25" s="978"/>
      <c r="AS25" s="978"/>
      <c r="AT25" s="991"/>
      <c r="AU25" s="965"/>
      <c r="AV25" s="978"/>
      <c r="AW25" s="978"/>
      <c r="AX25" s="1048"/>
      <c r="AY25" s="1061"/>
      <c r="AZ25" s="1073"/>
      <c r="BA25" s="1082"/>
      <c r="BB25" s="1095"/>
      <c r="BC25" s="1111"/>
      <c r="BD25" s="1111"/>
      <c r="BE25" s="1111"/>
      <c r="BF25" s="1125"/>
    </row>
    <row r="26" spans="2:58" ht="20.25" customHeight="1">
      <c r="B26" s="793"/>
      <c r="C26" s="811"/>
      <c r="D26" s="832"/>
      <c r="E26" s="842"/>
      <c r="F26" s="850"/>
      <c r="G26" s="864"/>
      <c r="H26" s="878"/>
      <c r="I26" s="887"/>
      <c r="J26" s="887"/>
      <c r="K26" s="892"/>
      <c r="L26" s="902"/>
      <c r="M26" s="912"/>
      <c r="N26" s="912"/>
      <c r="O26" s="924"/>
      <c r="P26" s="932" t="s">
        <v>701</v>
      </c>
      <c r="Q26" s="941"/>
      <c r="R26" s="949"/>
      <c r="S26" s="966" t="str">
        <f>IF(S25="","",VLOOKUP(S25,'シフト記号表（勤務時間帯）'!$C$6:$K$35,9,FALSE))</f>
        <v/>
      </c>
      <c r="T26" s="979" t="str">
        <f>IF(T25="","",VLOOKUP(T25,'シフト記号表（勤務時間帯）'!$C$6:$K$35,9,FALSE))</f>
        <v/>
      </c>
      <c r="U26" s="979" t="str">
        <f>IF(U25="","",VLOOKUP(U25,'シフト記号表（勤務時間帯）'!$C$6:$K$35,9,FALSE))</f>
        <v/>
      </c>
      <c r="V26" s="979" t="str">
        <f>IF(V25="","",VLOOKUP(V25,'シフト記号表（勤務時間帯）'!$C$6:$K$35,9,FALSE))</f>
        <v/>
      </c>
      <c r="W26" s="979" t="str">
        <f>IF(W25="","",VLOOKUP(W25,'シフト記号表（勤務時間帯）'!$C$6:$K$35,9,FALSE))</f>
        <v/>
      </c>
      <c r="X26" s="979" t="str">
        <f>IF(X25="","",VLOOKUP(X25,'シフト記号表（勤務時間帯）'!$C$6:$K$35,9,FALSE))</f>
        <v/>
      </c>
      <c r="Y26" s="992" t="str">
        <f>IF(Y25="","",VLOOKUP(Y25,'シフト記号表（勤務時間帯）'!$C$6:$K$35,9,FALSE))</f>
        <v/>
      </c>
      <c r="Z26" s="966" t="str">
        <f>IF(Z25="","",VLOOKUP(Z25,'シフト記号表（勤務時間帯）'!$C$6:$K$35,9,FALSE))</f>
        <v/>
      </c>
      <c r="AA26" s="979" t="str">
        <f>IF(AA25="","",VLOOKUP(AA25,'シフト記号表（勤務時間帯）'!$C$6:$K$35,9,FALSE))</f>
        <v/>
      </c>
      <c r="AB26" s="979" t="str">
        <f>IF(AB25="","",VLOOKUP(AB25,'シフト記号表（勤務時間帯）'!$C$6:$K$35,9,FALSE))</f>
        <v/>
      </c>
      <c r="AC26" s="979" t="str">
        <f>IF(AC25="","",VLOOKUP(AC25,'シフト記号表（勤務時間帯）'!$C$6:$K$35,9,FALSE))</f>
        <v/>
      </c>
      <c r="AD26" s="979" t="str">
        <f>IF(AD25="","",VLOOKUP(AD25,'シフト記号表（勤務時間帯）'!$C$6:$K$35,9,FALSE))</f>
        <v/>
      </c>
      <c r="AE26" s="979" t="str">
        <f>IF(AE25="","",VLOOKUP(AE25,'シフト記号表（勤務時間帯）'!$C$6:$K$35,9,FALSE))</f>
        <v/>
      </c>
      <c r="AF26" s="992" t="str">
        <f>IF(AF25="","",VLOOKUP(AF25,'シフト記号表（勤務時間帯）'!$C$6:$K$35,9,FALSE))</f>
        <v/>
      </c>
      <c r="AG26" s="966" t="str">
        <f>IF(AG25="","",VLOOKUP(AG25,'シフト記号表（勤務時間帯）'!$C$6:$K$35,9,FALSE))</f>
        <v/>
      </c>
      <c r="AH26" s="979" t="str">
        <f>IF(AH25="","",VLOOKUP(AH25,'シフト記号表（勤務時間帯）'!$C$6:$K$35,9,FALSE))</f>
        <v/>
      </c>
      <c r="AI26" s="979" t="str">
        <f>IF(AI25="","",VLOOKUP(AI25,'シフト記号表（勤務時間帯）'!$C$6:$K$35,9,FALSE))</f>
        <v/>
      </c>
      <c r="AJ26" s="979" t="str">
        <f>IF(AJ25="","",VLOOKUP(AJ25,'シフト記号表（勤務時間帯）'!$C$6:$K$35,9,FALSE))</f>
        <v/>
      </c>
      <c r="AK26" s="979" t="str">
        <f>IF(AK25="","",VLOOKUP(AK25,'シフト記号表（勤務時間帯）'!$C$6:$K$35,9,FALSE))</f>
        <v/>
      </c>
      <c r="AL26" s="979" t="str">
        <f>IF(AL25="","",VLOOKUP(AL25,'シフト記号表（勤務時間帯）'!$C$6:$K$35,9,FALSE))</f>
        <v/>
      </c>
      <c r="AM26" s="992" t="str">
        <f>IF(AM25="","",VLOOKUP(AM25,'シフト記号表（勤務時間帯）'!$C$6:$K$35,9,FALSE))</f>
        <v/>
      </c>
      <c r="AN26" s="966" t="str">
        <f>IF(AN25="","",VLOOKUP(AN25,'シフト記号表（勤務時間帯）'!$C$6:$K$35,9,FALSE))</f>
        <v/>
      </c>
      <c r="AO26" s="979" t="str">
        <f>IF(AO25="","",VLOOKUP(AO25,'シフト記号表（勤務時間帯）'!$C$6:$K$35,9,FALSE))</f>
        <v/>
      </c>
      <c r="AP26" s="979" t="str">
        <f>IF(AP25="","",VLOOKUP(AP25,'シフト記号表（勤務時間帯）'!$C$6:$K$35,9,FALSE))</f>
        <v/>
      </c>
      <c r="AQ26" s="979" t="str">
        <f>IF(AQ25="","",VLOOKUP(AQ25,'シフト記号表（勤務時間帯）'!$C$6:$K$35,9,FALSE))</f>
        <v/>
      </c>
      <c r="AR26" s="979" t="str">
        <f>IF(AR25="","",VLOOKUP(AR25,'シフト記号表（勤務時間帯）'!$C$6:$K$35,9,FALSE))</f>
        <v/>
      </c>
      <c r="AS26" s="979" t="str">
        <f>IF(AS25="","",VLOOKUP(AS25,'シフト記号表（勤務時間帯）'!$C$6:$K$35,9,FALSE))</f>
        <v/>
      </c>
      <c r="AT26" s="992" t="str">
        <f>IF(AT25="","",VLOOKUP(AT25,'シフト記号表（勤務時間帯）'!$C$6:$K$35,9,FALSE))</f>
        <v/>
      </c>
      <c r="AU26" s="966" t="str">
        <f>IF(AU25="","",VLOOKUP(AU25,'シフト記号表（勤務時間帯）'!$C$6:$K$35,9,FALSE))</f>
        <v/>
      </c>
      <c r="AV26" s="979" t="str">
        <f>IF(AV25="","",VLOOKUP(AV25,'シフト記号表（勤務時間帯）'!$C$6:$K$35,9,FALSE))</f>
        <v/>
      </c>
      <c r="AW26" s="979" t="str">
        <f>IF(AW25="","",VLOOKUP(AW25,'シフト記号表（勤務時間帯）'!$C$6:$K$35,9,FALSE))</f>
        <v/>
      </c>
      <c r="AX26" s="1046">
        <f>IF($BB$3="４週",SUM(S26:AT26),IF($BB$3="暦月",SUM(S26:AW26),""))</f>
        <v>0</v>
      </c>
      <c r="AY26" s="1059"/>
      <c r="AZ26" s="1071">
        <f>IF($BB$3="４週",AX26/4,IF($BB$3="暦月",参考様式８!AX26/(参考様式８!$BB$8/7),""))</f>
        <v>0</v>
      </c>
      <c r="BA26" s="1080"/>
      <c r="BB26" s="1093"/>
      <c r="BC26" s="1109"/>
      <c r="BD26" s="1109"/>
      <c r="BE26" s="1109"/>
      <c r="BF26" s="1123"/>
    </row>
    <row r="27" spans="2:58" ht="20.25" customHeight="1">
      <c r="B27" s="793"/>
      <c r="C27" s="812"/>
      <c r="D27" s="833"/>
      <c r="E27" s="843"/>
      <c r="F27" s="850">
        <f>C25</f>
        <v>0</v>
      </c>
      <c r="G27" s="865"/>
      <c r="H27" s="878"/>
      <c r="I27" s="887"/>
      <c r="J27" s="887"/>
      <c r="K27" s="892"/>
      <c r="L27" s="904"/>
      <c r="M27" s="914"/>
      <c r="N27" s="914"/>
      <c r="O27" s="926"/>
      <c r="P27" s="933" t="s">
        <v>702</v>
      </c>
      <c r="Q27" s="942"/>
      <c r="R27" s="950"/>
      <c r="S27" s="967" t="str">
        <f>IF(S25="","",VLOOKUP(S25,'シフト記号表（勤務時間帯）'!$C$6:$U$35,19,FALSE))</f>
        <v/>
      </c>
      <c r="T27" s="980" t="str">
        <f>IF(T25="","",VLOOKUP(T25,'シフト記号表（勤務時間帯）'!$C$6:$U$35,19,FALSE))</f>
        <v/>
      </c>
      <c r="U27" s="980" t="str">
        <f>IF(U25="","",VLOOKUP(U25,'シフト記号表（勤務時間帯）'!$C$6:$U$35,19,FALSE))</f>
        <v/>
      </c>
      <c r="V27" s="980" t="str">
        <f>IF(V25="","",VLOOKUP(V25,'シフト記号表（勤務時間帯）'!$C$6:$U$35,19,FALSE))</f>
        <v/>
      </c>
      <c r="W27" s="980" t="str">
        <f>IF(W25="","",VLOOKUP(W25,'シフト記号表（勤務時間帯）'!$C$6:$U$35,19,FALSE))</f>
        <v/>
      </c>
      <c r="X27" s="980" t="str">
        <f>IF(X25="","",VLOOKUP(X25,'シフト記号表（勤務時間帯）'!$C$6:$U$35,19,FALSE))</f>
        <v/>
      </c>
      <c r="Y27" s="993" t="str">
        <f>IF(Y25="","",VLOOKUP(Y25,'シフト記号表（勤務時間帯）'!$C$6:$U$35,19,FALSE))</f>
        <v/>
      </c>
      <c r="Z27" s="967" t="str">
        <f>IF(Z25="","",VLOOKUP(Z25,'シフト記号表（勤務時間帯）'!$C$6:$U$35,19,FALSE))</f>
        <v/>
      </c>
      <c r="AA27" s="980" t="str">
        <f>IF(AA25="","",VLOOKUP(AA25,'シフト記号表（勤務時間帯）'!$C$6:$U$35,19,FALSE))</f>
        <v/>
      </c>
      <c r="AB27" s="980" t="str">
        <f>IF(AB25="","",VLOOKUP(AB25,'シフト記号表（勤務時間帯）'!$C$6:$U$35,19,FALSE))</f>
        <v/>
      </c>
      <c r="AC27" s="980" t="str">
        <f>IF(AC25="","",VLOOKUP(AC25,'シフト記号表（勤務時間帯）'!$C$6:$U$35,19,FALSE))</f>
        <v/>
      </c>
      <c r="AD27" s="980" t="str">
        <f>IF(AD25="","",VLOOKUP(AD25,'シフト記号表（勤務時間帯）'!$C$6:$U$35,19,FALSE))</f>
        <v/>
      </c>
      <c r="AE27" s="980" t="str">
        <f>IF(AE25="","",VLOOKUP(AE25,'シフト記号表（勤務時間帯）'!$C$6:$U$35,19,FALSE))</f>
        <v/>
      </c>
      <c r="AF27" s="993" t="str">
        <f>IF(AF25="","",VLOOKUP(AF25,'シフト記号表（勤務時間帯）'!$C$6:$U$35,19,FALSE))</f>
        <v/>
      </c>
      <c r="AG27" s="967" t="str">
        <f>IF(AG25="","",VLOOKUP(AG25,'シフト記号表（勤務時間帯）'!$C$6:$U$35,19,FALSE))</f>
        <v/>
      </c>
      <c r="AH27" s="980" t="str">
        <f>IF(AH25="","",VLOOKUP(AH25,'シフト記号表（勤務時間帯）'!$C$6:$U$35,19,FALSE))</f>
        <v/>
      </c>
      <c r="AI27" s="980" t="str">
        <f>IF(AI25="","",VLOOKUP(AI25,'シフト記号表（勤務時間帯）'!$C$6:$U$35,19,FALSE))</f>
        <v/>
      </c>
      <c r="AJ27" s="980" t="str">
        <f>IF(AJ25="","",VLOOKUP(AJ25,'シフト記号表（勤務時間帯）'!$C$6:$U$35,19,FALSE))</f>
        <v/>
      </c>
      <c r="AK27" s="980" t="str">
        <f>IF(AK25="","",VLOOKUP(AK25,'シフト記号表（勤務時間帯）'!$C$6:$U$35,19,FALSE))</f>
        <v/>
      </c>
      <c r="AL27" s="980" t="str">
        <f>IF(AL25="","",VLOOKUP(AL25,'シフト記号表（勤務時間帯）'!$C$6:$U$35,19,FALSE))</f>
        <v/>
      </c>
      <c r="AM27" s="993" t="str">
        <f>IF(AM25="","",VLOOKUP(AM25,'シフト記号表（勤務時間帯）'!$C$6:$U$35,19,FALSE))</f>
        <v/>
      </c>
      <c r="AN27" s="967" t="str">
        <f>IF(AN25="","",VLOOKUP(AN25,'シフト記号表（勤務時間帯）'!$C$6:$U$35,19,FALSE))</f>
        <v/>
      </c>
      <c r="AO27" s="980" t="str">
        <f>IF(AO25="","",VLOOKUP(AO25,'シフト記号表（勤務時間帯）'!$C$6:$U$35,19,FALSE))</f>
        <v/>
      </c>
      <c r="AP27" s="980" t="str">
        <f>IF(AP25="","",VLOOKUP(AP25,'シフト記号表（勤務時間帯）'!$C$6:$U$35,19,FALSE))</f>
        <v/>
      </c>
      <c r="AQ27" s="980" t="str">
        <f>IF(AQ25="","",VLOOKUP(AQ25,'シフト記号表（勤務時間帯）'!$C$6:$U$35,19,FALSE))</f>
        <v/>
      </c>
      <c r="AR27" s="980" t="str">
        <f>IF(AR25="","",VLOOKUP(AR25,'シフト記号表（勤務時間帯）'!$C$6:$U$35,19,FALSE))</f>
        <v/>
      </c>
      <c r="AS27" s="980" t="str">
        <f>IF(AS25="","",VLOOKUP(AS25,'シフト記号表（勤務時間帯）'!$C$6:$U$35,19,FALSE))</f>
        <v/>
      </c>
      <c r="AT27" s="993" t="str">
        <f>IF(AT25="","",VLOOKUP(AT25,'シフト記号表（勤務時間帯）'!$C$6:$U$35,19,FALSE))</f>
        <v/>
      </c>
      <c r="AU27" s="967" t="str">
        <f>IF(AU25="","",VLOOKUP(AU25,'シフト記号表（勤務時間帯）'!$C$6:$U$35,19,FALSE))</f>
        <v/>
      </c>
      <c r="AV27" s="980" t="str">
        <f>IF(AV25="","",VLOOKUP(AV25,'シフト記号表（勤務時間帯）'!$C$6:$U$35,19,FALSE))</f>
        <v/>
      </c>
      <c r="AW27" s="980" t="str">
        <f>IF(AW25="","",VLOOKUP(AW25,'シフト記号表（勤務時間帯）'!$C$6:$U$35,19,FALSE))</f>
        <v/>
      </c>
      <c r="AX27" s="1047">
        <f>IF($BB$3="４週",SUM(S27:AT27),IF($BB$3="暦月",SUM(S27:AW27),""))</f>
        <v>0</v>
      </c>
      <c r="AY27" s="1060"/>
      <c r="AZ27" s="1072">
        <f>IF($BB$3="４週",AX27/4,IF($BB$3="暦月",参考様式８!AX27/(参考様式８!$BB$8/7),""))</f>
        <v>0</v>
      </c>
      <c r="BA27" s="1081"/>
      <c r="BB27" s="1094"/>
      <c r="BC27" s="1110"/>
      <c r="BD27" s="1110"/>
      <c r="BE27" s="1110"/>
      <c r="BF27" s="1124"/>
    </row>
    <row r="28" spans="2:58" ht="20.25" customHeight="1">
      <c r="B28" s="793">
        <f>B25+1</f>
        <v>3</v>
      </c>
      <c r="C28" s="814"/>
      <c r="D28" s="835"/>
      <c r="E28" s="845"/>
      <c r="F28" s="852"/>
      <c r="G28" s="852"/>
      <c r="H28" s="879"/>
      <c r="I28" s="887"/>
      <c r="J28" s="887"/>
      <c r="K28" s="892"/>
      <c r="L28" s="903"/>
      <c r="M28" s="913"/>
      <c r="N28" s="913"/>
      <c r="O28" s="925"/>
      <c r="P28" s="934" t="s">
        <v>554</v>
      </c>
      <c r="Q28" s="943"/>
      <c r="R28" s="951"/>
      <c r="S28" s="965"/>
      <c r="T28" s="978"/>
      <c r="U28" s="978"/>
      <c r="V28" s="978"/>
      <c r="W28" s="978"/>
      <c r="X28" s="978"/>
      <c r="Y28" s="991"/>
      <c r="Z28" s="965"/>
      <c r="AA28" s="978"/>
      <c r="AB28" s="978"/>
      <c r="AC28" s="978"/>
      <c r="AD28" s="978"/>
      <c r="AE28" s="978"/>
      <c r="AF28" s="991"/>
      <c r="AG28" s="965"/>
      <c r="AH28" s="978"/>
      <c r="AI28" s="978"/>
      <c r="AJ28" s="978"/>
      <c r="AK28" s="978"/>
      <c r="AL28" s="978"/>
      <c r="AM28" s="991"/>
      <c r="AN28" s="965"/>
      <c r="AO28" s="978"/>
      <c r="AP28" s="978"/>
      <c r="AQ28" s="978"/>
      <c r="AR28" s="978"/>
      <c r="AS28" s="978"/>
      <c r="AT28" s="991"/>
      <c r="AU28" s="965"/>
      <c r="AV28" s="978"/>
      <c r="AW28" s="978"/>
      <c r="AX28" s="1048"/>
      <c r="AY28" s="1061"/>
      <c r="AZ28" s="1073"/>
      <c r="BA28" s="1082"/>
      <c r="BB28" s="1095"/>
      <c r="BC28" s="1111"/>
      <c r="BD28" s="1111"/>
      <c r="BE28" s="1111"/>
      <c r="BF28" s="1125"/>
    </row>
    <row r="29" spans="2:58" ht="20.25" customHeight="1">
      <c r="B29" s="793"/>
      <c r="C29" s="815"/>
      <c r="D29" s="836"/>
      <c r="E29" s="846"/>
      <c r="F29" s="850"/>
      <c r="G29" s="864"/>
      <c r="H29" s="878"/>
      <c r="I29" s="887"/>
      <c r="J29" s="887"/>
      <c r="K29" s="892"/>
      <c r="L29" s="902"/>
      <c r="M29" s="912"/>
      <c r="N29" s="912"/>
      <c r="O29" s="924"/>
      <c r="P29" s="932" t="s">
        <v>701</v>
      </c>
      <c r="Q29" s="941"/>
      <c r="R29" s="949"/>
      <c r="S29" s="966" t="str">
        <f>IF(S28="","",VLOOKUP(S28,'シフト記号表（勤務時間帯）'!$C$6:$K$35,9,FALSE))</f>
        <v/>
      </c>
      <c r="T29" s="979" t="str">
        <f>IF(T28="","",VLOOKUP(T28,'シフト記号表（勤務時間帯）'!$C$6:$K$35,9,FALSE))</f>
        <v/>
      </c>
      <c r="U29" s="979" t="str">
        <f>IF(U28="","",VLOOKUP(U28,'シフト記号表（勤務時間帯）'!$C$6:$K$35,9,FALSE))</f>
        <v/>
      </c>
      <c r="V29" s="979" t="str">
        <f>IF(V28="","",VLOOKUP(V28,'シフト記号表（勤務時間帯）'!$C$6:$K$35,9,FALSE))</f>
        <v/>
      </c>
      <c r="W29" s="979" t="str">
        <f>IF(W28="","",VLOOKUP(W28,'シフト記号表（勤務時間帯）'!$C$6:$K$35,9,FALSE))</f>
        <v/>
      </c>
      <c r="X29" s="979" t="str">
        <f>IF(X28="","",VLOOKUP(X28,'シフト記号表（勤務時間帯）'!$C$6:$K$35,9,FALSE))</f>
        <v/>
      </c>
      <c r="Y29" s="992" t="str">
        <f>IF(Y28="","",VLOOKUP(Y28,'シフト記号表（勤務時間帯）'!$C$6:$K$35,9,FALSE))</f>
        <v/>
      </c>
      <c r="Z29" s="966" t="str">
        <f>IF(Z28="","",VLOOKUP(Z28,'シフト記号表（勤務時間帯）'!$C$6:$K$35,9,FALSE))</f>
        <v/>
      </c>
      <c r="AA29" s="979" t="str">
        <f>IF(AA28="","",VLOOKUP(AA28,'シフト記号表（勤務時間帯）'!$C$6:$K$35,9,FALSE))</f>
        <v/>
      </c>
      <c r="AB29" s="979" t="str">
        <f>IF(AB28="","",VLOOKUP(AB28,'シフト記号表（勤務時間帯）'!$C$6:$K$35,9,FALSE))</f>
        <v/>
      </c>
      <c r="AC29" s="979" t="str">
        <f>IF(AC28="","",VLOOKUP(AC28,'シフト記号表（勤務時間帯）'!$C$6:$K$35,9,FALSE))</f>
        <v/>
      </c>
      <c r="AD29" s="979" t="str">
        <f>IF(AD28="","",VLOOKUP(AD28,'シフト記号表（勤務時間帯）'!$C$6:$K$35,9,FALSE))</f>
        <v/>
      </c>
      <c r="AE29" s="979" t="str">
        <f>IF(AE28="","",VLOOKUP(AE28,'シフト記号表（勤務時間帯）'!$C$6:$K$35,9,FALSE))</f>
        <v/>
      </c>
      <c r="AF29" s="992" t="str">
        <f>IF(AF28="","",VLOOKUP(AF28,'シフト記号表（勤務時間帯）'!$C$6:$K$35,9,FALSE))</f>
        <v/>
      </c>
      <c r="AG29" s="966" t="str">
        <f>IF(AG28="","",VLOOKUP(AG28,'シフト記号表（勤務時間帯）'!$C$6:$K$35,9,FALSE))</f>
        <v/>
      </c>
      <c r="AH29" s="979" t="str">
        <f>IF(AH28="","",VLOOKUP(AH28,'シフト記号表（勤務時間帯）'!$C$6:$K$35,9,FALSE))</f>
        <v/>
      </c>
      <c r="AI29" s="979" t="str">
        <f>IF(AI28="","",VLOOKUP(AI28,'シフト記号表（勤務時間帯）'!$C$6:$K$35,9,FALSE))</f>
        <v/>
      </c>
      <c r="AJ29" s="979" t="str">
        <f>IF(AJ28="","",VLOOKUP(AJ28,'シフト記号表（勤務時間帯）'!$C$6:$K$35,9,FALSE))</f>
        <v/>
      </c>
      <c r="AK29" s="979" t="str">
        <f>IF(AK28="","",VLOOKUP(AK28,'シフト記号表（勤務時間帯）'!$C$6:$K$35,9,FALSE))</f>
        <v/>
      </c>
      <c r="AL29" s="979" t="str">
        <f>IF(AL28="","",VLOOKUP(AL28,'シフト記号表（勤務時間帯）'!$C$6:$K$35,9,FALSE))</f>
        <v/>
      </c>
      <c r="AM29" s="992" t="str">
        <f>IF(AM28="","",VLOOKUP(AM28,'シフト記号表（勤務時間帯）'!$C$6:$K$35,9,FALSE))</f>
        <v/>
      </c>
      <c r="AN29" s="966" t="str">
        <f>IF(AN28="","",VLOOKUP(AN28,'シフト記号表（勤務時間帯）'!$C$6:$K$35,9,FALSE))</f>
        <v/>
      </c>
      <c r="AO29" s="979" t="str">
        <f>IF(AO28="","",VLOOKUP(AO28,'シフト記号表（勤務時間帯）'!$C$6:$K$35,9,FALSE))</f>
        <v/>
      </c>
      <c r="AP29" s="979" t="str">
        <f>IF(AP28="","",VLOOKUP(AP28,'シフト記号表（勤務時間帯）'!$C$6:$K$35,9,FALSE))</f>
        <v/>
      </c>
      <c r="AQ29" s="979" t="str">
        <f>IF(AQ28="","",VLOOKUP(AQ28,'シフト記号表（勤務時間帯）'!$C$6:$K$35,9,FALSE))</f>
        <v/>
      </c>
      <c r="AR29" s="979" t="str">
        <f>IF(AR28="","",VLOOKUP(AR28,'シフト記号表（勤務時間帯）'!$C$6:$K$35,9,FALSE))</f>
        <v/>
      </c>
      <c r="AS29" s="979" t="str">
        <f>IF(AS28="","",VLOOKUP(AS28,'シフト記号表（勤務時間帯）'!$C$6:$K$35,9,FALSE))</f>
        <v/>
      </c>
      <c r="AT29" s="992" t="str">
        <f>IF(AT28="","",VLOOKUP(AT28,'シフト記号表（勤務時間帯）'!$C$6:$K$35,9,FALSE))</f>
        <v/>
      </c>
      <c r="AU29" s="966" t="str">
        <f>IF(AU28="","",VLOOKUP(AU28,'シフト記号表（勤務時間帯）'!$C$6:$K$35,9,FALSE))</f>
        <v/>
      </c>
      <c r="AV29" s="979" t="str">
        <f>IF(AV28="","",VLOOKUP(AV28,'シフト記号表（勤務時間帯）'!$C$6:$K$35,9,FALSE))</f>
        <v/>
      </c>
      <c r="AW29" s="979" t="str">
        <f>IF(AW28="","",VLOOKUP(AW28,'シフト記号表（勤務時間帯）'!$C$6:$K$35,9,FALSE))</f>
        <v/>
      </c>
      <c r="AX29" s="1046">
        <f>IF($BB$3="４週",SUM(S29:AT29),IF($BB$3="暦月",SUM(S29:AW29),""))</f>
        <v>0</v>
      </c>
      <c r="AY29" s="1059"/>
      <c r="AZ29" s="1071">
        <f>IF($BB$3="４週",AX29/4,IF($BB$3="暦月",参考様式８!AX29/(参考様式８!$BB$8/7),""))</f>
        <v>0</v>
      </c>
      <c r="BA29" s="1080"/>
      <c r="BB29" s="1093"/>
      <c r="BC29" s="1109"/>
      <c r="BD29" s="1109"/>
      <c r="BE29" s="1109"/>
      <c r="BF29" s="1123"/>
    </row>
    <row r="30" spans="2:58" ht="20.25" customHeight="1">
      <c r="B30" s="793"/>
      <c r="C30" s="816"/>
      <c r="D30" s="837"/>
      <c r="E30" s="847"/>
      <c r="F30" s="850">
        <f>C28</f>
        <v>0</v>
      </c>
      <c r="G30" s="865"/>
      <c r="H30" s="878"/>
      <c r="I30" s="887"/>
      <c r="J30" s="887"/>
      <c r="K30" s="892"/>
      <c r="L30" s="904"/>
      <c r="M30" s="914"/>
      <c r="N30" s="914"/>
      <c r="O30" s="926"/>
      <c r="P30" s="933" t="s">
        <v>702</v>
      </c>
      <c r="Q30" s="942"/>
      <c r="R30" s="950"/>
      <c r="S30" s="967" t="str">
        <f>IF(S28="","",VLOOKUP(S28,'シフト記号表（勤務時間帯）'!$C$6:$U$35,19,FALSE))</f>
        <v/>
      </c>
      <c r="T30" s="980" t="str">
        <f>IF(T28="","",VLOOKUP(T28,'シフト記号表（勤務時間帯）'!$C$6:$U$35,19,FALSE))</f>
        <v/>
      </c>
      <c r="U30" s="980" t="str">
        <f>IF(U28="","",VLOOKUP(U28,'シフト記号表（勤務時間帯）'!$C$6:$U$35,19,FALSE))</f>
        <v/>
      </c>
      <c r="V30" s="980" t="str">
        <f>IF(V28="","",VLOOKUP(V28,'シフト記号表（勤務時間帯）'!$C$6:$U$35,19,FALSE))</f>
        <v/>
      </c>
      <c r="W30" s="980" t="str">
        <f>IF(W28="","",VLOOKUP(W28,'シフト記号表（勤務時間帯）'!$C$6:$U$35,19,FALSE))</f>
        <v/>
      </c>
      <c r="X30" s="980" t="str">
        <f>IF(X28="","",VLOOKUP(X28,'シフト記号表（勤務時間帯）'!$C$6:$U$35,19,FALSE))</f>
        <v/>
      </c>
      <c r="Y30" s="993" t="str">
        <f>IF(Y28="","",VLOOKUP(Y28,'シフト記号表（勤務時間帯）'!$C$6:$U$35,19,FALSE))</f>
        <v/>
      </c>
      <c r="Z30" s="967" t="str">
        <f>IF(Z28="","",VLOOKUP(Z28,'シフト記号表（勤務時間帯）'!$C$6:$U$35,19,FALSE))</f>
        <v/>
      </c>
      <c r="AA30" s="980" t="str">
        <f>IF(AA28="","",VLOOKUP(AA28,'シフト記号表（勤務時間帯）'!$C$6:$U$35,19,FALSE))</f>
        <v/>
      </c>
      <c r="AB30" s="980" t="str">
        <f>IF(AB28="","",VLOOKUP(AB28,'シフト記号表（勤務時間帯）'!$C$6:$U$35,19,FALSE))</f>
        <v/>
      </c>
      <c r="AC30" s="980" t="str">
        <f>IF(AC28="","",VLOOKUP(AC28,'シフト記号表（勤務時間帯）'!$C$6:$U$35,19,FALSE))</f>
        <v/>
      </c>
      <c r="AD30" s="980" t="str">
        <f>IF(AD28="","",VLOOKUP(AD28,'シフト記号表（勤務時間帯）'!$C$6:$U$35,19,FALSE))</f>
        <v/>
      </c>
      <c r="AE30" s="980" t="str">
        <f>IF(AE28="","",VLOOKUP(AE28,'シフト記号表（勤務時間帯）'!$C$6:$U$35,19,FALSE))</f>
        <v/>
      </c>
      <c r="AF30" s="993" t="str">
        <f>IF(AF28="","",VLOOKUP(AF28,'シフト記号表（勤務時間帯）'!$C$6:$U$35,19,FALSE))</f>
        <v/>
      </c>
      <c r="AG30" s="967" t="str">
        <f>IF(AG28="","",VLOOKUP(AG28,'シフト記号表（勤務時間帯）'!$C$6:$U$35,19,FALSE))</f>
        <v/>
      </c>
      <c r="AH30" s="980" t="str">
        <f>IF(AH28="","",VLOOKUP(AH28,'シフト記号表（勤務時間帯）'!$C$6:$U$35,19,FALSE))</f>
        <v/>
      </c>
      <c r="AI30" s="980" t="str">
        <f>IF(AI28="","",VLOOKUP(AI28,'シフト記号表（勤務時間帯）'!$C$6:$U$35,19,FALSE))</f>
        <v/>
      </c>
      <c r="AJ30" s="980" t="str">
        <f>IF(AJ28="","",VLOOKUP(AJ28,'シフト記号表（勤務時間帯）'!$C$6:$U$35,19,FALSE))</f>
        <v/>
      </c>
      <c r="AK30" s="980" t="str">
        <f>IF(AK28="","",VLOOKUP(AK28,'シフト記号表（勤務時間帯）'!$C$6:$U$35,19,FALSE))</f>
        <v/>
      </c>
      <c r="AL30" s="980" t="str">
        <f>IF(AL28="","",VLOOKUP(AL28,'シフト記号表（勤務時間帯）'!$C$6:$U$35,19,FALSE))</f>
        <v/>
      </c>
      <c r="AM30" s="993" t="str">
        <f>IF(AM28="","",VLOOKUP(AM28,'シフト記号表（勤務時間帯）'!$C$6:$U$35,19,FALSE))</f>
        <v/>
      </c>
      <c r="AN30" s="967" t="str">
        <f>IF(AN28="","",VLOOKUP(AN28,'シフト記号表（勤務時間帯）'!$C$6:$U$35,19,FALSE))</f>
        <v/>
      </c>
      <c r="AO30" s="980" t="str">
        <f>IF(AO28="","",VLOOKUP(AO28,'シフト記号表（勤務時間帯）'!$C$6:$U$35,19,FALSE))</f>
        <v/>
      </c>
      <c r="AP30" s="980" t="str">
        <f>IF(AP28="","",VLOOKUP(AP28,'シフト記号表（勤務時間帯）'!$C$6:$U$35,19,FALSE))</f>
        <v/>
      </c>
      <c r="AQ30" s="980" t="str">
        <f>IF(AQ28="","",VLOOKUP(AQ28,'シフト記号表（勤務時間帯）'!$C$6:$U$35,19,FALSE))</f>
        <v/>
      </c>
      <c r="AR30" s="980" t="str">
        <f>IF(AR28="","",VLOOKUP(AR28,'シフト記号表（勤務時間帯）'!$C$6:$U$35,19,FALSE))</f>
        <v/>
      </c>
      <c r="AS30" s="980" t="str">
        <f>IF(AS28="","",VLOOKUP(AS28,'シフト記号表（勤務時間帯）'!$C$6:$U$35,19,FALSE))</f>
        <v/>
      </c>
      <c r="AT30" s="993" t="str">
        <f>IF(AT28="","",VLOOKUP(AT28,'シフト記号表（勤務時間帯）'!$C$6:$U$35,19,FALSE))</f>
        <v/>
      </c>
      <c r="AU30" s="967" t="str">
        <f>IF(AU28="","",VLOOKUP(AU28,'シフト記号表（勤務時間帯）'!$C$6:$U$35,19,FALSE))</f>
        <v/>
      </c>
      <c r="AV30" s="980" t="str">
        <f>IF(AV28="","",VLOOKUP(AV28,'シフト記号表（勤務時間帯）'!$C$6:$U$35,19,FALSE))</f>
        <v/>
      </c>
      <c r="AW30" s="980" t="str">
        <f>IF(AW28="","",VLOOKUP(AW28,'シフト記号表（勤務時間帯）'!$C$6:$U$35,19,FALSE))</f>
        <v/>
      </c>
      <c r="AX30" s="1047">
        <f>IF($BB$3="４週",SUM(S30:AT30),IF($BB$3="暦月",SUM(S30:AW30),""))</f>
        <v>0</v>
      </c>
      <c r="AY30" s="1060"/>
      <c r="AZ30" s="1072">
        <f>IF($BB$3="４週",AX30/4,IF($BB$3="暦月",参考様式８!AX30/(参考様式８!$BB$8/7),""))</f>
        <v>0</v>
      </c>
      <c r="BA30" s="1081"/>
      <c r="BB30" s="1094"/>
      <c r="BC30" s="1110"/>
      <c r="BD30" s="1110"/>
      <c r="BE30" s="1110"/>
      <c r="BF30" s="1124"/>
    </row>
    <row r="31" spans="2:58" ht="20.25" customHeight="1">
      <c r="B31" s="793">
        <f>B28+1</f>
        <v>4</v>
      </c>
      <c r="C31" s="814"/>
      <c r="D31" s="835"/>
      <c r="E31" s="845"/>
      <c r="F31" s="852"/>
      <c r="G31" s="852"/>
      <c r="H31" s="879"/>
      <c r="I31" s="887"/>
      <c r="J31" s="887"/>
      <c r="K31" s="892"/>
      <c r="L31" s="903"/>
      <c r="M31" s="913"/>
      <c r="N31" s="913"/>
      <c r="O31" s="925"/>
      <c r="P31" s="934" t="s">
        <v>554</v>
      </c>
      <c r="Q31" s="943"/>
      <c r="R31" s="951"/>
      <c r="S31" s="965"/>
      <c r="T31" s="978"/>
      <c r="U31" s="978"/>
      <c r="V31" s="978"/>
      <c r="W31" s="978"/>
      <c r="X31" s="978"/>
      <c r="Y31" s="991"/>
      <c r="Z31" s="965"/>
      <c r="AA31" s="978"/>
      <c r="AB31" s="978"/>
      <c r="AC31" s="978"/>
      <c r="AD31" s="978"/>
      <c r="AE31" s="978"/>
      <c r="AF31" s="991"/>
      <c r="AG31" s="965"/>
      <c r="AH31" s="978"/>
      <c r="AI31" s="978"/>
      <c r="AJ31" s="978"/>
      <c r="AK31" s="978"/>
      <c r="AL31" s="978"/>
      <c r="AM31" s="991"/>
      <c r="AN31" s="965"/>
      <c r="AO31" s="978"/>
      <c r="AP31" s="978"/>
      <c r="AQ31" s="978"/>
      <c r="AR31" s="978"/>
      <c r="AS31" s="978"/>
      <c r="AT31" s="991"/>
      <c r="AU31" s="965"/>
      <c r="AV31" s="978"/>
      <c r="AW31" s="978"/>
      <c r="AX31" s="1048"/>
      <c r="AY31" s="1061"/>
      <c r="AZ31" s="1073"/>
      <c r="BA31" s="1082"/>
      <c r="BB31" s="1095"/>
      <c r="BC31" s="1111"/>
      <c r="BD31" s="1111"/>
      <c r="BE31" s="1111"/>
      <c r="BF31" s="1125"/>
    </row>
    <row r="32" spans="2:58" ht="20.25" customHeight="1">
      <c r="B32" s="793"/>
      <c r="C32" s="815"/>
      <c r="D32" s="836"/>
      <c r="E32" s="846"/>
      <c r="F32" s="850"/>
      <c r="G32" s="864"/>
      <c r="H32" s="878"/>
      <c r="I32" s="887"/>
      <c r="J32" s="887"/>
      <c r="K32" s="892"/>
      <c r="L32" s="902"/>
      <c r="M32" s="912"/>
      <c r="N32" s="912"/>
      <c r="O32" s="924"/>
      <c r="P32" s="932" t="s">
        <v>701</v>
      </c>
      <c r="Q32" s="941"/>
      <c r="R32" s="949"/>
      <c r="S32" s="966" t="str">
        <f>IF(S31="","",VLOOKUP(S31,'シフト記号表（勤務時間帯）'!$C$6:$K$35,9,FALSE))</f>
        <v/>
      </c>
      <c r="T32" s="979" t="str">
        <f>IF(T31="","",VLOOKUP(T31,'シフト記号表（勤務時間帯）'!$C$6:$K$35,9,FALSE))</f>
        <v/>
      </c>
      <c r="U32" s="979" t="str">
        <f>IF(U31="","",VLOOKUP(U31,'シフト記号表（勤務時間帯）'!$C$6:$K$35,9,FALSE))</f>
        <v/>
      </c>
      <c r="V32" s="979" t="str">
        <f>IF(V31="","",VLOOKUP(V31,'シフト記号表（勤務時間帯）'!$C$6:$K$35,9,FALSE))</f>
        <v/>
      </c>
      <c r="W32" s="979" t="str">
        <f>IF(W31="","",VLOOKUP(W31,'シフト記号表（勤務時間帯）'!$C$6:$K$35,9,FALSE))</f>
        <v/>
      </c>
      <c r="X32" s="979" t="str">
        <f>IF(X31="","",VLOOKUP(X31,'シフト記号表（勤務時間帯）'!$C$6:$K$35,9,FALSE))</f>
        <v/>
      </c>
      <c r="Y32" s="992" t="str">
        <f>IF(Y31="","",VLOOKUP(Y31,'シフト記号表（勤務時間帯）'!$C$6:$K$35,9,FALSE))</f>
        <v/>
      </c>
      <c r="Z32" s="966" t="str">
        <f>IF(Z31="","",VLOOKUP(Z31,'シフト記号表（勤務時間帯）'!$C$6:$K$35,9,FALSE))</f>
        <v/>
      </c>
      <c r="AA32" s="979" t="str">
        <f>IF(AA31="","",VLOOKUP(AA31,'シフト記号表（勤務時間帯）'!$C$6:$K$35,9,FALSE))</f>
        <v/>
      </c>
      <c r="AB32" s="979" t="str">
        <f>IF(AB31="","",VLOOKUP(AB31,'シフト記号表（勤務時間帯）'!$C$6:$K$35,9,FALSE))</f>
        <v/>
      </c>
      <c r="AC32" s="979" t="str">
        <f>IF(AC31="","",VLOOKUP(AC31,'シフト記号表（勤務時間帯）'!$C$6:$K$35,9,FALSE))</f>
        <v/>
      </c>
      <c r="AD32" s="979" t="str">
        <f>IF(AD31="","",VLOOKUP(AD31,'シフト記号表（勤務時間帯）'!$C$6:$K$35,9,FALSE))</f>
        <v/>
      </c>
      <c r="AE32" s="979" t="str">
        <f>IF(AE31="","",VLOOKUP(AE31,'シフト記号表（勤務時間帯）'!$C$6:$K$35,9,FALSE))</f>
        <v/>
      </c>
      <c r="AF32" s="992" t="str">
        <f>IF(AF31="","",VLOOKUP(AF31,'シフト記号表（勤務時間帯）'!$C$6:$K$35,9,FALSE))</f>
        <v/>
      </c>
      <c r="AG32" s="966" t="str">
        <f>IF(AG31="","",VLOOKUP(AG31,'シフト記号表（勤務時間帯）'!$C$6:$K$35,9,FALSE))</f>
        <v/>
      </c>
      <c r="AH32" s="979" t="str">
        <f>IF(AH31="","",VLOOKUP(AH31,'シフト記号表（勤務時間帯）'!$C$6:$K$35,9,FALSE))</f>
        <v/>
      </c>
      <c r="AI32" s="979" t="str">
        <f>IF(AI31="","",VLOOKUP(AI31,'シフト記号表（勤務時間帯）'!$C$6:$K$35,9,FALSE))</f>
        <v/>
      </c>
      <c r="AJ32" s="979" t="str">
        <f>IF(AJ31="","",VLOOKUP(AJ31,'シフト記号表（勤務時間帯）'!$C$6:$K$35,9,FALSE))</f>
        <v/>
      </c>
      <c r="AK32" s="979" t="str">
        <f>IF(AK31="","",VLOOKUP(AK31,'シフト記号表（勤務時間帯）'!$C$6:$K$35,9,FALSE))</f>
        <v/>
      </c>
      <c r="AL32" s="979" t="str">
        <f>IF(AL31="","",VLOOKUP(AL31,'シフト記号表（勤務時間帯）'!$C$6:$K$35,9,FALSE))</f>
        <v/>
      </c>
      <c r="AM32" s="992" t="str">
        <f>IF(AM31="","",VLOOKUP(AM31,'シフト記号表（勤務時間帯）'!$C$6:$K$35,9,FALSE))</f>
        <v/>
      </c>
      <c r="AN32" s="966" t="str">
        <f>IF(AN31="","",VLOOKUP(AN31,'シフト記号表（勤務時間帯）'!$C$6:$K$35,9,FALSE))</f>
        <v/>
      </c>
      <c r="AO32" s="979" t="str">
        <f>IF(AO31="","",VLOOKUP(AO31,'シフト記号表（勤務時間帯）'!$C$6:$K$35,9,FALSE))</f>
        <v/>
      </c>
      <c r="AP32" s="979" t="str">
        <f>IF(AP31="","",VLOOKUP(AP31,'シフト記号表（勤務時間帯）'!$C$6:$K$35,9,FALSE))</f>
        <v/>
      </c>
      <c r="AQ32" s="979" t="str">
        <f>IF(AQ31="","",VLOOKUP(AQ31,'シフト記号表（勤務時間帯）'!$C$6:$K$35,9,FALSE))</f>
        <v/>
      </c>
      <c r="AR32" s="979" t="str">
        <f>IF(AR31="","",VLOOKUP(AR31,'シフト記号表（勤務時間帯）'!$C$6:$K$35,9,FALSE))</f>
        <v/>
      </c>
      <c r="AS32" s="979" t="str">
        <f>IF(AS31="","",VLOOKUP(AS31,'シフト記号表（勤務時間帯）'!$C$6:$K$35,9,FALSE))</f>
        <v/>
      </c>
      <c r="AT32" s="992" t="str">
        <f>IF(AT31="","",VLOOKUP(AT31,'シフト記号表（勤務時間帯）'!$C$6:$K$35,9,FALSE))</f>
        <v/>
      </c>
      <c r="AU32" s="966" t="str">
        <f>IF(AU31="","",VLOOKUP(AU31,'シフト記号表（勤務時間帯）'!$C$6:$K$35,9,FALSE))</f>
        <v/>
      </c>
      <c r="AV32" s="979" t="str">
        <f>IF(AV31="","",VLOOKUP(AV31,'シフト記号表（勤務時間帯）'!$C$6:$K$35,9,FALSE))</f>
        <v/>
      </c>
      <c r="AW32" s="979" t="str">
        <f>IF(AW31="","",VLOOKUP(AW31,'シフト記号表（勤務時間帯）'!$C$6:$K$35,9,FALSE))</f>
        <v/>
      </c>
      <c r="AX32" s="1046">
        <f>IF($BB$3="４週",SUM(S32:AT32),IF($BB$3="暦月",SUM(S32:AW32),""))</f>
        <v>0</v>
      </c>
      <c r="AY32" s="1059"/>
      <c r="AZ32" s="1071">
        <f>IF($BB$3="４週",AX32/4,IF($BB$3="暦月",参考様式８!AX32/(参考様式８!$BB$8/7),""))</f>
        <v>0</v>
      </c>
      <c r="BA32" s="1080"/>
      <c r="BB32" s="1093"/>
      <c r="BC32" s="1109"/>
      <c r="BD32" s="1109"/>
      <c r="BE32" s="1109"/>
      <c r="BF32" s="1123"/>
    </row>
    <row r="33" spans="2:58" ht="20.25" customHeight="1">
      <c r="B33" s="793"/>
      <c r="C33" s="816"/>
      <c r="D33" s="837"/>
      <c r="E33" s="847"/>
      <c r="F33" s="850">
        <f>C31</f>
        <v>0</v>
      </c>
      <c r="G33" s="865"/>
      <c r="H33" s="878"/>
      <c r="I33" s="887"/>
      <c r="J33" s="887"/>
      <c r="K33" s="892"/>
      <c r="L33" s="904"/>
      <c r="M33" s="914"/>
      <c r="N33" s="914"/>
      <c r="O33" s="926"/>
      <c r="P33" s="933" t="s">
        <v>702</v>
      </c>
      <c r="Q33" s="942"/>
      <c r="R33" s="950"/>
      <c r="S33" s="967" t="str">
        <f>IF(S31="","",VLOOKUP(S31,'シフト記号表（勤務時間帯）'!$C$6:$U$35,19,FALSE))</f>
        <v/>
      </c>
      <c r="T33" s="980" t="str">
        <f>IF(T31="","",VLOOKUP(T31,'シフト記号表（勤務時間帯）'!$C$6:$U$35,19,FALSE))</f>
        <v/>
      </c>
      <c r="U33" s="980" t="str">
        <f>IF(U31="","",VLOOKUP(U31,'シフト記号表（勤務時間帯）'!$C$6:$U$35,19,FALSE))</f>
        <v/>
      </c>
      <c r="V33" s="980" t="str">
        <f>IF(V31="","",VLOOKUP(V31,'シフト記号表（勤務時間帯）'!$C$6:$U$35,19,FALSE))</f>
        <v/>
      </c>
      <c r="W33" s="980" t="str">
        <f>IF(W31="","",VLOOKUP(W31,'シフト記号表（勤務時間帯）'!$C$6:$U$35,19,FALSE))</f>
        <v/>
      </c>
      <c r="X33" s="980" t="str">
        <f>IF(X31="","",VLOOKUP(X31,'シフト記号表（勤務時間帯）'!$C$6:$U$35,19,FALSE))</f>
        <v/>
      </c>
      <c r="Y33" s="993" t="str">
        <f>IF(Y31="","",VLOOKUP(Y31,'シフト記号表（勤務時間帯）'!$C$6:$U$35,19,FALSE))</f>
        <v/>
      </c>
      <c r="Z33" s="967" t="str">
        <f>IF(Z31="","",VLOOKUP(Z31,'シフト記号表（勤務時間帯）'!$C$6:$U$35,19,FALSE))</f>
        <v/>
      </c>
      <c r="AA33" s="980" t="str">
        <f>IF(AA31="","",VLOOKUP(AA31,'シフト記号表（勤務時間帯）'!$C$6:$U$35,19,FALSE))</f>
        <v/>
      </c>
      <c r="AB33" s="980" t="str">
        <f>IF(AB31="","",VLOOKUP(AB31,'シフト記号表（勤務時間帯）'!$C$6:$U$35,19,FALSE))</f>
        <v/>
      </c>
      <c r="AC33" s="980" t="str">
        <f>IF(AC31="","",VLOOKUP(AC31,'シフト記号表（勤務時間帯）'!$C$6:$U$35,19,FALSE))</f>
        <v/>
      </c>
      <c r="AD33" s="980" t="str">
        <f>IF(AD31="","",VLOOKUP(AD31,'シフト記号表（勤務時間帯）'!$C$6:$U$35,19,FALSE))</f>
        <v/>
      </c>
      <c r="AE33" s="980" t="str">
        <f>IF(AE31="","",VLOOKUP(AE31,'シフト記号表（勤務時間帯）'!$C$6:$U$35,19,FALSE))</f>
        <v/>
      </c>
      <c r="AF33" s="993" t="str">
        <f>IF(AF31="","",VLOOKUP(AF31,'シフト記号表（勤務時間帯）'!$C$6:$U$35,19,FALSE))</f>
        <v/>
      </c>
      <c r="AG33" s="967" t="str">
        <f>IF(AG31="","",VLOOKUP(AG31,'シフト記号表（勤務時間帯）'!$C$6:$U$35,19,FALSE))</f>
        <v/>
      </c>
      <c r="AH33" s="980" t="str">
        <f>IF(AH31="","",VLOOKUP(AH31,'シフト記号表（勤務時間帯）'!$C$6:$U$35,19,FALSE))</f>
        <v/>
      </c>
      <c r="AI33" s="980" t="str">
        <f>IF(AI31="","",VLOOKUP(AI31,'シフト記号表（勤務時間帯）'!$C$6:$U$35,19,FALSE))</f>
        <v/>
      </c>
      <c r="AJ33" s="980" t="str">
        <f>IF(AJ31="","",VLOOKUP(AJ31,'シフト記号表（勤務時間帯）'!$C$6:$U$35,19,FALSE))</f>
        <v/>
      </c>
      <c r="AK33" s="980" t="str">
        <f>IF(AK31="","",VLOOKUP(AK31,'シフト記号表（勤務時間帯）'!$C$6:$U$35,19,FALSE))</f>
        <v/>
      </c>
      <c r="AL33" s="980" t="str">
        <f>IF(AL31="","",VLOOKUP(AL31,'シフト記号表（勤務時間帯）'!$C$6:$U$35,19,FALSE))</f>
        <v/>
      </c>
      <c r="AM33" s="993" t="str">
        <f>IF(AM31="","",VLOOKUP(AM31,'シフト記号表（勤務時間帯）'!$C$6:$U$35,19,FALSE))</f>
        <v/>
      </c>
      <c r="AN33" s="967" t="str">
        <f>IF(AN31="","",VLOOKUP(AN31,'シフト記号表（勤務時間帯）'!$C$6:$U$35,19,FALSE))</f>
        <v/>
      </c>
      <c r="AO33" s="980" t="str">
        <f>IF(AO31="","",VLOOKUP(AO31,'シフト記号表（勤務時間帯）'!$C$6:$U$35,19,FALSE))</f>
        <v/>
      </c>
      <c r="AP33" s="980" t="str">
        <f>IF(AP31="","",VLOOKUP(AP31,'シフト記号表（勤務時間帯）'!$C$6:$U$35,19,FALSE))</f>
        <v/>
      </c>
      <c r="AQ33" s="980" t="str">
        <f>IF(AQ31="","",VLOOKUP(AQ31,'シフト記号表（勤務時間帯）'!$C$6:$U$35,19,FALSE))</f>
        <v/>
      </c>
      <c r="AR33" s="980" t="str">
        <f>IF(AR31="","",VLOOKUP(AR31,'シフト記号表（勤務時間帯）'!$C$6:$U$35,19,FALSE))</f>
        <v/>
      </c>
      <c r="AS33" s="980" t="str">
        <f>IF(AS31="","",VLOOKUP(AS31,'シフト記号表（勤務時間帯）'!$C$6:$U$35,19,FALSE))</f>
        <v/>
      </c>
      <c r="AT33" s="993" t="str">
        <f>IF(AT31="","",VLOOKUP(AT31,'シフト記号表（勤務時間帯）'!$C$6:$U$35,19,FALSE))</f>
        <v/>
      </c>
      <c r="AU33" s="967" t="str">
        <f>IF(AU31="","",VLOOKUP(AU31,'シフト記号表（勤務時間帯）'!$C$6:$U$35,19,FALSE))</f>
        <v/>
      </c>
      <c r="AV33" s="980" t="str">
        <f>IF(AV31="","",VLOOKUP(AV31,'シフト記号表（勤務時間帯）'!$C$6:$U$35,19,FALSE))</f>
        <v/>
      </c>
      <c r="AW33" s="980" t="str">
        <f>IF(AW31="","",VLOOKUP(AW31,'シフト記号表（勤務時間帯）'!$C$6:$U$35,19,FALSE))</f>
        <v/>
      </c>
      <c r="AX33" s="1047">
        <f>IF($BB$3="４週",SUM(S33:AT33),IF($BB$3="暦月",SUM(S33:AW33),""))</f>
        <v>0</v>
      </c>
      <c r="AY33" s="1060"/>
      <c r="AZ33" s="1072">
        <f>IF($BB$3="４週",AX33/4,IF($BB$3="暦月",参考様式８!AX33/(参考様式８!$BB$8/7),""))</f>
        <v>0</v>
      </c>
      <c r="BA33" s="1081"/>
      <c r="BB33" s="1094"/>
      <c r="BC33" s="1110"/>
      <c r="BD33" s="1110"/>
      <c r="BE33" s="1110"/>
      <c r="BF33" s="1124"/>
    </row>
    <row r="34" spans="2:58" ht="20.25" customHeight="1">
      <c r="B34" s="793">
        <f>B31+1</f>
        <v>5</v>
      </c>
      <c r="C34" s="814"/>
      <c r="D34" s="835"/>
      <c r="E34" s="845"/>
      <c r="F34" s="852"/>
      <c r="G34" s="852"/>
      <c r="H34" s="879"/>
      <c r="I34" s="887"/>
      <c r="J34" s="887"/>
      <c r="K34" s="892"/>
      <c r="L34" s="903"/>
      <c r="M34" s="913"/>
      <c r="N34" s="913"/>
      <c r="O34" s="925"/>
      <c r="P34" s="934" t="s">
        <v>554</v>
      </c>
      <c r="Q34" s="943"/>
      <c r="R34" s="951"/>
      <c r="S34" s="965"/>
      <c r="T34" s="978"/>
      <c r="U34" s="978"/>
      <c r="V34" s="978"/>
      <c r="W34" s="978"/>
      <c r="X34" s="978"/>
      <c r="Y34" s="991"/>
      <c r="Z34" s="965"/>
      <c r="AA34" s="978"/>
      <c r="AB34" s="978"/>
      <c r="AC34" s="978"/>
      <c r="AD34" s="978"/>
      <c r="AE34" s="978"/>
      <c r="AF34" s="991"/>
      <c r="AG34" s="965"/>
      <c r="AH34" s="978"/>
      <c r="AI34" s="978"/>
      <c r="AJ34" s="978"/>
      <c r="AK34" s="978"/>
      <c r="AL34" s="978"/>
      <c r="AM34" s="991"/>
      <c r="AN34" s="965"/>
      <c r="AO34" s="978"/>
      <c r="AP34" s="978"/>
      <c r="AQ34" s="978"/>
      <c r="AR34" s="978"/>
      <c r="AS34" s="978"/>
      <c r="AT34" s="991"/>
      <c r="AU34" s="965"/>
      <c r="AV34" s="978"/>
      <c r="AW34" s="978"/>
      <c r="AX34" s="1048"/>
      <c r="AY34" s="1061"/>
      <c r="AZ34" s="1073"/>
      <c r="BA34" s="1082"/>
      <c r="BB34" s="1095"/>
      <c r="BC34" s="1111"/>
      <c r="BD34" s="1111"/>
      <c r="BE34" s="1111"/>
      <c r="BF34" s="1125"/>
    </row>
    <row r="35" spans="2:58" ht="20.25" customHeight="1">
      <c r="B35" s="793"/>
      <c r="C35" s="815"/>
      <c r="D35" s="836"/>
      <c r="E35" s="846"/>
      <c r="F35" s="850"/>
      <c r="G35" s="864"/>
      <c r="H35" s="878"/>
      <c r="I35" s="887"/>
      <c r="J35" s="887"/>
      <c r="K35" s="892"/>
      <c r="L35" s="902"/>
      <c r="M35" s="912"/>
      <c r="N35" s="912"/>
      <c r="O35" s="924"/>
      <c r="P35" s="932" t="s">
        <v>701</v>
      </c>
      <c r="Q35" s="941"/>
      <c r="R35" s="949"/>
      <c r="S35" s="966" t="str">
        <f>IF(S34="","",VLOOKUP(S34,'シフト記号表（勤務時間帯）'!$C$6:$K$35,9,FALSE))</f>
        <v/>
      </c>
      <c r="T35" s="979" t="str">
        <f>IF(T34="","",VLOOKUP(T34,'シフト記号表（勤務時間帯）'!$C$6:$K$35,9,FALSE))</f>
        <v/>
      </c>
      <c r="U35" s="979" t="str">
        <f>IF(U34="","",VLOOKUP(U34,'シフト記号表（勤務時間帯）'!$C$6:$K$35,9,FALSE))</f>
        <v/>
      </c>
      <c r="V35" s="979" t="str">
        <f>IF(V34="","",VLOOKUP(V34,'シフト記号表（勤務時間帯）'!$C$6:$K$35,9,FALSE))</f>
        <v/>
      </c>
      <c r="W35" s="979" t="str">
        <f>IF(W34="","",VLOOKUP(W34,'シフト記号表（勤務時間帯）'!$C$6:$K$35,9,FALSE))</f>
        <v/>
      </c>
      <c r="X35" s="979" t="str">
        <f>IF(X34="","",VLOOKUP(X34,'シフト記号表（勤務時間帯）'!$C$6:$K$35,9,FALSE))</f>
        <v/>
      </c>
      <c r="Y35" s="992" t="str">
        <f>IF(Y34="","",VLOOKUP(Y34,'シフト記号表（勤務時間帯）'!$C$6:$K$35,9,FALSE))</f>
        <v/>
      </c>
      <c r="Z35" s="966" t="str">
        <f>IF(Z34="","",VLOOKUP(Z34,'シフト記号表（勤務時間帯）'!$C$6:$K$35,9,FALSE))</f>
        <v/>
      </c>
      <c r="AA35" s="979" t="str">
        <f>IF(AA34="","",VLOOKUP(AA34,'シフト記号表（勤務時間帯）'!$C$6:$K$35,9,FALSE))</f>
        <v/>
      </c>
      <c r="AB35" s="979" t="str">
        <f>IF(AB34="","",VLOOKUP(AB34,'シフト記号表（勤務時間帯）'!$C$6:$K$35,9,FALSE))</f>
        <v/>
      </c>
      <c r="AC35" s="979" t="str">
        <f>IF(AC34="","",VLOOKUP(AC34,'シフト記号表（勤務時間帯）'!$C$6:$K$35,9,FALSE))</f>
        <v/>
      </c>
      <c r="AD35" s="979" t="str">
        <f>IF(AD34="","",VLOOKUP(AD34,'シフト記号表（勤務時間帯）'!$C$6:$K$35,9,FALSE))</f>
        <v/>
      </c>
      <c r="AE35" s="979" t="str">
        <f>IF(AE34="","",VLOOKUP(AE34,'シフト記号表（勤務時間帯）'!$C$6:$K$35,9,FALSE))</f>
        <v/>
      </c>
      <c r="AF35" s="992" t="str">
        <f>IF(AF34="","",VLOOKUP(AF34,'シフト記号表（勤務時間帯）'!$C$6:$K$35,9,FALSE))</f>
        <v/>
      </c>
      <c r="AG35" s="966" t="str">
        <f>IF(AG34="","",VLOOKUP(AG34,'シフト記号表（勤務時間帯）'!$C$6:$K$35,9,FALSE))</f>
        <v/>
      </c>
      <c r="AH35" s="979" t="str">
        <f>IF(AH34="","",VLOOKUP(AH34,'シフト記号表（勤務時間帯）'!$C$6:$K$35,9,FALSE))</f>
        <v/>
      </c>
      <c r="AI35" s="979" t="str">
        <f>IF(AI34="","",VLOOKUP(AI34,'シフト記号表（勤務時間帯）'!$C$6:$K$35,9,FALSE))</f>
        <v/>
      </c>
      <c r="AJ35" s="979" t="str">
        <f>IF(AJ34="","",VLOOKUP(AJ34,'シフト記号表（勤務時間帯）'!$C$6:$K$35,9,FALSE))</f>
        <v/>
      </c>
      <c r="AK35" s="979" t="str">
        <f>IF(AK34="","",VLOOKUP(AK34,'シフト記号表（勤務時間帯）'!$C$6:$K$35,9,FALSE))</f>
        <v/>
      </c>
      <c r="AL35" s="979" t="str">
        <f>IF(AL34="","",VLOOKUP(AL34,'シフト記号表（勤務時間帯）'!$C$6:$K$35,9,FALSE))</f>
        <v/>
      </c>
      <c r="AM35" s="992" t="str">
        <f>IF(AM34="","",VLOOKUP(AM34,'シフト記号表（勤務時間帯）'!$C$6:$K$35,9,FALSE))</f>
        <v/>
      </c>
      <c r="AN35" s="966" t="str">
        <f>IF(AN34="","",VLOOKUP(AN34,'シフト記号表（勤務時間帯）'!$C$6:$K$35,9,FALSE))</f>
        <v/>
      </c>
      <c r="AO35" s="979" t="str">
        <f>IF(AO34="","",VLOOKUP(AO34,'シフト記号表（勤務時間帯）'!$C$6:$K$35,9,FALSE))</f>
        <v/>
      </c>
      <c r="AP35" s="979" t="str">
        <f>IF(AP34="","",VLOOKUP(AP34,'シフト記号表（勤務時間帯）'!$C$6:$K$35,9,FALSE))</f>
        <v/>
      </c>
      <c r="AQ35" s="979" t="str">
        <f>IF(AQ34="","",VLOOKUP(AQ34,'シフト記号表（勤務時間帯）'!$C$6:$K$35,9,FALSE))</f>
        <v/>
      </c>
      <c r="AR35" s="979" t="str">
        <f>IF(AR34="","",VLOOKUP(AR34,'シフト記号表（勤務時間帯）'!$C$6:$K$35,9,FALSE))</f>
        <v/>
      </c>
      <c r="AS35" s="979" t="str">
        <f>IF(AS34="","",VLOOKUP(AS34,'シフト記号表（勤務時間帯）'!$C$6:$K$35,9,FALSE))</f>
        <v/>
      </c>
      <c r="AT35" s="992" t="str">
        <f>IF(AT34="","",VLOOKUP(AT34,'シフト記号表（勤務時間帯）'!$C$6:$K$35,9,FALSE))</f>
        <v/>
      </c>
      <c r="AU35" s="966" t="str">
        <f>IF(AU34="","",VLOOKUP(AU34,'シフト記号表（勤務時間帯）'!$C$6:$K$35,9,FALSE))</f>
        <v/>
      </c>
      <c r="AV35" s="979" t="str">
        <f>IF(AV34="","",VLOOKUP(AV34,'シフト記号表（勤務時間帯）'!$C$6:$K$35,9,FALSE))</f>
        <v/>
      </c>
      <c r="AW35" s="979" t="str">
        <f>IF(AW34="","",VLOOKUP(AW34,'シフト記号表（勤務時間帯）'!$C$6:$K$35,9,FALSE))</f>
        <v/>
      </c>
      <c r="AX35" s="1046">
        <f>IF($BB$3="４週",SUM(S35:AT35),IF($BB$3="暦月",SUM(S35:AW35),""))</f>
        <v>0</v>
      </c>
      <c r="AY35" s="1059"/>
      <c r="AZ35" s="1071">
        <f>IF($BB$3="４週",AX35/4,IF($BB$3="暦月",参考様式８!AX35/(参考様式８!$BB$8/7),""))</f>
        <v>0</v>
      </c>
      <c r="BA35" s="1080"/>
      <c r="BB35" s="1093"/>
      <c r="BC35" s="1109"/>
      <c r="BD35" s="1109"/>
      <c r="BE35" s="1109"/>
      <c r="BF35" s="1123"/>
    </row>
    <row r="36" spans="2:58" ht="20.25" customHeight="1">
      <c r="B36" s="793"/>
      <c r="C36" s="816"/>
      <c r="D36" s="837"/>
      <c r="E36" s="847"/>
      <c r="F36" s="850">
        <f>C34</f>
        <v>0</v>
      </c>
      <c r="G36" s="865"/>
      <c r="H36" s="878"/>
      <c r="I36" s="887"/>
      <c r="J36" s="887"/>
      <c r="K36" s="892"/>
      <c r="L36" s="904"/>
      <c r="M36" s="914"/>
      <c r="N36" s="914"/>
      <c r="O36" s="926"/>
      <c r="P36" s="933" t="s">
        <v>702</v>
      </c>
      <c r="Q36" s="942"/>
      <c r="R36" s="950"/>
      <c r="S36" s="967" t="str">
        <f>IF(S34="","",VLOOKUP(S34,'シフト記号表（勤務時間帯）'!$C$6:$U$35,19,FALSE))</f>
        <v/>
      </c>
      <c r="T36" s="980" t="str">
        <f>IF(T34="","",VLOOKUP(T34,'シフト記号表（勤務時間帯）'!$C$6:$U$35,19,FALSE))</f>
        <v/>
      </c>
      <c r="U36" s="980" t="str">
        <f>IF(U34="","",VLOOKUP(U34,'シフト記号表（勤務時間帯）'!$C$6:$U$35,19,FALSE))</f>
        <v/>
      </c>
      <c r="V36" s="980" t="str">
        <f>IF(V34="","",VLOOKUP(V34,'シフト記号表（勤務時間帯）'!$C$6:$U$35,19,FALSE))</f>
        <v/>
      </c>
      <c r="W36" s="980" t="str">
        <f>IF(W34="","",VLOOKUP(W34,'シフト記号表（勤務時間帯）'!$C$6:$U$35,19,FALSE))</f>
        <v/>
      </c>
      <c r="X36" s="980" t="str">
        <f>IF(X34="","",VLOOKUP(X34,'シフト記号表（勤務時間帯）'!$C$6:$U$35,19,FALSE))</f>
        <v/>
      </c>
      <c r="Y36" s="993" t="str">
        <f>IF(Y34="","",VLOOKUP(Y34,'シフト記号表（勤務時間帯）'!$C$6:$U$35,19,FALSE))</f>
        <v/>
      </c>
      <c r="Z36" s="967" t="str">
        <f>IF(Z34="","",VLOOKUP(Z34,'シフト記号表（勤務時間帯）'!$C$6:$U$35,19,FALSE))</f>
        <v/>
      </c>
      <c r="AA36" s="980" t="str">
        <f>IF(AA34="","",VLOOKUP(AA34,'シフト記号表（勤務時間帯）'!$C$6:$U$35,19,FALSE))</f>
        <v/>
      </c>
      <c r="AB36" s="980" t="str">
        <f>IF(AB34="","",VLOOKUP(AB34,'シフト記号表（勤務時間帯）'!$C$6:$U$35,19,FALSE))</f>
        <v/>
      </c>
      <c r="AC36" s="980" t="str">
        <f>IF(AC34="","",VLOOKUP(AC34,'シフト記号表（勤務時間帯）'!$C$6:$U$35,19,FALSE))</f>
        <v/>
      </c>
      <c r="AD36" s="980" t="str">
        <f>IF(AD34="","",VLOOKUP(AD34,'シフト記号表（勤務時間帯）'!$C$6:$U$35,19,FALSE))</f>
        <v/>
      </c>
      <c r="AE36" s="980" t="str">
        <f>IF(AE34="","",VLOOKUP(AE34,'シフト記号表（勤務時間帯）'!$C$6:$U$35,19,FALSE))</f>
        <v/>
      </c>
      <c r="AF36" s="993" t="str">
        <f>IF(AF34="","",VLOOKUP(AF34,'シフト記号表（勤務時間帯）'!$C$6:$U$35,19,FALSE))</f>
        <v/>
      </c>
      <c r="AG36" s="967" t="str">
        <f>IF(AG34="","",VLOOKUP(AG34,'シフト記号表（勤務時間帯）'!$C$6:$U$35,19,FALSE))</f>
        <v/>
      </c>
      <c r="AH36" s="980" t="str">
        <f>IF(AH34="","",VLOOKUP(AH34,'シフト記号表（勤務時間帯）'!$C$6:$U$35,19,FALSE))</f>
        <v/>
      </c>
      <c r="AI36" s="980" t="str">
        <f>IF(AI34="","",VLOOKUP(AI34,'シフト記号表（勤務時間帯）'!$C$6:$U$35,19,FALSE))</f>
        <v/>
      </c>
      <c r="AJ36" s="980" t="str">
        <f>IF(AJ34="","",VLOOKUP(AJ34,'シフト記号表（勤務時間帯）'!$C$6:$U$35,19,FALSE))</f>
        <v/>
      </c>
      <c r="AK36" s="980" t="str">
        <f>IF(AK34="","",VLOOKUP(AK34,'シフト記号表（勤務時間帯）'!$C$6:$U$35,19,FALSE))</f>
        <v/>
      </c>
      <c r="AL36" s="980" t="str">
        <f>IF(AL34="","",VLOOKUP(AL34,'シフト記号表（勤務時間帯）'!$C$6:$U$35,19,FALSE))</f>
        <v/>
      </c>
      <c r="AM36" s="993" t="str">
        <f>IF(AM34="","",VLOOKUP(AM34,'シフト記号表（勤務時間帯）'!$C$6:$U$35,19,FALSE))</f>
        <v/>
      </c>
      <c r="AN36" s="967" t="str">
        <f>IF(AN34="","",VLOOKUP(AN34,'シフト記号表（勤務時間帯）'!$C$6:$U$35,19,FALSE))</f>
        <v/>
      </c>
      <c r="AO36" s="980" t="str">
        <f>IF(AO34="","",VLOOKUP(AO34,'シフト記号表（勤務時間帯）'!$C$6:$U$35,19,FALSE))</f>
        <v/>
      </c>
      <c r="AP36" s="980" t="str">
        <f>IF(AP34="","",VLOOKUP(AP34,'シフト記号表（勤務時間帯）'!$C$6:$U$35,19,FALSE))</f>
        <v/>
      </c>
      <c r="AQ36" s="980" t="str">
        <f>IF(AQ34="","",VLOOKUP(AQ34,'シフト記号表（勤務時間帯）'!$C$6:$U$35,19,FALSE))</f>
        <v/>
      </c>
      <c r="AR36" s="980" t="str">
        <f>IF(AR34="","",VLOOKUP(AR34,'シフト記号表（勤務時間帯）'!$C$6:$U$35,19,FALSE))</f>
        <v/>
      </c>
      <c r="AS36" s="980" t="str">
        <f>IF(AS34="","",VLOOKUP(AS34,'シフト記号表（勤務時間帯）'!$C$6:$U$35,19,FALSE))</f>
        <v/>
      </c>
      <c r="AT36" s="993" t="str">
        <f>IF(AT34="","",VLOOKUP(AT34,'シフト記号表（勤務時間帯）'!$C$6:$U$35,19,FALSE))</f>
        <v/>
      </c>
      <c r="AU36" s="967" t="str">
        <f>IF(AU34="","",VLOOKUP(AU34,'シフト記号表（勤務時間帯）'!$C$6:$U$35,19,FALSE))</f>
        <v/>
      </c>
      <c r="AV36" s="980" t="str">
        <f>IF(AV34="","",VLOOKUP(AV34,'シフト記号表（勤務時間帯）'!$C$6:$U$35,19,FALSE))</f>
        <v/>
      </c>
      <c r="AW36" s="980" t="str">
        <f>IF(AW34="","",VLOOKUP(AW34,'シフト記号表（勤務時間帯）'!$C$6:$U$35,19,FALSE))</f>
        <v/>
      </c>
      <c r="AX36" s="1047">
        <f>IF($BB$3="４週",SUM(S36:AT36),IF($BB$3="暦月",SUM(S36:AW36),""))</f>
        <v>0</v>
      </c>
      <c r="AY36" s="1060"/>
      <c r="AZ36" s="1072">
        <f>IF($BB$3="４週",AX36/4,IF($BB$3="暦月",参考様式８!AX36/(参考様式８!$BB$8/7),""))</f>
        <v>0</v>
      </c>
      <c r="BA36" s="1081"/>
      <c r="BB36" s="1094"/>
      <c r="BC36" s="1110"/>
      <c r="BD36" s="1110"/>
      <c r="BE36" s="1110"/>
      <c r="BF36" s="1124"/>
    </row>
    <row r="37" spans="2:58" ht="20.25" customHeight="1">
      <c r="B37" s="793">
        <f>B34+1</f>
        <v>6</v>
      </c>
      <c r="C37" s="814"/>
      <c r="D37" s="835"/>
      <c r="E37" s="845"/>
      <c r="F37" s="852"/>
      <c r="G37" s="852"/>
      <c r="H37" s="879"/>
      <c r="I37" s="887"/>
      <c r="J37" s="887"/>
      <c r="K37" s="892"/>
      <c r="L37" s="903"/>
      <c r="M37" s="913"/>
      <c r="N37" s="913"/>
      <c r="O37" s="925"/>
      <c r="P37" s="934" t="s">
        <v>554</v>
      </c>
      <c r="Q37" s="943"/>
      <c r="R37" s="951"/>
      <c r="S37" s="965"/>
      <c r="T37" s="978"/>
      <c r="U37" s="978"/>
      <c r="V37" s="978"/>
      <c r="W37" s="978"/>
      <c r="X37" s="978"/>
      <c r="Y37" s="991"/>
      <c r="Z37" s="965"/>
      <c r="AA37" s="978"/>
      <c r="AB37" s="978"/>
      <c r="AC37" s="978"/>
      <c r="AD37" s="978"/>
      <c r="AE37" s="978"/>
      <c r="AF37" s="991"/>
      <c r="AG37" s="965"/>
      <c r="AH37" s="978"/>
      <c r="AI37" s="978"/>
      <c r="AJ37" s="978"/>
      <c r="AK37" s="978"/>
      <c r="AL37" s="978"/>
      <c r="AM37" s="991"/>
      <c r="AN37" s="965"/>
      <c r="AO37" s="978"/>
      <c r="AP37" s="978"/>
      <c r="AQ37" s="978"/>
      <c r="AR37" s="978"/>
      <c r="AS37" s="978"/>
      <c r="AT37" s="991"/>
      <c r="AU37" s="965"/>
      <c r="AV37" s="978"/>
      <c r="AW37" s="978"/>
      <c r="AX37" s="1048"/>
      <c r="AY37" s="1061"/>
      <c r="AZ37" s="1073"/>
      <c r="BA37" s="1082"/>
      <c r="BB37" s="1095"/>
      <c r="BC37" s="1111"/>
      <c r="BD37" s="1111"/>
      <c r="BE37" s="1111"/>
      <c r="BF37" s="1125"/>
    </row>
    <row r="38" spans="2:58" ht="20.25" customHeight="1">
      <c r="B38" s="793"/>
      <c r="C38" s="815"/>
      <c r="D38" s="836"/>
      <c r="E38" s="846"/>
      <c r="F38" s="850"/>
      <c r="G38" s="864"/>
      <c r="H38" s="878"/>
      <c r="I38" s="887"/>
      <c r="J38" s="887"/>
      <c r="K38" s="892"/>
      <c r="L38" s="902"/>
      <c r="M38" s="912"/>
      <c r="N38" s="912"/>
      <c r="O38" s="924"/>
      <c r="P38" s="932" t="s">
        <v>701</v>
      </c>
      <c r="Q38" s="941"/>
      <c r="R38" s="949"/>
      <c r="S38" s="966" t="str">
        <f>IF(S37="","",VLOOKUP(S37,'シフト記号表（勤務時間帯）'!$C$6:$K$35,9,FALSE))</f>
        <v/>
      </c>
      <c r="T38" s="979" t="str">
        <f>IF(T37="","",VLOOKUP(T37,'シフト記号表（勤務時間帯）'!$C$6:$K$35,9,FALSE))</f>
        <v/>
      </c>
      <c r="U38" s="979" t="str">
        <f>IF(U37="","",VLOOKUP(U37,'シフト記号表（勤務時間帯）'!$C$6:$K$35,9,FALSE))</f>
        <v/>
      </c>
      <c r="V38" s="979" t="str">
        <f>IF(V37="","",VLOOKUP(V37,'シフト記号表（勤務時間帯）'!$C$6:$K$35,9,FALSE))</f>
        <v/>
      </c>
      <c r="W38" s="979" t="str">
        <f>IF(W37="","",VLOOKUP(W37,'シフト記号表（勤務時間帯）'!$C$6:$K$35,9,FALSE))</f>
        <v/>
      </c>
      <c r="X38" s="979" t="str">
        <f>IF(X37="","",VLOOKUP(X37,'シフト記号表（勤務時間帯）'!$C$6:$K$35,9,FALSE))</f>
        <v/>
      </c>
      <c r="Y38" s="992" t="str">
        <f>IF(Y37="","",VLOOKUP(Y37,'シフト記号表（勤務時間帯）'!$C$6:$K$35,9,FALSE))</f>
        <v/>
      </c>
      <c r="Z38" s="966" t="str">
        <f>IF(Z37="","",VLOOKUP(Z37,'シフト記号表（勤務時間帯）'!$C$6:$K$35,9,FALSE))</f>
        <v/>
      </c>
      <c r="AA38" s="979" t="str">
        <f>IF(AA37="","",VLOOKUP(AA37,'シフト記号表（勤務時間帯）'!$C$6:$K$35,9,FALSE))</f>
        <v/>
      </c>
      <c r="AB38" s="979" t="str">
        <f>IF(AB37="","",VLOOKUP(AB37,'シフト記号表（勤務時間帯）'!$C$6:$K$35,9,FALSE))</f>
        <v/>
      </c>
      <c r="AC38" s="979" t="str">
        <f>IF(AC37="","",VLOOKUP(AC37,'シフト記号表（勤務時間帯）'!$C$6:$K$35,9,FALSE))</f>
        <v/>
      </c>
      <c r="AD38" s="979" t="str">
        <f>IF(AD37="","",VLOOKUP(AD37,'シフト記号表（勤務時間帯）'!$C$6:$K$35,9,FALSE))</f>
        <v/>
      </c>
      <c r="AE38" s="979" t="str">
        <f>IF(AE37="","",VLOOKUP(AE37,'シフト記号表（勤務時間帯）'!$C$6:$K$35,9,FALSE))</f>
        <v/>
      </c>
      <c r="AF38" s="992" t="str">
        <f>IF(AF37="","",VLOOKUP(AF37,'シフト記号表（勤務時間帯）'!$C$6:$K$35,9,FALSE))</f>
        <v/>
      </c>
      <c r="AG38" s="966" t="str">
        <f>IF(AG37="","",VLOOKUP(AG37,'シフト記号表（勤務時間帯）'!$C$6:$K$35,9,FALSE))</f>
        <v/>
      </c>
      <c r="AH38" s="979" t="str">
        <f>IF(AH37="","",VLOOKUP(AH37,'シフト記号表（勤務時間帯）'!$C$6:$K$35,9,FALSE))</f>
        <v/>
      </c>
      <c r="AI38" s="979" t="str">
        <f>IF(AI37="","",VLOOKUP(AI37,'シフト記号表（勤務時間帯）'!$C$6:$K$35,9,FALSE))</f>
        <v/>
      </c>
      <c r="AJ38" s="979" t="str">
        <f>IF(AJ37="","",VLOOKUP(AJ37,'シフト記号表（勤務時間帯）'!$C$6:$K$35,9,FALSE))</f>
        <v/>
      </c>
      <c r="AK38" s="979" t="str">
        <f>IF(AK37="","",VLOOKUP(AK37,'シフト記号表（勤務時間帯）'!$C$6:$K$35,9,FALSE))</f>
        <v/>
      </c>
      <c r="AL38" s="979" t="str">
        <f>IF(AL37="","",VLOOKUP(AL37,'シフト記号表（勤務時間帯）'!$C$6:$K$35,9,FALSE))</f>
        <v/>
      </c>
      <c r="AM38" s="992" t="str">
        <f>IF(AM37="","",VLOOKUP(AM37,'シフト記号表（勤務時間帯）'!$C$6:$K$35,9,FALSE))</f>
        <v/>
      </c>
      <c r="AN38" s="966" t="str">
        <f>IF(AN37="","",VLOOKUP(AN37,'シフト記号表（勤務時間帯）'!$C$6:$K$35,9,FALSE))</f>
        <v/>
      </c>
      <c r="AO38" s="979" t="str">
        <f>IF(AO37="","",VLOOKUP(AO37,'シフト記号表（勤務時間帯）'!$C$6:$K$35,9,FALSE))</f>
        <v/>
      </c>
      <c r="AP38" s="979" t="str">
        <f>IF(AP37="","",VLOOKUP(AP37,'シフト記号表（勤務時間帯）'!$C$6:$K$35,9,FALSE))</f>
        <v/>
      </c>
      <c r="AQ38" s="979" t="str">
        <f>IF(AQ37="","",VLOOKUP(AQ37,'シフト記号表（勤務時間帯）'!$C$6:$K$35,9,FALSE))</f>
        <v/>
      </c>
      <c r="AR38" s="979" t="str">
        <f>IF(AR37="","",VLOOKUP(AR37,'シフト記号表（勤務時間帯）'!$C$6:$K$35,9,FALSE))</f>
        <v/>
      </c>
      <c r="AS38" s="979" t="str">
        <f>IF(AS37="","",VLOOKUP(AS37,'シフト記号表（勤務時間帯）'!$C$6:$K$35,9,FALSE))</f>
        <v/>
      </c>
      <c r="AT38" s="992" t="str">
        <f>IF(AT37="","",VLOOKUP(AT37,'シフト記号表（勤務時間帯）'!$C$6:$K$35,9,FALSE))</f>
        <v/>
      </c>
      <c r="AU38" s="966" t="str">
        <f>IF(AU37="","",VLOOKUP(AU37,'シフト記号表（勤務時間帯）'!$C$6:$K$35,9,FALSE))</f>
        <v/>
      </c>
      <c r="AV38" s="979" t="str">
        <f>IF(AV37="","",VLOOKUP(AV37,'シフト記号表（勤務時間帯）'!$C$6:$K$35,9,FALSE))</f>
        <v/>
      </c>
      <c r="AW38" s="979" t="str">
        <f>IF(AW37="","",VLOOKUP(AW37,'シフト記号表（勤務時間帯）'!$C$6:$K$35,9,FALSE))</f>
        <v/>
      </c>
      <c r="AX38" s="1046">
        <f>IF($BB$3="４週",SUM(S38:AT38),IF($BB$3="暦月",SUM(S38:AW38),""))</f>
        <v>0</v>
      </c>
      <c r="AY38" s="1059"/>
      <c r="AZ38" s="1071">
        <f>IF($BB$3="４週",AX38/4,IF($BB$3="暦月",参考様式８!AX38/(参考様式８!$BB$8/7),""))</f>
        <v>0</v>
      </c>
      <c r="BA38" s="1080"/>
      <c r="BB38" s="1093"/>
      <c r="BC38" s="1109"/>
      <c r="BD38" s="1109"/>
      <c r="BE38" s="1109"/>
      <c r="BF38" s="1123"/>
    </row>
    <row r="39" spans="2:58" ht="20.25" customHeight="1">
      <c r="B39" s="793"/>
      <c r="C39" s="816"/>
      <c r="D39" s="837"/>
      <c r="E39" s="847"/>
      <c r="F39" s="850">
        <f>C37</f>
        <v>0</v>
      </c>
      <c r="G39" s="865"/>
      <c r="H39" s="878"/>
      <c r="I39" s="887"/>
      <c r="J39" s="887"/>
      <c r="K39" s="892"/>
      <c r="L39" s="904"/>
      <c r="M39" s="914"/>
      <c r="N39" s="914"/>
      <c r="O39" s="926"/>
      <c r="P39" s="933" t="s">
        <v>702</v>
      </c>
      <c r="Q39" s="942"/>
      <c r="R39" s="950"/>
      <c r="S39" s="967" t="str">
        <f>IF(S37="","",VLOOKUP(S37,'シフト記号表（勤務時間帯）'!$C$6:$U$35,19,FALSE))</f>
        <v/>
      </c>
      <c r="T39" s="980" t="str">
        <f>IF(T37="","",VLOOKUP(T37,'シフト記号表（勤務時間帯）'!$C$6:$U$35,19,FALSE))</f>
        <v/>
      </c>
      <c r="U39" s="980" t="str">
        <f>IF(U37="","",VLOOKUP(U37,'シフト記号表（勤務時間帯）'!$C$6:$U$35,19,FALSE))</f>
        <v/>
      </c>
      <c r="V39" s="980" t="str">
        <f>IF(V37="","",VLOOKUP(V37,'シフト記号表（勤務時間帯）'!$C$6:$U$35,19,FALSE))</f>
        <v/>
      </c>
      <c r="W39" s="980" t="str">
        <f>IF(W37="","",VLOOKUP(W37,'シフト記号表（勤務時間帯）'!$C$6:$U$35,19,FALSE))</f>
        <v/>
      </c>
      <c r="X39" s="980" t="str">
        <f>IF(X37="","",VLOOKUP(X37,'シフト記号表（勤務時間帯）'!$C$6:$U$35,19,FALSE))</f>
        <v/>
      </c>
      <c r="Y39" s="993" t="str">
        <f>IF(Y37="","",VLOOKUP(Y37,'シフト記号表（勤務時間帯）'!$C$6:$U$35,19,FALSE))</f>
        <v/>
      </c>
      <c r="Z39" s="967" t="str">
        <f>IF(Z37="","",VLOOKUP(Z37,'シフト記号表（勤務時間帯）'!$C$6:$U$35,19,FALSE))</f>
        <v/>
      </c>
      <c r="AA39" s="980" t="str">
        <f>IF(AA37="","",VLOOKUP(AA37,'シフト記号表（勤務時間帯）'!$C$6:$U$35,19,FALSE))</f>
        <v/>
      </c>
      <c r="AB39" s="980" t="str">
        <f>IF(AB37="","",VLOOKUP(AB37,'シフト記号表（勤務時間帯）'!$C$6:$U$35,19,FALSE))</f>
        <v/>
      </c>
      <c r="AC39" s="980" t="str">
        <f>IF(AC37="","",VLOOKUP(AC37,'シフト記号表（勤務時間帯）'!$C$6:$U$35,19,FALSE))</f>
        <v/>
      </c>
      <c r="AD39" s="980" t="str">
        <f>IF(AD37="","",VLOOKUP(AD37,'シフト記号表（勤務時間帯）'!$C$6:$U$35,19,FALSE))</f>
        <v/>
      </c>
      <c r="AE39" s="980" t="str">
        <f>IF(AE37="","",VLOOKUP(AE37,'シフト記号表（勤務時間帯）'!$C$6:$U$35,19,FALSE))</f>
        <v/>
      </c>
      <c r="AF39" s="993" t="str">
        <f>IF(AF37="","",VLOOKUP(AF37,'シフト記号表（勤務時間帯）'!$C$6:$U$35,19,FALSE))</f>
        <v/>
      </c>
      <c r="AG39" s="967" t="str">
        <f>IF(AG37="","",VLOOKUP(AG37,'シフト記号表（勤務時間帯）'!$C$6:$U$35,19,FALSE))</f>
        <v/>
      </c>
      <c r="AH39" s="980" t="str">
        <f>IF(AH37="","",VLOOKUP(AH37,'シフト記号表（勤務時間帯）'!$C$6:$U$35,19,FALSE))</f>
        <v/>
      </c>
      <c r="AI39" s="980" t="str">
        <f>IF(AI37="","",VLOOKUP(AI37,'シフト記号表（勤務時間帯）'!$C$6:$U$35,19,FALSE))</f>
        <v/>
      </c>
      <c r="AJ39" s="980" t="str">
        <f>IF(AJ37="","",VLOOKUP(AJ37,'シフト記号表（勤務時間帯）'!$C$6:$U$35,19,FALSE))</f>
        <v/>
      </c>
      <c r="AK39" s="980" t="str">
        <f>IF(AK37="","",VLOOKUP(AK37,'シフト記号表（勤務時間帯）'!$C$6:$U$35,19,FALSE))</f>
        <v/>
      </c>
      <c r="AL39" s="980" t="str">
        <f>IF(AL37="","",VLOOKUP(AL37,'シフト記号表（勤務時間帯）'!$C$6:$U$35,19,FALSE))</f>
        <v/>
      </c>
      <c r="AM39" s="993" t="str">
        <f>IF(AM37="","",VLOOKUP(AM37,'シフト記号表（勤務時間帯）'!$C$6:$U$35,19,FALSE))</f>
        <v/>
      </c>
      <c r="AN39" s="967" t="str">
        <f>IF(AN37="","",VLOOKUP(AN37,'シフト記号表（勤務時間帯）'!$C$6:$U$35,19,FALSE))</f>
        <v/>
      </c>
      <c r="AO39" s="980" t="str">
        <f>IF(AO37="","",VLOOKUP(AO37,'シフト記号表（勤務時間帯）'!$C$6:$U$35,19,FALSE))</f>
        <v/>
      </c>
      <c r="AP39" s="980" t="str">
        <f>IF(AP37="","",VLOOKUP(AP37,'シフト記号表（勤務時間帯）'!$C$6:$U$35,19,FALSE))</f>
        <v/>
      </c>
      <c r="AQ39" s="980" t="str">
        <f>IF(AQ37="","",VLOOKUP(AQ37,'シフト記号表（勤務時間帯）'!$C$6:$U$35,19,FALSE))</f>
        <v/>
      </c>
      <c r="AR39" s="980" t="str">
        <f>IF(AR37="","",VLOOKUP(AR37,'シフト記号表（勤務時間帯）'!$C$6:$U$35,19,FALSE))</f>
        <v/>
      </c>
      <c r="AS39" s="980" t="str">
        <f>IF(AS37="","",VLOOKUP(AS37,'シフト記号表（勤務時間帯）'!$C$6:$U$35,19,FALSE))</f>
        <v/>
      </c>
      <c r="AT39" s="993" t="str">
        <f>IF(AT37="","",VLOOKUP(AT37,'シフト記号表（勤務時間帯）'!$C$6:$U$35,19,FALSE))</f>
        <v/>
      </c>
      <c r="AU39" s="967" t="str">
        <f>IF(AU37="","",VLOOKUP(AU37,'シフト記号表（勤務時間帯）'!$C$6:$U$35,19,FALSE))</f>
        <v/>
      </c>
      <c r="AV39" s="980" t="str">
        <f>IF(AV37="","",VLOOKUP(AV37,'シフト記号表（勤務時間帯）'!$C$6:$U$35,19,FALSE))</f>
        <v/>
      </c>
      <c r="AW39" s="980" t="str">
        <f>IF(AW37="","",VLOOKUP(AW37,'シフト記号表（勤務時間帯）'!$C$6:$U$35,19,FALSE))</f>
        <v/>
      </c>
      <c r="AX39" s="1047">
        <f>IF($BB$3="４週",SUM(S39:AT39),IF($BB$3="暦月",SUM(S39:AW39),""))</f>
        <v>0</v>
      </c>
      <c r="AY39" s="1060"/>
      <c r="AZ39" s="1072">
        <f>IF($BB$3="４週",AX39/4,IF($BB$3="暦月",参考様式８!AX39/(参考様式８!$BB$8/7),""))</f>
        <v>0</v>
      </c>
      <c r="BA39" s="1081"/>
      <c r="BB39" s="1094"/>
      <c r="BC39" s="1110"/>
      <c r="BD39" s="1110"/>
      <c r="BE39" s="1110"/>
      <c r="BF39" s="1124"/>
    </row>
    <row r="40" spans="2:58" ht="20.25" customHeight="1">
      <c r="B40" s="793">
        <f>B37+1</f>
        <v>7</v>
      </c>
      <c r="C40" s="814"/>
      <c r="D40" s="835"/>
      <c r="E40" s="845"/>
      <c r="F40" s="852"/>
      <c r="G40" s="852"/>
      <c r="H40" s="879"/>
      <c r="I40" s="887"/>
      <c r="J40" s="887"/>
      <c r="K40" s="892"/>
      <c r="L40" s="903"/>
      <c r="M40" s="913"/>
      <c r="N40" s="913"/>
      <c r="O40" s="925"/>
      <c r="P40" s="934" t="s">
        <v>554</v>
      </c>
      <c r="Q40" s="943"/>
      <c r="R40" s="951"/>
      <c r="S40" s="965"/>
      <c r="T40" s="978"/>
      <c r="U40" s="978"/>
      <c r="V40" s="978"/>
      <c r="W40" s="978"/>
      <c r="X40" s="978"/>
      <c r="Y40" s="991"/>
      <c r="Z40" s="965"/>
      <c r="AA40" s="978"/>
      <c r="AB40" s="978"/>
      <c r="AC40" s="978"/>
      <c r="AD40" s="978"/>
      <c r="AE40" s="978"/>
      <c r="AF40" s="991"/>
      <c r="AG40" s="965"/>
      <c r="AH40" s="978"/>
      <c r="AI40" s="978"/>
      <c r="AJ40" s="978"/>
      <c r="AK40" s="978"/>
      <c r="AL40" s="978"/>
      <c r="AM40" s="991"/>
      <c r="AN40" s="965"/>
      <c r="AO40" s="978"/>
      <c r="AP40" s="978"/>
      <c r="AQ40" s="978"/>
      <c r="AR40" s="978"/>
      <c r="AS40" s="978"/>
      <c r="AT40" s="991"/>
      <c r="AU40" s="965"/>
      <c r="AV40" s="978"/>
      <c r="AW40" s="978"/>
      <c r="AX40" s="1048"/>
      <c r="AY40" s="1061"/>
      <c r="AZ40" s="1073"/>
      <c r="BA40" s="1082"/>
      <c r="BB40" s="1095"/>
      <c r="BC40" s="1111"/>
      <c r="BD40" s="1111"/>
      <c r="BE40" s="1111"/>
      <c r="BF40" s="1125"/>
    </row>
    <row r="41" spans="2:58" ht="20.25" customHeight="1">
      <c r="B41" s="793"/>
      <c r="C41" s="815"/>
      <c r="D41" s="836"/>
      <c r="E41" s="846"/>
      <c r="F41" s="850"/>
      <c r="G41" s="864"/>
      <c r="H41" s="878"/>
      <c r="I41" s="887"/>
      <c r="J41" s="887"/>
      <c r="K41" s="892"/>
      <c r="L41" s="902"/>
      <c r="M41" s="912"/>
      <c r="N41" s="912"/>
      <c r="O41" s="924"/>
      <c r="P41" s="932" t="s">
        <v>701</v>
      </c>
      <c r="Q41" s="941"/>
      <c r="R41" s="949"/>
      <c r="S41" s="966" t="str">
        <f>IF(S40="","",VLOOKUP(S40,'シフト記号表（勤務時間帯）'!$C$6:$K$35,9,FALSE))</f>
        <v/>
      </c>
      <c r="T41" s="979" t="str">
        <f>IF(T40="","",VLOOKUP(T40,'シフト記号表（勤務時間帯）'!$C$6:$K$35,9,FALSE))</f>
        <v/>
      </c>
      <c r="U41" s="979" t="str">
        <f>IF(U40="","",VLOOKUP(U40,'シフト記号表（勤務時間帯）'!$C$6:$K$35,9,FALSE))</f>
        <v/>
      </c>
      <c r="V41" s="979" t="str">
        <f>IF(V40="","",VLOOKUP(V40,'シフト記号表（勤務時間帯）'!$C$6:$K$35,9,FALSE))</f>
        <v/>
      </c>
      <c r="W41" s="979" t="str">
        <f>IF(W40="","",VLOOKUP(W40,'シフト記号表（勤務時間帯）'!$C$6:$K$35,9,FALSE))</f>
        <v/>
      </c>
      <c r="X41" s="979" t="str">
        <f>IF(X40="","",VLOOKUP(X40,'シフト記号表（勤務時間帯）'!$C$6:$K$35,9,FALSE))</f>
        <v/>
      </c>
      <c r="Y41" s="992" t="str">
        <f>IF(Y40="","",VLOOKUP(Y40,'シフト記号表（勤務時間帯）'!$C$6:$K$35,9,FALSE))</f>
        <v/>
      </c>
      <c r="Z41" s="966" t="str">
        <f>IF(Z40="","",VLOOKUP(Z40,'シフト記号表（勤務時間帯）'!$C$6:$K$35,9,FALSE))</f>
        <v/>
      </c>
      <c r="AA41" s="979" t="str">
        <f>IF(AA40="","",VLOOKUP(AA40,'シフト記号表（勤務時間帯）'!$C$6:$K$35,9,FALSE))</f>
        <v/>
      </c>
      <c r="AB41" s="979" t="str">
        <f>IF(AB40="","",VLOOKUP(AB40,'シフト記号表（勤務時間帯）'!$C$6:$K$35,9,FALSE))</f>
        <v/>
      </c>
      <c r="AC41" s="979" t="str">
        <f>IF(AC40="","",VLOOKUP(AC40,'シフト記号表（勤務時間帯）'!$C$6:$K$35,9,FALSE))</f>
        <v/>
      </c>
      <c r="AD41" s="979" t="str">
        <f>IF(AD40="","",VLOOKUP(AD40,'シフト記号表（勤務時間帯）'!$C$6:$K$35,9,FALSE))</f>
        <v/>
      </c>
      <c r="AE41" s="979" t="str">
        <f>IF(AE40="","",VLOOKUP(AE40,'シフト記号表（勤務時間帯）'!$C$6:$K$35,9,FALSE))</f>
        <v/>
      </c>
      <c r="AF41" s="992" t="str">
        <f>IF(AF40="","",VLOOKUP(AF40,'シフト記号表（勤務時間帯）'!$C$6:$K$35,9,FALSE))</f>
        <v/>
      </c>
      <c r="AG41" s="966" t="str">
        <f>IF(AG40="","",VLOOKUP(AG40,'シフト記号表（勤務時間帯）'!$C$6:$K$35,9,FALSE))</f>
        <v/>
      </c>
      <c r="AH41" s="979" t="str">
        <f>IF(AH40="","",VLOOKUP(AH40,'シフト記号表（勤務時間帯）'!$C$6:$K$35,9,FALSE))</f>
        <v/>
      </c>
      <c r="AI41" s="979" t="str">
        <f>IF(AI40="","",VLOOKUP(AI40,'シフト記号表（勤務時間帯）'!$C$6:$K$35,9,FALSE))</f>
        <v/>
      </c>
      <c r="AJ41" s="979" t="str">
        <f>IF(AJ40="","",VLOOKUP(AJ40,'シフト記号表（勤務時間帯）'!$C$6:$K$35,9,FALSE))</f>
        <v/>
      </c>
      <c r="AK41" s="979" t="str">
        <f>IF(AK40="","",VLOOKUP(AK40,'シフト記号表（勤務時間帯）'!$C$6:$K$35,9,FALSE))</f>
        <v/>
      </c>
      <c r="AL41" s="979" t="str">
        <f>IF(AL40="","",VLOOKUP(AL40,'シフト記号表（勤務時間帯）'!$C$6:$K$35,9,FALSE))</f>
        <v/>
      </c>
      <c r="AM41" s="992" t="str">
        <f>IF(AM40="","",VLOOKUP(AM40,'シフト記号表（勤務時間帯）'!$C$6:$K$35,9,FALSE))</f>
        <v/>
      </c>
      <c r="AN41" s="966" t="str">
        <f>IF(AN40="","",VLOOKUP(AN40,'シフト記号表（勤務時間帯）'!$C$6:$K$35,9,FALSE))</f>
        <v/>
      </c>
      <c r="AO41" s="979" t="str">
        <f>IF(AO40="","",VLOOKUP(AO40,'シフト記号表（勤務時間帯）'!$C$6:$K$35,9,FALSE))</f>
        <v/>
      </c>
      <c r="AP41" s="979" t="str">
        <f>IF(AP40="","",VLOOKUP(AP40,'シフト記号表（勤務時間帯）'!$C$6:$K$35,9,FALSE))</f>
        <v/>
      </c>
      <c r="AQ41" s="979" t="str">
        <f>IF(AQ40="","",VLOOKUP(AQ40,'シフト記号表（勤務時間帯）'!$C$6:$K$35,9,FALSE))</f>
        <v/>
      </c>
      <c r="AR41" s="979" t="str">
        <f>IF(AR40="","",VLOOKUP(AR40,'シフト記号表（勤務時間帯）'!$C$6:$K$35,9,FALSE))</f>
        <v/>
      </c>
      <c r="AS41" s="979" t="str">
        <f>IF(AS40="","",VLOOKUP(AS40,'シフト記号表（勤務時間帯）'!$C$6:$K$35,9,FALSE))</f>
        <v/>
      </c>
      <c r="AT41" s="992" t="str">
        <f>IF(AT40="","",VLOOKUP(AT40,'シフト記号表（勤務時間帯）'!$C$6:$K$35,9,FALSE))</f>
        <v/>
      </c>
      <c r="AU41" s="966" t="str">
        <f>IF(AU40="","",VLOOKUP(AU40,'シフト記号表（勤務時間帯）'!$C$6:$K$35,9,FALSE))</f>
        <v/>
      </c>
      <c r="AV41" s="979" t="str">
        <f>IF(AV40="","",VLOOKUP(AV40,'シフト記号表（勤務時間帯）'!$C$6:$K$35,9,FALSE))</f>
        <v/>
      </c>
      <c r="AW41" s="979" t="str">
        <f>IF(AW40="","",VLOOKUP(AW40,'シフト記号表（勤務時間帯）'!$C$6:$K$35,9,FALSE))</f>
        <v/>
      </c>
      <c r="AX41" s="1046">
        <f>IF($BB$3="４週",SUM(S41:AT41),IF($BB$3="暦月",SUM(S41:AW41),""))</f>
        <v>0</v>
      </c>
      <c r="AY41" s="1059"/>
      <c r="AZ41" s="1071">
        <f>IF($BB$3="４週",AX41/4,IF($BB$3="暦月",参考様式８!AX41/(参考様式８!$BB$8/7),""))</f>
        <v>0</v>
      </c>
      <c r="BA41" s="1080"/>
      <c r="BB41" s="1093"/>
      <c r="BC41" s="1109"/>
      <c r="BD41" s="1109"/>
      <c r="BE41" s="1109"/>
      <c r="BF41" s="1123"/>
    </row>
    <row r="42" spans="2:58" ht="20.25" customHeight="1">
      <c r="B42" s="793"/>
      <c r="C42" s="816"/>
      <c r="D42" s="837"/>
      <c r="E42" s="847"/>
      <c r="F42" s="850">
        <f>C40</f>
        <v>0</v>
      </c>
      <c r="G42" s="865"/>
      <c r="H42" s="878"/>
      <c r="I42" s="887"/>
      <c r="J42" s="887"/>
      <c r="K42" s="892"/>
      <c r="L42" s="904"/>
      <c r="M42" s="914"/>
      <c r="N42" s="914"/>
      <c r="O42" s="926"/>
      <c r="P42" s="933" t="s">
        <v>702</v>
      </c>
      <c r="Q42" s="942"/>
      <c r="R42" s="950"/>
      <c r="S42" s="967" t="str">
        <f>IF(S40="","",VLOOKUP(S40,'シフト記号表（勤務時間帯）'!$C$6:$U$35,19,FALSE))</f>
        <v/>
      </c>
      <c r="T42" s="980" t="str">
        <f>IF(T40="","",VLOOKUP(T40,'シフト記号表（勤務時間帯）'!$C$6:$U$35,19,FALSE))</f>
        <v/>
      </c>
      <c r="U42" s="980" t="str">
        <f>IF(U40="","",VLOOKUP(U40,'シフト記号表（勤務時間帯）'!$C$6:$U$35,19,FALSE))</f>
        <v/>
      </c>
      <c r="V42" s="980" t="str">
        <f>IF(V40="","",VLOOKUP(V40,'シフト記号表（勤務時間帯）'!$C$6:$U$35,19,FALSE))</f>
        <v/>
      </c>
      <c r="W42" s="980" t="str">
        <f>IF(W40="","",VLOOKUP(W40,'シフト記号表（勤務時間帯）'!$C$6:$U$35,19,FALSE))</f>
        <v/>
      </c>
      <c r="X42" s="980" t="str">
        <f>IF(X40="","",VLOOKUP(X40,'シフト記号表（勤務時間帯）'!$C$6:$U$35,19,FALSE))</f>
        <v/>
      </c>
      <c r="Y42" s="993" t="str">
        <f>IF(Y40="","",VLOOKUP(Y40,'シフト記号表（勤務時間帯）'!$C$6:$U$35,19,FALSE))</f>
        <v/>
      </c>
      <c r="Z42" s="967" t="str">
        <f>IF(Z40="","",VLOOKUP(Z40,'シフト記号表（勤務時間帯）'!$C$6:$U$35,19,FALSE))</f>
        <v/>
      </c>
      <c r="AA42" s="980" t="str">
        <f>IF(AA40="","",VLOOKUP(AA40,'シフト記号表（勤務時間帯）'!$C$6:$U$35,19,FALSE))</f>
        <v/>
      </c>
      <c r="AB42" s="980" t="str">
        <f>IF(AB40="","",VLOOKUP(AB40,'シフト記号表（勤務時間帯）'!$C$6:$U$35,19,FALSE))</f>
        <v/>
      </c>
      <c r="AC42" s="980" t="str">
        <f>IF(AC40="","",VLOOKUP(AC40,'シフト記号表（勤務時間帯）'!$C$6:$U$35,19,FALSE))</f>
        <v/>
      </c>
      <c r="AD42" s="980" t="str">
        <f>IF(AD40="","",VLOOKUP(AD40,'シフト記号表（勤務時間帯）'!$C$6:$U$35,19,FALSE))</f>
        <v/>
      </c>
      <c r="AE42" s="980" t="str">
        <f>IF(AE40="","",VLOOKUP(AE40,'シフト記号表（勤務時間帯）'!$C$6:$U$35,19,FALSE))</f>
        <v/>
      </c>
      <c r="AF42" s="993" t="str">
        <f>IF(AF40="","",VLOOKUP(AF40,'シフト記号表（勤務時間帯）'!$C$6:$U$35,19,FALSE))</f>
        <v/>
      </c>
      <c r="AG42" s="967" t="str">
        <f>IF(AG40="","",VLOOKUP(AG40,'シフト記号表（勤務時間帯）'!$C$6:$U$35,19,FALSE))</f>
        <v/>
      </c>
      <c r="AH42" s="980" t="str">
        <f>IF(AH40="","",VLOOKUP(AH40,'シフト記号表（勤務時間帯）'!$C$6:$U$35,19,FALSE))</f>
        <v/>
      </c>
      <c r="AI42" s="980" t="str">
        <f>IF(AI40="","",VLOOKUP(AI40,'シフト記号表（勤務時間帯）'!$C$6:$U$35,19,FALSE))</f>
        <v/>
      </c>
      <c r="AJ42" s="980" t="str">
        <f>IF(AJ40="","",VLOOKUP(AJ40,'シフト記号表（勤務時間帯）'!$C$6:$U$35,19,FALSE))</f>
        <v/>
      </c>
      <c r="AK42" s="980" t="str">
        <f>IF(AK40="","",VLOOKUP(AK40,'シフト記号表（勤務時間帯）'!$C$6:$U$35,19,FALSE))</f>
        <v/>
      </c>
      <c r="AL42" s="980" t="str">
        <f>IF(AL40="","",VLOOKUP(AL40,'シフト記号表（勤務時間帯）'!$C$6:$U$35,19,FALSE))</f>
        <v/>
      </c>
      <c r="AM42" s="993" t="str">
        <f>IF(AM40="","",VLOOKUP(AM40,'シフト記号表（勤務時間帯）'!$C$6:$U$35,19,FALSE))</f>
        <v/>
      </c>
      <c r="AN42" s="967" t="str">
        <f>IF(AN40="","",VLOOKUP(AN40,'シフト記号表（勤務時間帯）'!$C$6:$U$35,19,FALSE))</f>
        <v/>
      </c>
      <c r="AO42" s="980" t="str">
        <f>IF(AO40="","",VLOOKUP(AO40,'シフト記号表（勤務時間帯）'!$C$6:$U$35,19,FALSE))</f>
        <v/>
      </c>
      <c r="AP42" s="980" t="str">
        <f>IF(AP40="","",VLOOKUP(AP40,'シフト記号表（勤務時間帯）'!$C$6:$U$35,19,FALSE))</f>
        <v/>
      </c>
      <c r="AQ42" s="980" t="str">
        <f>IF(AQ40="","",VLOOKUP(AQ40,'シフト記号表（勤務時間帯）'!$C$6:$U$35,19,FALSE))</f>
        <v/>
      </c>
      <c r="AR42" s="980" t="str">
        <f>IF(AR40="","",VLOOKUP(AR40,'シフト記号表（勤務時間帯）'!$C$6:$U$35,19,FALSE))</f>
        <v/>
      </c>
      <c r="AS42" s="980" t="str">
        <f>IF(AS40="","",VLOOKUP(AS40,'シフト記号表（勤務時間帯）'!$C$6:$U$35,19,FALSE))</f>
        <v/>
      </c>
      <c r="AT42" s="993" t="str">
        <f>IF(AT40="","",VLOOKUP(AT40,'シフト記号表（勤務時間帯）'!$C$6:$U$35,19,FALSE))</f>
        <v/>
      </c>
      <c r="AU42" s="967" t="str">
        <f>IF(AU40="","",VLOOKUP(AU40,'シフト記号表（勤務時間帯）'!$C$6:$U$35,19,FALSE))</f>
        <v/>
      </c>
      <c r="AV42" s="980" t="str">
        <f>IF(AV40="","",VLOOKUP(AV40,'シフト記号表（勤務時間帯）'!$C$6:$U$35,19,FALSE))</f>
        <v/>
      </c>
      <c r="AW42" s="980" t="str">
        <f>IF(AW40="","",VLOOKUP(AW40,'シフト記号表（勤務時間帯）'!$C$6:$U$35,19,FALSE))</f>
        <v/>
      </c>
      <c r="AX42" s="1047">
        <f>IF($BB$3="４週",SUM(S42:AT42),IF($BB$3="暦月",SUM(S42:AW42),""))</f>
        <v>0</v>
      </c>
      <c r="AY42" s="1060"/>
      <c r="AZ42" s="1072">
        <f>IF($BB$3="４週",AX42/4,IF($BB$3="暦月",参考様式８!AX42/(参考様式８!$BB$8/7),""))</f>
        <v>0</v>
      </c>
      <c r="BA42" s="1081"/>
      <c r="BB42" s="1094"/>
      <c r="BC42" s="1110"/>
      <c r="BD42" s="1110"/>
      <c r="BE42" s="1110"/>
      <c r="BF42" s="1124"/>
    </row>
    <row r="43" spans="2:58" ht="20.25" customHeight="1">
      <c r="B43" s="793">
        <f>B40+1</f>
        <v>8</v>
      </c>
      <c r="C43" s="814"/>
      <c r="D43" s="835"/>
      <c r="E43" s="845"/>
      <c r="F43" s="852"/>
      <c r="G43" s="852"/>
      <c r="H43" s="879"/>
      <c r="I43" s="887"/>
      <c r="J43" s="887"/>
      <c r="K43" s="892"/>
      <c r="L43" s="903"/>
      <c r="M43" s="913"/>
      <c r="N43" s="913"/>
      <c r="O43" s="925"/>
      <c r="P43" s="934" t="s">
        <v>554</v>
      </c>
      <c r="Q43" s="943"/>
      <c r="R43" s="951"/>
      <c r="S43" s="965"/>
      <c r="T43" s="978"/>
      <c r="U43" s="978"/>
      <c r="V43" s="978"/>
      <c r="W43" s="978"/>
      <c r="X43" s="978"/>
      <c r="Y43" s="991"/>
      <c r="Z43" s="965"/>
      <c r="AA43" s="978"/>
      <c r="AB43" s="978"/>
      <c r="AC43" s="978"/>
      <c r="AD43" s="978"/>
      <c r="AE43" s="978"/>
      <c r="AF43" s="991"/>
      <c r="AG43" s="965"/>
      <c r="AH43" s="978"/>
      <c r="AI43" s="978"/>
      <c r="AJ43" s="978"/>
      <c r="AK43" s="978"/>
      <c r="AL43" s="978"/>
      <c r="AM43" s="991"/>
      <c r="AN43" s="965"/>
      <c r="AO43" s="978"/>
      <c r="AP43" s="978"/>
      <c r="AQ43" s="978"/>
      <c r="AR43" s="978"/>
      <c r="AS43" s="978"/>
      <c r="AT43" s="991"/>
      <c r="AU43" s="965"/>
      <c r="AV43" s="978"/>
      <c r="AW43" s="978"/>
      <c r="AX43" s="1048"/>
      <c r="AY43" s="1061"/>
      <c r="AZ43" s="1073"/>
      <c r="BA43" s="1082"/>
      <c r="BB43" s="1095"/>
      <c r="BC43" s="1111"/>
      <c r="BD43" s="1111"/>
      <c r="BE43" s="1111"/>
      <c r="BF43" s="1125"/>
    </row>
    <row r="44" spans="2:58" ht="20.25" customHeight="1">
      <c r="B44" s="793"/>
      <c r="C44" s="815"/>
      <c r="D44" s="836"/>
      <c r="E44" s="846"/>
      <c r="F44" s="850"/>
      <c r="G44" s="864"/>
      <c r="H44" s="878"/>
      <c r="I44" s="887"/>
      <c r="J44" s="887"/>
      <c r="K44" s="892"/>
      <c r="L44" s="902"/>
      <c r="M44" s="912"/>
      <c r="N44" s="912"/>
      <c r="O44" s="924"/>
      <c r="P44" s="932" t="s">
        <v>701</v>
      </c>
      <c r="Q44" s="941"/>
      <c r="R44" s="949"/>
      <c r="S44" s="966" t="str">
        <f>IF(S43="","",VLOOKUP(S43,'シフト記号表（勤務時間帯）'!$C$6:$K$35,9,FALSE))</f>
        <v/>
      </c>
      <c r="T44" s="979" t="str">
        <f>IF(T43="","",VLOOKUP(T43,'シフト記号表（勤務時間帯）'!$C$6:$K$35,9,FALSE))</f>
        <v/>
      </c>
      <c r="U44" s="979" t="str">
        <f>IF(U43="","",VLOOKUP(U43,'シフト記号表（勤務時間帯）'!$C$6:$K$35,9,FALSE))</f>
        <v/>
      </c>
      <c r="V44" s="979" t="str">
        <f>IF(V43="","",VLOOKUP(V43,'シフト記号表（勤務時間帯）'!$C$6:$K$35,9,FALSE))</f>
        <v/>
      </c>
      <c r="W44" s="979" t="str">
        <f>IF(W43="","",VLOOKUP(W43,'シフト記号表（勤務時間帯）'!$C$6:$K$35,9,FALSE))</f>
        <v/>
      </c>
      <c r="X44" s="979" t="str">
        <f>IF(X43="","",VLOOKUP(X43,'シフト記号表（勤務時間帯）'!$C$6:$K$35,9,FALSE))</f>
        <v/>
      </c>
      <c r="Y44" s="992" t="str">
        <f>IF(Y43="","",VLOOKUP(Y43,'シフト記号表（勤務時間帯）'!$C$6:$K$35,9,FALSE))</f>
        <v/>
      </c>
      <c r="Z44" s="966" t="str">
        <f>IF(Z43="","",VLOOKUP(Z43,'シフト記号表（勤務時間帯）'!$C$6:$K$35,9,FALSE))</f>
        <v/>
      </c>
      <c r="AA44" s="979" t="str">
        <f>IF(AA43="","",VLOOKUP(AA43,'シフト記号表（勤務時間帯）'!$C$6:$K$35,9,FALSE))</f>
        <v/>
      </c>
      <c r="AB44" s="979" t="str">
        <f>IF(AB43="","",VLOOKUP(AB43,'シフト記号表（勤務時間帯）'!$C$6:$K$35,9,FALSE))</f>
        <v/>
      </c>
      <c r="AC44" s="979" t="str">
        <f>IF(AC43="","",VLOOKUP(AC43,'シフト記号表（勤務時間帯）'!$C$6:$K$35,9,FALSE))</f>
        <v/>
      </c>
      <c r="AD44" s="979" t="str">
        <f>IF(AD43="","",VLOOKUP(AD43,'シフト記号表（勤務時間帯）'!$C$6:$K$35,9,FALSE))</f>
        <v/>
      </c>
      <c r="AE44" s="979" t="str">
        <f>IF(AE43="","",VLOOKUP(AE43,'シフト記号表（勤務時間帯）'!$C$6:$K$35,9,FALSE))</f>
        <v/>
      </c>
      <c r="AF44" s="992" t="str">
        <f>IF(AF43="","",VLOOKUP(AF43,'シフト記号表（勤務時間帯）'!$C$6:$K$35,9,FALSE))</f>
        <v/>
      </c>
      <c r="AG44" s="966" t="str">
        <f>IF(AG43="","",VLOOKUP(AG43,'シフト記号表（勤務時間帯）'!$C$6:$K$35,9,FALSE))</f>
        <v/>
      </c>
      <c r="AH44" s="979" t="str">
        <f>IF(AH43="","",VLOOKUP(AH43,'シフト記号表（勤務時間帯）'!$C$6:$K$35,9,FALSE))</f>
        <v/>
      </c>
      <c r="AI44" s="979" t="str">
        <f>IF(AI43="","",VLOOKUP(AI43,'シフト記号表（勤務時間帯）'!$C$6:$K$35,9,FALSE))</f>
        <v/>
      </c>
      <c r="AJ44" s="979" t="str">
        <f>IF(AJ43="","",VLOOKUP(AJ43,'シフト記号表（勤務時間帯）'!$C$6:$K$35,9,FALSE))</f>
        <v/>
      </c>
      <c r="AK44" s="979" t="str">
        <f>IF(AK43="","",VLOOKUP(AK43,'シフト記号表（勤務時間帯）'!$C$6:$K$35,9,FALSE))</f>
        <v/>
      </c>
      <c r="AL44" s="979" t="str">
        <f>IF(AL43="","",VLOOKUP(AL43,'シフト記号表（勤務時間帯）'!$C$6:$K$35,9,FALSE))</f>
        <v/>
      </c>
      <c r="AM44" s="992" t="str">
        <f>IF(AM43="","",VLOOKUP(AM43,'シフト記号表（勤務時間帯）'!$C$6:$K$35,9,FALSE))</f>
        <v/>
      </c>
      <c r="AN44" s="966" t="str">
        <f>IF(AN43="","",VLOOKUP(AN43,'シフト記号表（勤務時間帯）'!$C$6:$K$35,9,FALSE))</f>
        <v/>
      </c>
      <c r="AO44" s="979" t="str">
        <f>IF(AO43="","",VLOOKUP(AO43,'シフト記号表（勤務時間帯）'!$C$6:$K$35,9,FALSE))</f>
        <v/>
      </c>
      <c r="AP44" s="979" t="str">
        <f>IF(AP43="","",VLOOKUP(AP43,'シフト記号表（勤務時間帯）'!$C$6:$K$35,9,FALSE))</f>
        <v/>
      </c>
      <c r="AQ44" s="979" t="str">
        <f>IF(AQ43="","",VLOOKUP(AQ43,'シフト記号表（勤務時間帯）'!$C$6:$K$35,9,FALSE))</f>
        <v/>
      </c>
      <c r="AR44" s="979" t="str">
        <f>IF(AR43="","",VLOOKUP(AR43,'シフト記号表（勤務時間帯）'!$C$6:$K$35,9,FALSE))</f>
        <v/>
      </c>
      <c r="AS44" s="979" t="str">
        <f>IF(AS43="","",VLOOKUP(AS43,'シフト記号表（勤務時間帯）'!$C$6:$K$35,9,FALSE))</f>
        <v/>
      </c>
      <c r="AT44" s="992" t="str">
        <f>IF(AT43="","",VLOOKUP(AT43,'シフト記号表（勤務時間帯）'!$C$6:$K$35,9,FALSE))</f>
        <v/>
      </c>
      <c r="AU44" s="966" t="str">
        <f>IF(AU43="","",VLOOKUP(AU43,'シフト記号表（勤務時間帯）'!$C$6:$K$35,9,FALSE))</f>
        <v/>
      </c>
      <c r="AV44" s="979" t="str">
        <f>IF(AV43="","",VLOOKUP(AV43,'シフト記号表（勤務時間帯）'!$C$6:$K$35,9,FALSE))</f>
        <v/>
      </c>
      <c r="AW44" s="979" t="str">
        <f>IF(AW43="","",VLOOKUP(AW43,'シフト記号表（勤務時間帯）'!$C$6:$K$35,9,FALSE))</f>
        <v/>
      </c>
      <c r="AX44" s="1046">
        <f>IF($BB$3="４週",SUM(S44:AT44),IF($BB$3="暦月",SUM(S44:AW44),""))</f>
        <v>0</v>
      </c>
      <c r="AY44" s="1059"/>
      <c r="AZ44" s="1071">
        <f>IF($BB$3="４週",AX44/4,IF($BB$3="暦月",参考様式８!AX44/(参考様式８!$BB$8/7),""))</f>
        <v>0</v>
      </c>
      <c r="BA44" s="1080"/>
      <c r="BB44" s="1093"/>
      <c r="BC44" s="1109"/>
      <c r="BD44" s="1109"/>
      <c r="BE44" s="1109"/>
      <c r="BF44" s="1123"/>
    </row>
    <row r="45" spans="2:58" ht="20.25" customHeight="1">
      <c r="B45" s="793"/>
      <c r="C45" s="816"/>
      <c r="D45" s="837"/>
      <c r="E45" s="847"/>
      <c r="F45" s="850">
        <f>C43</f>
        <v>0</v>
      </c>
      <c r="G45" s="865"/>
      <c r="H45" s="878"/>
      <c r="I45" s="887"/>
      <c r="J45" s="887"/>
      <c r="K45" s="892"/>
      <c r="L45" s="904"/>
      <c r="M45" s="914"/>
      <c r="N45" s="914"/>
      <c r="O45" s="926"/>
      <c r="P45" s="933" t="s">
        <v>702</v>
      </c>
      <c r="Q45" s="942"/>
      <c r="R45" s="950"/>
      <c r="S45" s="967" t="str">
        <f>IF(S43="","",VLOOKUP(S43,'シフト記号表（勤務時間帯）'!$C$6:$U$35,19,FALSE))</f>
        <v/>
      </c>
      <c r="T45" s="980" t="str">
        <f>IF(T43="","",VLOOKUP(T43,'シフト記号表（勤務時間帯）'!$C$6:$U$35,19,FALSE))</f>
        <v/>
      </c>
      <c r="U45" s="980" t="str">
        <f>IF(U43="","",VLOOKUP(U43,'シフト記号表（勤務時間帯）'!$C$6:$U$35,19,FALSE))</f>
        <v/>
      </c>
      <c r="V45" s="980" t="str">
        <f>IF(V43="","",VLOOKUP(V43,'シフト記号表（勤務時間帯）'!$C$6:$U$35,19,FALSE))</f>
        <v/>
      </c>
      <c r="W45" s="980" t="str">
        <f>IF(W43="","",VLOOKUP(W43,'シフト記号表（勤務時間帯）'!$C$6:$U$35,19,FALSE))</f>
        <v/>
      </c>
      <c r="X45" s="980" t="str">
        <f>IF(X43="","",VLOOKUP(X43,'シフト記号表（勤務時間帯）'!$C$6:$U$35,19,FALSE))</f>
        <v/>
      </c>
      <c r="Y45" s="993" t="str">
        <f>IF(Y43="","",VLOOKUP(Y43,'シフト記号表（勤務時間帯）'!$C$6:$U$35,19,FALSE))</f>
        <v/>
      </c>
      <c r="Z45" s="967" t="str">
        <f>IF(Z43="","",VLOOKUP(Z43,'シフト記号表（勤務時間帯）'!$C$6:$U$35,19,FALSE))</f>
        <v/>
      </c>
      <c r="AA45" s="980" t="str">
        <f>IF(AA43="","",VLOOKUP(AA43,'シフト記号表（勤務時間帯）'!$C$6:$U$35,19,FALSE))</f>
        <v/>
      </c>
      <c r="AB45" s="980" t="str">
        <f>IF(AB43="","",VLOOKUP(AB43,'シフト記号表（勤務時間帯）'!$C$6:$U$35,19,FALSE))</f>
        <v/>
      </c>
      <c r="AC45" s="980" t="str">
        <f>IF(AC43="","",VLOOKUP(AC43,'シフト記号表（勤務時間帯）'!$C$6:$U$35,19,FALSE))</f>
        <v/>
      </c>
      <c r="AD45" s="980" t="str">
        <f>IF(AD43="","",VLOOKUP(AD43,'シフト記号表（勤務時間帯）'!$C$6:$U$35,19,FALSE))</f>
        <v/>
      </c>
      <c r="AE45" s="980" t="str">
        <f>IF(AE43="","",VLOOKUP(AE43,'シフト記号表（勤務時間帯）'!$C$6:$U$35,19,FALSE))</f>
        <v/>
      </c>
      <c r="AF45" s="993" t="str">
        <f>IF(AF43="","",VLOOKUP(AF43,'シフト記号表（勤務時間帯）'!$C$6:$U$35,19,FALSE))</f>
        <v/>
      </c>
      <c r="AG45" s="967" t="str">
        <f>IF(AG43="","",VLOOKUP(AG43,'シフト記号表（勤務時間帯）'!$C$6:$U$35,19,FALSE))</f>
        <v/>
      </c>
      <c r="AH45" s="980" t="str">
        <f>IF(AH43="","",VLOOKUP(AH43,'シフト記号表（勤務時間帯）'!$C$6:$U$35,19,FALSE))</f>
        <v/>
      </c>
      <c r="AI45" s="980" t="str">
        <f>IF(AI43="","",VLOOKUP(AI43,'シフト記号表（勤務時間帯）'!$C$6:$U$35,19,FALSE))</f>
        <v/>
      </c>
      <c r="AJ45" s="980" t="str">
        <f>IF(AJ43="","",VLOOKUP(AJ43,'シフト記号表（勤務時間帯）'!$C$6:$U$35,19,FALSE))</f>
        <v/>
      </c>
      <c r="AK45" s="980" t="str">
        <f>IF(AK43="","",VLOOKUP(AK43,'シフト記号表（勤務時間帯）'!$C$6:$U$35,19,FALSE))</f>
        <v/>
      </c>
      <c r="AL45" s="980" t="str">
        <f>IF(AL43="","",VLOOKUP(AL43,'シフト記号表（勤務時間帯）'!$C$6:$U$35,19,FALSE))</f>
        <v/>
      </c>
      <c r="AM45" s="993" t="str">
        <f>IF(AM43="","",VLOOKUP(AM43,'シフト記号表（勤務時間帯）'!$C$6:$U$35,19,FALSE))</f>
        <v/>
      </c>
      <c r="AN45" s="967" t="str">
        <f>IF(AN43="","",VLOOKUP(AN43,'シフト記号表（勤務時間帯）'!$C$6:$U$35,19,FALSE))</f>
        <v/>
      </c>
      <c r="AO45" s="980" t="str">
        <f>IF(AO43="","",VLOOKUP(AO43,'シフト記号表（勤務時間帯）'!$C$6:$U$35,19,FALSE))</f>
        <v/>
      </c>
      <c r="AP45" s="980" t="str">
        <f>IF(AP43="","",VLOOKUP(AP43,'シフト記号表（勤務時間帯）'!$C$6:$U$35,19,FALSE))</f>
        <v/>
      </c>
      <c r="AQ45" s="980" t="str">
        <f>IF(AQ43="","",VLOOKUP(AQ43,'シフト記号表（勤務時間帯）'!$C$6:$U$35,19,FALSE))</f>
        <v/>
      </c>
      <c r="AR45" s="980" t="str">
        <f>IF(AR43="","",VLOOKUP(AR43,'シフト記号表（勤務時間帯）'!$C$6:$U$35,19,FALSE))</f>
        <v/>
      </c>
      <c r="AS45" s="980" t="str">
        <f>IF(AS43="","",VLOOKUP(AS43,'シフト記号表（勤務時間帯）'!$C$6:$U$35,19,FALSE))</f>
        <v/>
      </c>
      <c r="AT45" s="993" t="str">
        <f>IF(AT43="","",VLOOKUP(AT43,'シフト記号表（勤務時間帯）'!$C$6:$U$35,19,FALSE))</f>
        <v/>
      </c>
      <c r="AU45" s="967" t="str">
        <f>IF(AU43="","",VLOOKUP(AU43,'シフト記号表（勤務時間帯）'!$C$6:$U$35,19,FALSE))</f>
        <v/>
      </c>
      <c r="AV45" s="980" t="str">
        <f>IF(AV43="","",VLOOKUP(AV43,'シフト記号表（勤務時間帯）'!$C$6:$U$35,19,FALSE))</f>
        <v/>
      </c>
      <c r="AW45" s="980" t="str">
        <f>IF(AW43="","",VLOOKUP(AW43,'シフト記号表（勤務時間帯）'!$C$6:$U$35,19,FALSE))</f>
        <v/>
      </c>
      <c r="AX45" s="1047">
        <f>IF($BB$3="４週",SUM(S45:AT45),IF($BB$3="暦月",SUM(S45:AW45),""))</f>
        <v>0</v>
      </c>
      <c r="AY45" s="1060"/>
      <c r="AZ45" s="1072">
        <f>IF($BB$3="４週",AX45/4,IF($BB$3="暦月",参考様式８!AX45/(参考様式８!$BB$8/7),""))</f>
        <v>0</v>
      </c>
      <c r="BA45" s="1081"/>
      <c r="BB45" s="1094"/>
      <c r="BC45" s="1110"/>
      <c r="BD45" s="1110"/>
      <c r="BE45" s="1110"/>
      <c r="BF45" s="1124"/>
    </row>
    <row r="46" spans="2:58" ht="20.25" customHeight="1">
      <c r="B46" s="793">
        <f>B43+1</f>
        <v>9</v>
      </c>
      <c r="C46" s="814"/>
      <c r="D46" s="835"/>
      <c r="E46" s="845"/>
      <c r="F46" s="852"/>
      <c r="G46" s="852"/>
      <c r="H46" s="879"/>
      <c r="I46" s="887"/>
      <c r="J46" s="887"/>
      <c r="K46" s="892"/>
      <c r="L46" s="903"/>
      <c r="M46" s="913"/>
      <c r="N46" s="913"/>
      <c r="O46" s="925"/>
      <c r="P46" s="934" t="s">
        <v>554</v>
      </c>
      <c r="Q46" s="943"/>
      <c r="R46" s="951"/>
      <c r="S46" s="965"/>
      <c r="T46" s="978"/>
      <c r="U46" s="978"/>
      <c r="V46" s="978"/>
      <c r="W46" s="978"/>
      <c r="X46" s="978"/>
      <c r="Y46" s="991"/>
      <c r="Z46" s="965"/>
      <c r="AA46" s="978"/>
      <c r="AB46" s="978"/>
      <c r="AC46" s="978"/>
      <c r="AD46" s="978"/>
      <c r="AE46" s="978"/>
      <c r="AF46" s="991"/>
      <c r="AG46" s="965"/>
      <c r="AH46" s="978"/>
      <c r="AI46" s="978"/>
      <c r="AJ46" s="978"/>
      <c r="AK46" s="978"/>
      <c r="AL46" s="978"/>
      <c r="AM46" s="991"/>
      <c r="AN46" s="965"/>
      <c r="AO46" s="978"/>
      <c r="AP46" s="978"/>
      <c r="AQ46" s="978"/>
      <c r="AR46" s="978"/>
      <c r="AS46" s="978"/>
      <c r="AT46" s="991"/>
      <c r="AU46" s="965"/>
      <c r="AV46" s="978"/>
      <c r="AW46" s="978"/>
      <c r="AX46" s="1048"/>
      <c r="AY46" s="1061"/>
      <c r="AZ46" s="1073"/>
      <c r="BA46" s="1082"/>
      <c r="BB46" s="1095"/>
      <c r="BC46" s="1111"/>
      <c r="BD46" s="1111"/>
      <c r="BE46" s="1111"/>
      <c r="BF46" s="1125"/>
    </row>
    <row r="47" spans="2:58" ht="20.25" customHeight="1">
      <c r="B47" s="793"/>
      <c r="C47" s="815"/>
      <c r="D47" s="836"/>
      <c r="E47" s="846"/>
      <c r="F47" s="850"/>
      <c r="G47" s="864"/>
      <c r="H47" s="878"/>
      <c r="I47" s="887"/>
      <c r="J47" s="887"/>
      <c r="K47" s="892"/>
      <c r="L47" s="902"/>
      <c r="M47" s="912"/>
      <c r="N47" s="912"/>
      <c r="O47" s="924"/>
      <c r="P47" s="932" t="s">
        <v>701</v>
      </c>
      <c r="Q47" s="941"/>
      <c r="R47" s="949"/>
      <c r="S47" s="966" t="str">
        <f>IF(S46="","",VLOOKUP(S46,'シフト記号表（勤務時間帯）'!$C$6:$K$35,9,FALSE))</f>
        <v/>
      </c>
      <c r="T47" s="979" t="str">
        <f>IF(T46="","",VLOOKUP(T46,'シフト記号表（勤務時間帯）'!$C$6:$K$35,9,FALSE))</f>
        <v/>
      </c>
      <c r="U47" s="979" t="str">
        <f>IF(U46="","",VLOOKUP(U46,'シフト記号表（勤務時間帯）'!$C$6:$K$35,9,FALSE))</f>
        <v/>
      </c>
      <c r="V47" s="979" t="str">
        <f>IF(V46="","",VLOOKUP(V46,'シフト記号表（勤務時間帯）'!$C$6:$K$35,9,FALSE))</f>
        <v/>
      </c>
      <c r="W47" s="979" t="str">
        <f>IF(W46="","",VLOOKUP(W46,'シフト記号表（勤務時間帯）'!$C$6:$K$35,9,FALSE))</f>
        <v/>
      </c>
      <c r="X47" s="979" t="str">
        <f>IF(X46="","",VLOOKUP(X46,'シフト記号表（勤務時間帯）'!$C$6:$K$35,9,FALSE))</f>
        <v/>
      </c>
      <c r="Y47" s="992" t="str">
        <f>IF(Y46="","",VLOOKUP(Y46,'シフト記号表（勤務時間帯）'!$C$6:$K$35,9,FALSE))</f>
        <v/>
      </c>
      <c r="Z47" s="966" t="str">
        <f>IF(Z46="","",VLOOKUP(Z46,'シフト記号表（勤務時間帯）'!$C$6:$K$35,9,FALSE))</f>
        <v/>
      </c>
      <c r="AA47" s="979" t="str">
        <f>IF(AA46="","",VLOOKUP(AA46,'シフト記号表（勤務時間帯）'!$C$6:$K$35,9,FALSE))</f>
        <v/>
      </c>
      <c r="AB47" s="979" t="str">
        <f>IF(AB46="","",VLOOKUP(AB46,'シフト記号表（勤務時間帯）'!$C$6:$K$35,9,FALSE))</f>
        <v/>
      </c>
      <c r="AC47" s="979" t="str">
        <f>IF(AC46="","",VLOOKUP(AC46,'シフト記号表（勤務時間帯）'!$C$6:$K$35,9,FALSE))</f>
        <v/>
      </c>
      <c r="AD47" s="979" t="str">
        <f>IF(AD46="","",VLOOKUP(AD46,'シフト記号表（勤務時間帯）'!$C$6:$K$35,9,FALSE))</f>
        <v/>
      </c>
      <c r="AE47" s="979" t="str">
        <f>IF(AE46="","",VLOOKUP(AE46,'シフト記号表（勤務時間帯）'!$C$6:$K$35,9,FALSE))</f>
        <v/>
      </c>
      <c r="AF47" s="992" t="str">
        <f>IF(AF46="","",VLOOKUP(AF46,'シフト記号表（勤務時間帯）'!$C$6:$K$35,9,FALSE))</f>
        <v/>
      </c>
      <c r="AG47" s="966" t="str">
        <f>IF(AG46="","",VLOOKUP(AG46,'シフト記号表（勤務時間帯）'!$C$6:$K$35,9,FALSE))</f>
        <v/>
      </c>
      <c r="AH47" s="979" t="str">
        <f>IF(AH46="","",VLOOKUP(AH46,'シフト記号表（勤務時間帯）'!$C$6:$K$35,9,FALSE))</f>
        <v/>
      </c>
      <c r="AI47" s="979" t="str">
        <f>IF(AI46="","",VLOOKUP(AI46,'シフト記号表（勤務時間帯）'!$C$6:$K$35,9,FALSE))</f>
        <v/>
      </c>
      <c r="AJ47" s="979" t="str">
        <f>IF(AJ46="","",VLOOKUP(AJ46,'シフト記号表（勤務時間帯）'!$C$6:$K$35,9,FALSE))</f>
        <v/>
      </c>
      <c r="AK47" s="979" t="str">
        <f>IF(AK46="","",VLOOKUP(AK46,'シフト記号表（勤務時間帯）'!$C$6:$K$35,9,FALSE))</f>
        <v/>
      </c>
      <c r="AL47" s="979" t="str">
        <f>IF(AL46="","",VLOOKUP(AL46,'シフト記号表（勤務時間帯）'!$C$6:$K$35,9,FALSE))</f>
        <v/>
      </c>
      <c r="AM47" s="992" t="str">
        <f>IF(AM46="","",VLOOKUP(AM46,'シフト記号表（勤務時間帯）'!$C$6:$K$35,9,FALSE))</f>
        <v/>
      </c>
      <c r="AN47" s="966" t="str">
        <f>IF(AN46="","",VLOOKUP(AN46,'シフト記号表（勤務時間帯）'!$C$6:$K$35,9,FALSE))</f>
        <v/>
      </c>
      <c r="AO47" s="979" t="str">
        <f>IF(AO46="","",VLOOKUP(AO46,'シフト記号表（勤務時間帯）'!$C$6:$K$35,9,FALSE))</f>
        <v/>
      </c>
      <c r="AP47" s="979" t="str">
        <f>IF(AP46="","",VLOOKUP(AP46,'シフト記号表（勤務時間帯）'!$C$6:$K$35,9,FALSE))</f>
        <v/>
      </c>
      <c r="AQ47" s="979" t="str">
        <f>IF(AQ46="","",VLOOKUP(AQ46,'シフト記号表（勤務時間帯）'!$C$6:$K$35,9,FALSE))</f>
        <v/>
      </c>
      <c r="AR47" s="979" t="str">
        <f>IF(AR46="","",VLOOKUP(AR46,'シフト記号表（勤務時間帯）'!$C$6:$K$35,9,FALSE))</f>
        <v/>
      </c>
      <c r="AS47" s="979" t="str">
        <f>IF(AS46="","",VLOOKUP(AS46,'シフト記号表（勤務時間帯）'!$C$6:$K$35,9,FALSE))</f>
        <v/>
      </c>
      <c r="AT47" s="992" t="str">
        <f>IF(AT46="","",VLOOKUP(AT46,'シフト記号表（勤務時間帯）'!$C$6:$K$35,9,FALSE))</f>
        <v/>
      </c>
      <c r="AU47" s="966" t="str">
        <f>IF(AU46="","",VLOOKUP(AU46,'シフト記号表（勤務時間帯）'!$C$6:$K$35,9,FALSE))</f>
        <v/>
      </c>
      <c r="AV47" s="979" t="str">
        <f>IF(AV46="","",VLOOKUP(AV46,'シフト記号表（勤務時間帯）'!$C$6:$K$35,9,FALSE))</f>
        <v/>
      </c>
      <c r="AW47" s="979" t="str">
        <f>IF(AW46="","",VLOOKUP(AW46,'シフト記号表（勤務時間帯）'!$C$6:$K$35,9,FALSE))</f>
        <v/>
      </c>
      <c r="AX47" s="1046">
        <f>IF($BB$3="４週",SUM(S47:AT47),IF($BB$3="暦月",SUM(S47:AW47),""))</f>
        <v>0</v>
      </c>
      <c r="AY47" s="1059"/>
      <c r="AZ47" s="1071">
        <f>IF($BB$3="４週",AX47/4,IF($BB$3="暦月",参考様式８!AX47/(参考様式８!$BB$8/7),""))</f>
        <v>0</v>
      </c>
      <c r="BA47" s="1080"/>
      <c r="BB47" s="1093"/>
      <c r="BC47" s="1109"/>
      <c r="BD47" s="1109"/>
      <c r="BE47" s="1109"/>
      <c r="BF47" s="1123"/>
    </row>
    <row r="48" spans="2:58" ht="20.25" customHeight="1">
      <c r="B48" s="793"/>
      <c r="C48" s="816"/>
      <c r="D48" s="837"/>
      <c r="E48" s="847"/>
      <c r="F48" s="850">
        <f>C46</f>
        <v>0</v>
      </c>
      <c r="G48" s="865"/>
      <c r="H48" s="878"/>
      <c r="I48" s="887"/>
      <c r="J48" s="887"/>
      <c r="K48" s="892"/>
      <c r="L48" s="904"/>
      <c r="M48" s="914"/>
      <c r="N48" s="914"/>
      <c r="O48" s="926"/>
      <c r="P48" s="933" t="s">
        <v>702</v>
      </c>
      <c r="Q48" s="942"/>
      <c r="R48" s="950"/>
      <c r="S48" s="967" t="str">
        <f>IF(S46="","",VLOOKUP(S46,'シフト記号表（勤務時間帯）'!$C$6:$U$35,19,FALSE))</f>
        <v/>
      </c>
      <c r="T48" s="980" t="str">
        <f>IF(T46="","",VLOOKUP(T46,'シフト記号表（勤務時間帯）'!$C$6:$U$35,19,FALSE))</f>
        <v/>
      </c>
      <c r="U48" s="980" t="str">
        <f>IF(U46="","",VLOOKUP(U46,'シフト記号表（勤務時間帯）'!$C$6:$U$35,19,FALSE))</f>
        <v/>
      </c>
      <c r="V48" s="980" t="str">
        <f>IF(V46="","",VLOOKUP(V46,'シフト記号表（勤務時間帯）'!$C$6:$U$35,19,FALSE))</f>
        <v/>
      </c>
      <c r="W48" s="980" t="str">
        <f>IF(W46="","",VLOOKUP(W46,'シフト記号表（勤務時間帯）'!$C$6:$U$35,19,FALSE))</f>
        <v/>
      </c>
      <c r="X48" s="980" t="str">
        <f>IF(X46="","",VLOOKUP(X46,'シフト記号表（勤務時間帯）'!$C$6:$U$35,19,FALSE))</f>
        <v/>
      </c>
      <c r="Y48" s="993" t="str">
        <f>IF(Y46="","",VLOOKUP(Y46,'シフト記号表（勤務時間帯）'!$C$6:$U$35,19,FALSE))</f>
        <v/>
      </c>
      <c r="Z48" s="967" t="str">
        <f>IF(Z46="","",VLOOKUP(Z46,'シフト記号表（勤務時間帯）'!$C$6:$U$35,19,FALSE))</f>
        <v/>
      </c>
      <c r="AA48" s="980" t="str">
        <f>IF(AA46="","",VLOOKUP(AA46,'シフト記号表（勤務時間帯）'!$C$6:$U$35,19,FALSE))</f>
        <v/>
      </c>
      <c r="AB48" s="980" t="str">
        <f>IF(AB46="","",VLOOKUP(AB46,'シフト記号表（勤務時間帯）'!$C$6:$U$35,19,FALSE))</f>
        <v/>
      </c>
      <c r="AC48" s="980" t="str">
        <f>IF(AC46="","",VLOOKUP(AC46,'シフト記号表（勤務時間帯）'!$C$6:$U$35,19,FALSE))</f>
        <v/>
      </c>
      <c r="AD48" s="980" t="str">
        <f>IF(AD46="","",VLOOKUP(AD46,'シフト記号表（勤務時間帯）'!$C$6:$U$35,19,FALSE))</f>
        <v/>
      </c>
      <c r="AE48" s="980" t="str">
        <f>IF(AE46="","",VLOOKUP(AE46,'シフト記号表（勤務時間帯）'!$C$6:$U$35,19,FALSE))</f>
        <v/>
      </c>
      <c r="AF48" s="993" t="str">
        <f>IF(AF46="","",VLOOKUP(AF46,'シフト記号表（勤務時間帯）'!$C$6:$U$35,19,FALSE))</f>
        <v/>
      </c>
      <c r="AG48" s="967" t="str">
        <f>IF(AG46="","",VLOOKUP(AG46,'シフト記号表（勤務時間帯）'!$C$6:$U$35,19,FALSE))</f>
        <v/>
      </c>
      <c r="AH48" s="980" t="str">
        <f>IF(AH46="","",VLOOKUP(AH46,'シフト記号表（勤務時間帯）'!$C$6:$U$35,19,FALSE))</f>
        <v/>
      </c>
      <c r="AI48" s="980" t="str">
        <f>IF(AI46="","",VLOOKUP(AI46,'シフト記号表（勤務時間帯）'!$C$6:$U$35,19,FALSE))</f>
        <v/>
      </c>
      <c r="AJ48" s="980" t="str">
        <f>IF(AJ46="","",VLOOKUP(AJ46,'シフト記号表（勤務時間帯）'!$C$6:$U$35,19,FALSE))</f>
        <v/>
      </c>
      <c r="AK48" s="980" t="str">
        <f>IF(AK46="","",VLOOKUP(AK46,'シフト記号表（勤務時間帯）'!$C$6:$U$35,19,FALSE))</f>
        <v/>
      </c>
      <c r="AL48" s="980" t="str">
        <f>IF(AL46="","",VLOOKUP(AL46,'シフト記号表（勤務時間帯）'!$C$6:$U$35,19,FALSE))</f>
        <v/>
      </c>
      <c r="AM48" s="993" t="str">
        <f>IF(AM46="","",VLOOKUP(AM46,'シフト記号表（勤務時間帯）'!$C$6:$U$35,19,FALSE))</f>
        <v/>
      </c>
      <c r="AN48" s="967" t="str">
        <f>IF(AN46="","",VLOOKUP(AN46,'シフト記号表（勤務時間帯）'!$C$6:$U$35,19,FALSE))</f>
        <v/>
      </c>
      <c r="AO48" s="980" t="str">
        <f>IF(AO46="","",VLOOKUP(AO46,'シフト記号表（勤務時間帯）'!$C$6:$U$35,19,FALSE))</f>
        <v/>
      </c>
      <c r="AP48" s="980" t="str">
        <f>IF(AP46="","",VLOOKUP(AP46,'シフト記号表（勤務時間帯）'!$C$6:$U$35,19,FALSE))</f>
        <v/>
      </c>
      <c r="AQ48" s="980" t="str">
        <f>IF(AQ46="","",VLOOKUP(AQ46,'シフト記号表（勤務時間帯）'!$C$6:$U$35,19,FALSE))</f>
        <v/>
      </c>
      <c r="AR48" s="980" t="str">
        <f>IF(AR46="","",VLOOKUP(AR46,'シフト記号表（勤務時間帯）'!$C$6:$U$35,19,FALSE))</f>
        <v/>
      </c>
      <c r="AS48" s="980" t="str">
        <f>IF(AS46="","",VLOOKUP(AS46,'シフト記号表（勤務時間帯）'!$C$6:$U$35,19,FALSE))</f>
        <v/>
      </c>
      <c r="AT48" s="993" t="str">
        <f>IF(AT46="","",VLOOKUP(AT46,'シフト記号表（勤務時間帯）'!$C$6:$U$35,19,FALSE))</f>
        <v/>
      </c>
      <c r="AU48" s="967" t="str">
        <f>IF(AU46="","",VLOOKUP(AU46,'シフト記号表（勤務時間帯）'!$C$6:$U$35,19,FALSE))</f>
        <v/>
      </c>
      <c r="AV48" s="980" t="str">
        <f>IF(AV46="","",VLOOKUP(AV46,'シフト記号表（勤務時間帯）'!$C$6:$U$35,19,FALSE))</f>
        <v/>
      </c>
      <c r="AW48" s="980" t="str">
        <f>IF(AW46="","",VLOOKUP(AW46,'シフト記号表（勤務時間帯）'!$C$6:$U$35,19,FALSE))</f>
        <v/>
      </c>
      <c r="AX48" s="1047">
        <f>IF($BB$3="４週",SUM(S48:AT48),IF($BB$3="暦月",SUM(S48:AW48),""))</f>
        <v>0</v>
      </c>
      <c r="AY48" s="1060"/>
      <c r="AZ48" s="1072">
        <f>IF($BB$3="４週",AX48/4,IF($BB$3="暦月",参考様式８!AX48/(参考様式８!$BB$8/7),""))</f>
        <v>0</v>
      </c>
      <c r="BA48" s="1081"/>
      <c r="BB48" s="1094"/>
      <c r="BC48" s="1110"/>
      <c r="BD48" s="1110"/>
      <c r="BE48" s="1110"/>
      <c r="BF48" s="1124"/>
    </row>
    <row r="49" spans="2:58" ht="20.25" customHeight="1">
      <c r="B49" s="793">
        <f>B46+1</f>
        <v>10</v>
      </c>
      <c r="C49" s="814"/>
      <c r="D49" s="835"/>
      <c r="E49" s="845"/>
      <c r="F49" s="852"/>
      <c r="G49" s="852"/>
      <c r="H49" s="879"/>
      <c r="I49" s="887"/>
      <c r="J49" s="887"/>
      <c r="K49" s="892"/>
      <c r="L49" s="903"/>
      <c r="M49" s="913"/>
      <c r="N49" s="913"/>
      <c r="O49" s="925"/>
      <c r="P49" s="934" t="s">
        <v>554</v>
      </c>
      <c r="Q49" s="943"/>
      <c r="R49" s="951"/>
      <c r="S49" s="965"/>
      <c r="T49" s="978"/>
      <c r="U49" s="978"/>
      <c r="V49" s="978"/>
      <c r="W49" s="978"/>
      <c r="X49" s="978"/>
      <c r="Y49" s="991"/>
      <c r="Z49" s="965"/>
      <c r="AA49" s="978"/>
      <c r="AB49" s="978"/>
      <c r="AC49" s="978"/>
      <c r="AD49" s="978"/>
      <c r="AE49" s="978"/>
      <c r="AF49" s="991"/>
      <c r="AG49" s="965"/>
      <c r="AH49" s="978"/>
      <c r="AI49" s="978"/>
      <c r="AJ49" s="978"/>
      <c r="AK49" s="978"/>
      <c r="AL49" s="978"/>
      <c r="AM49" s="991"/>
      <c r="AN49" s="965"/>
      <c r="AO49" s="978"/>
      <c r="AP49" s="978"/>
      <c r="AQ49" s="978"/>
      <c r="AR49" s="978"/>
      <c r="AS49" s="978"/>
      <c r="AT49" s="991"/>
      <c r="AU49" s="965"/>
      <c r="AV49" s="978"/>
      <c r="AW49" s="978"/>
      <c r="AX49" s="1048"/>
      <c r="AY49" s="1061"/>
      <c r="AZ49" s="1073"/>
      <c r="BA49" s="1082"/>
      <c r="BB49" s="1095"/>
      <c r="BC49" s="1111"/>
      <c r="BD49" s="1111"/>
      <c r="BE49" s="1111"/>
      <c r="BF49" s="1125"/>
    </row>
    <row r="50" spans="2:58" ht="20.25" customHeight="1">
      <c r="B50" s="793"/>
      <c r="C50" s="815"/>
      <c r="D50" s="836"/>
      <c r="E50" s="846"/>
      <c r="F50" s="850"/>
      <c r="G50" s="864"/>
      <c r="H50" s="878"/>
      <c r="I50" s="887"/>
      <c r="J50" s="887"/>
      <c r="K50" s="892"/>
      <c r="L50" s="902"/>
      <c r="M50" s="912"/>
      <c r="N50" s="912"/>
      <c r="O50" s="924"/>
      <c r="P50" s="932" t="s">
        <v>701</v>
      </c>
      <c r="Q50" s="941"/>
      <c r="R50" s="949"/>
      <c r="S50" s="966" t="str">
        <f>IF(S49="","",VLOOKUP(S49,'シフト記号表（勤務時間帯）'!$C$6:$K$35,9,FALSE))</f>
        <v/>
      </c>
      <c r="T50" s="979" t="str">
        <f>IF(T49="","",VLOOKUP(T49,'シフト記号表（勤務時間帯）'!$C$6:$K$35,9,FALSE))</f>
        <v/>
      </c>
      <c r="U50" s="979" t="str">
        <f>IF(U49="","",VLOOKUP(U49,'シフト記号表（勤務時間帯）'!$C$6:$K$35,9,FALSE))</f>
        <v/>
      </c>
      <c r="V50" s="979" t="str">
        <f>IF(V49="","",VLOOKUP(V49,'シフト記号表（勤務時間帯）'!$C$6:$K$35,9,FALSE))</f>
        <v/>
      </c>
      <c r="W50" s="979" t="str">
        <f>IF(W49="","",VLOOKUP(W49,'シフト記号表（勤務時間帯）'!$C$6:$K$35,9,FALSE))</f>
        <v/>
      </c>
      <c r="X50" s="979" t="str">
        <f>IF(X49="","",VLOOKUP(X49,'シフト記号表（勤務時間帯）'!$C$6:$K$35,9,FALSE))</f>
        <v/>
      </c>
      <c r="Y50" s="992" t="str">
        <f>IF(Y49="","",VLOOKUP(Y49,'シフト記号表（勤務時間帯）'!$C$6:$K$35,9,FALSE))</f>
        <v/>
      </c>
      <c r="Z50" s="966" t="str">
        <f>IF(Z49="","",VLOOKUP(Z49,'シフト記号表（勤務時間帯）'!$C$6:$K$35,9,FALSE))</f>
        <v/>
      </c>
      <c r="AA50" s="979" t="str">
        <f>IF(AA49="","",VLOOKUP(AA49,'シフト記号表（勤務時間帯）'!$C$6:$K$35,9,FALSE))</f>
        <v/>
      </c>
      <c r="AB50" s="979" t="str">
        <f>IF(AB49="","",VLOOKUP(AB49,'シフト記号表（勤務時間帯）'!$C$6:$K$35,9,FALSE))</f>
        <v/>
      </c>
      <c r="AC50" s="979" t="str">
        <f>IF(AC49="","",VLOOKUP(AC49,'シフト記号表（勤務時間帯）'!$C$6:$K$35,9,FALSE))</f>
        <v/>
      </c>
      <c r="AD50" s="979" t="str">
        <f>IF(AD49="","",VLOOKUP(AD49,'シフト記号表（勤務時間帯）'!$C$6:$K$35,9,FALSE))</f>
        <v/>
      </c>
      <c r="AE50" s="979" t="str">
        <f>IF(AE49="","",VLOOKUP(AE49,'シフト記号表（勤務時間帯）'!$C$6:$K$35,9,FALSE))</f>
        <v/>
      </c>
      <c r="AF50" s="992" t="str">
        <f>IF(AF49="","",VLOOKUP(AF49,'シフト記号表（勤務時間帯）'!$C$6:$K$35,9,FALSE))</f>
        <v/>
      </c>
      <c r="AG50" s="966" t="str">
        <f>IF(AG49="","",VLOOKUP(AG49,'シフト記号表（勤務時間帯）'!$C$6:$K$35,9,FALSE))</f>
        <v/>
      </c>
      <c r="AH50" s="979" t="str">
        <f>IF(AH49="","",VLOOKUP(AH49,'シフト記号表（勤務時間帯）'!$C$6:$K$35,9,FALSE))</f>
        <v/>
      </c>
      <c r="AI50" s="979" t="str">
        <f>IF(AI49="","",VLOOKUP(AI49,'シフト記号表（勤務時間帯）'!$C$6:$K$35,9,FALSE))</f>
        <v/>
      </c>
      <c r="AJ50" s="979" t="str">
        <f>IF(AJ49="","",VLOOKUP(AJ49,'シフト記号表（勤務時間帯）'!$C$6:$K$35,9,FALSE))</f>
        <v/>
      </c>
      <c r="AK50" s="979" t="str">
        <f>IF(AK49="","",VLOOKUP(AK49,'シフト記号表（勤務時間帯）'!$C$6:$K$35,9,FALSE))</f>
        <v/>
      </c>
      <c r="AL50" s="979" t="str">
        <f>IF(AL49="","",VLOOKUP(AL49,'シフト記号表（勤務時間帯）'!$C$6:$K$35,9,FALSE))</f>
        <v/>
      </c>
      <c r="AM50" s="992" t="str">
        <f>IF(AM49="","",VLOOKUP(AM49,'シフト記号表（勤務時間帯）'!$C$6:$K$35,9,FALSE))</f>
        <v/>
      </c>
      <c r="AN50" s="966" t="str">
        <f>IF(AN49="","",VLOOKUP(AN49,'シフト記号表（勤務時間帯）'!$C$6:$K$35,9,FALSE))</f>
        <v/>
      </c>
      <c r="AO50" s="979" t="str">
        <f>IF(AO49="","",VLOOKUP(AO49,'シフト記号表（勤務時間帯）'!$C$6:$K$35,9,FALSE))</f>
        <v/>
      </c>
      <c r="AP50" s="979" t="str">
        <f>IF(AP49="","",VLOOKUP(AP49,'シフト記号表（勤務時間帯）'!$C$6:$K$35,9,FALSE))</f>
        <v/>
      </c>
      <c r="AQ50" s="979" t="str">
        <f>IF(AQ49="","",VLOOKUP(AQ49,'シフト記号表（勤務時間帯）'!$C$6:$K$35,9,FALSE))</f>
        <v/>
      </c>
      <c r="AR50" s="979" t="str">
        <f>IF(AR49="","",VLOOKUP(AR49,'シフト記号表（勤務時間帯）'!$C$6:$K$35,9,FALSE))</f>
        <v/>
      </c>
      <c r="AS50" s="979" t="str">
        <f>IF(AS49="","",VLOOKUP(AS49,'シフト記号表（勤務時間帯）'!$C$6:$K$35,9,FALSE))</f>
        <v/>
      </c>
      <c r="AT50" s="992" t="str">
        <f>IF(AT49="","",VLOOKUP(AT49,'シフト記号表（勤務時間帯）'!$C$6:$K$35,9,FALSE))</f>
        <v/>
      </c>
      <c r="AU50" s="966" t="str">
        <f>IF(AU49="","",VLOOKUP(AU49,'シフト記号表（勤務時間帯）'!$C$6:$K$35,9,FALSE))</f>
        <v/>
      </c>
      <c r="AV50" s="979" t="str">
        <f>IF(AV49="","",VLOOKUP(AV49,'シフト記号表（勤務時間帯）'!$C$6:$K$35,9,FALSE))</f>
        <v/>
      </c>
      <c r="AW50" s="979" t="str">
        <f>IF(AW49="","",VLOOKUP(AW49,'シフト記号表（勤務時間帯）'!$C$6:$K$35,9,FALSE))</f>
        <v/>
      </c>
      <c r="AX50" s="1046">
        <f>IF($BB$3="４週",SUM(S50:AT50),IF($BB$3="暦月",SUM(S50:AW50),""))</f>
        <v>0</v>
      </c>
      <c r="AY50" s="1059"/>
      <c r="AZ50" s="1071">
        <f>IF($BB$3="４週",AX50/4,IF($BB$3="暦月",参考様式８!AX50/(参考様式８!$BB$8/7),""))</f>
        <v>0</v>
      </c>
      <c r="BA50" s="1080"/>
      <c r="BB50" s="1093"/>
      <c r="BC50" s="1109"/>
      <c r="BD50" s="1109"/>
      <c r="BE50" s="1109"/>
      <c r="BF50" s="1123"/>
    </row>
    <row r="51" spans="2:58" ht="20.25" customHeight="1">
      <c r="B51" s="793"/>
      <c r="C51" s="816"/>
      <c r="D51" s="837"/>
      <c r="E51" s="847"/>
      <c r="F51" s="850">
        <f>C49</f>
        <v>0</v>
      </c>
      <c r="G51" s="865"/>
      <c r="H51" s="878"/>
      <c r="I51" s="887"/>
      <c r="J51" s="887"/>
      <c r="K51" s="892"/>
      <c r="L51" s="904"/>
      <c r="M51" s="914"/>
      <c r="N51" s="914"/>
      <c r="O51" s="926"/>
      <c r="P51" s="933" t="s">
        <v>702</v>
      </c>
      <c r="Q51" s="942"/>
      <c r="R51" s="950"/>
      <c r="S51" s="967" t="str">
        <f>IF(S49="","",VLOOKUP(S49,'シフト記号表（勤務時間帯）'!$C$6:$U$35,19,FALSE))</f>
        <v/>
      </c>
      <c r="T51" s="980" t="str">
        <f>IF(T49="","",VLOOKUP(T49,'シフト記号表（勤務時間帯）'!$C$6:$U$35,19,FALSE))</f>
        <v/>
      </c>
      <c r="U51" s="980" t="str">
        <f>IF(U49="","",VLOOKUP(U49,'シフト記号表（勤務時間帯）'!$C$6:$U$35,19,FALSE))</f>
        <v/>
      </c>
      <c r="V51" s="980" t="str">
        <f>IF(V49="","",VLOOKUP(V49,'シフト記号表（勤務時間帯）'!$C$6:$U$35,19,FALSE))</f>
        <v/>
      </c>
      <c r="W51" s="980" t="str">
        <f>IF(W49="","",VLOOKUP(W49,'シフト記号表（勤務時間帯）'!$C$6:$U$35,19,FALSE))</f>
        <v/>
      </c>
      <c r="X51" s="980" t="str">
        <f>IF(X49="","",VLOOKUP(X49,'シフト記号表（勤務時間帯）'!$C$6:$U$35,19,FALSE))</f>
        <v/>
      </c>
      <c r="Y51" s="993" t="str">
        <f>IF(Y49="","",VLOOKUP(Y49,'シフト記号表（勤務時間帯）'!$C$6:$U$35,19,FALSE))</f>
        <v/>
      </c>
      <c r="Z51" s="967" t="str">
        <f>IF(Z49="","",VLOOKUP(Z49,'シフト記号表（勤務時間帯）'!$C$6:$U$35,19,FALSE))</f>
        <v/>
      </c>
      <c r="AA51" s="980" t="str">
        <f>IF(AA49="","",VLOOKUP(AA49,'シフト記号表（勤務時間帯）'!$C$6:$U$35,19,FALSE))</f>
        <v/>
      </c>
      <c r="AB51" s="980" t="str">
        <f>IF(AB49="","",VLOOKUP(AB49,'シフト記号表（勤務時間帯）'!$C$6:$U$35,19,FALSE))</f>
        <v/>
      </c>
      <c r="AC51" s="980" t="str">
        <f>IF(AC49="","",VLOOKUP(AC49,'シフト記号表（勤務時間帯）'!$C$6:$U$35,19,FALSE))</f>
        <v/>
      </c>
      <c r="AD51" s="980" t="str">
        <f>IF(AD49="","",VLOOKUP(AD49,'シフト記号表（勤務時間帯）'!$C$6:$U$35,19,FALSE))</f>
        <v/>
      </c>
      <c r="AE51" s="980" t="str">
        <f>IF(AE49="","",VLOOKUP(AE49,'シフト記号表（勤務時間帯）'!$C$6:$U$35,19,FALSE))</f>
        <v/>
      </c>
      <c r="AF51" s="993" t="str">
        <f>IF(AF49="","",VLOOKUP(AF49,'シフト記号表（勤務時間帯）'!$C$6:$U$35,19,FALSE))</f>
        <v/>
      </c>
      <c r="AG51" s="967" t="str">
        <f>IF(AG49="","",VLOOKUP(AG49,'シフト記号表（勤務時間帯）'!$C$6:$U$35,19,FALSE))</f>
        <v/>
      </c>
      <c r="AH51" s="980" t="str">
        <f>IF(AH49="","",VLOOKUP(AH49,'シフト記号表（勤務時間帯）'!$C$6:$U$35,19,FALSE))</f>
        <v/>
      </c>
      <c r="AI51" s="980" t="str">
        <f>IF(AI49="","",VLOOKUP(AI49,'シフト記号表（勤務時間帯）'!$C$6:$U$35,19,FALSE))</f>
        <v/>
      </c>
      <c r="AJ51" s="980" t="str">
        <f>IF(AJ49="","",VLOOKUP(AJ49,'シフト記号表（勤務時間帯）'!$C$6:$U$35,19,FALSE))</f>
        <v/>
      </c>
      <c r="AK51" s="980" t="str">
        <f>IF(AK49="","",VLOOKUP(AK49,'シフト記号表（勤務時間帯）'!$C$6:$U$35,19,FALSE))</f>
        <v/>
      </c>
      <c r="AL51" s="980" t="str">
        <f>IF(AL49="","",VLOOKUP(AL49,'シフト記号表（勤務時間帯）'!$C$6:$U$35,19,FALSE))</f>
        <v/>
      </c>
      <c r="AM51" s="993" t="str">
        <f>IF(AM49="","",VLOOKUP(AM49,'シフト記号表（勤務時間帯）'!$C$6:$U$35,19,FALSE))</f>
        <v/>
      </c>
      <c r="AN51" s="967" t="str">
        <f>IF(AN49="","",VLOOKUP(AN49,'シフト記号表（勤務時間帯）'!$C$6:$U$35,19,FALSE))</f>
        <v/>
      </c>
      <c r="AO51" s="980" t="str">
        <f>IF(AO49="","",VLOOKUP(AO49,'シフト記号表（勤務時間帯）'!$C$6:$U$35,19,FALSE))</f>
        <v/>
      </c>
      <c r="AP51" s="980" t="str">
        <f>IF(AP49="","",VLOOKUP(AP49,'シフト記号表（勤務時間帯）'!$C$6:$U$35,19,FALSE))</f>
        <v/>
      </c>
      <c r="AQ51" s="980" t="str">
        <f>IF(AQ49="","",VLOOKUP(AQ49,'シフト記号表（勤務時間帯）'!$C$6:$U$35,19,FALSE))</f>
        <v/>
      </c>
      <c r="AR51" s="980" t="str">
        <f>IF(AR49="","",VLOOKUP(AR49,'シフト記号表（勤務時間帯）'!$C$6:$U$35,19,FALSE))</f>
        <v/>
      </c>
      <c r="AS51" s="980" t="str">
        <f>IF(AS49="","",VLOOKUP(AS49,'シフト記号表（勤務時間帯）'!$C$6:$U$35,19,FALSE))</f>
        <v/>
      </c>
      <c r="AT51" s="993" t="str">
        <f>IF(AT49="","",VLOOKUP(AT49,'シフト記号表（勤務時間帯）'!$C$6:$U$35,19,FALSE))</f>
        <v/>
      </c>
      <c r="AU51" s="967" t="str">
        <f>IF(AU49="","",VLOOKUP(AU49,'シフト記号表（勤務時間帯）'!$C$6:$U$35,19,FALSE))</f>
        <v/>
      </c>
      <c r="AV51" s="980" t="str">
        <f>IF(AV49="","",VLOOKUP(AV49,'シフト記号表（勤務時間帯）'!$C$6:$U$35,19,FALSE))</f>
        <v/>
      </c>
      <c r="AW51" s="980" t="str">
        <f>IF(AW49="","",VLOOKUP(AW49,'シフト記号表（勤務時間帯）'!$C$6:$U$35,19,FALSE))</f>
        <v/>
      </c>
      <c r="AX51" s="1047">
        <f>IF($BB$3="４週",SUM(S51:AT51),IF($BB$3="暦月",SUM(S51:AW51),""))</f>
        <v>0</v>
      </c>
      <c r="AY51" s="1060"/>
      <c r="AZ51" s="1072">
        <f>IF($BB$3="４週",AX51/4,IF($BB$3="暦月",参考様式８!AX51/(参考様式８!$BB$8/7),""))</f>
        <v>0</v>
      </c>
      <c r="BA51" s="1081"/>
      <c r="BB51" s="1094"/>
      <c r="BC51" s="1110"/>
      <c r="BD51" s="1110"/>
      <c r="BE51" s="1110"/>
      <c r="BF51" s="1124"/>
    </row>
    <row r="52" spans="2:58" ht="20.25" customHeight="1">
      <c r="B52" s="793">
        <f>B49+1</f>
        <v>11</v>
      </c>
      <c r="C52" s="814"/>
      <c r="D52" s="835"/>
      <c r="E52" s="845"/>
      <c r="F52" s="852"/>
      <c r="G52" s="852"/>
      <c r="H52" s="879"/>
      <c r="I52" s="887"/>
      <c r="J52" s="887"/>
      <c r="K52" s="892"/>
      <c r="L52" s="903"/>
      <c r="M52" s="913"/>
      <c r="N52" s="913"/>
      <c r="O52" s="925"/>
      <c r="P52" s="934" t="s">
        <v>554</v>
      </c>
      <c r="Q52" s="943"/>
      <c r="R52" s="951"/>
      <c r="S52" s="965"/>
      <c r="T52" s="978"/>
      <c r="U52" s="978"/>
      <c r="V52" s="978"/>
      <c r="W52" s="978"/>
      <c r="X52" s="978"/>
      <c r="Y52" s="991"/>
      <c r="Z52" s="965"/>
      <c r="AA52" s="978"/>
      <c r="AB52" s="978"/>
      <c r="AC52" s="978"/>
      <c r="AD52" s="978"/>
      <c r="AE52" s="978"/>
      <c r="AF52" s="991"/>
      <c r="AG52" s="965"/>
      <c r="AH52" s="978"/>
      <c r="AI52" s="978"/>
      <c r="AJ52" s="978"/>
      <c r="AK52" s="978"/>
      <c r="AL52" s="978"/>
      <c r="AM52" s="991"/>
      <c r="AN52" s="965"/>
      <c r="AO52" s="978"/>
      <c r="AP52" s="978"/>
      <c r="AQ52" s="978"/>
      <c r="AR52" s="978"/>
      <c r="AS52" s="978"/>
      <c r="AT52" s="991"/>
      <c r="AU52" s="965"/>
      <c r="AV52" s="978"/>
      <c r="AW52" s="978"/>
      <c r="AX52" s="1048"/>
      <c r="AY52" s="1061"/>
      <c r="AZ52" s="1073"/>
      <c r="BA52" s="1082"/>
      <c r="BB52" s="1095"/>
      <c r="BC52" s="1111"/>
      <c r="BD52" s="1111"/>
      <c r="BE52" s="1111"/>
      <c r="BF52" s="1125"/>
    </row>
    <row r="53" spans="2:58" ht="20.25" customHeight="1">
      <c r="B53" s="793"/>
      <c r="C53" s="815"/>
      <c r="D53" s="836"/>
      <c r="E53" s="846"/>
      <c r="F53" s="850"/>
      <c r="G53" s="864"/>
      <c r="H53" s="878"/>
      <c r="I53" s="887"/>
      <c r="J53" s="887"/>
      <c r="K53" s="892"/>
      <c r="L53" s="902"/>
      <c r="M53" s="912"/>
      <c r="N53" s="912"/>
      <c r="O53" s="924"/>
      <c r="P53" s="932" t="s">
        <v>701</v>
      </c>
      <c r="Q53" s="941"/>
      <c r="R53" s="949"/>
      <c r="S53" s="966" t="str">
        <f>IF(S52="","",VLOOKUP(S52,'シフト記号表（勤務時間帯）'!$C$6:$K$35,9,FALSE))</f>
        <v/>
      </c>
      <c r="T53" s="979" t="str">
        <f>IF(T52="","",VLOOKUP(T52,'シフト記号表（勤務時間帯）'!$C$6:$K$35,9,FALSE))</f>
        <v/>
      </c>
      <c r="U53" s="979" t="str">
        <f>IF(U52="","",VLOOKUP(U52,'シフト記号表（勤務時間帯）'!$C$6:$K$35,9,FALSE))</f>
        <v/>
      </c>
      <c r="V53" s="979" t="str">
        <f>IF(V52="","",VLOOKUP(V52,'シフト記号表（勤務時間帯）'!$C$6:$K$35,9,FALSE))</f>
        <v/>
      </c>
      <c r="W53" s="979" t="str">
        <f>IF(W52="","",VLOOKUP(W52,'シフト記号表（勤務時間帯）'!$C$6:$K$35,9,FALSE))</f>
        <v/>
      </c>
      <c r="X53" s="979" t="str">
        <f>IF(X52="","",VLOOKUP(X52,'シフト記号表（勤務時間帯）'!$C$6:$K$35,9,FALSE))</f>
        <v/>
      </c>
      <c r="Y53" s="992" t="str">
        <f>IF(Y52="","",VLOOKUP(Y52,'シフト記号表（勤務時間帯）'!$C$6:$K$35,9,FALSE))</f>
        <v/>
      </c>
      <c r="Z53" s="966" t="str">
        <f>IF(Z52="","",VLOOKUP(Z52,'シフト記号表（勤務時間帯）'!$C$6:$K$35,9,FALSE))</f>
        <v/>
      </c>
      <c r="AA53" s="979" t="str">
        <f>IF(AA52="","",VLOOKUP(AA52,'シフト記号表（勤務時間帯）'!$C$6:$K$35,9,FALSE))</f>
        <v/>
      </c>
      <c r="AB53" s="979" t="str">
        <f>IF(AB52="","",VLOOKUP(AB52,'シフト記号表（勤務時間帯）'!$C$6:$K$35,9,FALSE))</f>
        <v/>
      </c>
      <c r="AC53" s="979" t="str">
        <f>IF(AC52="","",VLOOKUP(AC52,'シフト記号表（勤務時間帯）'!$C$6:$K$35,9,FALSE))</f>
        <v/>
      </c>
      <c r="AD53" s="979" t="str">
        <f>IF(AD52="","",VLOOKUP(AD52,'シフト記号表（勤務時間帯）'!$C$6:$K$35,9,FALSE))</f>
        <v/>
      </c>
      <c r="AE53" s="979" t="str">
        <f>IF(AE52="","",VLOOKUP(AE52,'シフト記号表（勤務時間帯）'!$C$6:$K$35,9,FALSE))</f>
        <v/>
      </c>
      <c r="AF53" s="992" t="str">
        <f>IF(AF52="","",VLOOKUP(AF52,'シフト記号表（勤務時間帯）'!$C$6:$K$35,9,FALSE))</f>
        <v/>
      </c>
      <c r="AG53" s="966" t="str">
        <f>IF(AG52="","",VLOOKUP(AG52,'シフト記号表（勤務時間帯）'!$C$6:$K$35,9,FALSE))</f>
        <v/>
      </c>
      <c r="AH53" s="979" t="str">
        <f>IF(AH52="","",VLOOKUP(AH52,'シフト記号表（勤務時間帯）'!$C$6:$K$35,9,FALSE))</f>
        <v/>
      </c>
      <c r="AI53" s="979" t="str">
        <f>IF(AI52="","",VLOOKUP(AI52,'シフト記号表（勤務時間帯）'!$C$6:$K$35,9,FALSE))</f>
        <v/>
      </c>
      <c r="AJ53" s="979" t="str">
        <f>IF(AJ52="","",VLOOKUP(AJ52,'シフト記号表（勤務時間帯）'!$C$6:$K$35,9,FALSE))</f>
        <v/>
      </c>
      <c r="AK53" s="979" t="str">
        <f>IF(AK52="","",VLOOKUP(AK52,'シフト記号表（勤務時間帯）'!$C$6:$K$35,9,FALSE))</f>
        <v/>
      </c>
      <c r="AL53" s="979" t="str">
        <f>IF(AL52="","",VLOOKUP(AL52,'シフト記号表（勤務時間帯）'!$C$6:$K$35,9,FALSE))</f>
        <v/>
      </c>
      <c r="AM53" s="992" t="str">
        <f>IF(AM52="","",VLOOKUP(AM52,'シフト記号表（勤務時間帯）'!$C$6:$K$35,9,FALSE))</f>
        <v/>
      </c>
      <c r="AN53" s="966" t="str">
        <f>IF(AN52="","",VLOOKUP(AN52,'シフト記号表（勤務時間帯）'!$C$6:$K$35,9,FALSE))</f>
        <v/>
      </c>
      <c r="AO53" s="979" t="str">
        <f>IF(AO52="","",VLOOKUP(AO52,'シフト記号表（勤務時間帯）'!$C$6:$K$35,9,FALSE))</f>
        <v/>
      </c>
      <c r="AP53" s="979" t="str">
        <f>IF(AP52="","",VLOOKUP(AP52,'シフト記号表（勤務時間帯）'!$C$6:$K$35,9,FALSE))</f>
        <v/>
      </c>
      <c r="AQ53" s="979" t="str">
        <f>IF(AQ52="","",VLOOKUP(AQ52,'シフト記号表（勤務時間帯）'!$C$6:$K$35,9,FALSE))</f>
        <v/>
      </c>
      <c r="AR53" s="979" t="str">
        <f>IF(AR52="","",VLOOKUP(AR52,'シフト記号表（勤務時間帯）'!$C$6:$K$35,9,FALSE))</f>
        <v/>
      </c>
      <c r="AS53" s="979" t="str">
        <f>IF(AS52="","",VLOOKUP(AS52,'シフト記号表（勤務時間帯）'!$C$6:$K$35,9,FALSE))</f>
        <v/>
      </c>
      <c r="AT53" s="992" t="str">
        <f>IF(AT52="","",VLOOKUP(AT52,'シフト記号表（勤務時間帯）'!$C$6:$K$35,9,FALSE))</f>
        <v/>
      </c>
      <c r="AU53" s="966" t="str">
        <f>IF(AU52="","",VLOOKUP(AU52,'シフト記号表（勤務時間帯）'!$C$6:$K$35,9,FALSE))</f>
        <v/>
      </c>
      <c r="AV53" s="979" t="str">
        <f>IF(AV52="","",VLOOKUP(AV52,'シフト記号表（勤務時間帯）'!$C$6:$K$35,9,FALSE))</f>
        <v/>
      </c>
      <c r="AW53" s="979" t="str">
        <f>IF(AW52="","",VLOOKUP(AW52,'シフト記号表（勤務時間帯）'!$C$6:$K$35,9,FALSE))</f>
        <v/>
      </c>
      <c r="AX53" s="1046">
        <f>IF($BB$3="４週",SUM(S53:AT53),IF($BB$3="暦月",SUM(S53:AW53),""))</f>
        <v>0</v>
      </c>
      <c r="AY53" s="1059"/>
      <c r="AZ53" s="1071">
        <f>IF($BB$3="４週",AX53/4,IF($BB$3="暦月",参考様式８!AX53/(参考様式８!$BB$8/7),""))</f>
        <v>0</v>
      </c>
      <c r="BA53" s="1080"/>
      <c r="BB53" s="1093"/>
      <c r="BC53" s="1109"/>
      <c r="BD53" s="1109"/>
      <c r="BE53" s="1109"/>
      <c r="BF53" s="1123"/>
    </row>
    <row r="54" spans="2:58" ht="20.25" customHeight="1">
      <c r="B54" s="793"/>
      <c r="C54" s="816"/>
      <c r="D54" s="837"/>
      <c r="E54" s="847"/>
      <c r="F54" s="850">
        <f>C52</f>
        <v>0</v>
      </c>
      <c r="G54" s="865"/>
      <c r="H54" s="878"/>
      <c r="I54" s="887"/>
      <c r="J54" s="887"/>
      <c r="K54" s="892"/>
      <c r="L54" s="904"/>
      <c r="M54" s="914"/>
      <c r="N54" s="914"/>
      <c r="O54" s="926"/>
      <c r="P54" s="933" t="s">
        <v>702</v>
      </c>
      <c r="Q54" s="942"/>
      <c r="R54" s="950"/>
      <c r="S54" s="967" t="str">
        <f>IF(S52="","",VLOOKUP(S52,'シフト記号表（勤務時間帯）'!$C$6:$U$35,19,FALSE))</f>
        <v/>
      </c>
      <c r="T54" s="980" t="str">
        <f>IF(T52="","",VLOOKUP(T52,'シフト記号表（勤務時間帯）'!$C$6:$U$35,19,FALSE))</f>
        <v/>
      </c>
      <c r="U54" s="980" t="str">
        <f>IF(U52="","",VLOOKUP(U52,'シフト記号表（勤務時間帯）'!$C$6:$U$35,19,FALSE))</f>
        <v/>
      </c>
      <c r="V54" s="980" t="str">
        <f>IF(V52="","",VLOOKUP(V52,'シフト記号表（勤務時間帯）'!$C$6:$U$35,19,FALSE))</f>
        <v/>
      </c>
      <c r="W54" s="980" t="str">
        <f>IF(W52="","",VLOOKUP(W52,'シフト記号表（勤務時間帯）'!$C$6:$U$35,19,FALSE))</f>
        <v/>
      </c>
      <c r="X54" s="980" t="str">
        <f>IF(X52="","",VLOOKUP(X52,'シフト記号表（勤務時間帯）'!$C$6:$U$35,19,FALSE))</f>
        <v/>
      </c>
      <c r="Y54" s="993" t="str">
        <f>IF(Y52="","",VLOOKUP(Y52,'シフト記号表（勤務時間帯）'!$C$6:$U$35,19,FALSE))</f>
        <v/>
      </c>
      <c r="Z54" s="967" t="str">
        <f>IF(Z52="","",VLOOKUP(Z52,'シフト記号表（勤務時間帯）'!$C$6:$U$35,19,FALSE))</f>
        <v/>
      </c>
      <c r="AA54" s="980" t="str">
        <f>IF(AA52="","",VLOOKUP(AA52,'シフト記号表（勤務時間帯）'!$C$6:$U$35,19,FALSE))</f>
        <v/>
      </c>
      <c r="AB54" s="980" t="str">
        <f>IF(AB52="","",VLOOKUP(AB52,'シフト記号表（勤務時間帯）'!$C$6:$U$35,19,FALSE))</f>
        <v/>
      </c>
      <c r="AC54" s="980" t="str">
        <f>IF(AC52="","",VLOOKUP(AC52,'シフト記号表（勤務時間帯）'!$C$6:$U$35,19,FALSE))</f>
        <v/>
      </c>
      <c r="AD54" s="980" t="str">
        <f>IF(AD52="","",VLOOKUP(AD52,'シフト記号表（勤務時間帯）'!$C$6:$U$35,19,FALSE))</f>
        <v/>
      </c>
      <c r="AE54" s="980" t="str">
        <f>IF(AE52="","",VLOOKUP(AE52,'シフト記号表（勤務時間帯）'!$C$6:$U$35,19,FALSE))</f>
        <v/>
      </c>
      <c r="AF54" s="993" t="str">
        <f>IF(AF52="","",VLOOKUP(AF52,'シフト記号表（勤務時間帯）'!$C$6:$U$35,19,FALSE))</f>
        <v/>
      </c>
      <c r="AG54" s="967" t="str">
        <f>IF(AG52="","",VLOOKUP(AG52,'シフト記号表（勤務時間帯）'!$C$6:$U$35,19,FALSE))</f>
        <v/>
      </c>
      <c r="AH54" s="980" t="str">
        <f>IF(AH52="","",VLOOKUP(AH52,'シフト記号表（勤務時間帯）'!$C$6:$U$35,19,FALSE))</f>
        <v/>
      </c>
      <c r="AI54" s="980" t="str">
        <f>IF(AI52="","",VLOOKUP(AI52,'シフト記号表（勤務時間帯）'!$C$6:$U$35,19,FALSE))</f>
        <v/>
      </c>
      <c r="AJ54" s="980" t="str">
        <f>IF(AJ52="","",VLOOKUP(AJ52,'シフト記号表（勤務時間帯）'!$C$6:$U$35,19,FALSE))</f>
        <v/>
      </c>
      <c r="AK54" s="980" t="str">
        <f>IF(AK52="","",VLOOKUP(AK52,'シフト記号表（勤務時間帯）'!$C$6:$U$35,19,FALSE))</f>
        <v/>
      </c>
      <c r="AL54" s="980" t="str">
        <f>IF(AL52="","",VLOOKUP(AL52,'シフト記号表（勤務時間帯）'!$C$6:$U$35,19,FALSE))</f>
        <v/>
      </c>
      <c r="AM54" s="993" t="str">
        <f>IF(AM52="","",VLOOKUP(AM52,'シフト記号表（勤務時間帯）'!$C$6:$U$35,19,FALSE))</f>
        <v/>
      </c>
      <c r="AN54" s="967" t="str">
        <f>IF(AN52="","",VLOOKUP(AN52,'シフト記号表（勤務時間帯）'!$C$6:$U$35,19,FALSE))</f>
        <v/>
      </c>
      <c r="AO54" s="980" t="str">
        <f>IF(AO52="","",VLOOKUP(AO52,'シフト記号表（勤務時間帯）'!$C$6:$U$35,19,FALSE))</f>
        <v/>
      </c>
      <c r="AP54" s="980" t="str">
        <f>IF(AP52="","",VLOOKUP(AP52,'シフト記号表（勤務時間帯）'!$C$6:$U$35,19,FALSE))</f>
        <v/>
      </c>
      <c r="AQ54" s="980" t="str">
        <f>IF(AQ52="","",VLOOKUP(AQ52,'シフト記号表（勤務時間帯）'!$C$6:$U$35,19,FALSE))</f>
        <v/>
      </c>
      <c r="AR54" s="980" t="str">
        <f>IF(AR52="","",VLOOKUP(AR52,'シフト記号表（勤務時間帯）'!$C$6:$U$35,19,FALSE))</f>
        <v/>
      </c>
      <c r="AS54" s="980" t="str">
        <f>IF(AS52="","",VLOOKUP(AS52,'シフト記号表（勤務時間帯）'!$C$6:$U$35,19,FALSE))</f>
        <v/>
      </c>
      <c r="AT54" s="993" t="str">
        <f>IF(AT52="","",VLOOKUP(AT52,'シフト記号表（勤務時間帯）'!$C$6:$U$35,19,FALSE))</f>
        <v/>
      </c>
      <c r="AU54" s="967" t="str">
        <f>IF(AU52="","",VLOOKUP(AU52,'シフト記号表（勤務時間帯）'!$C$6:$U$35,19,FALSE))</f>
        <v/>
      </c>
      <c r="AV54" s="980" t="str">
        <f>IF(AV52="","",VLOOKUP(AV52,'シフト記号表（勤務時間帯）'!$C$6:$U$35,19,FALSE))</f>
        <v/>
      </c>
      <c r="AW54" s="980" t="str">
        <f>IF(AW52="","",VLOOKUP(AW52,'シフト記号表（勤務時間帯）'!$C$6:$U$35,19,FALSE))</f>
        <v/>
      </c>
      <c r="AX54" s="1047">
        <f>IF($BB$3="４週",SUM(S54:AT54),IF($BB$3="暦月",SUM(S54:AW54),""))</f>
        <v>0</v>
      </c>
      <c r="AY54" s="1060"/>
      <c r="AZ54" s="1072">
        <f>IF($BB$3="４週",AX54/4,IF($BB$3="暦月",参考様式８!AX54/(参考様式８!$BB$8/7),""))</f>
        <v>0</v>
      </c>
      <c r="BA54" s="1081"/>
      <c r="BB54" s="1094"/>
      <c r="BC54" s="1110"/>
      <c r="BD54" s="1110"/>
      <c r="BE54" s="1110"/>
      <c r="BF54" s="1124"/>
    </row>
    <row r="55" spans="2:58" ht="20.25" customHeight="1">
      <c r="B55" s="793">
        <f>B52+1</f>
        <v>12</v>
      </c>
      <c r="C55" s="814"/>
      <c r="D55" s="835"/>
      <c r="E55" s="845"/>
      <c r="F55" s="852"/>
      <c r="G55" s="852"/>
      <c r="H55" s="879"/>
      <c r="I55" s="887"/>
      <c r="J55" s="887"/>
      <c r="K55" s="892"/>
      <c r="L55" s="903"/>
      <c r="M55" s="913"/>
      <c r="N55" s="913"/>
      <c r="O55" s="925"/>
      <c r="P55" s="934" t="s">
        <v>554</v>
      </c>
      <c r="Q55" s="943"/>
      <c r="R55" s="951"/>
      <c r="S55" s="965"/>
      <c r="T55" s="978"/>
      <c r="U55" s="978"/>
      <c r="V55" s="978"/>
      <c r="W55" s="978"/>
      <c r="X55" s="978"/>
      <c r="Y55" s="991"/>
      <c r="Z55" s="965"/>
      <c r="AA55" s="978"/>
      <c r="AB55" s="978"/>
      <c r="AC55" s="978"/>
      <c r="AD55" s="978"/>
      <c r="AE55" s="978"/>
      <c r="AF55" s="991"/>
      <c r="AG55" s="965"/>
      <c r="AH55" s="978"/>
      <c r="AI55" s="978"/>
      <c r="AJ55" s="978"/>
      <c r="AK55" s="978"/>
      <c r="AL55" s="978"/>
      <c r="AM55" s="991"/>
      <c r="AN55" s="965"/>
      <c r="AO55" s="978"/>
      <c r="AP55" s="978"/>
      <c r="AQ55" s="978"/>
      <c r="AR55" s="978"/>
      <c r="AS55" s="978"/>
      <c r="AT55" s="991"/>
      <c r="AU55" s="965"/>
      <c r="AV55" s="978"/>
      <c r="AW55" s="978"/>
      <c r="AX55" s="1048"/>
      <c r="AY55" s="1061"/>
      <c r="AZ55" s="1073"/>
      <c r="BA55" s="1082"/>
      <c r="BB55" s="1096"/>
      <c r="BC55" s="913"/>
      <c r="BD55" s="913"/>
      <c r="BE55" s="913"/>
      <c r="BF55" s="925"/>
    </row>
    <row r="56" spans="2:58" ht="20.25" customHeight="1">
      <c r="B56" s="793"/>
      <c r="C56" s="815"/>
      <c r="D56" s="836"/>
      <c r="E56" s="846"/>
      <c r="F56" s="850"/>
      <c r="G56" s="864"/>
      <c r="H56" s="878"/>
      <c r="I56" s="887"/>
      <c r="J56" s="887"/>
      <c r="K56" s="892"/>
      <c r="L56" s="902"/>
      <c r="M56" s="912"/>
      <c r="N56" s="912"/>
      <c r="O56" s="924"/>
      <c r="P56" s="932" t="s">
        <v>701</v>
      </c>
      <c r="Q56" s="941"/>
      <c r="R56" s="949"/>
      <c r="S56" s="966" t="str">
        <f>IF(S55="","",VLOOKUP(S55,'シフト記号表（勤務時間帯）'!$C$6:$K$35,9,FALSE))</f>
        <v/>
      </c>
      <c r="T56" s="979" t="str">
        <f>IF(T55="","",VLOOKUP(T55,'シフト記号表（勤務時間帯）'!$C$6:$K$35,9,FALSE))</f>
        <v/>
      </c>
      <c r="U56" s="979" t="str">
        <f>IF(U55="","",VLOOKUP(U55,'シフト記号表（勤務時間帯）'!$C$6:$K$35,9,FALSE))</f>
        <v/>
      </c>
      <c r="V56" s="979" t="str">
        <f>IF(V55="","",VLOOKUP(V55,'シフト記号表（勤務時間帯）'!$C$6:$K$35,9,FALSE))</f>
        <v/>
      </c>
      <c r="W56" s="979" t="str">
        <f>IF(W55="","",VLOOKUP(W55,'シフト記号表（勤務時間帯）'!$C$6:$K$35,9,FALSE))</f>
        <v/>
      </c>
      <c r="X56" s="979" t="str">
        <f>IF(X55="","",VLOOKUP(X55,'シフト記号表（勤務時間帯）'!$C$6:$K$35,9,FALSE))</f>
        <v/>
      </c>
      <c r="Y56" s="992" t="str">
        <f>IF(Y55="","",VLOOKUP(Y55,'シフト記号表（勤務時間帯）'!$C$6:$K$35,9,FALSE))</f>
        <v/>
      </c>
      <c r="Z56" s="966" t="str">
        <f>IF(Z55="","",VLOOKUP(Z55,'シフト記号表（勤務時間帯）'!$C$6:$K$35,9,FALSE))</f>
        <v/>
      </c>
      <c r="AA56" s="979" t="str">
        <f>IF(AA55="","",VLOOKUP(AA55,'シフト記号表（勤務時間帯）'!$C$6:$K$35,9,FALSE))</f>
        <v/>
      </c>
      <c r="AB56" s="979" t="str">
        <f>IF(AB55="","",VLOOKUP(AB55,'シフト記号表（勤務時間帯）'!$C$6:$K$35,9,FALSE))</f>
        <v/>
      </c>
      <c r="AC56" s="979" t="str">
        <f>IF(AC55="","",VLOOKUP(AC55,'シフト記号表（勤務時間帯）'!$C$6:$K$35,9,FALSE))</f>
        <v/>
      </c>
      <c r="AD56" s="979" t="str">
        <f>IF(AD55="","",VLOOKUP(AD55,'シフト記号表（勤務時間帯）'!$C$6:$K$35,9,FALSE))</f>
        <v/>
      </c>
      <c r="AE56" s="979" t="str">
        <f>IF(AE55="","",VLOOKUP(AE55,'シフト記号表（勤務時間帯）'!$C$6:$K$35,9,FALSE))</f>
        <v/>
      </c>
      <c r="AF56" s="992" t="str">
        <f>IF(AF55="","",VLOOKUP(AF55,'シフト記号表（勤務時間帯）'!$C$6:$K$35,9,FALSE))</f>
        <v/>
      </c>
      <c r="AG56" s="966" t="str">
        <f>IF(AG55="","",VLOOKUP(AG55,'シフト記号表（勤務時間帯）'!$C$6:$K$35,9,FALSE))</f>
        <v/>
      </c>
      <c r="AH56" s="979" t="str">
        <f>IF(AH55="","",VLOOKUP(AH55,'シフト記号表（勤務時間帯）'!$C$6:$K$35,9,FALSE))</f>
        <v/>
      </c>
      <c r="AI56" s="979" t="str">
        <f>IF(AI55="","",VLOOKUP(AI55,'シフト記号表（勤務時間帯）'!$C$6:$K$35,9,FALSE))</f>
        <v/>
      </c>
      <c r="AJ56" s="979" t="str">
        <f>IF(AJ55="","",VLOOKUP(AJ55,'シフト記号表（勤務時間帯）'!$C$6:$K$35,9,FALSE))</f>
        <v/>
      </c>
      <c r="AK56" s="979" t="str">
        <f>IF(AK55="","",VLOOKUP(AK55,'シフト記号表（勤務時間帯）'!$C$6:$K$35,9,FALSE))</f>
        <v/>
      </c>
      <c r="AL56" s="979" t="str">
        <f>IF(AL55="","",VLOOKUP(AL55,'シフト記号表（勤務時間帯）'!$C$6:$K$35,9,FALSE))</f>
        <v/>
      </c>
      <c r="AM56" s="992" t="str">
        <f>IF(AM55="","",VLOOKUP(AM55,'シフト記号表（勤務時間帯）'!$C$6:$K$35,9,FALSE))</f>
        <v/>
      </c>
      <c r="AN56" s="966" t="str">
        <f>IF(AN55="","",VLOOKUP(AN55,'シフト記号表（勤務時間帯）'!$C$6:$K$35,9,FALSE))</f>
        <v/>
      </c>
      <c r="AO56" s="979" t="str">
        <f>IF(AO55="","",VLOOKUP(AO55,'シフト記号表（勤務時間帯）'!$C$6:$K$35,9,FALSE))</f>
        <v/>
      </c>
      <c r="AP56" s="979" t="str">
        <f>IF(AP55="","",VLOOKUP(AP55,'シフト記号表（勤務時間帯）'!$C$6:$K$35,9,FALSE))</f>
        <v/>
      </c>
      <c r="AQ56" s="979" t="str">
        <f>IF(AQ55="","",VLOOKUP(AQ55,'シフト記号表（勤務時間帯）'!$C$6:$K$35,9,FALSE))</f>
        <v/>
      </c>
      <c r="AR56" s="979" t="str">
        <f>IF(AR55="","",VLOOKUP(AR55,'シフト記号表（勤務時間帯）'!$C$6:$K$35,9,FALSE))</f>
        <v/>
      </c>
      <c r="AS56" s="979" t="str">
        <f>IF(AS55="","",VLOOKUP(AS55,'シフト記号表（勤務時間帯）'!$C$6:$K$35,9,FALSE))</f>
        <v/>
      </c>
      <c r="AT56" s="992" t="str">
        <f>IF(AT55="","",VLOOKUP(AT55,'シフト記号表（勤務時間帯）'!$C$6:$K$35,9,FALSE))</f>
        <v/>
      </c>
      <c r="AU56" s="966" t="str">
        <f>IF(AU55="","",VLOOKUP(AU55,'シフト記号表（勤務時間帯）'!$C$6:$K$35,9,FALSE))</f>
        <v/>
      </c>
      <c r="AV56" s="979" t="str">
        <f>IF(AV55="","",VLOOKUP(AV55,'シフト記号表（勤務時間帯）'!$C$6:$K$35,9,FALSE))</f>
        <v/>
      </c>
      <c r="AW56" s="979" t="str">
        <f>IF(AW55="","",VLOOKUP(AW55,'シフト記号表（勤務時間帯）'!$C$6:$K$35,9,FALSE))</f>
        <v/>
      </c>
      <c r="AX56" s="1046">
        <f>IF($BB$3="４週",SUM(S56:AT56),IF($BB$3="暦月",SUM(S56:AW56),""))</f>
        <v>0</v>
      </c>
      <c r="AY56" s="1059"/>
      <c r="AZ56" s="1071">
        <f>IF($BB$3="４週",AX56/4,IF($BB$3="暦月",参考様式８!AX56/(参考様式８!$BB$8/7),""))</f>
        <v>0</v>
      </c>
      <c r="BA56" s="1080"/>
      <c r="BB56" s="1097"/>
      <c r="BC56" s="912"/>
      <c r="BD56" s="912"/>
      <c r="BE56" s="912"/>
      <c r="BF56" s="924"/>
    </row>
    <row r="57" spans="2:58" ht="20.25" customHeight="1">
      <c r="B57" s="793"/>
      <c r="C57" s="816"/>
      <c r="D57" s="837"/>
      <c r="E57" s="847"/>
      <c r="F57" s="850">
        <f>C55</f>
        <v>0</v>
      </c>
      <c r="G57" s="865"/>
      <c r="H57" s="878"/>
      <c r="I57" s="887"/>
      <c r="J57" s="887"/>
      <c r="K57" s="892"/>
      <c r="L57" s="904"/>
      <c r="M57" s="914"/>
      <c r="N57" s="914"/>
      <c r="O57" s="926"/>
      <c r="P57" s="933" t="s">
        <v>702</v>
      </c>
      <c r="Q57" s="942"/>
      <c r="R57" s="950"/>
      <c r="S57" s="967" t="str">
        <f>IF(S55="","",VLOOKUP(S55,'シフト記号表（勤務時間帯）'!$C$6:$U$35,19,FALSE))</f>
        <v/>
      </c>
      <c r="T57" s="980" t="str">
        <f>IF(T55="","",VLOOKUP(T55,'シフト記号表（勤務時間帯）'!$C$6:$U$35,19,FALSE))</f>
        <v/>
      </c>
      <c r="U57" s="980" t="str">
        <f>IF(U55="","",VLOOKUP(U55,'シフト記号表（勤務時間帯）'!$C$6:$U$35,19,FALSE))</f>
        <v/>
      </c>
      <c r="V57" s="980" t="str">
        <f>IF(V55="","",VLOOKUP(V55,'シフト記号表（勤務時間帯）'!$C$6:$U$35,19,FALSE))</f>
        <v/>
      </c>
      <c r="W57" s="980" t="str">
        <f>IF(W55="","",VLOOKUP(W55,'シフト記号表（勤務時間帯）'!$C$6:$U$35,19,FALSE))</f>
        <v/>
      </c>
      <c r="X57" s="980" t="str">
        <f>IF(X55="","",VLOOKUP(X55,'シフト記号表（勤務時間帯）'!$C$6:$U$35,19,FALSE))</f>
        <v/>
      </c>
      <c r="Y57" s="993" t="str">
        <f>IF(Y55="","",VLOOKUP(Y55,'シフト記号表（勤務時間帯）'!$C$6:$U$35,19,FALSE))</f>
        <v/>
      </c>
      <c r="Z57" s="967" t="str">
        <f>IF(Z55="","",VLOOKUP(Z55,'シフト記号表（勤務時間帯）'!$C$6:$U$35,19,FALSE))</f>
        <v/>
      </c>
      <c r="AA57" s="980" t="str">
        <f>IF(AA55="","",VLOOKUP(AA55,'シフト記号表（勤務時間帯）'!$C$6:$U$35,19,FALSE))</f>
        <v/>
      </c>
      <c r="AB57" s="980" t="str">
        <f>IF(AB55="","",VLOOKUP(AB55,'シフト記号表（勤務時間帯）'!$C$6:$U$35,19,FALSE))</f>
        <v/>
      </c>
      <c r="AC57" s="980" t="str">
        <f>IF(AC55="","",VLOOKUP(AC55,'シフト記号表（勤務時間帯）'!$C$6:$U$35,19,FALSE))</f>
        <v/>
      </c>
      <c r="AD57" s="980" t="str">
        <f>IF(AD55="","",VLOOKUP(AD55,'シフト記号表（勤務時間帯）'!$C$6:$U$35,19,FALSE))</f>
        <v/>
      </c>
      <c r="AE57" s="980" t="str">
        <f>IF(AE55="","",VLOOKUP(AE55,'シフト記号表（勤務時間帯）'!$C$6:$U$35,19,FALSE))</f>
        <v/>
      </c>
      <c r="AF57" s="993" t="str">
        <f>IF(AF55="","",VLOOKUP(AF55,'シフト記号表（勤務時間帯）'!$C$6:$U$35,19,FALSE))</f>
        <v/>
      </c>
      <c r="AG57" s="967" t="str">
        <f>IF(AG55="","",VLOOKUP(AG55,'シフト記号表（勤務時間帯）'!$C$6:$U$35,19,FALSE))</f>
        <v/>
      </c>
      <c r="AH57" s="980" t="str">
        <f>IF(AH55="","",VLOOKUP(AH55,'シフト記号表（勤務時間帯）'!$C$6:$U$35,19,FALSE))</f>
        <v/>
      </c>
      <c r="AI57" s="980" t="str">
        <f>IF(AI55="","",VLOOKUP(AI55,'シフト記号表（勤務時間帯）'!$C$6:$U$35,19,FALSE))</f>
        <v/>
      </c>
      <c r="AJ57" s="980" t="str">
        <f>IF(AJ55="","",VLOOKUP(AJ55,'シフト記号表（勤務時間帯）'!$C$6:$U$35,19,FALSE))</f>
        <v/>
      </c>
      <c r="AK57" s="980" t="str">
        <f>IF(AK55="","",VLOOKUP(AK55,'シフト記号表（勤務時間帯）'!$C$6:$U$35,19,FALSE))</f>
        <v/>
      </c>
      <c r="AL57" s="980" t="str">
        <f>IF(AL55="","",VLOOKUP(AL55,'シフト記号表（勤務時間帯）'!$C$6:$U$35,19,FALSE))</f>
        <v/>
      </c>
      <c r="AM57" s="993" t="str">
        <f>IF(AM55="","",VLOOKUP(AM55,'シフト記号表（勤務時間帯）'!$C$6:$U$35,19,FALSE))</f>
        <v/>
      </c>
      <c r="AN57" s="967" t="str">
        <f>IF(AN55="","",VLOOKUP(AN55,'シフト記号表（勤務時間帯）'!$C$6:$U$35,19,FALSE))</f>
        <v/>
      </c>
      <c r="AO57" s="980" t="str">
        <f>IF(AO55="","",VLOOKUP(AO55,'シフト記号表（勤務時間帯）'!$C$6:$U$35,19,FALSE))</f>
        <v/>
      </c>
      <c r="AP57" s="980" t="str">
        <f>IF(AP55="","",VLOOKUP(AP55,'シフト記号表（勤務時間帯）'!$C$6:$U$35,19,FALSE))</f>
        <v/>
      </c>
      <c r="AQ57" s="980" t="str">
        <f>IF(AQ55="","",VLOOKUP(AQ55,'シフト記号表（勤務時間帯）'!$C$6:$U$35,19,FALSE))</f>
        <v/>
      </c>
      <c r="AR57" s="980" t="str">
        <f>IF(AR55="","",VLOOKUP(AR55,'シフト記号表（勤務時間帯）'!$C$6:$U$35,19,FALSE))</f>
        <v/>
      </c>
      <c r="AS57" s="980" t="str">
        <f>IF(AS55="","",VLOOKUP(AS55,'シフト記号表（勤務時間帯）'!$C$6:$U$35,19,FALSE))</f>
        <v/>
      </c>
      <c r="AT57" s="993" t="str">
        <f>IF(AT55="","",VLOOKUP(AT55,'シフト記号表（勤務時間帯）'!$C$6:$U$35,19,FALSE))</f>
        <v/>
      </c>
      <c r="AU57" s="967" t="str">
        <f>IF(AU55="","",VLOOKUP(AU55,'シフト記号表（勤務時間帯）'!$C$6:$U$35,19,FALSE))</f>
        <v/>
      </c>
      <c r="AV57" s="980" t="str">
        <f>IF(AV55="","",VLOOKUP(AV55,'シフト記号表（勤務時間帯）'!$C$6:$U$35,19,FALSE))</f>
        <v/>
      </c>
      <c r="AW57" s="980" t="str">
        <f>IF(AW55="","",VLOOKUP(AW55,'シフト記号表（勤務時間帯）'!$C$6:$U$35,19,FALSE))</f>
        <v/>
      </c>
      <c r="AX57" s="1047">
        <f>IF($BB$3="４週",SUM(S57:AT57),IF($BB$3="暦月",SUM(S57:AW57),""))</f>
        <v>0</v>
      </c>
      <c r="AY57" s="1060"/>
      <c r="AZ57" s="1072">
        <f>IF($BB$3="４週",AX57/4,IF($BB$3="暦月",参考様式８!AX57/(参考様式８!$BB$8/7),""))</f>
        <v>0</v>
      </c>
      <c r="BA57" s="1081"/>
      <c r="BB57" s="1098"/>
      <c r="BC57" s="914"/>
      <c r="BD57" s="914"/>
      <c r="BE57" s="914"/>
      <c r="BF57" s="926"/>
    </row>
    <row r="58" spans="2:58" ht="20.25" customHeight="1">
      <c r="B58" s="793">
        <f>B55+1</f>
        <v>13</v>
      </c>
      <c r="C58" s="814"/>
      <c r="D58" s="835"/>
      <c r="E58" s="845"/>
      <c r="F58" s="852"/>
      <c r="G58" s="852"/>
      <c r="H58" s="879"/>
      <c r="I58" s="887"/>
      <c r="J58" s="887"/>
      <c r="K58" s="892"/>
      <c r="L58" s="903"/>
      <c r="M58" s="913"/>
      <c r="N58" s="913"/>
      <c r="O58" s="925"/>
      <c r="P58" s="934" t="s">
        <v>554</v>
      </c>
      <c r="Q58" s="943"/>
      <c r="R58" s="951"/>
      <c r="S58" s="965"/>
      <c r="T58" s="978"/>
      <c r="U58" s="978"/>
      <c r="V58" s="978"/>
      <c r="W58" s="978"/>
      <c r="X58" s="978"/>
      <c r="Y58" s="991"/>
      <c r="Z58" s="965"/>
      <c r="AA58" s="978"/>
      <c r="AB58" s="978"/>
      <c r="AC58" s="978"/>
      <c r="AD58" s="978"/>
      <c r="AE58" s="978"/>
      <c r="AF58" s="991"/>
      <c r="AG58" s="965"/>
      <c r="AH58" s="978"/>
      <c r="AI58" s="978"/>
      <c r="AJ58" s="978"/>
      <c r="AK58" s="978"/>
      <c r="AL58" s="978"/>
      <c r="AM58" s="991"/>
      <c r="AN58" s="965"/>
      <c r="AO58" s="978"/>
      <c r="AP58" s="978"/>
      <c r="AQ58" s="978"/>
      <c r="AR58" s="978"/>
      <c r="AS58" s="978"/>
      <c r="AT58" s="991"/>
      <c r="AU58" s="965"/>
      <c r="AV58" s="978"/>
      <c r="AW58" s="978"/>
      <c r="AX58" s="1048"/>
      <c r="AY58" s="1061"/>
      <c r="AZ58" s="1073"/>
      <c r="BA58" s="1082"/>
      <c r="BB58" s="1096"/>
      <c r="BC58" s="913"/>
      <c r="BD58" s="913"/>
      <c r="BE58" s="913"/>
      <c r="BF58" s="925"/>
    </row>
    <row r="59" spans="2:58" ht="20.25" customHeight="1">
      <c r="B59" s="793"/>
      <c r="C59" s="815"/>
      <c r="D59" s="836"/>
      <c r="E59" s="846"/>
      <c r="F59" s="850"/>
      <c r="G59" s="864"/>
      <c r="H59" s="878"/>
      <c r="I59" s="887"/>
      <c r="J59" s="887"/>
      <c r="K59" s="892"/>
      <c r="L59" s="902"/>
      <c r="M59" s="912"/>
      <c r="N59" s="912"/>
      <c r="O59" s="924"/>
      <c r="P59" s="932" t="s">
        <v>701</v>
      </c>
      <c r="Q59" s="941"/>
      <c r="R59" s="949"/>
      <c r="S59" s="966" t="str">
        <f>IF(S58="","",VLOOKUP(S58,'シフト記号表（勤務時間帯）'!$C$6:$K$35,9,FALSE))</f>
        <v/>
      </c>
      <c r="T59" s="979" t="str">
        <f>IF(T58="","",VLOOKUP(T58,'シフト記号表（勤務時間帯）'!$C$6:$K$35,9,FALSE))</f>
        <v/>
      </c>
      <c r="U59" s="979" t="str">
        <f>IF(U58="","",VLOOKUP(U58,'シフト記号表（勤務時間帯）'!$C$6:$K$35,9,FALSE))</f>
        <v/>
      </c>
      <c r="V59" s="979" t="str">
        <f>IF(V58="","",VLOOKUP(V58,'シフト記号表（勤務時間帯）'!$C$6:$K$35,9,FALSE))</f>
        <v/>
      </c>
      <c r="W59" s="979" t="str">
        <f>IF(W58="","",VLOOKUP(W58,'シフト記号表（勤務時間帯）'!$C$6:$K$35,9,FALSE))</f>
        <v/>
      </c>
      <c r="X59" s="979" t="str">
        <f>IF(X58="","",VLOOKUP(X58,'シフト記号表（勤務時間帯）'!$C$6:$K$35,9,FALSE))</f>
        <v/>
      </c>
      <c r="Y59" s="992" t="str">
        <f>IF(Y58="","",VLOOKUP(Y58,'シフト記号表（勤務時間帯）'!$C$6:$K$35,9,FALSE))</f>
        <v/>
      </c>
      <c r="Z59" s="966" t="str">
        <f>IF(Z58="","",VLOOKUP(Z58,'シフト記号表（勤務時間帯）'!$C$6:$K$35,9,FALSE))</f>
        <v/>
      </c>
      <c r="AA59" s="979" t="str">
        <f>IF(AA58="","",VLOOKUP(AA58,'シフト記号表（勤務時間帯）'!$C$6:$K$35,9,FALSE))</f>
        <v/>
      </c>
      <c r="AB59" s="979" t="str">
        <f>IF(AB58="","",VLOOKUP(AB58,'シフト記号表（勤務時間帯）'!$C$6:$K$35,9,FALSE))</f>
        <v/>
      </c>
      <c r="AC59" s="979" t="str">
        <f>IF(AC58="","",VLOOKUP(AC58,'シフト記号表（勤務時間帯）'!$C$6:$K$35,9,FALSE))</f>
        <v/>
      </c>
      <c r="AD59" s="979" t="str">
        <f>IF(AD58="","",VLOOKUP(AD58,'シフト記号表（勤務時間帯）'!$C$6:$K$35,9,FALSE))</f>
        <v/>
      </c>
      <c r="AE59" s="979" t="str">
        <f>IF(AE58="","",VLOOKUP(AE58,'シフト記号表（勤務時間帯）'!$C$6:$K$35,9,FALSE))</f>
        <v/>
      </c>
      <c r="AF59" s="992" t="str">
        <f>IF(AF58="","",VLOOKUP(AF58,'シフト記号表（勤務時間帯）'!$C$6:$K$35,9,FALSE))</f>
        <v/>
      </c>
      <c r="AG59" s="966" t="str">
        <f>IF(AG58="","",VLOOKUP(AG58,'シフト記号表（勤務時間帯）'!$C$6:$K$35,9,FALSE))</f>
        <v/>
      </c>
      <c r="AH59" s="979" t="str">
        <f>IF(AH58="","",VLOOKUP(AH58,'シフト記号表（勤務時間帯）'!$C$6:$K$35,9,FALSE))</f>
        <v/>
      </c>
      <c r="AI59" s="979" t="str">
        <f>IF(AI58="","",VLOOKUP(AI58,'シフト記号表（勤務時間帯）'!$C$6:$K$35,9,FALSE))</f>
        <v/>
      </c>
      <c r="AJ59" s="979" t="str">
        <f>IF(AJ58="","",VLOOKUP(AJ58,'シフト記号表（勤務時間帯）'!$C$6:$K$35,9,FALSE))</f>
        <v/>
      </c>
      <c r="AK59" s="979" t="str">
        <f>IF(AK58="","",VLOOKUP(AK58,'シフト記号表（勤務時間帯）'!$C$6:$K$35,9,FALSE))</f>
        <v/>
      </c>
      <c r="AL59" s="979" t="str">
        <f>IF(AL58="","",VLOOKUP(AL58,'シフト記号表（勤務時間帯）'!$C$6:$K$35,9,FALSE))</f>
        <v/>
      </c>
      <c r="AM59" s="992" t="str">
        <f>IF(AM58="","",VLOOKUP(AM58,'シフト記号表（勤務時間帯）'!$C$6:$K$35,9,FALSE))</f>
        <v/>
      </c>
      <c r="AN59" s="966" t="str">
        <f>IF(AN58="","",VLOOKUP(AN58,'シフト記号表（勤務時間帯）'!$C$6:$K$35,9,FALSE))</f>
        <v/>
      </c>
      <c r="AO59" s="979" t="str">
        <f>IF(AO58="","",VLOOKUP(AO58,'シフト記号表（勤務時間帯）'!$C$6:$K$35,9,FALSE))</f>
        <v/>
      </c>
      <c r="AP59" s="979" t="str">
        <f>IF(AP58="","",VLOOKUP(AP58,'シフト記号表（勤務時間帯）'!$C$6:$K$35,9,FALSE))</f>
        <v/>
      </c>
      <c r="AQ59" s="979" t="str">
        <f>IF(AQ58="","",VLOOKUP(AQ58,'シフト記号表（勤務時間帯）'!$C$6:$K$35,9,FALSE))</f>
        <v/>
      </c>
      <c r="AR59" s="979" t="str">
        <f>IF(AR58="","",VLOOKUP(AR58,'シフト記号表（勤務時間帯）'!$C$6:$K$35,9,FALSE))</f>
        <v/>
      </c>
      <c r="AS59" s="979" t="str">
        <f>IF(AS58="","",VLOOKUP(AS58,'シフト記号表（勤務時間帯）'!$C$6:$K$35,9,FALSE))</f>
        <v/>
      </c>
      <c r="AT59" s="992" t="str">
        <f>IF(AT58="","",VLOOKUP(AT58,'シフト記号表（勤務時間帯）'!$C$6:$K$35,9,FALSE))</f>
        <v/>
      </c>
      <c r="AU59" s="966" t="str">
        <f>IF(AU58="","",VLOOKUP(AU58,'シフト記号表（勤務時間帯）'!$C$6:$K$35,9,FALSE))</f>
        <v/>
      </c>
      <c r="AV59" s="979" t="str">
        <f>IF(AV58="","",VLOOKUP(AV58,'シフト記号表（勤務時間帯）'!$C$6:$K$35,9,FALSE))</f>
        <v/>
      </c>
      <c r="AW59" s="979" t="str">
        <f>IF(AW58="","",VLOOKUP(AW58,'シフト記号表（勤務時間帯）'!$C$6:$K$35,9,FALSE))</f>
        <v/>
      </c>
      <c r="AX59" s="1046">
        <f>IF($BB$3="４週",SUM(S59:AT59),IF($BB$3="暦月",SUM(S59:AW59),""))</f>
        <v>0</v>
      </c>
      <c r="AY59" s="1059"/>
      <c r="AZ59" s="1071">
        <f>IF($BB$3="４週",AX59/4,IF($BB$3="暦月",参考様式８!AX59/(参考様式８!$BB$8/7),""))</f>
        <v>0</v>
      </c>
      <c r="BA59" s="1080"/>
      <c r="BB59" s="1097"/>
      <c r="BC59" s="912"/>
      <c r="BD59" s="912"/>
      <c r="BE59" s="912"/>
      <c r="BF59" s="924"/>
    </row>
    <row r="60" spans="2:58" ht="20.25" customHeight="1">
      <c r="B60" s="794"/>
      <c r="C60" s="816"/>
      <c r="D60" s="837"/>
      <c r="E60" s="847"/>
      <c r="F60" s="853">
        <f>C58</f>
        <v>0</v>
      </c>
      <c r="G60" s="866"/>
      <c r="H60" s="880"/>
      <c r="I60" s="888"/>
      <c r="J60" s="888"/>
      <c r="K60" s="893"/>
      <c r="L60" s="905"/>
      <c r="M60" s="915"/>
      <c r="N60" s="915"/>
      <c r="O60" s="927"/>
      <c r="P60" s="935" t="s">
        <v>702</v>
      </c>
      <c r="Q60" s="944"/>
      <c r="R60" s="952"/>
      <c r="S60" s="967" t="str">
        <f>IF(S58="","",VLOOKUP(S58,'シフト記号表（勤務時間帯）'!$C$6:$U$35,19,FALSE))</f>
        <v/>
      </c>
      <c r="T60" s="980" t="str">
        <f>IF(T58="","",VLOOKUP(T58,'シフト記号表（勤務時間帯）'!$C$6:$U$35,19,FALSE))</f>
        <v/>
      </c>
      <c r="U60" s="980" t="str">
        <f>IF(U58="","",VLOOKUP(U58,'シフト記号表（勤務時間帯）'!$C$6:$U$35,19,FALSE))</f>
        <v/>
      </c>
      <c r="V60" s="980" t="str">
        <f>IF(V58="","",VLOOKUP(V58,'シフト記号表（勤務時間帯）'!$C$6:$U$35,19,FALSE))</f>
        <v/>
      </c>
      <c r="W60" s="980" t="str">
        <f>IF(W58="","",VLOOKUP(W58,'シフト記号表（勤務時間帯）'!$C$6:$U$35,19,FALSE))</f>
        <v/>
      </c>
      <c r="X60" s="980" t="str">
        <f>IF(X58="","",VLOOKUP(X58,'シフト記号表（勤務時間帯）'!$C$6:$U$35,19,FALSE))</f>
        <v/>
      </c>
      <c r="Y60" s="993" t="str">
        <f>IF(Y58="","",VLOOKUP(Y58,'シフト記号表（勤務時間帯）'!$C$6:$U$35,19,FALSE))</f>
        <v/>
      </c>
      <c r="Z60" s="967" t="str">
        <f>IF(Z58="","",VLOOKUP(Z58,'シフト記号表（勤務時間帯）'!$C$6:$U$35,19,FALSE))</f>
        <v/>
      </c>
      <c r="AA60" s="980" t="str">
        <f>IF(AA58="","",VLOOKUP(AA58,'シフト記号表（勤務時間帯）'!$C$6:$U$35,19,FALSE))</f>
        <v/>
      </c>
      <c r="AB60" s="980" t="str">
        <f>IF(AB58="","",VLOOKUP(AB58,'シフト記号表（勤務時間帯）'!$C$6:$U$35,19,FALSE))</f>
        <v/>
      </c>
      <c r="AC60" s="980" t="str">
        <f>IF(AC58="","",VLOOKUP(AC58,'シフト記号表（勤務時間帯）'!$C$6:$U$35,19,FALSE))</f>
        <v/>
      </c>
      <c r="AD60" s="980" t="str">
        <f>IF(AD58="","",VLOOKUP(AD58,'シフト記号表（勤務時間帯）'!$C$6:$U$35,19,FALSE))</f>
        <v/>
      </c>
      <c r="AE60" s="980" t="str">
        <f>IF(AE58="","",VLOOKUP(AE58,'シフト記号表（勤務時間帯）'!$C$6:$U$35,19,FALSE))</f>
        <v/>
      </c>
      <c r="AF60" s="993" t="str">
        <f>IF(AF58="","",VLOOKUP(AF58,'シフト記号表（勤務時間帯）'!$C$6:$U$35,19,FALSE))</f>
        <v/>
      </c>
      <c r="AG60" s="967" t="str">
        <f>IF(AG58="","",VLOOKUP(AG58,'シフト記号表（勤務時間帯）'!$C$6:$U$35,19,FALSE))</f>
        <v/>
      </c>
      <c r="AH60" s="980" t="str">
        <f>IF(AH58="","",VLOOKUP(AH58,'シフト記号表（勤務時間帯）'!$C$6:$U$35,19,FALSE))</f>
        <v/>
      </c>
      <c r="AI60" s="980" t="str">
        <f>IF(AI58="","",VLOOKUP(AI58,'シフト記号表（勤務時間帯）'!$C$6:$U$35,19,FALSE))</f>
        <v/>
      </c>
      <c r="AJ60" s="980" t="str">
        <f>IF(AJ58="","",VLOOKUP(AJ58,'シフト記号表（勤務時間帯）'!$C$6:$U$35,19,FALSE))</f>
        <v/>
      </c>
      <c r="AK60" s="980" t="str">
        <f>IF(AK58="","",VLOOKUP(AK58,'シフト記号表（勤務時間帯）'!$C$6:$U$35,19,FALSE))</f>
        <v/>
      </c>
      <c r="AL60" s="980" t="str">
        <f>IF(AL58="","",VLOOKUP(AL58,'シフト記号表（勤務時間帯）'!$C$6:$U$35,19,FALSE))</f>
        <v/>
      </c>
      <c r="AM60" s="993" t="str">
        <f>IF(AM58="","",VLOOKUP(AM58,'シフト記号表（勤務時間帯）'!$C$6:$U$35,19,FALSE))</f>
        <v/>
      </c>
      <c r="AN60" s="967" t="str">
        <f>IF(AN58="","",VLOOKUP(AN58,'シフト記号表（勤務時間帯）'!$C$6:$U$35,19,FALSE))</f>
        <v/>
      </c>
      <c r="AO60" s="980" t="str">
        <f>IF(AO58="","",VLOOKUP(AO58,'シフト記号表（勤務時間帯）'!$C$6:$U$35,19,FALSE))</f>
        <v/>
      </c>
      <c r="AP60" s="980" t="str">
        <f>IF(AP58="","",VLOOKUP(AP58,'シフト記号表（勤務時間帯）'!$C$6:$U$35,19,FALSE))</f>
        <v/>
      </c>
      <c r="AQ60" s="980" t="str">
        <f>IF(AQ58="","",VLOOKUP(AQ58,'シフト記号表（勤務時間帯）'!$C$6:$U$35,19,FALSE))</f>
        <v/>
      </c>
      <c r="AR60" s="980" t="str">
        <f>IF(AR58="","",VLOOKUP(AR58,'シフト記号表（勤務時間帯）'!$C$6:$U$35,19,FALSE))</f>
        <v/>
      </c>
      <c r="AS60" s="980" t="str">
        <f>IF(AS58="","",VLOOKUP(AS58,'シフト記号表（勤務時間帯）'!$C$6:$U$35,19,FALSE))</f>
        <v/>
      </c>
      <c r="AT60" s="993" t="str">
        <f>IF(AT58="","",VLOOKUP(AT58,'シフト記号表（勤務時間帯）'!$C$6:$U$35,19,FALSE))</f>
        <v/>
      </c>
      <c r="AU60" s="967" t="str">
        <f>IF(AU58="","",VLOOKUP(AU58,'シフト記号表（勤務時間帯）'!$C$6:$U$35,19,FALSE))</f>
        <v/>
      </c>
      <c r="AV60" s="980" t="str">
        <f>IF(AV58="","",VLOOKUP(AV58,'シフト記号表（勤務時間帯）'!$C$6:$U$35,19,FALSE))</f>
        <v/>
      </c>
      <c r="AW60" s="980" t="str">
        <f>IF(AW58="","",VLOOKUP(AW58,'シフト記号表（勤務時間帯）'!$C$6:$U$35,19,FALSE))</f>
        <v/>
      </c>
      <c r="AX60" s="1047">
        <f>IF($BB$3="４週",SUM(S60:AT60),IF($BB$3="暦月",SUM(S60:AW60),""))</f>
        <v>0</v>
      </c>
      <c r="AY60" s="1060"/>
      <c r="AZ60" s="1072">
        <f>IF($BB$3="４週",AX60/4,IF($BB$3="暦月",参考様式８!AX60/(参考様式８!$BB$8/7),""))</f>
        <v>0</v>
      </c>
      <c r="BA60" s="1081"/>
      <c r="BB60" s="1099"/>
      <c r="BC60" s="915"/>
      <c r="BD60" s="915"/>
      <c r="BE60" s="915"/>
      <c r="BF60" s="927"/>
    </row>
    <row r="61" spans="2:58" s="757" customFormat="1" ht="6" customHeight="1">
      <c r="B61" s="795"/>
      <c r="C61" s="817"/>
      <c r="D61" s="817"/>
      <c r="E61" s="817"/>
      <c r="F61" s="854"/>
      <c r="G61" s="854"/>
      <c r="H61" s="881"/>
      <c r="I61" s="881"/>
      <c r="J61" s="881"/>
      <c r="K61" s="881"/>
      <c r="L61" s="854"/>
      <c r="M61" s="854"/>
      <c r="N61" s="854"/>
      <c r="O61" s="854"/>
      <c r="P61" s="936"/>
      <c r="Q61" s="936"/>
      <c r="R61" s="936"/>
      <c r="S61" s="881"/>
      <c r="T61" s="881"/>
      <c r="U61" s="881"/>
      <c r="V61" s="881"/>
      <c r="W61" s="881"/>
      <c r="X61" s="881"/>
      <c r="Y61" s="881"/>
      <c r="Z61" s="881"/>
      <c r="AA61" s="881"/>
      <c r="AB61" s="881"/>
      <c r="AC61" s="881"/>
      <c r="AD61" s="881"/>
      <c r="AE61" s="881"/>
      <c r="AF61" s="881"/>
      <c r="AG61" s="881"/>
      <c r="AH61" s="881"/>
      <c r="AI61" s="881"/>
      <c r="AJ61" s="881"/>
      <c r="AK61" s="881"/>
      <c r="AL61" s="881"/>
      <c r="AM61" s="881"/>
      <c r="AN61" s="881"/>
      <c r="AO61" s="881"/>
      <c r="AP61" s="881"/>
      <c r="AQ61" s="881"/>
      <c r="AR61" s="881"/>
      <c r="AS61" s="881"/>
      <c r="AT61" s="881"/>
      <c r="AU61" s="881"/>
      <c r="AV61" s="881"/>
      <c r="AW61" s="881"/>
      <c r="AX61" s="1049"/>
      <c r="AY61" s="1049"/>
      <c r="AZ61" s="1049"/>
      <c r="BA61" s="1049"/>
      <c r="BB61" s="854"/>
      <c r="BC61" s="854"/>
      <c r="BD61" s="854"/>
      <c r="BE61" s="854"/>
      <c r="BF61" s="1126"/>
    </row>
    <row r="62" spans="2:58" ht="20.100000000000001" customHeight="1">
      <c r="B62" s="796"/>
      <c r="C62" s="818"/>
      <c r="D62" s="818"/>
      <c r="E62" s="818"/>
      <c r="F62" s="855"/>
      <c r="G62" s="867" t="s">
        <v>698</v>
      </c>
      <c r="H62" s="867"/>
      <c r="I62" s="867"/>
      <c r="J62" s="867"/>
      <c r="K62" s="894"/>
      <c r="L62" s="906"/>
      <c r="M62" s="916" t="s">
        <v>7</v>
      </c>
      <c r="N62" s="918"/>
      <c r="O62" s="918"/>
      <c r="P62" s="918"/>
      <c r="Q62" s="918"/>
      <c r="R62" s="953"/>
      <c r="S62" s="968" t="str">
        <f t="shared" ref="S62:AX64" si="1">IF(SUMIF($F$22:$F$60,$M62,S$22:S$60)=0,"",SUMIF($F$22:$F$60,$M62,S$22:S$60))</f>
        <v/>
      </c>
      <c r="T62" s="981" t="str">
        <f t="shared" si="1"/>
        <v/>
      </c>
      <c r="U62" s="981" t="str">
        <f t="shared" si="1"/>
        <v/>
      </c>
      <c r="V62" s="981" t="str">
        <f t="shared" si="1"/>
        <v/>
      </c>
      <c r="W62" s="981" t="str">
        <f t="shared" si="1"/>
        <v/>
      </c>
      <c r="X62" s="981" t="str">
        <f t="shared" si="1"/>
        <v/>
      </c>
      <c r="Y62" s="994" t="str">
        <f t="shared" si="1"/>
        <v/>
      </c>
      <c r="Z62" s="968" t="str">
        <f t="shared" si="1"/>
        <v/>
      </c>
      <c r="AA62" s="981" t="str">
        <f t="shared" si="1"/>
        <v/>
      </c>
      <c r="AB62" s="981" t="str">
        <f t="shared" si="1"/>
        <v/>
      </c>
      <c r="AC62" s="981" t="str">
        <f t="shared" si="1"/>
        <v/>
      </c>
      <c r="AD62" s="981" t="str">
        <f t="shared" si="1"/>
        <v/>
      </c>
      <c r="AE62" s="981" t="str">
        <f t="shared" si="1"/>
        <v/>
      </c>
      <c r="AF62" s="994" t="str">
        <f t="shared" si="1"/>
        <v/>
      </c>
      <c r="AG62" s="968" t="str">
        <f t="shared" si="1"/>
        <v/>
      </c>
      <c r="AH62" s="981" t="str">
        <f t="shared" si="1"/>
        <v/>
      </c>
      <c r="AI62" s="981" t="str">
        <f t="shared" si="1"/>
        <v/>
      </c>
      <c r="AJ62" s="981" t="str">
        <f t="shared" si="1"/>
        <v/>
      </c>
      <c r="AK62" s="981" t="str">
        <f t="shared" si="1"/>
        <v/>
      </c>
      <c r="AL62" s="981" t="str">
        <f t="shared" si="1"/>
        <v/>
      </c>
      <c r="AM62" s="994" t="str">
        <f t="shared" si="1"/>
        <v/>
      </c>
      <c r="AN62" s="968" t="str">
        <f t="shared" si="1"/>
        <v/>
      </c>
      <c r="AO62" s="981" t="str">
        <f t="shared" si="1"/>
        <v/>
      </c>
      <c r="AP62" s="981" t="str">
        <f t="shared" si="1"/>
        <v/>
      </c>
      <c r="AQ62" s="981" t="str">
        <f t="shared" si="1"/>
        <v/>
      </c>
      <c r="AR62" s="981" t="str">
        <f t="shared" si="1"/>
        <v/>
      </c>
      <c r="AS62" s="981" t="str">
        <f t="shared" si="1"/>
        <v/>
      </c>
      <c r="AT62" s="994" t="str">
        <f t="shared" si="1"/>
        <v/>
      </c>
      <c r="AU62" s="968" t="str">
        <f t="shared" si="1"/>
        <v/>
      </c>
      <c r="AV62" s="981" t="str">
        <f t="shared" si="1"/>
        <v/>
      </c>
      <c r="AW62" s="981" t="str">
        <f t="shared" si="1"/>
        <v/>
      </c>
      <c r="AX62" s="1050" t="str">
        <f t="shared" si="1"/>
        <v/>
      </c>
      <c r="AY62" s="1062"/>
      <c r="AZ62" s="1074" t="str">
        <f>IF(AX62="","",IF($BB$3="４週",AX62/4,IF($BB$3="暦月",AX62/($BB$8/7),"")))</f>
        <v/>
      </c>
      <c r="BA62" s="1083"/>
      <c r="BB62" s="1100"/>
      <c r="BC62" s="1112"/>
      <c r="BD62" s="1112"/>
      <c r="BE62" s="1112"/>
      <c r="BF62" s="1127"/>
    </row>
    <row r="63" spans="2:58" ht="20.25" customHeight="1">
      <c r="B63" s="797"/>
      <c r="C63" s="819"/>
      <c r="D63" s="819"/>
      <c r="E63" s="819"/>
      <c r="F63" s="856"/>
      <c r="G63" s="868"/>
      <c r="H63" s="868"/>
      <c r="I63" s="868"/>
      <c r="J63" s="868"/>
      <c r="K63" s="895"/>
      <c r="L63" s="907"/>
      <c r="M63" s="917" t="s">
        <v>687</v>
      </c>
      <c r="N63" s="919"/>
      <c r="O63" s="919"/>
      <c r="P63" s="919"/>
      <c r="Q63" s="919"/>
      <c r="R63" s="954"/>
      <c r="S63" s="968" t="str">
        <f t="shared" si="1"/>
        <v/>
      </c>
      <c r="T63" s="981" t="str">
        <f t="shared" si="1"/>
        <v/>
      </c>
      <c r="U63" s="981" t="str">
        <f t="shared" si="1"/>
        <v/>
      </c>
      <c r="V63" s="981" t="str">
        <f t="shared" si="1"/>
        <v/>
      </c>
      <c r="W63" s="981" t="str">
        <f t="shared" si="1"/>
        <v/>
      </c>
      <c r="X63" s="981" t="str">
        <f t="shared" si="1"/>
        <v/>
      </c>
      <c r="Y63" s="994" t="str">
        <f t="shared" si="1"/>
        <v/>
      </c>
      <c r="Z63" s="968" t="str">
        <f t="shared" si="1"/>
        <v/>
      </c>
      <c r="AA63" s="981" t="str">
        <f t="shared" si="1"/>
        <v/>
      </c>
      <c r="AB63" s="981" t="str">
        <f t="shared" si="1"/>
        <v/>
      </c>
      <c r="AC63" s="981" t="str">
        <f t="shared" si="1"/>
        <v/>
      </c>
      <c r="AD63" s="981" t="str">
        <f t="shared" si="1"/>
        <v/>
      </c>
      <c r="AE63" s="981" t="str">
        <f t="shared" si="1"/>
        <v/>
      </c>
      <c r="AF63" s="994" t="str">
        <f t="shared" si="1"/>
        <v/>
      </c>
      <c r="AG63" s="968" t="str">
        <f t="shared" si="1"/>
        <v/>
      </c>
      <c r="AH63" s="981" t="str">
        <f t="shared" si="1"/>
        <v/>
      </c>
      <c r="AI63" s="981" t="str">
        <f t="shared" si="1"/>
        <v/>
      </c>
      <c r="AJ63" s="981" t="str">
        <f t="shared" si="1"/>
        <v/>
      </c>
      <c r="AK63" s="981" t="str">
        <f t="shared" si="1"/>
        <v/>
      </c>
      <c r="AL63" s="981" t="str">
        <f t="shared" si="1"/>
        <v/>
      </c>
      <c r="AM63" s="994" t="str">
        <f t="shared" si="1"/>
        <v/>
      </c>
      <c r="AN63" s="968" t="str">
        <f t="shared" si="1"/>
        <v/>
      </c>
      <c r="AO63" s="981" t="str">
        <f t="shared" si="1"/>
        <v/>
      </c>
      <c r="AP63" s="981" t="str">
        <f t="shared" si="1"/>
        <v/>
      </c>
      <c r="AQ63" s="981" t="str">
        <f t="shared" si="1"/>
        <v/>
      </c>
      <c r="AR63" s="981" t="str">
        <f t="shared" si="1"/>
        <v/>
      </c>
      <c r="AS63" s="981" t="str">
        <f t="shared" si="1"/>
        <v/>
      </c>
      <c r="AT63" s="994" t="str">
        <f t="shared" si="1"/>
        <v/>
      </c>
      <c r="AU63" s="968" t="str">
        <f t="shared" si="1"/>
        <v/>
      </c>
      <c r="AV63" s="981" t="str">
        <f t="shared" si="1"/>
        <v/>
      </c>
      <c r="AW63" s="981" t="str">
        <f t="shared" si="1"/>
        <v/>
      </c>
      <c r="AX63" s="1050" t="str">
        <f t="shared" si="1"/>
        <v/>
      </c>
      <c r="AY63" s="1062"/>
      <c r="AZ63" s="1074" t="str">
        <f>IF(AX63="","",IF($BB$3="４週",AX63/4,IF($BB$3="暦月",AX63/($BB$8/7),"")))</f>
        <v/>
      </c>
      <c r="BA63" s="1083"/>
      <c r="BB63" s="1101"/>
      <c r="BC63" s="1113"/>
      <c r="BD63" s="1113"/>
      <c r="BE63" s="1113"/>
      <c r="BF63" s="1128"/>
    </row>
    <row r="64" spans="2:58" ht="20.25" customHeight="1">
      <c r="B64" s="798"/>
      <c r="C64" s="820"/>
      <c r="D64" s="820"/>
      <c r="E64" s="820"/>
      <c r="F64" s="856"/>
      <c r="G64" s="869"/>
      <c r="H64" s="869"/>
      <c r="I64" s="869"/>
      <c r="J64" s="869"/>
      <c r="K64" s="896"/>
      <c r="L64" s="907"/>
      <c r="M64" s="917" t="s">
        <v>689</v>
      </c>
      <c r="N64" s="919"/>
      <c r="O64" s="919"/>
      <c r="P64" s="919"/>
      <c r="Q64" s="919"/>
      <c r="R64" s="954"/>
      <c r="S64" s="968" t="str">
        <f t="shared" si="1"/>
        <v/>
      </c>
      <c r="T64" s="981" t="str">
        <f t="shared" si="1"/>
        <v/>
      </c>
      <c r="U64" s="981" t="str">
        <f t="shared" si="1"/>
        <v/>
      </c>
      <c r="V64" s="981" t="str">
        <f t="shared" si="1"/>
        <v/>
      </c>
      <c r="W64" s="981" t="str">
        <f t="shared" si="1"/>
        <v/>
      </c>
      <c r="X64" s="981" t="str">
        <f t="shared" si="1"/>
        <v/>
      </c>
      <c r="Y64" s="994" t="str">
        <f t="shared" si="1"/>
        <v/>
      </c>
      <c r="Z64" s="968" t="str">
        <f t="shared" si="1"/>
        <v/>
      </c>
      <c r="AA64" s="981" t="str">
        <f t="shared" si="1"/>
        <v/>
      </c>
      <c r="AB64" s="981" t="str">
        <f t="shared" si="1"/>
        <v/>
      </c>
      <c r="AC64" s="981" t="str">
        <f t="shared" si="1"/>
        <v/>
      </c>
      <c r="AD64" s="981" t="str">
        <f t="shared" si="1"/>
        <v/>
      </c>
      <c r="AE64" s="981" t="str">
        <f t="shared" si="1"/>
        <v/>
      </c>
      <c r="AF64" s="994" t="str">
        <f t="shared" si="1"/>
        <v/>
      </c>
      <c r="AG64" s="968" t="str">
        <f t="shared" si="1"/>
        <v/>
      </c>
      <c r="AH64" s="981" t="str">
        <f t="shared" si="1"/>
        <v/>
      </c>
      <c r="AI64" s="981" t="str">
        <f t="shared" si="1"/>
        <v/>
      </c>
      <c r="AJ64" s="981" t="str">
        <f t="shared" si="1"/>
        <v/>
      </c>
      <c r="AK64" s="981" t="str">
        <f t="shared" si="1"/>
        <v/>
      </c>
      <c r="AL64" s="981" t="str">
        <f t="shared" si="1"/>
        <v/>
      </c>
      <c r="AM64" s="994" t="str">
        <f t="shared" si="1"/>
        <v/>
      </c>
      <c r="AN64" s="968" t="str">
        <f t="shared" si="1"/>
        <v/>
      </c>
      <c r="AO64" s="981" t="str">
        <f t="shared" si="1"/>
        <v/>
      </c>
      <c r="AP64" s="981" t="str">
        <f t="shared" si="1"/>
        <v/>
      </c>
      <c r="AQ64" s="981" t="str">
        <f t="shared" si="1"/>
        <v/>
      </c>
      <c r="AR64" s="981" t="str">
        <f t="shared" si="1"/>
        <v/>
      </c>
      <c r="AS64" s="981" t="str">
        <f t="shared" si="1"/>
        <v/>
      </c>
      <c r="AT64" s="994" t="str">
        <f t="shared" si="1"/>
        <v/>
      </c>
      <c r="AU64" s="968" t="str">
        <f t="shared" si="1"/>
        <v/>
      </c>
      <c r="AV64" s="981" t="str">
        <f t="shared" si="1"/>
        <v/>
      </c>
      <c r="AW64" s="981" t="str">
        <f t="shared" si="1"/>
        <v/>
      </c>
      <c r="AX64" s="1050" t="str">
        <f t="shared" si="1"/>
        <v/>
      </c>
      <c r="AY64" s="1062"/>
      <c r="AZ64" s="1074" t="str">
        <f>IF(AX64="","",IF($BB$3="４週",AX64/4,IF($BB$3="暦月",AX64/($BB$8/7),"")))</f>
        <v/>
      </c>
      <c r="BA64" s="1083"/>
      <c r="BB64" s="1101"/>
      <c r="BC64" s="1113"/>
      <c r="BD64" s="1113"/>
      <c r="BE64" s="1113"/>
      <c r="BF64" s="1128"/>
    </row>
    <row r="65" spans="1:73" ht="20.25" customHeight="1">
      <c r="B65" s="799"/>
      <c r="C65" s="821"/>
      <c r="D65" s="821"/>
      <c r="E65" s="821"/>
      <c r="F65" s="821"/>
      <c r="G65" s="870" t="s">
        <v>361</v>
      </c>
      <c r="H65" s="870"/>
      <c r="I65" s="870"/>
      <c r="J65" s="870"/>
      <c r="K65" s="870"/>
      <c r="L65" s="870"/>
      <c r="M65" s="870"/>
      <c r="N65" s="870"/>
      <c r="O65" s="870"/>
      <c r="P65" s="870"/>
      <c r="Q65" s="870"/>
      <c r="R65" s="955"/>
      <c r="S65" s="969"/>
      <c r="T65" s="982"/>
      <c r="U65" s="982"/>
      <c r="V65" s="982"/>
      <c r="W65" s="982"/>
      <c r="X65" s="982"/>
      <c r="Y65" s="995"/>
      <c r="Z65" s="969"/>
      <c r="AA65" s="982"/>
      <c r="AB65" s="982"/>
      <c r="AC65" s="982"/>
      <c r="AD65" s="982"/>
      <c r="AE65" s="982"/>
      <c r="AF65" s="995"/>
      <c r="AG65" s="969"/>
      <c r="AH65" s="982"/>
      <c r="AI65" s="982"/>
      <c r="AJ65" s="982"/>
      <c r="AK65" s="982"/>
      <c r="AL65" s="982"/>
      <c r="AM65" s="995"/>
      <c r="AN65" s="969"/>
      <c r="AO65" s="982"/>
      <c r="AP65" s="982"/>
      <c r="AQ65" s="982"/>
      <c r="AR65" s="982"/>
      <c r="AS65" s="982"/>
      <c r="AT65" s="995"/>
      <c r="AU65" s="969"/>
      <c r="AV65" s="982"/>
      <c r="AW65" s="995"/>
      <c r="AX65" s="1051"/>
      <c r="AY65" s="1063"/>
      <c r="AZ65" s="1063"/>
      <c r="BA65" s="1084"/>
      <c r="BB65" s="1101"/>
      <c r="BC65" s="1113"/>
      <c r="BD65" s="1113"/>
      <c r="BE65" s="1113"/>
      <c r="BF65" s="1128"/>
    </row>
    <row r="66" spans="1:73" ht="20.25" customHeight="1">
      <c r="B66" s="800"/>
      <c r="C66" s="822"/>
      <c r="D66" s="822"/>
      <c r="E66" s="822"/>
      <c r="F66" s="822"/>
      <c r="G66" s="871" t="s">
        <v>671</v>
      </c>
      <c r="H66" s="871"/>
      <c r="I66" s="871"/>
      <c r="J66" s="871"/>
      <c r="K66" s="871"/>
      <c r="L66" s="871"/>
      <c r="M66" s="871"/>
      <c r="N66" s="871"/>
      <c r="O66" s="871"/>
      <c r="P66" s="871"/>
      <c r="Q66" s="871"/>
      <c r="R66" s="956"/>
      <c r="S66" s="969"/>
      <c r="T66" s="982"/>
      <c r="U66" s="982"/>
      <c r="V66" s="982"/>
      <c r="W66" s="982"/>
      <c r="X66" s="982"/>
      <c r="Y66" s="995"/>
      <c r="Z66" s="969"/>
      <c r="AA66" s="982"/>
      <c r="AB66" s="982"/>
      <c r="AC66" s="982"/>
      <c r="AD66" s="982"/>
      <c r="AE66" s="982"/>
      <c r="AF66" s="995"/>
      <c r="AG66" s="969"/>
      <c r="AH66" s="982"/>
      <c r="AI66" s="982"/>
      <c r="AJ66" s="982"/>
      <c r="AK66" s="982"/>
      <c r="AL66" s="982"/>
      <c r="AM66" s="995"/>
      <c r="AN66" s="969"/>
      <c r="AO66" s="982"/>
      <c r="AP66" s="982"/>
      <c r="AQ66" s="982"/>
      <c r="AR66" s="982"/>
      <c r="AS66" s="982"/>
      <c r="AT66" s="995"/>
      <c r="AU66" s="969"/>
      <c r="AV66" s="982"/>
      <c r="AW66" s="995"/>
      <c r="AX66" s="1052"/>
      <c r="AY66" s="1064"/>
      <c r="AZ66" s="1064"/>
      <c r="BA66" s="1085"/>
      <c r="BB66" s="1101"/>
      <c r="BC66" s="1113"/>
      <c r="BD66" s="1113"/>
      <c r="BE66" s="1113"/>
      <c r="BF66" s="1128"/>
    </row>
    <row r="67" spans="1:73" ht="18.75" customHeight="1">
      <c r="B67" s="801" t="s">
        <v>696</v>
      </c>
      <c r="C67" s="823"/>
      <c r="D67" s="823"/>
      <c r="E67" s="823"/>
      <c r="F67" s="823"/>
      <c r="G67" s="823"/>
      <c r="H67" s="823"/>
      <c r="I67" s="823"/>
      <c r="J67" s="823"/>
      <c r="K67" s="897"/>
      <c r="L67" s="908" t="s">
        <v>7</v>
      </c>
      <c r="M67" s="908"/>
      <c r="N67" s="908"/>
      <c r="O67" s="908"/>
      <c r="P67" s="908"/>
      <c r="Q67" s="908"/>
      <c r="R67" s="957"/>
      <c r="S67" s="970" t="str">
        <f t="shared" ref="S67:AW71" si="2">IF($L67="","",IF(COUNTIFS($F$22:$F$60,$L67,S$22:S$60,"&gt;0")=0,"",COUNTIFS($F$22:$F$60,$L67,S$22:S$60,"&gt;0")))</f>
        <v/>
      </c>
      <c r="T67" s="983" t="str">
        <f t="shared" si="2"/>
        <v/>
      </c>
      <c r="U67" s="983" t="str">
        <f t="shared" si="2"/>
        <v/>
      </c>
      <c r="V67" s="983" t="str">
        <f t="shared" si="2"/>
        <v/>
      </c>
      <c r="W67" s="983" t="str">
        <f t="shared" si="2"/>
        <v/>
      </c>
      <c r="X67" s="983" t="str">
        <f t="shared" si="2"/>
        <v/>
      </c>
      <c r="Y67" s="996" t="str">
        <f t="shared" si="2"/>
        <v/>
      </c>
      <c r="Z67" s="1002" t="str">
        <f t="shared" si="2"/>
        <v/>
      </c>
      <c r="AA67" s="983" t="str">
        <f t="shared" si="2"/>
        <v/>
      </c>
      <c r="AB67" s="983" t="str">
        <f t="shared" si="2"/>
        <v/>
      </c>
      <c r="AC67" s="983" t="str">
        <f t="shared" si="2"/>
        <v/>
      </c>
      <c r="AD67" s="983" t="str">
        <f t="shared" si="2"/>
        <v/>
      </c>
      <c r="AE67" s="983" t="str">
        <f t="shared" si="2"/>
        <v/>
      </c>
      <c r="AF67" s="996" t="str">
        <f t="shared" si="2"/>
        <v/>
      </c>
      <c r="AG67" s="983" t="str">
        <f t="shared" si="2"/>
        <v/>
      </c>
      <c r="AH67" s="983" t="str">
        <f t="shared" si="2"/>
        <v/>
      </c>
      <c r="AI67" s="983" t="str">
        <f t="shared" si="2"/>
        <v/>
      </c>
      <c r="AJ67" s="983" t="str">
        <f t="shared" si="2"/>
        <v/>
      </c>
      <c r="AK67" s="983" t="str">
        <f t="shared" si="2"/>
        <v/>
      </c>
      <c r="AL67" s="983" t="str">
        <f t="shared" si="2"/>
        <v/>
      </c>
      <c r="AM67" s="996" t="str">
        <f t="shared" si="2"/>
        <v/>
      </c>
      <c r="AN67" s="983" t="str">
        <f t="shared" si="2"/>
        <v/>
      </c>
      <c r="AO67" s="983" t="str">
        <f t="shared" si="2"/>
        <v/>
      </c>
      <c r="AP67" s="983" t="str">
        <f t="shared" si="2"/>
        <v/>
      </c>
      <c r="AQ67" s="983" t="str">
        <f t="shared" si="2"/>
        <v/>
      </c>
      <c r="AR67" s="983" t="str">
        <f t="shared" si="2"/>
        <v/>
      </c>
      <c r="AS67" s="983" t="str">
        <f t="shared" si="2"/>
        <v/>
      </c>
      <c r="AT67" s="996" t="str">
        <f t="shared" si="2"/>
        <v/>
      </c>
      <c r="AU67" s="983" t="str">
        <f t="shared" si="2"/>
        <v/>
      </c>
      <c r="AV67" s="983" t="str">
        <f t="shared" si="2"/>
        <v/>
      </c>
      <c r="AW67" s="996" t="str">
        <f t="shared" si="2"/>
        <v/>
      </c>
      <c r="AX67" s="1052"/>
      <c r="AY67" s="1064"/>
      <c r="AZ67" s="1064"/>
      <c r="BA67" s="1085"/>
      <c r="BB67" s="1101"/>
      <c r="BC67" s="1113"/>
      <c r="BD67" s="1113"/>
      <c r="BE67" s="1113"/>
      <c r="BF67" s="1128"/>
    </row>
    <row r="68" spans="1:73" ht="18.75" customHeight="1">
      <c r="B68" s="801"/>
      <c r="C68" s="823"/>
      <c r="D68" s="823"/>
      <c r="E68" s="823"/>
      <c r="F68" s="823"/>
      <c r="G68" s="823"/>
      <c r="H68" s="823"/>
      <c r="I68" s="823"/>
      <c r="J68" s="823"/>
      <c r="K68" s="897"/>
      <c r="L68" s="909" t="s">
        <v>687</v>
      </c>
      <c r="M68" s="909"/>
      <c r="N68" s="909"/>
      <c r="O68" s="909"/>
      <c r="P68" s="909"/>
      <c r="Q68" s="909"/>
      <c r="R68" s="958"/>
      <c r="S68" s="971" t="str">
        <f t="shared" si="2"/>
        <v/>
      </c>
      <c r="T68" s="984" t="str">
        <f t="shared" si="2"/>
        <v/>
      </c>
      <c r="U68" s="984" t="str">
        <f t="shared" si="2"/>
        <v/>
      </c>
      <c r="V68" s="984" t="str">
        <f t="shared" si="2"/>
        <v/>
      </c>
      <c r="W68" s="984" t="str">
        <f t="shared" si="2"/>
        <v/>
      </c>
      <c r="X68" s="984" t="str">
        <f t="shared" si="2"/>
        <v/>
      </c>
      <c r="Y68" s="997" t="str">
        <f t="shared" si="2"/>
        <v/>
      </c>
      <c r="Z68" s="1003" t="str">
        <f t="shared" si="2"/>
        <v/>
      </c>
      <c r="AA68" s="984" t="str">
        <f t="shared" si="2"/>
        <v/>
      </c>
      <c r="AB68" s="984" t="str">
        <f t="shared" si="2"/>
        <v/>
      </c>
      <c r="AC68" s="984" t="str">
        <f t="shared" si="2"/>
        <v/>
      </c>
      <c r="AD68" s="984" t="str">
        <f t="shared" si="2"/>
        <v/>
      </c>
      <c r="AE68" s="984" t="str">
        <f t="shared" si="2"/>
        <v/>
      </c>
      <c r="AF68" s="997" t="str">
        <f t="shared" si="2"/>
        <v/>
      </c>
      <c r="AG68" s="984" t="str">
        <f t="shared" si="2"/>
        <v/>
      </c>
      <c r="AH68" s="984" t="str">
        <f t="shared" si="2"/>
        <v/>
      </c>
      <c r="AI68" s="984" t="str">
        <f t="shared" si="2"/>
        <v/>
      </c>
      <c r="AJ68" s="984" t="str">
        <f t="shared" si="2"/>
        <v/>
      </c>
      <c r="AK68" s="984" t="str">
        <f t="shared" si="2"/>
        <v/>
      </c>
      <c r="AL68" s="984" t="str">
        <f t="shared" si="2"/>
        <v/>
      </c>
      <c r="AM68" s="997" t="str">
        <f t="shared" si="2"/>
        <v/>
      </c>
      <c r="AN68" s="984" t="str">
        <f t="shared" si="2"/>
        <v/>
      </c>
      <c r="AO68" s="984" t="str">
        <f t="shared" si="2"/>
        <v/>
      </c>
      <c r="AP68" s="984" t="str">
        <f t="shared" si="2"/>
        <v/>
      </c>
      <c r="AQ68" s="984" t="str">
        <f t="shared" si="2"/>
        <v/>
      </c>
      <c r="AR68" s="984" t="str">
        <f t="shared" si="2"/>
        <v/>
      </c>
      <c r="AS68" s="984" t="str">
        <f t="shared" si="2"/>
        <v/>
      </c>
      <c r="AT68" s="997" t="str">
        <f t="shared" si="2"/>
        <v/>
      </c>
      <c r="AU68" s="984" t="str">
        <f t="shared" si="2"/>
        <v/>
      </c>
      <c r="AV68" s="984" t="str">
        <f t="shared" si="2"/>
        <v/>
      </c>
      <c r="AW68" s="997" t="str">
        <f t="shared" si="2"/>
        <v/>
      </c>
      <c r="AX68" s="1052"/>
      <c r="AY68" s="1064"/>
      <c r="AZ68" s="1064"/>
      <c r="BA68" s="1085"/>
      <c r="BB68" s="1101"/>
      <c r="BC68" s="1113"/>
      <c r="BD68" s="1113"/>
      <c r="BE68" s="1113"/>
      <c r="BF68" s="1128"/>
    </row>
    <row r="69" spans="1:73" ht="18.75" customHeight="1">
      <c r="B69" s="801"/>
      <c r="C69" s="823"/>
      <c r="D69" s="823"/>
      <c r="E69" s="823"/>
      <c r="F69" s="823"/>
      <c r="G69" s="823"/>
      <c r="H69" s="823"/>
      <c r="I69" s="823"/>
      <c r="J69" s="823"/>
      <c r="K69" s="897"/>
      <c r="L69" s="909" t="s">
        <v>689</v>
      </c>
      <c r="M69" s="909"/>
      <c r="N69" s="909"/>
      <c r="O69" s="909"/>
      <c r="P69" s="909"/>
      <c r="Q69" s="909"/>
      <c r="R69" s="958"/>
      <c r="S69" s="971" t="str">
        <f t="shared" si="2"/>
        <v/>
      </c>
      <c r="T69" s="984" t="str">
        <f t="shared" si="2"/>
        <v/>
      </c>
      <c r="U69" s="984" t="str">
        <f t="shared" si="2"/>
        <v/>
      </c>
      <c r="V69" s="984" t="str">
        <f t="shared" si="2"/>
        <v/>
      </c>
      <c r="W69" s="984" t="str">
        <f t="shared" si="2"/>
        <v/>
      </c>
      <c r="X69" s="984" t="str">
        <f t="shared" si="2"/>
        <v/>
      </c>
      <c r="Y69" s="997" t="str">
        <f t="shared" si="2"/>
        <v/>
      </c>
      <c r="Z69" s="1003" t="str">
        <f t="shared" si="2"/>
        <v/>
      </c>
      <c r="AA69" s="984" t="str">
        <f t="shared" si="2"/>
        <v/>
      </c>
      <c r="AB69" s="984" t="str">
        <f t="shared" si="2"/>
        <v/>
      </c>
      <c r="AC69" s="984" t="str">
        <f t="shared" si="2"/>
        <v/>
      </c>
      <c r="AD69" s="984" t="str">
        <f t="shared" si="2"/>
        <v/>
      </c>
      <c r="AE69" s="984" t="str">
        <f t="shared" si="2"/>
        <v/>
      </c>
      <c r="AF69" s="997" t="str">
        <f t="shared" si="2"/>
        <v/>
      </c>
      <c r="AG69" s="984" t="str">
        <f t="shared" si="2"/>
        <v/>
      </c>
      <c r="AH69" s="984" t="str">
        <f t="shared" si="2"/>
        <v/>
      </c>
      <c r="AI69" s="984" t="str">
        <f t="shared" si="2"/>
        <v/>
      </c>
      <c r="AJ69" s="984" t="str">
        <f t="shared" si="2"/>
        <v/>
      </c>
      <c r="AK69" s="984" t="str">
        <f t="shared" si="2"/>
        <v/>
      </c>
      <c r="AL69" s="984" t="str">
        <f t="shared" si="2"/>
        <v/>
      </c>
      <c r="AM69" s="997" t="str">
        <f t="shared" si="2"/>
        <v/>
      </c>
      <c r="AN69" s="984" t="str">
        <f t="shared" si="2"/>
        <v/>
      </c>
      <c r="AO69" s="984" t="str">
        <f t="shared" si="2"/>
        <v/>
      </c>
      <c r="AP69" s="984" t="str">
        <f t="shared" si="2"/>
        <v/>
      </c>
      <c r="AQ69" s="984" t="str">
        <f t="shared" si="2"/>
        <v/>
      </c>
      <c r="AR69" s="984" t="str">
        <f t="shared" si="2"/>
        <v/>
      </c>
      <c r="AS69" s="984" t="str">
        <f t="shared" si="2"/>
        <v/>
      </c>
      <c r="AT69" s="997" t="str">
        <f t="shared" si="2"/>
        <v/>
      </c>
      <c r="AU69" s="984" t="str">
        <f t="shared" si="2"/>
        <v/>
      </c>
      <c r="AV69" s="984" t="str">
        <f t="shared" si="2"/>
        <v/>
      </c>
      <c r="AW69" s="997" t="str">
        <f t="shared" si="2"/>
        <v/>
      </c>
      <c r="AX69" s="1052"/>
      <c r="AY69" s="1064"/>
      <c r="AZ69" s="1064"/>
      <c r="BA69" s="1085"/>
      <c r="BB69" s="1101"/>
      <c r="BC69" s="1113"/>
      <c r="BD69" s="1113"/>
      <c r="BE69" s="1113"/>
      <c r="BF69" s="1128"/>
    </row>
    <row r="70" spans="1:73" ht="18.75" customHeight="1">
      <c r="B70" s="801"/>
      <c r="C70" s="823"/>
      <c r="D70" s="823"/>
      <c r="E70" s="823"/>
      <c r="F70" s="823"/>
      <c r="G70" s="823"/>
      <c r="H70" s="823"/>
      <c r="I70" s="823"/>
      <c r="J70" s="823"/>
      <c r="K70" s="897"/>
      <c r="L70" s="909" t="s">
        <v>478</v>
      </c>
      <c r="M70" s="909"/>
      <c r="N70" s="909"/>
      <c r="O70" s="909"/>
      <c r="P70" s="909"/>
      <c r="Q70" s="909"/>
      <c r="R70" s="958"/>
      <c r="S70" s="971" t="str">
        <f t="shared" si="2"/>
        <v/>
      </c>
      <c r="T70" s="984" t="str">
        <f t="shared" si="2"/>
        <v/>
      </c>
      <c r="U70" s="984" t="str">
        <f t="shared" si="2"/>
        <v/>
      </c>
      <c r="V70" s="984" t="str">
        <f t="shared" si="2"/>
        <v/>
      </c>
      <c r="W70" s="984" t="str">
        <f t="shared" si="2"/>
        <v/>
      </c>
      <c r="X70" s="984" t="str">
        <f t="shared" si="2"/>
        <v/>
      </c>
      <c r="Y70" s="997" t="str">
        <f t="shared" si="2"/>
        <v/>
      </c>
      <c r="Z70" s="1003" t="str">
        <f t="shared" si="2"/>
        <v/>
      </c>
      <c r="AA70" s="984" t="str">
        <f t="shared" si="2"/>
        <v/>
      </c>
      <c r="AB70" s="984" t="str">
        <f t="shared" si="2"/>
        <v/>
      </c>
      <c r="AC70" s="984" t="str">
        <f t="shared" si="2"/>
        <v/>
      </c>
      <c r="AD70" s="984" t="str">
        <f t="shared" si="2"/>
        <v/>
      </c>
      <c r="AE70" s="984" t="str">
        <f t="shared" si="2"/>
        <v/>
      </c>
      <c r="AF70" s="997" t="str">
        <f t="shared" si="2"/>
        <v/>
      </c>
      <c r="AG70" s="984" t="str">
        <f t="shared" si="2"/>
        <v/>
      </c>
      <c r="AH70" s="984" t="str">
        <f t="shared" si="2"/>
        <v/>
      </c>
      <c r="AI70" s="984" t="str">
        <f t="shared" si="2"/>
        <v/>
      </c>
      <c r="AJ70" s="984" t="str">
        <f t="shared" si="2"/>
        <v/>
      </c>
      <c r="AK70" s="984" t="str">
        <f t="shared" si="2"/>
        <v/>
      </c>
      <c r="AL70" s="984" t="str">
        <f t="shared" si="2"/>
        <v/>
      </c>
      <c r="AM70" s="997" t="str">
        <f t="shared" si="2"/>
        <v/>
      </c>
      <c r="AN70" s="984" t="str">
        <f t="shared" si="2"/>
        <v/>
      </c>
      <c r="AO70" s="984" t="str">
        <f t="shared" si="2"/>
        <v/>
      </c>
      <c r="AP70" s="984" t="str">
        <f t="shared" si="2"/>
        <v/>
      </c>
      <c r="AQ70" s="984" t="str">
        <f t="shared" si="2"/>
        <v/>
      </c>
      <c r="AR70" s="984" t="str">
        <f t="shared" si="2"/>
        <v/>
      </c>
      <c r="AS70" s="984" t="str">
        <f t="shared" si="2"/>
        <v/>
      </c>
      <c r="AT70" s="997" t="str">
        <f t="shared" si="2"/>
        <v/>
      </c>
      <c r="AU70" s="984" t="str">
        <f t="shared" si="2"/>
        <v/>
      </c>
      <c r="AV70" s="984" t="str">
        <f t="shared" si="2"/>
        <v/>
      </c>
      <c r="AW70" s="997" t="str">
        <f t="shared" si="2"/>
        <v/>
      </c>
      <c r="AX70" s="1052"/>
      <c r="AY70" s="1064"/>
      <c r="AZ70" s="1064"/>
      <c r="BA70" s="1085"/>
      <c r="BB70" s="1101"/>
      <c r="BC70" s="1113"/>
      <c r="BD70" s="1113"/>
      <c r="BE70" s="1113"/>
      <c r="BF70" s="1128"/>
    </row>
    <row r="71" spans="1:73" ht="18.75" customHeight="1">
      <c r="B71" s="802"/>
      <c r="C71" s="824"/>
      <c r="D71" s="824"/>
      <c r="E71" s="824"/>
      <c r="F71" s="824"/>
      <c r="G71" s="824"/>
      <c r="H71" s="824"/>
      <c r="I71" s="824"/>
      <c r="J71" s="824"/>
      <c r="K71" s="898"/>
      <c r="L71" s="910"/>
      <c r="M71" s="910"/>
      <c r="N71" s="910"/>
      <c r="O71" s="910"/>
      <c r="P71" s="910"/>
      <c r="Q71" s="910"/>
      <c r="R71" s="959"/>
      <c r="S71" s="972" t="str">
        <f t="shared" si="2"/>
        <v/>
      </c>
      <c r="T71" s="985" t="str">
        <f t="shared" si="2"/>
        <v/>
      </c>
      <c r="U71" s="985" t="str">
        <f t="shared" si="2"/>
        <v/>
      </c>
      <c r="V71" s="985" t="str">
        <f t="shared" si="2"/>
        <v/>
      </c>
      <c r="W71" s="985" t="str">
        <f t="shared" si="2"/>
        <v/>
      </c>
      <c r="X71" s="985" t="str">
        <f t="shared" si="2"/>
        <v/>
      </c>
      <c r="Y71" s="998" t="str">
        <f t="shared" si="2"/>
        <v/>
      </c>
      <c r="Z71" s="1004" t="str">
        <f t="shared" si="2"/>
        <v/>
      </c>
      <c r="AA71" s="985" t="str">
        <f t="shared" si="2"/>
        <v/>
      </c>
      <c r="AB71" s="985" t="str">
        <f t="shared" si="2"/>
        <v/>
      </c>
      <c r="AC71" s="985" t="str">
        <f t="shared" si="2"/>
        <v/>
      </c>
      <c r="AD71" s="985" t="str">
        <f t="shared" si="2"/>
        <v/>
      </c>
      <c r="AE71" s="985" t="str">
        <f t="shared" si="2"/>
        <v/>
      </c>
      <c r="AF71" s="998" t="str">
        <f t="shared" si="2"/>
        <v/>
      </c>
      <c r="AG71" s="985" t="str">
        <f t="shared" si="2"/>
        <v/>
      </c>
      <c r="AH71" s="985" t="str">
        <f t="shared" si="2"/>
        <v/>
      </c>
      <c r="AI71" s="985" t="str">
        <f t="shared" si="2"/>
        <v/>
      </c>
      <c r="AJ71" s="985" t="str">
        <f t="shared" si="2"/>
        <v/>
      </c>
      <c r="AK71" s="985" t="str">
        <f t="shared" si="2"/>
        <v/>
      </c>
      <c r="AL71" s="985" t="str">
        <f t="shared" si="2"/>
        <v/>
      </c>
      <c r="AM71" s="998" t="str">
        <f t="shared" si="2"/>
        <v/>
      </c>
      <c r="AN71" s="985" t="str">
        <f t="shared" si="2"/>
        <v/>
      </c>
      <c r="AO71" s="985" t="str">
        <f t="shared" si="2"/>
        <v/>
      </c>
      <c r="AP71" s="985" t="str">
        <f t="shared" si="2"/>
        <v/>
      </c>
      <c r="AQ71" s="985" t="str">
        <f t="shared" si="2"/>
        <v/>
      </c>
      <c r="AR71" s="985" t="str">
        <f t="shared" si="2"/>
        <v/>
      </c>
      <c r="AS71" s="985" t="str">
        <f t="shared" si="2"/>
        <v/>
      </c>
      <c r="AT71" s="998" t="str">
        <f t="shared" si="2"/>
        <v/>
      </c>
      <c r="AU71" s="985" t="str">
        <f t="shared" si="2"/>
        <v/>
      </c>
      <c r="AV71" s="985" t="str">
        <f t="shared" si="2"/>
        <v/>
      </c>
      <c r="AW71" s="998" t="str">
        <f t="shared" si="2"/>
        <v/>
      </c>
      <c r="AX71" s="1053"/>
      <c r="AY71" s="1065"/>
      <c r="AZ71" s="1065"/>
      <c r="BA71" s="1086"/>
      <c r="BB71" s="1102"/>
      <c r="BC71" s="1114"/>
      <c r="BD71" s="1114"/>
      <c r="BE71" s="1114"/>
      <c r="BF71" s="1129"/>
    </row>
    <row r="72" spans="1:73" ht="13.5" customHeight="1">
      <c r="C72" s="825"/>
      <c r="D72" s="825"/>
      <c r="E72" s="825"/>
      <c r="F72" s="825"/>
      <c r="G72" s="872"/>
      <c r="H72" s="882"/>
      <c r="AF72" s="827"/>
    </row>
    <row r="73" spans="1:73" ht="11.45" customHeight="1">
      <c r="H73" s="883"/>
      <c r="I73" s="883"/>
      <c r="J73" s="883"/>
      <c r="K73" s="883"/>
      <c r="L73" s="883"/>
      <c r="M73" s="883"/>
      <c r="N73" s="883"/>
      <c r="O73" s="883"/>
      <c r="P73" s="883"/>
      <c r="Q73" s="883"/>
      <c r="R73" s="883"/>
      <c r="S73" s="883"/>
      <c r="T73" s="883"/>
      <c r="U73" s="883"/>
      <c r="V73" s="883"/>
      <c r="W73" s="883"/>
      <c r="X73" s="883"/>
      <c r="Y73" s="883"/>
      <c r="Z73" s="883"/>
      <c r="AA73" s="883"/>
      <c r="AB73" s="883"/>
      <c r="AC73" s="883"/>
      <c r="AD73" s="883"/>
      <c r="AE73" s="883"/>
      <c r="AF73" s="883"/>
      <c r="AG73" s="883"/>
      <c r="AH73" s="883"/>
      <c r="AI73" s="883"/>
      <c r="AJ73" s="883"/>
      <c r="AK73" s="883"/>
      <c r="AL73" s="883"/>
      <c r="AM73" s="883"/>
      <c r="AN73" s="883"/>
      <c r="AO73" s="883"/>
      <c r="AP73" s="883"/>
      <c r="AQ73" s="883"/>
      <c r="AR73" s="883"/>
      <c r="AS73" s="883"/>
      <c r="AT73" s="883"/>
      <c r="AU73" s="883"/>
      <c r="AV73" s="883"/>
      <c r="AW73" s="883"/>
      <c r="AX73" s="883"/>
      <c r="AY73" s="883"/>
      <c r="AZ73" s="883"/>
      <c r="BA73" s="883"/>
    </row>
    <row r="74" spans="1:73" ht="20.25" customHeight="1">
      <c r="A74" s="783"/>
      <c r="B74" s="783"/>
      <c r="G74" s="783"/>
      <c r="H74" s="783"/>
      <c r="I74" s="783"/>
      <c r="J74" s="783"/>
      <c r="K74" s="783"/>
      <c r="L74" s="783"/>
      <c r="M74" s="783"/>
      <c r="N74" s="783"/>
      <c r="O74" s="783"/>
      <c r="P74" s="783"/>
      <c r="Q74" s="783"/>
      <c r="R74" s="783"/>
      <c r="S74" s="783"/>
      <c r="T74" s="783"/>
      <c r="U74" s="783"/>
      <c r="V74" s="783"/>
      <c r="W74" s="783"/>
      <c r="X74" s="783"/>
      <c r="Y74" s="783"/>
      <c r="Z74" s="783"/>
      <c r="AA74" s="783"/>
      <c r="AB74" s="783"/>
      <c r="AC74" s="783"/>
      <c r="AD74" s="783"/>
      <c r="AE74" s="783"/>
      <c r="AF74" s="783"/>
      <c r="AG74" s="783"/>
      <c r="AH74" s="783"/>
      <c r="AI74" s="783"/>
      <c r="AJ74" s="783"/>
      <c r="AK74" s="783"/>
      <c r="AL74" s="783"/>
      <c r="AM74" s="783"/>
      <c r="AN74" s="783"/>
      <c r="AO74" s="783"/>
      <c r="AP74" s="783"/>
      <c r="AQ74" s="783"/>
      <c r="AR74" s="783"/>
      <c r="AS74" s="783"/>
      <c r="AT74" s="783"/>
      <c r="AU74" s="783"/>
      <c r="AV74" s="783"/>
      <c r="BN74" s="1117"/>
      <c r="BO74" s="1130"/>
      <c r="BP74" s="1117"/>
      <c r="BQ74" s="1117"/>
      <c r="BR74" s="1117"/>
      <c r="BS74" s="1131"/>
      <c r="BT74" s="1132"/>
      <c r="BU74" s="1132"/>
    </row>
    <row r="75" spans="1:73" ht="20.25" customHeight="1">
      <c r="C75" s="826"/>
      <c r="D75" s="826"/>
      <c r="E75" s="826"/>
      <c r="F75" s="826"/>
      <c r="G75" s="826"/>
      <c r="H75" s="827"/>
      <c r="I75" s="827"/>
    </row>
    <row r="76" spans="1:73" ht="20.25" customHeight="1">
      <c r="C76" s="826"/>
      <c r="D76" s="826"/>
      <c r="E76" s="826"/>
      <c r="F76" s="826"/>
      <c r="G76" s="826"/>
      <c r="H76" s="827"/>
      <c r="I76" s="827"/>
    </row>
    <row r="77" spans="1:73" ht="20.25" customHeight="1">
      <c r="C77" s="827"/>
      <c r="D77" s="827"/>
      <c r="E77" s="827"/>
      <c r="F77" s="827"/>
      <c r="G77" s="827"/>
    </row>
    <row r="78" spans="1:73" ht="20.25" customHeight="1">
      <c r="C78" s="827"/>
      <c r="D78" s="827"/>
      <c r="E78" s="827"/>
      <c r="F78" s="827"/>
      <c r="G78" s="827"/>
    </row>
    <row r="79" spans="1:73" ht="20.25" customHeight="1">
      <c r="C79" s="827"/>
      <c r="D79" s="827"/>
      <c r="E79" s="827"/>
      <c r="F79" s="827"/>
      <c r="G79" s="827"/>
    </row>
    <row r="80" spans="1:73" ht="20.25" customHeight="1">
      <c r="C80" s="827"/>
      <c r="D80" s="827"/>
      <c r="E80" s="827"/>
      <c r="F80" s="827"/>
      <c r="G80" s="827"/>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56"/>
  <conditionalFormatting sqref="S24 S65:BA71">
    <cfRule type="expression" dxfId="549" priority="784">
      <formula>INDIRECT(ADDRESS(ROW(),COLUMN()))=TRUNC(INDIRECT(ADDRESS(ROW(),COLUMN())))</formula>
    </cfRule>
  </conditionalFormatting>
  <conditionalFormatting sqref="S23">
    <cfRule type="expression" dxfId="548" priority="783">
      <formula>INDIRECT(ADDRESS(ROW(),COLUMN()))=TRUNC(INDIRECT(ADDRESS(ROW(),COLUMN())))</formula>
    </cfRule>
  </conditionalFormatting>
  <conditionalFormatting sqref="T24:Y24">
    <cfRule type="expression" dxfId="547" priority="782">
      <formula>INDIRECT(ADDRESS(ROW(),COLUMN()))=TRUNC(INDIRECT(ADDRESS(ROW(),COLUMN())))</formula>
    </cfRule>
  </conditionalFormatting>
  <conditionalFormatting sqref="T23:Y23">
    <cfRule type="expression" dxfId="546" priority="781">
      <formula>INDIRECT(ADDRESS(ROW(),COLUMN()))=TRUNC(INDIRECT(ADDRESS(ROW(),COLUMN())))</formula>
    </cfRule>
  </conditionalFormatting>
  <conditionalFormatting sqref="AX23:BA24">
    <cfRule type="expression" dxfId="545" priority="764">
      <formula>INDIRECT(ADDRESS(ROW(),COLUMN()))=TRUNC(INDIRECT(ADDRESS(ROW(),COLUMN())))</formula>
    </cfRule>
  </conditionalFormatting>
  <conditionalFormatting sqref="BC14:BD14">
    <cfRule type="expression" dxfId="544" priority="510">
      <formula>INDIRECT(ADDRESS(ROW(),COLUMN()))=TRUNC(INDIRECT(ADDRESS(ROW(),COLUMN())))</formula>
    </cfRule>
  </conditionalFormatting>
  <conditionalFormatting sqref="Z24">
    <cfRule type="expression" dxfId="543" priority="509">
      <formula>INDIRECT(ADDRESS(ROW(),COLUMN()))=TRUNC(INDIRECT(ADDRESS(ROW(),COLUMN())))</formula>
    </cfRule>
  </conditionalFormatting>
  <conditionalFormatting sqref="Z23">
    <cfRule type="expression" dxfId="542" priority="508">
      <formula>INDIRECT(ADDRESS(ROW(),COLUMN()))=TRUNC(INDIRECT(ADDRESS(ROW(),COLUMN())))</formula>
    </cfRule>
  </conditionalFormatting>
  <conditionalFormatting sqref="AA24:AF24">
    <cfRule type="expression" dxfId="541" priority="507">
      <formula>INDIRECT(ADDRESS(ROW(),COLUMN()))=TRUNC(INDIRECT(ADDRESS(ROW(),COLUMN())))</formula>
    </cfRule>
  </conditionalFormatting>
  <conditionalFormatting sqref="AA23:AF23">
    <cfRule type="expression" dxfId="540" priority="506">
      <formula>INDIRECT(ADDRESS(ROW(),COLUMN()))=TRUNC(INDIRECT(ADDRESS(ROW(),COLUMN())))</formula>
    </cfRule>
  </conditionalFormatting>
  <conditionalFormatting sqref="AG24">
    <cfRule type="expression" dxfId="539" priority="505">
      <formula>INDIRECT(ADDRESS(ROW(),COLUMN()))=TRUNC(INDIRECT(ADDRESS(ROW(),COLUMN())))</formula>
    </cfRule>
  </conditionalFormatting>
  <conditionalFormatting sqref="AG23">
    <cfRule type="expression" dxfId="538" priority="504">
      <formula>INDIRECT(ADDRESS(ROW(),COLUMN()))=TRUNC(INDIRECT(ADDRESS(ROW(),COLUMN())))</formula>
    </cfRule>
  </conditionalFormatting>
  <conditionalFormatting sqref="AH24:AM24">
    <cfRule type="expression" dxfId="537" priority="503">
      <formula>INDIRECT(ADDRESS(ROW(),COLUMN()))=TRUNC(INDIRECT(ADDRESS(ROW(),COLUMN())))</formula>
    </cfRule>
  </conditionalFormatting>
  <conditionalFormatting sqref="AH23:AM23">
    <cfRule type="expression" dxfId="536" priority="502">
      <formula>INDIRECT(ADDRESS(ROW(),COLUMN()))=TRUNC(INDIRECT(ADDRESS(ROW(),COLUMN())))</formula>
    </cfRule>
  </conditionalFormatting>
  <conditionalFormatting sqref="AN24">
    <cfRule type="expression" dxfId="535" priority="501">
      <formula>INDIRECT(ADDRESS(ROW(),COLUMN()))=TRUNC(INDIRECT(ADDRESS(ROW(),COLUMN())))</formula>
    </cfRule>
  </conditionalFormatting>
  <conditionalFormatting sqref="AN23">
    <cfRule type="expression" dxfId="534" priority="500">
      <formula>INDIRECT(ADDRESS(ROW(),COLUMN()))=TRUNC(INDIRECT(ADDRESS(ROW(),COLUMN())))</formula>
    </cfRule>
  </conditionalFormatting>
  <conditionalFormatting sqref="AO24:AT24">
    <cfRule type="expression" dxfId="533" priority="499">
      <formula>INDIRECT(ADDRESS(ROW(),COLUMN()))=TRUNC(INDIRECT(ADDRESS(ROW(),COLUMN())))</formula>
    </cfRule>
  </conditionalFormatting>
  <conditionalFormatting sqref="AO23:AT23">
    <cfRule type="expression" dxfId="532" priority="498">
      <formula>INDIRECT(ADDRESS(ROW(),COLUMN()))=TRUNC(INDIRECT(ADDRESS(ROW(),COLUMN())))</formula>
    </cfRule>
  </conditionalFormatting>
  <conditionalFormatting sqref="AU24">
    <cfRule type="expression" dxfId="531" priority="497">
      <formula>INDIRECT(ADDRESS(ROW(),COLUMN()))=TRUNC(INDIRECT(ADDRESS(ROW(),COLUMN())))</formula>
    </cfRule>
  </conditionalFormatting>
  <conditionalFormatting sqref="AU23">
    <cfRule type="expression" dxfId="530" priority="496">
      <formula>INDIRECT(ADDRESS(ROW(),COLUMN()))=TRUNC(INDIRECT(ADDRESS(ROW(),COLUMN())))</formula>
    </cfRule>
  </conditionalFormatting>
  <conditionalFormatting sqref="AV24:AW24">
    <cfRule type="expression" dxfId="529" priority="495">
      <formula>INDIRECT(ADDRESS(ROW(),COLUMN()))=TRUNC(INDIRECT(ADDRESS(ROW(),COLUMN())))</formula>
    </cfRule>
  </conditionalFormatting>
  <conditionalFormatting sqref="AV23:AW23">
    <cfRule type="expression" dxfId="528" priority="494">
      <formula>INDIRECT(ADDRESS(ROW(),COLUMN()))=TRUNC(INDIRECT(ADDRESS(ROW(),COLUMN())))</formula>
    </cfRule>
  </conditionalFormatting>
  <conditionalFormatting sqref="S27">
    <cfRule type="expression" dxfId="527" priority="253">
      <formula>INDIRECT(ADDRESS(ROW(),COLUMN()))=TRUNC(INDIRECT(ADDRESS(ROW(),COLUMN())))</formula>
    </cfRule>
  </conditionalFormatting>
  <conditionalFormatting sqref="S26">
    <cfRule type="expression" dxfId="526" priority="252">
      <formula>INDIRECT(ADDRESS(ROW(),COLUMN()))=TRUNC(INDIRECT(ADDRESS(ROW(),COLUMN())))</formula>
    </cfRule>
  </conditionalFormatting>
  <conditionalFormatting sqref="T27:Y27">
    <cfRule type="expression" dxfId="525" priority="251">
      <formula>INDIRECT(ADDRESS(ROW(),COLUMN()))=TRUNC(INDIRECT(ADDRESS(ROW(),COLUMN())))</formula>
    </cfRule>
  </conditionalFormatting>
  <conditionalFormatting sqref="T26:Y26">
    <cfRule type="expression" dxfId="524" priority="250">
      <formula>INDIRECT(ADDRESS(ROW(),COLUMN()))=TRUNC(INDIRECT(ADDRESS(ROW(),COLUMN())))</formula>
    </cfRule>
  </conditionalFormatting>
  <conditionalFormatting sqref="AX26:BA27">
    <cfRule type="expression" dxfId="523" priority="249">
      <formula>INDIRECT(ADDRESS(ROW(),COLUMN()))=TRUNC(INDIRECT(ADDRESS(ROW(),COLUMN())))</formula>
    </cfRule>
  </conditionalFormatting>
  <conditionalFormatting sqref="Z27">
    <cfRule type="expression" dxfId="522" priority="248">
      <formula>INDIRECT(ADDRESS(ROW(),COLUMN()))=TRUNC(INDIRECT(ADDRESS(ROW(),COLUMN())))</formula>
    </cfRule>
  </conditionalFormatting>
  <conditionalFormatting sqref="Z26">
    <cfRule type="expression" dxfId="521" priority="247">
      <formula>INDIRECT(ADDRESS(ROW(),COLUMN()))=TRUNC(INDIRECT(ADDRESS(ROW(),COLUMN())))</formula>
    </cfRule>
  </conditionalFormatting>
  <conditionalFormatting sqref="AA27:AF27">
    <cfRule type="expression" dxfId="520" priority="246">
      <formula>INDIRECT(ADDRESS(ROW(),COLUMN()))=TRUNC(INDIRECT(ADDRESS(ROW(),COLUMN())))</formula>
    </cfRule>
  </conditionalFormatting>
  <conditionalFormatting sqref="AA26:AF26">
    <cfRule type="expression" dxfId="519" priority="245">
      <formula>INDIRECT(ADDRESS(ROW(),COLUMN()))=TRUNC(INDIRECT(ADDRESS(ROW(),COLUMN())))</formula>
    </cfRule>
  </conditionalFormatting>
  <conditionalFormatting sqref="AG27">
    <cfRule type="expression" dxfId="518" priority="244">
      <formula>INDIRECT(ADDRESS(ROW(),COLUMN()))=TRUNC(INDIRECT(ADDRESS(ROW(),COLUMN())))</formula>
    </cfRule>
  </conditionalFormatting>
  <conditionalFormatting sqref="AG26">
    <cfRule type="expression" dxfId="517" priority="243">
      <formula>INDIRECT(ADDRESS(ROW(),COLUMN()))=TRUNC(INDIRECT(ADDRESS(ROW(),COLUMN())))</formula>
    </cfRule>
  </conditionalFormatting>
  <conditionalFormatting sqref="AH27:AM27">
    <cfRule type="expression" dxfId="516" priority="242">
      <formula>INDIRECT(ADDRESS(ROW(),COLUMN()))=TRUNC(INDIRECT(ADDRESS(ROW(),COLUMN())))</formula>
    </cfRule>
  </conditionalFormatting>
  <conditionalFormatting sqref="AH26:AM26">
    <cfRule type="expression" dxfId="515" priority="241">
      <formula>INDIRECT(ADDRESS(ROW(),COLUMN()))=TRUNC(INDIRECT(ADDRESS(ROW(),COLUMN())))</formula>
    </cfRule>
  </conditionalFormatting>
  <conditionalFormatting sqref="AN27">
    <cfRule type="expression" dxfId="514" priority="240">
      <formula>INDIRECT(ADDRESS(ROW(),COLUMN()))=TRUNC(INDIRECT(ADDRESS(ROW(),COLUMN())))</formula>
    </cfRule>
  </conditionalFormatting>
  <conditionalFormatting sqref="AN26">
    <cfRule type="expression" dxfId="513" priority="239">
      <formula>INDIRECT(ADDRESS(ROW(),COLUMN()))=TRUNC(INDIRECT(ADDRESS(ROW(),COLUMN())))</formula>
    </cfRule>
  </conditionalFormatting>
  <conditionalFormatting sqref="AO27:AT27">
    <cfRule type="expression" dxfId="512" priority="238">
      <formula>INDIRECT(ADDRESS(ROW(),COLUMN()))=TRUNC(INDIRECT(ADDRESS(ROW(),COLUMN())))</formula>
    </cfRule>
  </conditionalFormatting>
  <conditionalFormatting sqref="AO26:AT26">
    <cfRule type="expression" dxfId="511" priority="237">
      <formula>INDIRECT(ADDRESS(ROW(),COLUMN()))=TRUNC(INDIRECT(ADDRESS(ROW(),COLUMN())))</formula>
    </cfRule>
  </conditionalFormatting>
  <conditionalFormatting sqref="AU27">
    <cfRule type="expression" dxfId="510" priority="236">
      <formula>INDIRECT(ADDRESS(ROW(),COLUMN()))=TRUNC(INDIRECT(ADDRESS(ROW(),COLUMN())))</formula>
    </cfRule>
  </conditionalFormatting>
  <conditionalFormatting sqref="AU26">
    <cfRule type="expression" dxfId="509" priority="235">
      <formula>INDIRECT(ADDRESS(ROW(),COLUMN()))=TRUNC(INDIRECT(ADDRESS(ROW(),COLUMN())))</formula>
    </cfRule>
  </conditionalFormatting>
  <conditionalFormatting sqref="AV27:AW27">
    <cfRule type="expression" dxfId="508" priority="234">
      <formula>INDIRECT(ADDRESS(ROW(),COLUMN()))=TRUNC(INDIRECT(ADDRESS(ROW(),COLUMN())))</formula>
    </cfRule>
  </conditionalFormatting>
  <conditionalFormatting sqref="AV26:AW26">
    <cfRule type="expression" dxfId="507" priority="233">
      <formula>INDIRECT(ADDRESS(ROW(),COLUMN()))=TRUNC(INDIRECT(ADDRESS(ROW(),COLUMN())))</formula>
    </cfRule>
  </conditionalFormatting>
  <conditionalFormatting sqref="S30">
    <cfRule type="expression" dxfId="506" priority="232">
      <formula>INDIRECT(ADDRESS(ROW(),COLUMN()))=TRUNC(INDIRECT(ADDRESS(ROW(),COLUMN())))</formula>
    </cfRule>
  </conditionalFormatting>
  <conditionalFormatting sqref="S29">
    <cfRule type="expression" dxfId="505" priority="231">
      <formula>INDIRECT(ADDRESS(ROW(),COLUMN()))=TRUNC(INDIRECT(ADDRESS(ROW(),COLUMN())))</formula>
    </cfRule>
  </conditionalFormatting>
  <conditionalFormatting sqref="T30:Y30">
    <cfRule type="expression" dxfId="504" priority="230">
      <formula>INDIRECT(ADDRESS(ROW(),COLUMN()))=TRUNC(INDIRECT(ADDRESS(ROW(),COLUMN())))</formula>
    </cfRule>
  </conditionalFormatting>
  <conditionalFormatting sqref="T29:Y29">
    <cfRule type="expression" dxfId="503" priority="229">
      <formula>INDIRECT(ADDRESS(ROW(),COLUMN()))=TRUNC(INDIRECT(ADDRESS(ROW(),COLUMN())))</formula>
    </cfRule>
  </conditionalFormatting>
  <conditionalFormatting sqref="AX29:BA30">
    <cfRule type="expression" dxfId="502" priority="228">
      <formula>INDIRECT(ADDRESS(ROW(),COLUMN()))=TRUNC(INDIRECT(ADDRESS(ROW(),COLUMN())))</formula>
    </cfRule>
  </conditionalFormatting>
  <conditionalFormatting sqref="Z30">
    <cfRule type="expression" dxfId="501" priority="227">
      <formula>INDIRECT(ADDRESS(ROW(),COLUMN()))=TRUNC(INDIRECT(ADDRESS(ROW(),COLUMN())))</formula>
    </cfRule>
  </conditionalFormatting>
  <conditionalFormatting sqref="Z29">
    <cfRule type="expression" dxfId="500" priority="226">
      <formula>INDIRECT(ADDRESS(ROW(),COLUMN()))=TRUNC(INDIRECT(ADDRESS(ROW(),COLUMN())))</formula>
    </cfRule>
  </conditionalFormatting>
  <conditionalFormatting sqref="AA30:AF30">
    <cfRule type="expression" dxfId="499" priority="225">
      <formula>INDIRECT(ADDRESS(ROW(),COLUMN()))=TRUNC(INDIRECT(ADDRESS(ROW(),COLUMN())))</formula>
    </cfRule>
  </conditionalFormatting>
  <conditionalFormatting sqref="AA29:AF29">
    <cfRule type="expression" dxfId="498" priority="224">
      <formula>INDIRECT(ADDRESS(ROW(),COLUMN()))=TRUNC(INDIRECT(ADDRESS(ROW(),COLUMN())))</formula>
    </cfRule>
  </conditionalFormatting>
  <conditionalFormatting sqref="AG30">
    <cfRule type="expression" dxfId="497" priority="223">
      <formula>INDIRECT(ADDRESS(ROW(),COLUMN()))=TRUNC(INDIRECT(ADDRESS(ROW(),COLUMN())))</formula>
    </cfRule>
  </conditionalFormatting>
  <conditionalFormatting sqref="AG29">
    <cfRule type="expression" dxfId="496" priority="222">
      <formula>INDIRECT(ADDRESS(ROW(),COLUMN()))=TRUNC(INDIRECT(ADDRESS(ROW(),COLUMN())))</formula>
    </cfRule>
  </conditionalFormatting>
  <conditionalFormatting sqref="AH30:AM30">
    <cfRule type="expression" dxfId="495" priority="221">
      <formula>INDIRECT(ADDRESS(ROW(),COLUMN()))=TRUNC(INDIRECT(ADDRESS(ROW(),COLUMN())))</formula>
    </cfRule>
  </conditionalFormatting>
  <conditionalFormatting sqref="AH29:AM29">
    <cfRule type="expression" dxfId="494" priority="220">
      <formula>INDIRECT(ADDRESS(ROW(),COLUMN()))=TRUNC(INDIRECT(ADDRESS(ROW(),COLUMN())))</formula>
    </cfRule>
  </conditionalFormatting>
  <conditionalFormatting sqref="AN30">
    <cfRule type="expression" dxfId="493" priority="219">
      <formula>INDIRECT(ADDRESS(ROW(),COLUMN()))=TRUNC(INDIRECT(ADDRESS(ROW(),COLUMN())))</formula>
    </cfRule>
  </conditionalFormatting>
  <conditionalFormatting sqref="AN29">
    <cfRule type="expression" dxfId="492" priority="218">
      <formula>INDIRECT(ADDRESS(ROW(),COLUMN()))=TRUNC(INDIRECT(ADDRESS(ROW(),COLUMN())))</formula>
    </cfRule>
  </conditionalFormatting>
  <conditionalFormatting sqref="AO30:AT30">
    <cfRule type="expression" dxfId="491" priority="217">
      <formula>INDIRECT(ADDRESS(ROW(),COLUMN()))=TRUNC(INDIRECT(ADDRESS(ROW(),COLUMN())))</formula>
    </cfRule>
  </conditionalFormatting>
  <conditionalFormatting sqref="AO29:AT29">
    <cfRule type="expression" dxfId="490" priority="216">
      <formula>INDIRECT(ADDRESS(ROW(),COLUMN()))=TRUNC(INDIRECT(ADDRESS(ROW(),COLUMN())))</formula>
    </cfRule>
  </conditionalFormatting>
  <conditionalFormatting sqref="AU30">
    <cfRule type="expression" dxfId="489" priority="215">
      <formula>INDIRECT(ADDRESS(ROW(),COLUMN()))=TRUNC(INDIRECT(ADDRESS(ROW(),COLUMN())))</formula>
    </cfRule>
  </conditionalFormatting>
  <conditionalFormatting sqref="AU29">
    <cfRule type="expression" dxfId="488" priority="214">
      <formula>INDIRECT(ADDRESS(ROW(),COLUMN()))=TRUNC(INDIRECT(ADDRESS(ROW(),COLUMN())))</formula>
    </cfRule>
  </conditionalFormatting>
  <conditionalFormatting sqref="AV30:AW30">
    <cfRule type="expression" dxfId="487" priority="213">
      <formula>INDIRECT(ADDRESS(ROW(),COLUMN()))=TRUNC(INDIRECT(ADDRESS(ROW(),COLUMN())))</formula>
    </cfRule>
  </conditionalFormatting>
  <conditionalFormatting sqref="AV29:AW29">
    <cfRule type="expression" dxfId="486" priority="212">
      <formula>INDIRECT(ADDRESS(ROW(),COLUMN()))=TRUNC(INDIRECT(ADDRESS(ROW(),COLUMN())))</formula>
    </cfRule>
  </conditionalFormatting>
  <conditionalFormatting sqref="S33">
    <cfRule type="expression" dxfId="485" priority="211">
      <formula>INDIRECT(ADDRESS(ROW(),COLUMN()))=TRUNC(INDIRECT(ADDRESS(ROW(),COLUMN())))</formula>
    </cfRule>
  </conditionalFormatting>
  <conditionalFormatting sqref="S32">
    <cfRule type="expression" dxfId="484" priority="210">
      <formula>INDIRECT(ADDRESS(ROW(),COLUMN()))=TRUNC(INDIRECT(ADDRESS(ROW(),COLUMN())))</formula>
    </cfRule>
  </conditionalFormatting>
  <conditionalFormatting sqref="T33:Y33">
    <cfRule type="expression" dxfId="483" priority="209">
      <formula>INDIRECT(ADDRESS(ROW(),COLUMN()))=TRUNC(INDIRECT(ADDRESS(ROW(),COLUMN())))</formula>
    </cfRule>
  </conditionalFormatting>
  <conditionalFormatting sqref="T32:Y32">
    <cfRule type="expression" dxfId="482" priority="208">
      <formula>INDIRECT(ADDRESS(ROW(),COLUMN()))=TRUNC(INDIRECT(ADDRESS(ROW(),COLUMN())))</formula>
    </cfRule>
  </conditionalFormatting>
  <conditionalFormatting sqref="AX32:BA33">
    <cfRule type="expression" dxfId="481" priority="207">
      <formula>INDIRECT(ADDRESS(ROW(),COLUMN()))=TRUNC(INDIRECT(ADDRESS(ROW(),COLUMN())))</formula>
    </cfRule>
  </conditionalFormatting>
  <conditionalFormatting sqref="Z33">
    <cfRule type="expression" dxfId="480" priority="206">
      <formula>INDIRECT(ADDRESS(ROW(),COLUMN()))=TRUNC(INDIRECT(ADDRESS(ROW(),COLUMN())))</formula>
    </cfRule>
  </conditionalFormatting>
  <conditionalFormatting sqref="Z32">
    <cfRule type="expression" dxfId="479" priority="205">
      <formula>INDIRECT(ADDRESS(ROW(),COLUMN()))=TRUNC(INDIRECT(ADDRESS(ROW(),COLUMN())))</formula>
    </cfRule>
  </conditionalFormatting>
  <conditionalFormatting sqref="AA33:AF33">
    <cfRule type="expression" dxfId="478" priority="204">
      <formula>INDIRECT(ADDRESS(ROW(),COLUMN()))=TRUNC(INDIRECT(ADDRESS(ROW(),COLUMN())))</formula>
    </cfRule>
  </conditionalFormatting>
  <conditionalFormatting sqref="AA32:AF32">
    <cfRule type="expression" dxfId="477" priority="203">
      <formula>INDIRECT(ADDRESS(ROW(),COLUMN()))=TRUNC(INDIRECT(ADDRESS(ROW(),COLUMN())))</formula>
    </cfRule>
  </conditionalFormatting>
  <conditionalFormatting sqref="AG33">
    <cfRule type="expression" dxfId="476" priority="202">
      <formula>INDIRECT(ADDRESS(ROW(),COLUMN()))=TRUNC(INDIRECT(ADDRESS(ROW(),COLUMN())))</formula>
    </cfRule>
  </conditionalFormatting>
  <conditionalFormatting sqref="AG32">
    <cfRule type="expression" dxfId="475" priority="201">
      <formula>INDIRECT(ADDRESS(ROW(),COLUMN()))=TRUNC(INDIRECT(ADDRESS(ROW(),COLUMN())))</formula>
    </cfRule>
  </conditionalFormatting>
  <conditionalFormatting sqref="AH33:AM33">
    <cfRule type="expression" dxfId="474" priority="200">
      <formula>INDIRECT(ADDRESS(ROW(),COLUMN()))=TRUNC(INDIRECT(ADDRESS(ROW(),COLUMN())))</formula>
    </cfRule>
  </conditionalFormatting>
  <conditionalFormatting sqref="AH32:AM32">
    <cfRule type="expression" dxfId="473" priority="199">
      <formula>INDIRECT(ADDRESS(ROW(),COLUMN()))=TRUNC(INDIRECT(ADDRESS(ROW(),COLUMN())))</formula>
    </cfRule>
  </conditionalFormatting>
  <conditionalFormatting sqref="AN33">
    <cfRule type="expression" dxfId="472" priority="198">
      <formula>INDIRECT(ADDRESS(ROW(),COLUMN()))=TRUNC(INDIRECT(ADDRESS(ROW(),COLUMN())))</formula>
    </cfRule>
  </conditionalFormatting>
  <conditionalFormatting sqref="AN32">
    <cfRule type="expression" dxfId="471" priority="197">
      <formula>INDIRECT(ADDRESS(ROW(),COLUMN()))=TRUNC(INDIRECT(ADDRESS(ROW(),COLUMN())))</formula>
    </cfRule>
  </conditionalFormatting>
  <conditionalFormatting sqref="AO33:AT33">
    <cfRule type="expression" dxfId="470" priority="196">
      <formula>INDIRECT(ADDRESS(ROW(),COLUMN()))=TRUNC(INDIRECT(ADDRESS(ROW(),COLUMN())))</formula>
    </cfRule>
  </conditionalFormatting>
  <conditionalFormatting sqref="AO32:AT32">
    <cfRule type="expression" dxfId="469" priority="195">
      <formula>INDIRECT(ADDRESS(ROW(),COLUMN()))=TRUNC(INDIRECT(ADDRESS(ROW(),COLUMN())))</formula>
    </cfRule>
  </conditionalFormatting>
  <conditionalFormatting sqref="AU33">
    <cfRule type="expression" dxfId="468" priority="194">
      <formula>INDIRECT(ADDRESS(ROW(),COLUMN()))=TRUNC(INDIRECT(ADDRESS(ROW(),COLUMN())))</formula>
    </cfRule>
  </conditionalFormatting>
  <conditionalFormatting sqref="AU32">
    <cfRule type="expression" dxfId="467" priority="193">
      <formula>INDIRECT(ADDRESS(ROW(),COLUMN()))=TRUNC(INDIRECT(ADDRESS(ROW(),COLUMN())))</formula>
    </cfRule>
  </conditionalFormatting>
  <conditionalFormatting sqref="AV33:AW33">
    <cfRule type="expression" dxfId="466" priority="192">
      <formula>INDIRECT(ADDRESS(ROW(),COLUMN()))=TRUNC(INDIRECT(ADDRESS(ROW(),COLUMN())))</formula>
    </cfRule>
  </conditionalFormatting>
  <conditionalFormatting sqref="AV32:AW32">
    <cfRule type="expression" dxfId="465" priority="191">
      <formula>INDIRECT(ADDRESS(ROW(),COLUMN()))=TRUNC(INDIRECT(ADDRESS(ROW(),COLUMN())))</formula>
    </cfRule>
  </conditionalFormatting>
  <conditionalFormatting sqref="S36">
    <cfRule type="expression" dxfId="464" priority="190">
      <formula>INDIRECT(ADDRESS(ROW(),COLUMN()))=TRUNC(INDIRECT(ADDRESS(ROW(),COLUMN())))</formula>
    </cfRule>
  </conditionalFormatting>
  <conditionalFormatting sqref="S35">
    <cfRule type="expression" dxfId="463" priority="189">
      <formula>INDIRECT(ADDRESS(ROW(),COLUMN()))=TRUNC(INDIRECT(ADDRESS(ROW(),COLUMN())))</formula>
    </cfRule>
  </conditionalFormatting>
  <conditionalFormatting sqref="T36:Y36">
    <cfRule type="expression" dxfId="462" priority="188">
      <formula>INDIRECT(ADDRESS(ROW(),COLUMN()))=TRUNC(INDIRECT(ADDRESS(ROW(),COLUMN())))</formula>
    </cfRule>
  </conditionalFormatting>
  <conditionalFormatting sqref="T35:Y35">
    <cfRule type="expression" dxfId="461" priority="187">
      <formula>INDIRECT(ADDRESS(ROW(),COLUMN()))=TRUNC(INDIRECT(ADDRESS(ROW(),COLUMN())))</formula>
    </cfRule>
  </conditionalFormatting>
  <conditionalFormatting sqref="AX35:BA36">
    <cfRule type="expression" dxfId="460" priority="186">
      <formula>INDIRECT(ADDRESS(ROW(),COLUMN()))=TRUNC(INDIRECT(ADDRESS(ROW(),COLUMN())))</formula>
    </cfRule>
  </conditionalFormatting>
  <conditionalFormatting sqref="Z36">
    <cfRule type="expression" dxfId="459" priority="185">
      <formula>INDIRECT(ADDRESS(ROW(),COLUMN()))=TRUNC(INDIRECT(ADDRESS(ROW(),COLUMN())))</formula>
    </cfRule>
  </conditionalFormatting>
  <conditionalFormatting sqref="Z35">
    <cfRule type="expression" dxfId="458" priority="184">
      <formula>INDIRECT(ADDRESS(ROW(),COLUMN()))=TRUNC(INDIRECT(ADDRESS(ROW(),COLUMN())))</formula>
    </cfRule>
  </conditionalFormatting>
  <conditionalFormatting sqref="AA36:AF36">
    <cfRule type="expression" dxfId="457" priority="183">
      <formula>INDIRECT(ADDRESS(ROW(),COLUMN()))=TRUNC(INDIRECT(ADDRESS(ROW(),COLUMN())))</formula>
    </cfRule>
  </conditionalFormatting>
  <conditionalFormatting sqref="AA35:AF35">
    <cfRule type="expression" dxfId="456" priority="182">
      <formula>INDIRECT(ADDRESS(ROW(),COLUMN()))=TRUNC(INDIRECT(ADDRESS(ROW(),COLUMN())))</formula>
    </cfRule>
  </conditionalFormatting>
  <conditionalFormatting sqref="AG36">
    <cfRule type="expression" dxfId="455" priority="181">
      <formula>INDIRECT(ADDRESS(ROW(),COLUMN()))=TRUNC(INDIRECT(ADDRESS(ROW(),COLUMN())))</formula>
    </cfRule>
  </conditionalFormatting>
  <conditionalFormatting sqref="AG35">
    <cfRule type="expression" dxfId="454" priority="180">
      <formula>INDIRECT(ADDRESS(ROW(),COLUMN()))=TRUNC(INDIRECT(ADDRESS(ROW(),COLUMN())))</formula>
    </cfRule>
  </conditionalFormatting>
  <conditionalFormatting sqref="AH36:AM36">
    <cfRule type="expression" dxfId="453" priority="179">
      <formula>INDIRECT(ADDRESS(ROW(),COLUMN()))=TRUNC(INDIRECT(ADDRESS(ROW(),COLUMN())))</formula>
    </cfRule>
  </conditionalFormatting>
  <conditionalFormatting sqref="AH35:AM35">
    <cfRule type="expression" dxfId="452" priority="178">
      <formula>INDIRECT(ADDRESS(ROW(),COLUMN()))=TRUNC(INDIRECT(ADDRESS(ROW(),COLUMN())))</formula>
    </cfRule>
  </conditionalFormatting>
  <conditionalFormatting sqref="AN36">
    <cfRule type="expression" dxfId="451" priority="177">
      <formula>INDIRECT(ADDRESS(ROW(),COLUMN()))=TRUNC(INDIRECT(ADDRESS(ROW(),COLUMN())))</formula>
    </cfRule>
  </conditionalFormatting>
  <conditionalFormatting sqref="AN35">
    <cfRule type="expression" dxfId="450" priority="176">
      <formula>INDIRECT(ADDRESS(ROW(),COLUMN()))=TRUNC(INDIRECT(ADDRESS(ROW(),COLUMN())))</formula>
    </cfRule>
  </conditionalFormatting>
  <conditionalFormatting sqref="AO36:AT36">
    <cfRule type="expression" dxfId="449" priority="175">
      <formula>INDIRECT(ADDRESS(ROW(),COLUMN()))=TRUNC(INDIRECT(ADDRESS(ROW(),COLUMN())))</formula>
    </cfRule>
  </conditionalFormatting>
  <conditionalFormatting sqref="AO35:AT35">
    <cfRule type="expression" dxfId="448" priority="174">
      <formula>INDIRECT(ADDRESS(ROW(),COLUMN()))=TRUNC(INDIRECT(ADDRESS(ROW(),COLUMN())))</formula>
    </cfRule>
  </conditionalFormatting>
  <conditionalFormatting sqref="AU36">
    <cfRule type="expression" dxfId="447" priority="173">
      <formula>INDIRECT(ADDRESS(ROW(),COLUMN()))=TRUNC(INDIRECT(ADDRESS(ROW(),COLUMN())))</formula>
    </cfRule>
  </conditionalFormatting>
  <conditionalFormatting sqref="AU35">
    <cfRule type="expression" dxfId="446" priority="172">
      <formula>INDIRECT(ADDRESS(ROW(),COLUMN()))=TRUNC(INDIRECT(ADDRESS(ROW(),COLUMN())))</formula>
    </cfRule>
  </conditionalFormatting>
  <conditionalFormatting sqref="AV36:AW36">
    <cfRule type="expression" dxfId="445" priority="171">
      <formula>INDIRECT(ADDRESS(ROW(),COLUMN()))=TRUNC(INDIRECT(ADDRESS(ROW(),COLUMN())))</formula>
    </cfRule>
  </conditionalFormatting>
  <conditionalFormatting sqref="AV35:AW35">
    <cfRule type="expression" dxfId="444" priority="170">
      <formula>INDIRECT(ADDRESS(ROW(),COLUMN()))=TRUNC(INDIRECT(ADDRESS(ROW(),COLUMN())))</formula>
    </cfRule>
  </conditionalFormatting>
  <conditionalFormatting sqref="S39">
    <cfRule type="expression" dxfId="443" priority="169">
      <formula>INDIRECT(ADDRESS(ROW(),COLUMN()))=TRUNC(INDIRECT(ADDRESS(ROW(),COLUMN())))</formula>
    </cfRule>
  </conditionalFormatting>
  <conditionalFormatting sqref="S38">
    <cfRule type="expression" dxfId="442" priority="168">
      <formula>INDIRECT(ADDRESS(ROW(),COLUMN()))=TRUNC(INDIRECT(ADDRESS(ROW(),COLUMN())))</formula>
    </cfRule>
  </conditionalFormatting>
  <conditionalFormatting sqref="T39:Y39">
    <cfRule type="expression" dxfId="441" priority="167">
      <formula>INDIRECT(ADDRESS(ROW(),COLUMN()))=TRUNC(INDIRECT(ADDRESS(ROW(),COLUMN())))</formula>
    </cfRule>
  </conditionalFormatting>
  <conditionalFormatting sqref="T38:Y38">
    <cfRule type="expression" dxfId="440" priority="166">
      <formula>INDIRECT(ADDRESS(ROW(),COLUMN()))=TRUNC(INDIRECT(ADDRESS(ROW(),COLUMN())))</formula>
    </cfRule>
  </conditionalFormatting>
  <conditionalFormatting sqref="AX38:BA39">
    <cfRule type="expression" dxfId="439" priority="165">
      <formula>INDIRECT(ADDRESS(ROW(),COLUMN()))=TRUNC(INDIRECT(ADDRESS(ROW(),COLUMN())))</formula>
    </cfRule>
  </conditionalFormatting>
  <conditionalFormatting sqref="Z39">
    <cfRule type="expression" dxfId="438" priority="164">
      <formula>INDIRECT(ADDRESS(ROW(),COLUMN()))=TRUNC(INDIRECT(ADDRESS(ROW(),COLUMN())))</formula>
    </cfRule>
  </conditionalFormatting>
  <conditionalFormatting sqref="Z38">
    <cfRule type="expression" dxfId="437" priority="163">
      <formula>INDIRECT(ADDRESS(ROW(),COLUMN()))=TRUNC(INDIRECT(ADDRESS(ROW(),COLUMN())))</formula>
    </cfRule>
  </conditionalFormatting>
  <conditionalFormatting sqref="AA39:AF39">
    <cfRule type="expression" dxfId="436" priority="162">
      <formula>INDIRECT(ADDRESS(ROW(),COLUMN()))=TRUNC(INDIRECT(ADDRESS(ROW(),COLUMN())))</formula>
    </cfRule>
  </conditionalFormatting>
  <conditionalFormatting sqref="AA38:AF38">
    <cfRule type="expression" dxfId="435" priority="161">
      <formula>INDIRECT(ADDRESS(ROW(),COLUMN()))=TRUNC(INDIRECT(ADDRESS(ROW(),COLUMN())))</formula>
    </cfRule>
  </conditionalFormatting>
  <conditionalFormatting sqref="AG39">
    <cfRule type="expression" dxfId="434" priority="160">
      <formula>INDIRECT(ADDRESS(ROW(),COLUMN()))=TRUNC(INDIRECT(ADDRESS(ROW(),COLUMN())))</formula>
    </cfRule>
  </conditionalFormatting>
  <conditionalFormatting sqref="AG38">
    <cfRule type="expression" dxfId="433" priority="159">
      <formula>INDIRECT(ADDRESS(ROW(),COLUMN()))=TRUNC(INDIRECT(ADDRESS(ROW(),COLUMN())))</formula>
    </cfRule>
  </conditionalFormatting>
  <conditionalFormatting sqref="AH39:AM39">
    <cfRule type="expression" dxfId="432" priority="158">
      <formula>INDIRECT(ADDRESS(ROW(),COLUMN()))=TRUNC(INDIRECT(ADDRESS(ROW(),COLUMN())))</formula>
    </cfRule>
  </conditionalFormatting>
  <conditionalFormatting sqref="AH38:AM38">
    <cfRule type="expression" dxfId="431" priority="157">
      <formula>INDIRECT(ADDRESS(ROW(),COLUMN()))=TRUNC(INDIRECT(ADDRESS(ROW(),COLUMN())))</formula>
    </cfRule>
  </conditionalFormatting>
  <conditionalFormatting sqref="AN39">
    <cfRule type="expression" dxfId="430" priority="156">
      <formula>INDIRECT(ADDRESS(ROW(),COLUMN()))=TRUNC(INDIRECT(ADDRESS(ROW(),COLUMN())))</formula>
    </cfRule>
  </conditionalFormatting>
  <conditionalFormatting sqref="AN38">
    <cfRule type="expression" dxfId="429" priority="155">
      <formula>INDIRECT(ADDRESS(ROW(),COLUMN()))=TRUNC(INDIRECT(ADDRESS(ROW(),COLUMN())))</formula>
    </cfRule>
  </conditionalFormatting>
  <conditionalFormatting sqref="AO39:AT39">
    <cfRule type="expression" dxfId="428" priority="154">
      <formula>INDIRECT(ADDRESS(ROW(),COLUMN()))=TRUNC(INDIRECT(ADDRESS(ROW(),COLUMN())))</formula>
    </cfRule>
  </conditionalFormatting>
  <conditionalFormatting sqref="AO38:AT38">
    <cfRule type="expression" dxfId="427" priority="153">
      <formula>INDIRECT(ADDRESS(ROW(),COLUMN()))=TRUNC(INDIRECT(ADDRESS(ROW(),COLUMN())))</formula>
    </cfRule>
  </conditionalFormatting>
  <conditionalFormatting sqref="AU39">
    <cfRule type="expression" dxfId="426" priority="152">
      <formula>INDIRECT(ADDRESS(ROW(),COLUMN()))=TRUNC(INDIRECT(ADDRESS(ROW(),COLUMN())))</formula>
    </cfRule>
  </conditionalFormatting>
  <conditionalFormatting sqref="AU38">
    <cfRule type="expression" dxfId="425" priority="151">
      <formula>INDIRECT(ADDRESS(ROW(),COLUMN()))=TRUNC(INDIRECT(ADDRESS(ROW(),COLUMN())))</formula>
    </cfRule>
  </conditionalFormatting>
  <conditionalFormatting sqref="AV39:AW39">
    <cfRule type="expression" dxfId="424" priority="150">
      <formula>INDIRECT(ADDRESS(ROW(),COLUMN()))=TRUNC(INDIRECT(ADDRESS(ROW(),COLUMN())))</formula>
    </cfRule>
  </conditionalFormatting>
  <conditionalFormatting sqref="AV38:AW38">
    <cfRule type="expression" dxfId="423" priority="149">
      <formula>INDIRECT(ADDRESS(ROW(),COLUMN()))=TRUNC(INDIRECT(ADDRESS(ROW(),COLUMN())))</formula>
    </cfRule>
  </conditionalFormatting>
  <conditionalFormatting sqref="S42">
    <cfRule type="expression" dxfId="422" priority="148">
      <formula>INDIRECT(ADDRESS(ROW(),COLUMN()))=TRUNC(INDIRECT(ADDRESS(ROW(),COLUMN())))</formula>
    </cfRule>
  </conditionalFormatting>
  <conditionalFormatting sqref="S41">
    <cfRule type="expression" dxfId="421" priority="147">
      <formula>INDIRECT(ADDRESS(ROW(),COLUMN()))=TRUNC(INDIRECT(ADDRESS(ROW(),COLUMN())))</formula>
    </cfRule>
  </conditionalFormatting>
  <conditionalFormatting sqref="T42:Y42">
    <cfRule type="expression" dxfId="420" priority="146">
      <formula>INDIRECT(ADDRESS(ROW(),COLUMN()))=TRUNC(INDIRECT(ADDRESS(ROW(),COLUMN())))</formula>
    </cfRule>
  </conditionalFormatting>
  <conditionalFormatting sqref="T41:Y41">
    <cfRule type="expression" dxfId="419" priority="145">
      <formula>INDIRECT(ADDRESS(ROW(),COLUMN()))=TRUNC(INDIRECT(ADDRESS(ROW(),COLUMN())))</formula>
    </cfRule>
  </conditionalFormatting>
  <conditionalFormatting sqref="AX41:BA42">
    <cfRule type="expression" dxfId="418" priority="144">
      <formula>INDIRECT(ADDRESS(ROW(),COLUMN()))=TRUNC(INDIRECT(ADDRESS(ROW(),COLUMN())))</formula>
    </cfRule>
  </conditionalFormatting>
  <conditionalFormatting sqref="Z42">
    <cfRule type="expression" dxfId="417" priority="143">
      <formula>INDIRECT(ADDRESS(ROW(),COLUMN()))=TRUNC(INDIRECT(ADDRESS(ROW(),COLUMN())))</formula>
    </cfRule>
  </conditionalFormatting>
  <conditionalFormatting sqref="Z41">
    <cfRule type="expression" dxfId="416" priority="142">
      <formula>INDIRECT(ADDRESS(ROW(),COLUMN()))=TRUNC(INDIRECT(ADDRESS(ROW(),COLUMN())))</formula>
    </cfRule>
  </conditionalFormatting>
  <conditionalFormatting sqref="AA42:AF42">
    <cfRule type="expression" dxfId="415" priority="141">
      <formula>INDIRECT(ADDRESS(ROW(),COLUMN()))=TRUNC(INDIRECT(ADDRESS(ROW(),COLUMN())))</formula>
    </cfRule>
  </conditionalFormatting>
  <conditionalFormatting sqref="AA41:AF41">
    <cfRule type="expression" dxfId="414" priority="140">
      <formula>INDIRECT(ADDRESS(ROW(),COLUMN()))=TRUNC(INDIRECT(ADDRESS(ROW(),COLUMN())))</formula>
    </cfRule>
  </conditionalFormatting>
  <conditionalFormatting sqref="AG42">
    <cfRule type="expression" dxfId="413" priority="139">
      <formula>INDIRECT(ADDRESS(ROW(),COLUMN()))=TRUNC(INDIRECT(ADDRESS(ROW(),COLUMN())))</formula>
    </cfRule>
  </conditionalFormatting>
  <conditionalFormatting sqref="AG41">
    <cfRule type="expression" dxfId="412" priority="138">
      <formula>INDIRECT(ADDRESS(ROW(),COLUMN()))=TRUNC(INDIRECT(ADDRESS(ROW(),COLUMN())))</formula>
    </cfRule>
  </conditionalFormatting>
  <conditionalFormatting sqref="AH42:AM42">
    <cfRule type="expression" dxfId="411" priority="137">
      <formula>INDIRECT(ADDRESS(ROW(),COLUMN()))=TRUNC(INDIRECT(ADDRESS(ROW(),COLUMN())))</formula>
    </cfRule>
  </conditionalFormatting>
  <conditionalFormatting sqref="AH41:AM41">
    <cfRule type="expression" dxfId="410" priority="136">
      <formula>INDIRECT(ADDRESS(ROW(),COLUMN()))=TRUNC(INDIRECT(ADDRESS(ROW(),COLUMN())))</formula>
    </cfRule>
  </conditionalFormatting>
  <conditionalFormatting sqref="AN42">
    <cfRule type="expression" dxfId="409" priority="135">
      <formula>INDIRECT(ADDRESS(ROW(),COLUMN()))=TRUNC(INDIRECT(ADDRESS(ROW(),COLUMN())))</formula>
    </cfRule>
  </conditionalFormatting>
  <conditionalFormatting sqref="AN41">
    <cfRule type="expression" dxfId="408" priority="134">
      <formula>INDIRECT(ADDRESS(ROW(),COLUMN()))=TRUNC(INDIRECT(ADDRESS(ROW(),COLUMN())))</formula>
    </cfRule>
  </conditionalFormatting>
  <conditionalFormatting sqref="AO42:AT42">
    <cfRule type="expression" dxfId="407" priority="133">
      <formula>INDIRECT(ADDRESS(ROW(),COLUMN()))=TRUNC(INDIRECT(ADDRESS(ROW(),COLUMN())))</formula>
    </cfRule>
  </conditionalFormatting>
  <conditionalFormatting sqref="AO41:AT41">
    <cfRule type="expression" dxfId="406" priority="132">
      <formula>INDIRECT(ADDRESS(ROW(),COLUMN()))=TRUNC(INDIRECT(ADDRESS(ROW(),COLUMN())))</formula>
    </cfRule>
  </conditionalFormatting>
  <conditionalFormatting sqref="AU42">
    <cfRule type="expression" dxfId="405" priority="131">
      <formula>INDIRECT(ADDRESS(ROW(),COLUMN()))=TRUNC(INDIRECT(ADDRESS(ROW(),COLUMN())))</formula>
    </cfRule>
  </conditionalFormatting>
  <conditionalFormatting sqref="AU41">
    <cfRule type="expression" dxfId="404" priority="130">
      <formula>INDIRECT(ADDRESS(ROW(),COLUMN()))=TRUNC(INDIRECT(ADDRESS(ROW(),COLUMN())))</formula>
    </cfRule>
  </conditionalFormatting>
  <conditionalFormatting sqref="AV42:AW42">
    <cfRule type="expression" dxfId="403" priority="129">
      <formula>INDIRECT(ADDRESS(ROW(),COLUMN()))=TRUNC(INDIRECT(ADDRESS(ROW(),COLUMN())))</formula>
    </cfRule>
  </conditionalFormatting>
  <conditionalFormatting sqref="AV41:AW41">
    <cfRule type="expression" dxfId="402" priority="128">
      <formula>INDIRECT(ADDRESS(ROW(),COLUMN()))=TRUNC(INDIRECT(ADDRESS(ROW(),COLUMN())))</formula>
    </cfRule>
  </conditionalFormatting>
  <conditionalFormatting sqref="S45">
    <cfRule type="expression" dxfId="401" priority="127">
      <formula>INDIRECT(ADDRESS(ROW(),COLUMN()))=TRUNC(INDIRECT(ADDRESS(ROW(),COLUMN())))</formula>
    </cfRule>
  </conditionalFormatting>
  <conditionalFormatting sqref="S44">
    <cfRule type="expression" dxfId="400" priority="126">
      <formula>INDIRECT(ADDRESS(ROW(),COLUMN()))=TRUNC(INDIRECT(ADDRESS(ROW(),COLUMN())))</formula>
    </cfRule>
  </conditionalFormatting>
  <conditionalFormatting sqref="T45:Y45">
    <cfRule type="expression" dxfId="399" priority="125">
      <formula>INDIRECT(ADDRESS(ROW(),COLUMN()))=TRUNC(INDIRECT(ADDRESS(ROW(),COLUMN())))</formula>
    </cfRule>
  </conditionalFormatting>
  <conditionalFormatting sqref="T44:Y44">
    <cfRule type="expression" dxfId="398" priority="124">
      <formula>INDIRECT(ADDRESS(ROW(),COLUMN()))=TRUNC(INDIRECT(ADDRESS(ROW(),COLUMN())))</formula>
    </cfRule>
  </conditionalFormatting>
  <conditionalFormatting sqref="AX44:BA45">
    <cfRule type="expression" dxfId="397" priority="123">
      <formula>INDIRECT(ADDRESS(ROW(),COLUMN()))=TRUNC(INDIRECT(ADDRESS(ROW(),COLUMN())))</formula>
    </cfRule>
  </conditionalFormatting>
  <conditionalFormatting sqref="Z45">
    <cfRule type="expression" dxfId="396" priority="122">
      <formula>INDIRECT(ADDRESS(ROW(),COLUMN()))=TRUNC(INDIRECT(ADDRESS(ROW(),COLUMN())))</formula>
    </cfRule>
  </conditionalFormatting>
  <conditionalFormatting sqref="Z44">
    <cfRule type="expression" dxfId="395" priority="121">
      <formula>INDIRECT(ADDRESS(ROW(),COLUMN()))=TRUNC(INDIRECT(ADDRESS(ROW(),COLUMN())))</formula>
    </cfRule>
  </conditionalFormatting>
  <conditionalFormatting sqref="AA45:AF45">
    <cfRule type="expression" dxfId="394" priority="120">
      <formula>INDIRECT(ADDRESS(ROW(),COLUMN()))=TRUNC(INDIRECT(ADDRESS(ROW(),COLUMN())))</formula>
    </cfRule>
  </conditionalFormatting>
  <conditionalFormatting sqref="AA44:AF44">
    <cfRule type="expression" dxfId="393" priority="119">
      <formula>INDIRECT(ADDRESS(ROW(),COLUMN()))=TRUNC(INDIRECT(ADDRESS(ROW(),COLUMN())))</formula>
    </cfRule>
  </conditionalFormatting>
  <conditionalFormatting sqref="AG45">
    <cfRule type="expression" dxfId="392" priority="118">
      <formula>INDIRECT(ADDRESS(ROW(),COLUMN()))=TRUNC(INDIRECT(ADDRESS(ROW(),COLUMN())))</formula>
    </cfRule>
  </conditionalFormatting>
  <conditionalFormatting sqref="AG44">
    <cfRule type="expression" dxfId="391" priority="117">
      <formula>INDIRECT(ADDRESS(ROW(),COLUMN()))=TRUNC(INDIRECT(ADDRESS(ROW(),COLUMN())))</formula>
    </cfRule>
  </conditionalFormatting>
  <conditionalFormatting sqref="AH45:AM45">
    <cfRule type="expression" dxfId="390" priority="116">
      <formula>INDIRECT(ADDRESS(ROW(),COLUMN()))=TRUNC(INDIRECT(ADDRESS(ROW(),COLUMN())))</formula>
    </cfRule>
  </conditionalFormatting>
  <conditionalFormatting sqref="AH44:AM44">
    <cfRule type="expression" dxfId="389" priority="115">
      <formula>INDIRECT(ADDRESS(ROW(),COLUMN()))=TRUNC(INDIRECT(ADDRESS(ROW(),COLUMN())))</formula>
    </cfRule>
  </conditionalFormatting>
  <conditionalFormatting sqref="AN45">
    <cfRule type="expression" dxfId="388" priority="114">
      <formula>INDIRECT(ADDRESS(ROW(),COLUMN()))=TRUNC(INDIRECT(ADDRESS(ROW(),COLUMN())))</formula>
    </cfRule>
  </conditionalFormatting>
  <conditionalFormatting sqref="AN44">
    <cfRule type="expression" dxfId="387" priority="113">
      <formula>INDIRECT(ADDRESS(ROW(),COLUMN()))=TRUNC(INDIRECT(ADDRESS(ROW(),COLUMN())))</formula>
    </cfRule>
  </conditionalFormatting>
  <conditionalFormatting sqref="AO45:AT45">
    <cfRule type="expression" dxfId="386" priority="112">
      <formula>INDIRECT(ADDRESS(ROW(),COLUMN()))=TRUNC(INDIRECT(ADDRESS(ROW(),COLUMN())))</formula>
    </cfRule>
  </conditionalFormatting>
  <conditionalFormatting sqref="AO44:AT44">
    <cfRule type="expression" dxfId="385" priority="111">
      <formula>INDIRECT(ADDRESS(ROW(),COLUMN()))=TRUNC(INDIRECT(ADDRESS(ROW(),COLUMN())))</formula>
    </cfRule>
  </conditionalFormatting>
  <conditionalFormatting sqref="AU45">
    <cfRule type="expression" dxfId="384" priority="110">
      <formula>INDIRECT(ADDRESS(ROW(),COLUMN()))=TRUNC(INDIRECT(ADDRESS(ROW(),COLUMN())))</formula>
    </cfRule>
  </conditionalFormatting>
  <conditionalFormatting sqref="AU44">
    <cfRule type="expression" dxfId="383" priority="109">
      <formula>INDIRECT(ADDRESS(ROW(),COLUMN()))=TRUNC(INDIRECT(ADDRESS(ROW(),COLUMN())))</formula>
    </cfRule>
  </conditionalFormatting>
  <conditionalFormatting sqref="AV45:AW45">
    <cfRule type="expression" dxfId="382" priority="108">
      <formula>INDIRECT(ADDRESS(ROW(),COLUMN()))=TRUNC(INDIRECT(ADDRESS(ROW(),COLUMN())))</formula>
    </cfRule>
  </conditionalFormatting>
  <conditionalFormatting sqref="AV44:AW44">
    <cfRule type="expression" dxfId="381" priority="107">
      <formula>INDIRECT(ADDRESS(ROW(),COLUMN()))=TRUNC(INDIRECT(ADDRESS(ROW(),COLUMN())))</formula>
    </cfRule>
  </conditionalFormatting>
  <conditionalFormatting sqref="S48">
    <cfRule type="expression" dxfId="380" priority="106">
      <formula>INDIRECT(ADDRESS(ROW(),COLUMN()))=TRUNC(INDIRECT(ADDRESS(ROW(),COLUMN())))</formula>
    </cfRule>
  </conditionalFormatting>
  <conditionalFormatting sqref="S47">
    <cfRule type="expression" dxfId="379" priority="105">
      <formula>INDIRECT(ADDRESS(ROW(),COLUMN()))=TRUNC(INDIRECT(ADDRESS(ROW(),COLUMN())))</formula>
    </cfRule>
  </conditionalFormatting>
  <conditionalFormatting sqref="T48:Y48">
    <cfRule type="expression" dxfId="378" priority="104">
      <formula>INDIRECT(ADDRESS(ROW(),COLUMN()))=TRUNC(INDIRECT(ADDRESS(ROW(),COLUMN())))</formula>
    </cfRule>
  </conditionalFormatting>
  <conditionalFormatting sqref="T47:Y47">
    <cfRule type="expression" dxfId="377" priority="103">
      <formula>INDIRECT(ADDRESS(ROW(),COLUMN()))=TRUNC(INDIRECT(ADDRESS(ROW(),COLUMN())))</formula>
    </cfRule>
  </conditionalFormatting>
  <conditionalFormatting sqref="AX47:BA48">
    <cfRule type="expression" dxfId="376" priority="102">
      <formula>INDIRECT(ADDRESS(ROW(),COLUMN()))=TRUNC(INDIRECT(ADDRESS(ROW(),COLUMN())))</formula>
    </cfRule>
  </conditionalFormatting>
  <conditionalFormatting sqref="Z48">
    <cfRule type="expression" dxfId="375" priority="101">
      <formula>INDIRECT(ADDRESS(ROW(),COLUMN()))=TRUNC(INDIRECT(ADDRESS(ROW(),COLUMN())))</formula>
    </cfRule>
  </conditionalFormatting>
  <conditionalFormatting sqref="Z47">
    <cfRule type="expression" dxfId="374" priority="100">
      <formula>INDIRECT(ADDRESS(ROW(),COLUMN()))=TRUNC(INDIRECT(ADDRESS(ROW(),COLUMN())))</formula>
    </cfRule>
  </conditionalFormatting>
  <conditionalFormatting sqref="AA48:AF48">
    <cfRule type="expression" dxfId="373" priority="99">
      <formula>INDIRECT(ADDRESS(ROW(),COLUMN()))=TRUNC(INDIRECT(ADDRESS(ROW(),COLUMN())))</formula>
    </cfRule>
  </conditionalFormatting>
  <conditionalFormatting sqref="AA47:AF47">
    <cfRule type="expression" dxfId="372" priority="98">
      <formula>INDIRECT(ADDRESS(ROW(),COLUMN()))=TRUNC(INDIRECT(ADDRESS(ROW(),COLUMN())))</formula>
    </cfRule>
  </conditionalFormatting>
  <conditionalFormatting sqref="AG48">
    <cfRule type="expression" dxfId="371" priority="97">
      <formula>INDIRECT(ADDRESS(ROW(),COLUMN()))=TRUNC(INDIRECT(ADDRESS(ROW(),COLUMN())))</formula>
    </cfRule>
  </conditionalFormatting>
  <conditionalFormatting sqref="AG47">
    <cfRule type="expression" dxfId="370" priority="96">
      <formula>INDIRECT(ADDRESS(ROW(),COLUMN()))=TRUNC(INDIRECT(ADDRESS(ROW(),COLUMN())))</formula>
    </cfRule>
  </conditionalFormatting>
  <conditionalFormatting sqref="AH48:AM48">
    <cfRule type="expression" dxfId="369" priority="95">
      <formula>INDIRECT(ADDRESS(ROW(),COLUMN()))=TRUNC(INDIRECT(ADDRESS(ROW(),COLUMN())))</formula>
    </cfRule>
  </conditionalFormatting>
  <conditionalFormatting sqref="AH47:AM47">
    <cfRule type="expression" dxfId="368" priority="94">
      <formula>INDIRECT(ADDRESS(ROW(),COLUMN()))=TRUNC(INDIRECT(ADDRESS(ROW(),COLUMN())))</formula>
    </cfRule>
  </conditionalFormatting>
  <conditionalFormatting sqref="AN48">
    <cfRule type="expression" dxfId="367" priority="93">
      <formula>INDIRECT(ADDRESS(ROW(),COLUMN()))=TRUNC(INDIRECT(ADDRESS(ROW(),COLUMN())))</formula>
    </cfRule>
  </conditionalFormatting>
  <conditionalFormatting sqref="AN47">
    <cfRule type="expression" dxfId="366" priority="92">
      <formula>INDIRECT(ADDRESS(ROW(),COLUMN()))=TRUNC(INDIRECT(ADDRESS(ROW(),COLUMN())))</formula>
    </cfRule>
  </conditionalFormatting>
  <conditionalFormatting sqref="AO48:AT48">
    <cfRule type="expression" dxfId="365" priority="91">
      <formula>INDIRECT(ADDRESS(ROW(),COLUMN()))=TRUNC(INDIRECT(ADDRESS(ROW(),COLUMN())))</formula>
    </cfRule>
  </conditionalFormatting>
  <conditionalFormatting sqref="AO47:AT47">
    <cfRule type="expression" dxfId="364" priority="90">
      <formula>INDIRECT(ADDRESS(ROW(),COLUMN()))=TRUNC(INDIRECT(ADDRESS(ROW(),COLUMN())))</formula>
    </cfRule>
  </conditionalFormatting>
  <conditionalFormatting sqref="AU48">
    <cfRule type="expression" dxfId="363" priority="89">
      <formula>INDIRECT(ADDRESS(ROW(),COLUMN()))=TRUNC(INDIRECT(ADDRESS(ROW(),COLUMN())))</formula>
    </cfRule>
  </conditionalFormatting>
  <conditionalFormatting sqref="AU47">
    <cfRule type="expression" dxfId="362" priority="88">
      <formula>INDIRECT(ADDRESS(ROW(),COLUMN()))=TRUNC(INDIRECT(ADDRESS(ROW(),COLUMN())))</formula>
    </cfRule>
  </conditionalFormatting>
  <conditionalFormatting sqref="AV48:AW48">
    <cfRule type="expression" dxfId="361" priority="87">
      <formula>INDIRECT(ADDRESS(ROW(),COLUMN()))=TRUNC(INDIRECT(ADDRESS(ROW(),COLUMN())))</formula>
    </cfRule>
  </conditionalFormatting>
  <conditionalFormatting sqref="AV47:AW47">
    <cfRule type="expression" dxfId="360" priority="86">
      <formula>INDIRECT(ADDRESS(ROW(),COLUMN()))=TRUNC(INDIRECT(ADDRESS(ROW(),COLUMN())))</formula>
    </cfRule>
  </conditionalFormatting>
  <conditionalFormatting sqref="S51">
    <cfRule type="expression" dxfId="359" priority="85">
      <formula>INDIRECT(ADDRESS(ROW(),COLUMN()))=TRUNC(INDIRECT(ADDRESS(ROW(),COLUMN())))</formula>
    </cfRule>
  </conditionalFormatting>
  <conditionalFormatting sqref="S50">
    <cfRule type="expression" dxfId="358" priority="84">
      <formula>INDIRECT(ADDRESS(ROW(),COLUMN()))=TRUNC(INDIRECT(ADDRESS(ROW(),COLUMN())))</formula>
    </cfRule>
  </conditionalFormatting>
  <conditionalFormatting sqref="T51:Y51">
    <cfRule type="expression" dxfId="357" priority="83">
      <formula>INDIRECT(ADDRESS(ROW(),COLUMN()))=TRUNC(INDIRECT(ADDRESS(ROW(),COLUMN())))</formula>
    </cfRule>
  </conditionalFormatting>
  <conditionalFormatting sqref="T50:Y50">
    <cfRule type="expression" dxfId="356" priority="82">
      <formula>INDIRECT(ADDRESS(ROW(),COLUMN()))=TRUNC(INDIRECT(ADDRESS(ROW(),COLUMN())))</formula>
    </cfRule>
  </conditionalFormatting>
  <conditionalFormatting sqref="AX50:BA51">
    <cfRule type="expression" dxfId="355" priority="81">
      <formula>INDIRECT(ADDRESS(ROW(),COLUMN()))=TRUNC(INDIRECT(ADDRESS(ROW(),COLUMN())))</formula>
    </cfRule>
  </conditionalFormatting>
  <conditionalFormatting sqref="Z51">
    <cfRule type="expression" dxfId="354" priority="80">
      <formula>INDIRECT(ADDRESS(ROW(),COLUMN()))=TRUNC(INDIRECT(ADDRESS(ROW(),COLUMN())))</formula>
    </cfRule>
  </conditionalFormatting>
  <conditionalFormatting sqref="Z50">
    <cfRule type="expression" dxfId="353" priority="79">
      <formula>INDIRECT(ADDRESS(ROW(),COLUMN()))=TRUNC(INDIRECT(ADDRESS(ROW(),COLUMN())))</formula>
    </cfRule>
  </conditionalFormatting>
  <conditionalFormatting sqref="AA51:AF51">
    <cfRule type="expression" dxfId="352" priority="78">
      <formula>INDIRECT(ADDRESS(ROW(),COLUMN()))=TRUNC(INDIRECT(ADDRESS(ROW(),COLUMN())))</formula>
    </cfRule>
  </conditionalFormatting>
  <conditionalFormatting sqref="AA50:AF50">
    <cfRule type="expression" dxfId="351" priority="77">
      <formula>INDIRECT(ADDRESS(ROW(),COLUMN()))=TRUNC(INDIRECT(ADDRESS(ROW(),COLUMN())))</formula>
    </cfRule>
  </conditionalFormatting>
  <conditionalFormatting sqref="AG51">
    <cfRule type="expression" dxfId="350" priority="76">
      <formula>INDIRECT(ADDRESS(ROW(),COLUMN()))=TRUNC(INDIRECT(ADDRESS(ROW(),COLUMN())))</formula>
    </cfRule>
  </conditionalFormatting>
  <conditionalFormatting sqref="AG50">
    <cfRule type="expression" dxfId="349" priority="75">
      <formula>INDIRECT(ADDRESS(ROW(),COLUMN()))=TRUNC(INDIRECT(ADDRESS(ROW(),COLUMN())))</formula>
    </cfRule>
  </conditionalFormatting>
  <conditionalFormatting sqref="AH51:AM51">
    <cfRule type="expression" dxfId="348" priority="74">
      <formula>INDIRECT(ADDRESS(ROW(),COLUMN()))=TRUNC(INDIRECT(ADDRESS(ROW(),COLUMN())))</formula>
    </cfRule>
  </conditionalFormatting>
  <conditionalFormatting sqref="AH50:AM50">
    <cfRule type="expression" dxfId="347" priority="73">
      <formula>INDIRECT(ADDRESS(ROW(),COLUMN()))=TRUNC(INDIRECT(ADDRESS(ROW(),COLUMN())))</formula>
    </cfRule>
  </conditionalFormatting>
  <conditionalFormatting sqref="AN51">
    <cfRule type="expression" dxfId="346" priority="72">
      <formula>INDIRECT(ADDRESS(ROW(),COLUMN()))=TRUNC(INDIRECT(ADDRESS(ROW(),COLUMN())))</formula>
    </cfRule>
  </conditionalFormatting>
  <conditionalFormatting sqref="AN50">
    <cfRule type="expression" dxfId="345" priority="71">
      <formula>INDIRECT(ADDRESS(ROW(),COLUMN()))=TRUNC(INDIRECT(ADDRESS(ROW(),COLUMN())))</formula>
    </cfRule>
  </conditionalFormatting>
  <conditionalFormatting sqref="AO51:AT51">
    <cfRule type="expression" dxfId="344" priority="70">
      <formula>INDIRECT(ADDRESS(ROW(),COLUMN()))=TRUNC(INDIRECT(ADDRESS(ROW(),COLUMN())))</formula>
    </cfRule>
  </conditionalFormatting>
  <conditionalFormatting sqref="AO50:AT50">
    <cfRule type="expression" dxfId="343" priority="69">
      <formula>INDIRECT(ADDRESS(ROW(),COLUMN()))=TRUNC(INDIRECT(ADDRESS(ROW(),COLUMN())))</formula>
    </cfRule>
  </conditionalFormatting>
  <conditionalFormatting sqref="AU51">
    <cfRule type="expression" dxfId="342" priority="68">
      <formula>INDIRECT(ADDRESS(ROW(),COLUMN()))=TRUNC(INDIRECT(ADDRESS(ROW(),COLUMN())))</formula>
    </cfRule>
  </conditionalFormatting>
  <conditionalFormatting sqref="AU50">
    <cfRule type="expression" dxfId="341" priority="67">
      <formula>INDIRECT(ADDRESS(ROW(),COLUMN()))=TRUNC(INDIRECT(ADDRESS(ROW(),COLUMN())))</formula>
    </cfRule>
  </conditionalFormatting>
  <conditionalFormatting sqref="AV51:AW51">
    <cfRule type="expression" dxfId="340" priority="66">
      <formula>INDIRECT(ADDRESS(ROW(),COLUMN()))=TRUNC(INDIRECT(ADDRESS(ROW(),COLUMN())))</formula>
    </cfRule>
  </conditionalFormatting>
  <conditionalFormatting sqref="AV50:AW50">
    <cfRule type="expression" dxfId="339" priority="65">
      <formula>INDIRECT(ADDRESS(ROW(),COLUMN()))=TRUNC(INDIRECT(ADDRESS(ROW(),COLUMN())))</formula>
    </cfRule>
  </conditionalFormatting>
  <conditionalFormatting sqref="S54">
    <cfRule type="expression" dxfId="338" priority="64">
      <formula>INDIRECT(ADDRESS(ROW(),COLUMN()))=TRUNC(INDIRECT(ADDRESS(ROW(),COLUMN())))</formula>
    </cfRule>
  </conditionalFormatting>
  <conditionalFormatting sqref="S53">
    <cfRule type="expression" dxfId="337" priority="63">
      <formula>INDIRECT(ADDRESS(ROW(),COLUMN()))=TRUNC(INDIRECT(ADDRESS(ROW(),COLUMN())))</formula>
    </cfRule>
  </conditionalFormatting>
  <conditionalFormatting sqref="T54:Y54">
    <cfRule type="expression" dxfId="336" priority="62">
      <formula>INDIRECT(ADDRESS(ROW(),COLUMN()))=TRUNC(INDIRECT(ADDRESS(ROW(),COLUMN())))</formula>
    </cfRule>
  </conditionalFormatting>
  <conditionalFormatting sqref="T53:Y53">
    <cfRule type="expression" dxfId="335" priority="61">
      <formula>INDIRECT(ADDRESS(ROW(),COLUMN()))=TRUNC(INDIRECT(ADDRESS(ROW(),COLUMN())))</formula>
    </cfRule>
  </conditionalFormatting>
  <conditionalFormatting sqref="AX53:BA54">
    <cfRule type="expression" dxfId="334" priority="60">
      <formula>INDIRECT(ADDRESS(ROW(),COLUMN()))=TRUNC(INDIRECT(ADDRESS(ROW(),COLUMN())))</formula>
    </cfRule>
  </conditionalFormatting>
  <conditionalFormatting sqref="Z54">
    <cfRule type="expression" dxfId="333" priority="59">
      <formula>INDIRECT(ADDRESS(ROW(),COLUMN()))=TRUNC(INDIRECT(ADDRESS(ROW(),COLUMN())))</formula>
    </cfRule>
  </conditionalFormatting>
  <conditionalFormatting sqref="Z53">
    <cfRule type="expression" dxfId="332" priority="58">
      <formula>INDIRECT(ADDRESS(ROW(),COLUMN()))=TRUNC(INDIRECT(ADDRESS(ROW(),COLUMN())))</formula>
    </cfRule>
  </conditionalFormatting>
  <conditionalFormatting sqref="AA54:AF54">
    <cfRule type="expression" dxfId="331" priority="57">
      <formula>INDIRECT(ADDRESS(ROW(),COLUMN()))=TRUNC(INDIRECT(ADDRESS(ROW(),COLUMN())))</formula>
    </cfRule>
  </conditionalFormatting>
  <conditionalFormatting sqref="AA53:AF53">
    <cfRule type="expression" dxfId="330" priority="56">
      <formula>INDIRECT(ADDRESS(ROW(),COLUMN()))=TRUNC(INDIRECT(ADDRESS(ROW(),COLUMN())))</formula>
    </cfRule>
  </conditionalFormatting>
  <conditionalFormatting sqref="AG54">
    <cfRule type="expression" dxfId="329" priority="55">
      <formula>INDIRECT(ADDRESS(ROW(),COLUMN()))=TRUNC(INDIRECT(ADDRESS(ROW(),COLUMN())))</formula>
    </cfRule>
  </conditionalFormatting>
  <conditionalFormatting sqref="AG53">
    <cfRule type="expression" dxfId="328" priority="54">
      <formula>INDIRECT(ADDRESS(ROW(),COLUMN()))=TRUNC(INDIRECT(ADDRESS(ROW(),COLUMN())))</formula>
    </cfRule>
  </conditionalFormatting>
  <conditionalFormatting sqref="AH54:AM54">
    <cfRule type="expression" dxfId="327" priority="53">
      <formula>INDIRECT(ADDRESS(ROW(),COLUMN()))=TRUNC(INDIRECT(ADDRESS(ROW(),COLUMN())))</formula>
    </cfRule>
  </conditionalFormatting>
  <conditionalFormatting sqref="AH53:AM53">
    <cfRule type="expression" dxfId="326" priority="52">
      <formula>INDIRECT(ADDRESS(ROW(),COLUMN()))=TRUNC(INDIRECT(ADDRESS(ROW(),COLUMN())))</formula>
    </cfRule>
  </conditionalFormatting>
  <conditionalFormatting sqref="AN54">
    <cfRule type="expression" dxfId="325" priority="51">
      <formula>INDIRECT(ADDRESS(ROW(),COLUMN()))=TRUNC(INDIRECT(ADDRESS(ROW(),COLUMN())))</formula>
    </cfRule>
  </conditionalFormatting>
  <conditionalFormatting sqref="AN53">
    <cfRule type="expression" dxfId="324" priority="50">
      <formula>INDIRECT(ADDRESS(ROW(),COLUMN()))=TRUNC(INDIRECT(ADDRESS(ROW(),COLUMN())))</formula>
    </cfRule>
  </conditionalFormatting>
  <conditionalFormatting sqref="AO54:AT54">
    <cfRule type="expression" dxfId="323" priority="49">
      <formula>INDIRECT(ADDRESS(ROW(),COLUMN()))=TRUNC(INDIRECT(ADDRESS(ROW(),COLUMN())))</formula>
    </cfRule>
  </conditionalFormatting>
  <conditionalFormatting sqref="AO53:AT53">
    <cfRule type="expression" dxfId="322" priority="48">
      <formula>INDIRECT(ADDRESS(ROW(),COLUMN()))=TRUNC(INDIRECT(ADDRESS(ROW(),COLUMN())))</formula>
    </cfRule>
  </conditionalFormatting>
  <conditionalFormatting sqref="AU54">
    <cfRule type="expression" dxfId="321" priority="47">
      <formula>INDIRECT(ADDRESS(ROW(),COLUMN()))=TRUNC(INDIRECT(ADDRESS(ROW(),COLUMN())))</formula>
    </cfRule>
  </conditionalFormatting>
  <conditionalFormatting sqref="AU53">
    <cfRule type="expression" dxfId="320" priority="46">
      <formula>INDIRECT(ADDRESS(ROW(),COLUMN()))=TRUNC(INDIRECT(ADDRESS(ROW(),COLUMN())))</formula>
    </cfRule>
  </conditionalFormatting>
  <conditionalFormatting sqref="AV54:AW54">
    <cfRule type="expression" dxfId="319" priority="45">
      <formula>INDIRECT(ADDRESS(ROW(),COLUMN()))=TRUNC(INDIRECT(ADDRESS(ROW(),COLUMN())))</formula>
    </cfRule>
  </conditionalFormatting>
  <conditionalFormatting sqref="AV53:AW53">
    <cfRule type="expression" dxfId="318" priority="44">
      <formula>INDIRECT(ADDRESS(ROW(),COLUMN()))=TRUNC(INDIRECT(ADDRESS(ROW(),COLUMN())))</formula>
    </cfRule>
  </conditionalFormatting>
  <conditionalFormatting sqref="S57">
    <cfRule type="expression" dxfId="317" priority="43">
      <formula>INDIRECT(ADDRESS(ROW(),COLUMN()))=TRUNC(INDIRECT(ADDRESS(ROW(),COLUMN())))</formula>
    </cfRule>
  </conditionalFormatting>
  <conditionalFormatting sqref="S56">
    <cfRule type="expression" dxfId="316" priority="42">
      <formula>INDIRECT(ADDRESS(ROW(),COLUMN()))=TRUNC(INDIRECT(ADDRESS(ROW(),COLUMN())))</formula>
    </cfRule>
  </conditionalFormatting>
  <conditionalFormatting sqref="T57:Y57">
    <cfRule type="expression" dxfId="315" priority="41">
      <formula>INDIRECT(ADDRESS(ROW(),COLUMN()))=TRUNC(INDIRECT(ADDRESS(ROW(),COLUMN())))</formula>
    </cfRule>
  </conditionalFormatting>
  <conditionalFormatting sqref="T56:Y56">
    <cfRule type="expression" dxfId="314" priority="40">
      <formula>INDIRECT(ADDRESS(ROW(),COLUMN()))=TRUNC(INDIRECT(ADDRESS(ROW(),COLUMN())))</formula>
    </cfRule>
  </conditionalFormatting>
  <conditionalFormatting sqref="AX56:BA57">
    <cfRule type="expression" dxfId="313" priority="39">
      <formula>INDIRECT(ADDRESS(ROW(),COLUMN()))=TRUNC(INDIRECT(ADDRESS(ROW(),COLUMN())))</formula>
    </cfRule>
  </conditionalFormatting>
  <conditionalFormatting sqref="Z57">
    <cfRule type="expression" dxfId="312" priority="38">
      <formula>INDIRECT(ADDRESS(ROW(),COLUMN()))=TRUNC(INDIRECT(ADDRESS(ROW(),COLUMN())))</formula>
    </cfRule>
  </conditionalFormatting>
  <conditionalFormatting sqref="Z56">
    <cfRule type="expression" dxfId="311" priority="37">
      <formula>INDIRECT(ADDRESS(ROW(),COLUMN()))=TRUNC(INDIRECT(ADDRESS(ROW(),COLUMN())))</formula>
    </cfRule>
  </conditionalFormatting>
  <conditionalFormatting sqref="AA57:AF57">
    <cfRule type="expression" dxfId="310" priority="36">
      <formula>INDIRECT(ADDRESS(ROW(),COLUMN()))=TRUNC(INDIRECT(ADDRESS(ROW(),COLUMN())))</formula>
    </cfRule>
  </conditionalFormatting>
  <conditionalFormatting sqref="AA56:AF56">
    <cfRule type="expression" dxfId="309" priority="35">
      <formula>INDIRECT(ADDRESS(ROW(),COLUMN()))=TRUNC(INDIRECT(ADDRESS(ROW(),COLUMN())))</formula>
    </cfRule>
  </conditionalFormatting>
  <conditionalFormatting sqref="AG57">
    <cfRule type="expression" dxfId="308" priority="34">
      <formula>INDIRECT(ADDRESS(ROW(),COLUMN()))=TRUNC(INDIRECT(ADDRESS(ROW(),COLUMN())))</formula>
    </cfRule>
  </conditionalFormatting>
  <conditionalFormatting sqref="AG56">
    <cfRule type="expression" dxfId="307" priority="33">
      <formula>INDIRECT(ADDRESS(ROW(),COLUMN()))=TRUNC(INDIRECT(ADDRESS(ROW(),COLUMN())))</formula>
    </cfRule>
  </conditionalFormatting>
  <conditionalFormatting sqref="AH57:AM57">
    <cfRule type="expression" dxfId="306" priority="32">
      <formula>INDIRECT(ADDRESS(ROW(),COLUMN()))=TRUNC(INDIRECT(ADDRESS(ROW(),COLUMN())))</formula>
    </cfRule>
  </conditionalFormatting>
  <conditionalFormatting sqref="AH56:AM56">
    <cfRule type="expression" dxfId="305" priority="31">
      <formula>INDIRECT(ADDRESS(ROW(),COLUMN()))=TRUNC(INDIRECT(ADDRESS(ROW(),COLUMN())))</formula>
    </cfRule>
  </conditionalFormatting>
  <conditionalFormatting sqref="AN57">
    <cfRule type="expression" dxfId="304" priority="30">
      <formula>INDIRECT(ADDRESS(ROW(),COLUMN()))=TRUNC(INDIRECT(ADDRESS(ROW(),COLUMN())))</formula>
    </cfRule>
  </conditionalFormatting>
  <conditionalFormatting sqref="AN56">
    <cfRule type="expression" dxfId="303" priority="29">
      <formula>INDIRECT(ADDRESS(ROW(),COLUMN()))=TRUNC(INDIRECT(ADDRESS(ROW(),COLUMN())))</formula>
    </cfRule>
  </conditionalFormatting>
  <conditionalFormatting sqref="AO57:AT57">
    <cfRule type="expression" dxfId="302" priority="28">
      <formula>INDIRECT(ADDRESS(ROW(),COLUMN()))=TRUNC(INDIRECT(ADDRESS(ROW(),COLUMN())))</formula>
    </cfRule>
  </conditionalFormatting>
  <conditionalFormatting sqref="AO56:AT56">
    <cfRule type="expression" dxfId="301" priority="27">
      <formula>INDIRECT(ADDRESS(ROW(),COLUMN()))=TRUNC(INDIRECT(ADDRESS(ROW(),COLUMN())))</formula>
    </cfRule>
  </conditionalFormatting>
  <conditionalFormatting sqref="AU57">
    <cfRule type="expression" dxfId="300" priority="26">
      <formula>INDIRECT(ADDRESS(ROW(),COLUMN()))=TRUNC(INDIRECT(ADDRESS(ROW(),COLUMN())))</formula>
    </cfRule>
  </conditionalFormatting>
  <conditionalFormatting sqref="AU56">
    <cfRule type="expression" dxfId="299" priority="25">
      <formula>INDIRECT(ADDRESS(ROW(),COLUMN()))=TRUNC(INDIRECT(ADDRESS(ROW(),COLUMN())))</formula>
    </cfRule>
  </conditionalFormatting>
  <conditionalFormatting sqref="AV57:AW57">
    <cfRule type="expression" dxfId="298" priority="24">
      <formula>INDIRECT(ADDRESS(ROW(),COLUMN()))=TRUNC(INDIRECT(ADDRESS(ROW(),COLUMN())))</formula>
    </cfRule>
  </conditionalFormatting>
  <conditionalFormatting sqref="AV56:AW56">
    <cfRule type="expression" dxfId="297" priority="23">
      <formula>INDIRECT(ADDRESS(ROW(),COLUMN()))=TRUNC(INDIRECT(ADDRESS(ROW(),COLUMN())))</formula>
    </cfRule>
  </conditionalFormatting>
  <conditionalFormatting sqref="S60">
    <cfRule type="expression" dxfId="296" priority="22">
      <formula>INDIRECT(ADDRESS(ROW(),COLUMN()))=TRUNC(INDIRECT(ADDRESS(ROW(),COLUMN())))</formula>
    </cfRule>
  </conditionalFormatting>
  <conditionalFormatting sqref="S59">
    <cfRule type="expression" dxfId="295" priority="21">
      <formula>INDIRECT(ADDRESS(ROW(),COLUMN()))=TRUNC(INDIRECT(ADDRESS(ROW(),COLUMN())))</formula>
    </cfRule>
  </conditionalFormatting>
  <conditionalFormatting sqref="T60:Y60">
    <cfRule type="expression" dxfId="294" priority="20">
      <formula>INDIRECT(ADDRESS(ROW(),COLUMN()))=TRUNC(INDIRECT(ADDRESS(ROW(),COLUMN())))</formula>
    </cfRule>
  </conditionalFormatting>
  <conditionalFormatting sqref="T59:Y59">
    <cfRule type="expression" dxfId="293" priority="19">
      <formula>INDIRECT(ADDRESS(ROW(),COLUMN()))=TRUNC(INDIRECT(ADDRESS(ROW(),COLUMN())))</formula>
    </cfRule>
  </conditionalFormatting>
  <conditionalFormatting sqref="AX59:BA60">
    <cfRule type="expression" dxfId="292" priority="18">
      <formula>INDIRECT(ADDRESS(ROW(),COLUMN()))=TRUNC(INDIRECT(ADDRESS(ROW(),COLUMN())))</formula>
    </cfRule>
  </conditionalFormatting>
  <conditionalFormatting sqref="Z60">
    <cfRule type="expression" dxfId="291" priority="17">
      <formula>INDIRECT(ADDRESS(ROW(),COLUMN()))=TRUNC(INDIRECT(ADDRESS(ROW(),COLUMN())))</formula>
    </cfRule>
  </conditionalFormatting>
  <conditionalFormatting sqref="Z59">
    <cfRule type="expression" dxfId="290" priority="16">
      <formula>INDIRECT(ADDRESS(ROW(),COLUMN()))=TRUNC(INDIRECT(ADDRESS(ROW(),COLUMN())))</formula>
    </cfRule>
  </conditionalFormatting>
  <conditionalFormatting sqref="AA60:AF60">
    <cfRule type="expression" dxfId="289" priority="15">
      <formula>INDIRECT(ADDRESS(ROW(),COLUMN()))=TRUNC(INDIRECT(ADDRESS(ROW(),COLUMN())))</formula>
    </cfRule>
  </conditionalFormatting>
  <conditionalFormatting sqref="AA59:AF59">
    <cfRule type="expression" dxfId="288" priority="14">
      <formula>INDIRECT(ADDRESS(ROW(),COLUMN()))=TRUNC(INDIRECT(ADDRESS(ROW(),COLUMN())))</formula>
    </cfRule>
  </conditionalFormatting>
  <conditionalFormatting sqref="AG60">
    <cfRule type="expression" dxfId="287" priority="13">
      <formula>INDIRECT(ADDRESS(ROW(),COLUMN()))=TRUNC(INDIRECT(ADDRESS(ROW(),COLUMN())))</formula>
    </cfRule>
  </conditionalFormatting>
  <conditionalFormatting sqref="AG59">
    <cfRule type="expression" dxfId="286" priority="12">
      <formula>INDIRECT(ADDRESS(ROW(),COLUMN()))=TRUNC(INDIRECT(ADDRESS(ROW(),COLUMN())))</formula>
    </cfRule>
  </conditionalFormatting>
  <conditionalFormatting sqref="AH60:AM60">
    <cfRule type="expression" dxfId="285" priority="11">
      <formula>INDIRECT(ADDRESS(ROW(),COLUMN()))=TRUNC(INDIRECT(ADDRESS(ROW(),COLUMN())))</formula>
    </cfRule>
  </conditionalFormatting>
  <conditionalFormatting sqref="AH59:AM59">
    <cfRule type="expression" dxfId="284" priority="10">
      <formula>INDIRECT(ADDRESS(ROW(),COLUMN()))=TRUNC(INDIRECT(ADDRESS(ROW(),COLUMN())))</formula>
    </cfRule>
  </conditionalFormatting>
  <conditionalFormatting sqref="AN60">
    <cfRule type="expression" dxfId="283" priority="9">
      <formula>INDIRECT(ADDRESS(ROW(),COLUMN()))=TRUNC(INDIRECT(ADDRESS(ROW(),COLUMN())))</formula>
    </cfRule>
  </conditionalFormatting>
  <conditionalFormatting sqref="AN59">
    <cfRule type="expression" dxfId="282" priority="8">
      <formula>INDIRECT(ADDRESS(ROW(),COLUMN()))=TRUNC(INDIRECT(ADDRESS(ROW(),COLUMN())))</formula>
    </cfRule>
  </conditionalFormatting>
  <conditionalFormatting sqref="AO60:AT60">
    <cfRule type="expression" dxfId="281" priority="7">
      <formula>INDIRECT(ADDRESS(ROW(),COLUMN()))=TRUNC(INDIRECT(ADDRESS(ROW(),COLUMN())))</formula>
    </cfRule>
  </conditionalFormatting>
  <conditionalFormatting sqref="AO59:AT59">
    <cfRule type="expression" dxfId="280" priority="6">
      <formula>INDIRECT(ADDRESS(ROW(),COLUMN()))=TRUNC(INDIRECT(ADDRESS(ROW(),COLUMN())))</formula>
    </cfRule>
  </conditionalFormatting>
  <conditionalFormatting sqref="AU60">
    <cfRule type="expression" dxfId="279" priority="5">
      <formula>INDIRECT(ADDRESS(ROW(),COLUMN()))=TRUNC(INDIRECT(ADDRESS(ROW(),COLUMN())))</formula>
    </cfRule>
  </conditionalFormatting>
  <conditionalFormatting sqref="AU59">
    <cfRule type="expression" dxfId="278" priority="4">
      <formula>INDIRECT(ADDRESS(ROW(),COLUMN()))=TRUNC(INDIRECT(ADDRESS(ROW(),COLUMN())))</formula>
    </cfRule>
  </conditionalFormatting>
  <conditionalFormatting sqref="AV60:AW60">
    <cfRule type="expression" dxfId="277" priority="3">
      <formula>INDIRECT(ADDRESS(ROW(),COLUMN()))=TRUNC(INDIRECT(ADDRESS(ROW(),COLUMN())))</formula>
    </cfRule>
  </conditionalFormatting>
  <conditionalFormatting sqref="AV59:AW59">
    <cfRule type="expression" dxfId="276" priority="2">
      <formula>INDIRECT(ADDRESS(ROW(),COLUMN()))=TRUNC(INDIRECT(ADDRESS(ROW(),COLUMN())))</formula>
    </cfRule>
  </conditionalFormatting>
  <conditionalFormatting sqref="S62:BA64">
    <cfRule type="expression" dxfId="2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BB4:BE4">
      <formula1>"予定,実績,予定・実績"</formula1>
    </dataValidation>
    <dataValidation type="list" allowBlank="1" showDropDown="0" showInputMessage="1" showErrorMessage="0" sqref="C22:E60"/>
    <dataValidation type="list" allowBlank="1" showDropDown="0" showInputMessage="1" showErrorMessage="0" sqref="S22:AW22 S25:AW25 S28:AW28 S31:AW31 S34:AW34 S37:AW37 S40:AW40 S43:AW43 S46:AW46 S49:AW49 S52:AW52 S55:AW55 S58:AW58"/>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8"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W42"/>
  <sheetViews>
    <sheetView zoomScale="50" zoomScaleNormal="50" workbookViewId="0"/>
  </sheetViews>
  <sheetFormatPr defaultRowHeight="25.5"/>
  <cols>
    <col min="1" max="1" width="1.625" style="1133" customWidth="1"/>
    <col min="2" max="2" width="5.625" style="1134" customWidth="1"/>
    <col min="3" max="3" width="10.625" style="1134" customWidth="1"/>
    <col min="4" max="4" width="3.375" style="1134" bestFit="1" customWidth="1"/>
    <col min="5" max="5" width="15.625" style="1133" customWidth="1"/>
    <col min="6" max="6" width="3.375" style="1133" bestFit="1" customWidth="1"/>
    <col min="7" max="7" width="15.625" style="1133" customWidth="1"/>
    <col min="8" max="8" width="3.375" style="1133" bestFit="1" customWidth="1"/>
    <col min="9" max="9" width="15.625" style="1134" customWidth="1"/>
    <col min="10" max="10" width="3.375" style="1133" bestFit="1" customWidth="1"/>
    <col min="11" max="11" width="15.625" style="1133" customWidth="1"/>
    <col min="12" max="12" width="3.375" style="1133" customWidth="1"/>
    <col min="13" max="13" width="15.625" style="1133" customWidth="1"/>
    <col min="14" max="14" width="3.375" style="1133" customWidth="1"/>
    <col min="15" max="15" width="15.625" style="1133" customWidth="1"/>
    <col min="16" max="16" width="3.375" style="1133" customWidth="1"/>
    <col min="17" max="17" width="15.625" style="1133" customWidth="1"/>
    <col min="18" max="18" width="3.375" style="1133" customWidth="1"/>
    <col min="19" max="19" width="15.625" style="1133" customWidth="1"/>
    <col min="20" max="20" width="3.375" style="1133" customWidth="1"/>
    <col min="21" max="21" width="15.625" style="1133" customWidth="1"/>
    <col min="22" max="22" width="3.375" style="1133" customWidth="1"/>
    <col min="23" max="23" width="50.625" style="1133" customWidth="1"/>
    <col min="24" max="16384" width="9" style="1133" customWidth="1"/>
  </cols>
  <sheetData>
    <row r="1" spans="2:23">
      <c r="B1" s="1135"/>
    </row>
    <row r="2" spans="2:23">
      <c r="B2" s="1136" t="s">
        <v>737</v>
      </c>
      <c r="E2" s="1141"/>
      <c r="I2" s="1137"/>
    </row>
    <row r="3" spans="2:23">
      <c r="B3" s="1137" t="s">
        <v>738</v>
      </c>
      <c r="E3" s="1141" t="s">
        <v>751</v>
      </c>
      <c r="I3" s="1137"/>
    </row>
    <row r="4" spans="2:23">
      <c r="B4" s="1136"/>
      <c r="E4" s="1142" t="s">
        <v>79</v>
      </c>
      <c r="F4" s="1142"/>
      <c r="G4" s="1142"/>
      <c r="H4" s="1142"/>
      <c r="I4" s="1142"/>
      <c r="J4" s="1142"/>
      <c r="K4" s="1142"/>
      <c r="M4" s="1142" t="s">
        <v>678</v>
      </c>
      <c r="N4" s="1142"/>
      <c r="O4" s="1142"/>
      <c r="Q4" s="1142" t="s">
        <v>685</v>
      </c>
      <c r="R4" s="1142"/>
      <c r="S4" s="1142"/>
      <c r="T4" s="1142"/>
      <c r="U4" s="1142"/>
      <c r="W4" s="1142" t="s">
        <v>183</v>
      </c>
    </row>
    <row r="5" spans="2:23">
      <c r="B5" s="1134" t="s">
        <v>209</v>
      </c>
      <c r="C5" s="1134" t="s">
        <v>537</v>
      </c>
      <c r="E5" s="1134" t="s">
        <v>753</v>
      </c>
      <c r="F5" s="1134"/>
      <c r="G5" s="1134" t="s">
        <v>755</v>
      </c>
      <c r="I5" s="1134" t="s">
        <v>756</v>
      </c>
      <c r="K5" s="1134" t="s">
        <v>79</v>
      </c>
      <c r="M5" s="1134" t="s">
        <v>757</v>
      </c>
      <c r="O5" s="1134" t="s">
        <v>758</v>
      </c>
      <c r="Q5" s="1134" t="s">
        <v>757</v>
      </c>
      <c r="S5" s="1134" t="s">
        <v>758</v>
      </c>
      <c r="U5" s="1134" t="s">
        <v>79</v>
      </c>
      <c r="W5" s="1142"/>
    </row>
    <row r="6" spans="2:23">
      <c r="B6" s="1134">
        <v>1</v>
      </c>
      <c r="C6" s="1138" t="s">
        <v>47</v>
      </c>
      <c r="D6" s="1134" t="s">
        <v>299</v>
      </c>
      <c r="E6" s="1143">
        <v>0.375</v>
      </c>
      <c r="F6" s="1134" t="s">
        <v>303</v>
      </c>
      <c r="G6" s="1143">
        <v>0.75</v>
      </c>
      <c r="H6" s="1133" t="s">
        <v>304</v>
      </c>
      <c r="I6" s="1143">
        <v>4.1666666666666664e-002</v>
      </c>
      <c r="J6" s="1133" t="s">
        <v>300</v>
      </c>
      <c r="K6" s="1142">
        <f t="shared" ref="K6:K25" si="0">(G6-E6-I6)*24</f>
        <v>8</v>
      </c>
      <c r="M6" s="1143">
        <v>0.39583333333333331</v>
      </c>
      <c r="N6" s="1134" t="s">
        <v>303</v>
      </c>
      <c r="O6" s="1143">
        <v>0.6875</v>
      </c>
      <c r="Q6" s="1145">
        <f t="shared" ref="Q6:Q25" si="1">IF(E6&lt;M6,M6,E6)</f>
        <v>0.39583333333333331</v>
      </c>
      <c r="R6" s="1134" t="s">
        <v>303</v>
      </c>
      <c r="S6" s="1145">
        <f t="shared" ref="S6:S25" si="2">IF(G6&gt;O6,O6,G6)</f>
        <v>0.6875</v>
      </c>
      <c r="U6" s="1142">
        <f t="shared" ref="U6:U25" si="3">(S6-Q6)*24</f>
        <v>7</v>
      </c>
      <c r="W6" s="1146"/>
    </row>
    <row r="7" spans="2:23">
      <c r="B7" s="1134">
        <v>2</v>
      </c>
      <c r="C7" s="1138" t="s">
        <v>25</v>
      </c>
      <c r="D7" s="1134" t="s">
        <v>299</v>
      </c>
      <c r="E7" s="1143"/>
      <c r="F7" s="1134" t="s">
        <v>303</v>
      </c>
      <c r="G7" s="1143"/>
      <c r="H7" s="1133" t="s">
        <v>304</v>
      </c>
      <c r="I7" s="1143">
        <v>0</v>
      </c>
      <c r="J7" s="1133" t="s">
        <v>300</v>
      </c>
      <c r="K7" s="1142">
        <f t="shared" si="0"/>
        <v>0</v>
      </c>
      <c r="M7" s="1143"/>
      <c r="N7" s="1134" t="s">
        <v>303</v>
      </c>
      <c r="O7" s="1143"/>
      <c r="Q7" s="1145">
        <f t="shared" si="1"/>
        <v>0</v>
      </c>
      <c r="R7" s="1134" t="s">
        <v>303</v>
      </c>
      <c r="S7" s="1145">
        <f t="shared" si="2"/>
        <v>0</v>
      </c>
      <c r="U7" s="1142">
        <f t="shared" si="3"/>
        <v>0</v>
      </c>
      <c r="W7" s="1146"/>
    </row>
    <row r="8" spans="2:23">
      <c r="B8" s="1134">
        <v>3</v>
      </c>
      <c r="C8" s="1138" t="s">
        <v>486</v>
      </c>
      <c r="D8" s="1134" t="s">
        <v>299</v>
      </c>
      <c r="E8" s="1143"/>
      <c r="F8" s="1134" t="s">
        <v>303</v>
      </c>
      <c r="G8" s="1143"/>
      <c r="H8" s="1133" t="s">
        <v>304</v>
      </c>
      <c r="I8" s="1143">
        <v>0</v>
      </c>
      <c r="J8" s="1133" t="s">
        <v>300</v>
      </c>
      <c r="K8" s="1142">
        <f t="shared" si="0"/>
        <v>0</v>
      </c>
      <c r="M8" s="1143"/>
      <c r="N8" s="1134" t="s">
        <v>303</v>
      </c>
      <c r="O8" s="1143"/>
      <c r="Q8" s="1145">
        <f t="shared" si="1"/>
        <v>0</v>
      </c>
      <c r="R8" s="1134" t="s">
        <v>303</v>
      </c>
      <c r="S8" s="1145">
        <f t="shared" si="2"/>
        <v>0</v>
      </c>
      <c r="U8" s="1142">
        <f t="shared" si="3"/>
        <v>0</v>
      </c>
      <c r="W8" s="1146"/>
    </row>
    <row r="9" spans="2:23">
      <c r="B9" s="1134">
        <v>4</v>
      </c>
      <c r="C9" s="1138" t="s">
        <v>739</v>
      </c>
      <c r="D9" s="1134" t="s">
        <v>299</v>
      </c>
      <c r="E9" s="1143"/>
      <c r="F9" s="1134" t="s">
        <v>303</v>
      </c>
      <c r="G9" s="1143"/>
      <c r="H9" s="1133" t="s">
        <v>304</v>
      </c>
      <c r="I9" s="1143">
        <v>0</v>
      </c>
      <c r="J9" s="1133" t="s">
        <v>300</v>
      </c>
      <c r="K9" s="1142">
        <f t="shared" si="0"/>
        <v>0</v>
      </c>
      <c r="M9" s="1143"/>
      <c r="N9" s="1134" t="s">
        <v>303</v>
      </c>
      <c r="O9" s="1143"/>
      <c r="Q9" s="1145">
        <f t="shared" si="1"/>
        <v>0</v>
      </c>
      <c r="R9" s="1134" t="s">
        <v>303</v>
      </c>
      <c r="S9" s="1145">
        <f t="shared" si="2"/>
        <v>0</v>
      </c>
      <c r="U9" s="1142">
        <f t="shared" si="3"/>
        <v>0</v>
      </c>
      <c r="W9" s="1146"/>
    </row>
    <row r="10" spans="2:23">
      <c r="B10" s="1134">
        <v>5</v>
      </c>
      <c r="C10" s="1138" t="s">
        <v>73</v>
      </c>
      <c r="D10" s="1134" t="s">
        <v>299</v>
      </c>
      <c r="E10" s="1143"/>
      <c r="F10" s="1134" t="s">
        <v>303</v>
      </c>
      <c r="G10" s="1143"/>
      <c r="H10" s="1133" t="s">
        <v>304</v>
      </c>
      <c r="I10" s="1143">
        <v>0</v>
      </c>
      <c r="J10" s="1133" t="s">
        <v>300</v>
      </c>
      <c r="K10" s="1142">
        <f t="shared" si="0"/>
        <v>0</v>
      </c>
      <c r="M10" s="1143"/>
      <c r="N10" s="1134" t="s">
        <v>303</v>
      </c>
      <c r="O10" s="1143"/>
      <c r="Q10" s="1145">
        <f t="shared" si="1"/>
        <v>0</v>
      </c>
      <c r="R10" s="1134" t="s">
        <v>303</v>
      </c>
      <c r="S10" s="1145">
        <f t="shared" si="2"/>
        <v>0</v>
      </c>
      <c r="U10" s="1142">
        <f t="shared" si="3"/>
        <v>0</v>
      </c>
      <c r="W10" s="1146"/>
    </row>
    <row r="11" spans="2:23">
      <c r="B11" s="1134">
        <v>6</v>
      </c>
      <c r="C11" s="1138" t="s">
        <v>740</v>
      </c>
      <c r="D11" s="1134" t="s">
        <v>299</v>
      </c>
      <c r="E11" s="1143"/>
      <c r="F11" s="1134" t="s">
        <v>303</v>
      </c>
      <c r="G11" s="1143"/>
      <c r="H11" s="1133" t="s">
        <v>304</v>
      </c>
      <c r="I11" s="1143">
        <v>0</v>
      </c>
      <c r="J11" s="1133" t="s">
        <v>300</v>
      </c>
      <c r="K11" s="1142">
        <f t="shared" si="0"/>
        <v>0</v>
      </c>
      <c r="M11" s="1143"/>
      <c r="N11" s="1134" t="s">
        <v>303</v>
      </c>
      <c r="O11" s="1143"/>
      <c r="Q11" s="1145">
        <f t="shared" si="1"/>
        <v>0</v>
      </c>
      <c r="R11" s="1134" t="s">
        <v>303</v>
      </c>
      <c r="S11" s="1145">
        <f t="shared" si="2"/>
        <v>0</v>
      </c>
      <c r="U11" s="1142">
        <f t="shared" si="3"/>
        <v>0</v>
      </c>
      <c r="W11" s="1146"/>
    </row>
    <row r="12" spans="2:23">
      <c r="B12" s="1134">
        <v>7</v>
      </c>
      <c r="C12" s="1138" t="s">
        <v>251</v>
      </c>
      <c r="D12" s="1134" t="s">
        <v>299</v>
      </c>
      <c r="E12" s="1143"/>
      <c r="F12" s="1134" t="s">
        <v>303</v>
      </c>
      <c r="G12" s="1143"/>
      <c r="H12" s="1133" t="s">
        <v>304</v>
      </c>
      <c r="I12" s="1143">
        <v>0</v>
      </c>
      <c r="J12" s="1133" t="s">
        <v>300</v>
      </c>
      <c r="K12" s="1142">
        <f t="shared" si="0"/>
        <v>0</v>
      </c>
      <c r="M12" s="1143"/>
      <c r="N12" s="1134" t="s">
        <v>303</v>
      </c>
      <c r="O12" s="1143"/>
      <c r="Q12" s="1145">
        <f t="shared" si="1"/>
        <v>0</v>
      </c>
      <c r="R12" s="1134" t="s">
        <v>303</v>
      </c>
      <c r="S12" s="1145">
        <f t="shared" si="2"/>
        <v>0</v>
      </c>
      <c r="U12" s="1142">
        <f t="shared" si="3"/>
        <v>0</v>
      </c>
      <c r="W12" s="1146"/>
    </row>
    <row r="13" spans="2:23">
      <c r="B13" s="1134">
        <v>8</v>
      </c>
      <c r="C13" s="1138" t="s">
        <v>198</v>
      </c>
      <c r="D13" s="1134" t="s">
        <v>299</v>
      </c>
      <c r="E13" s="1143"/>
      <c r="F13" s="1134" t="s">
        <v>303</v>
      </c>
      <c r="G13" s="1143"/>
      <c r="H13" s="1133" t="s">
        <v>304</v>
      </c>
      <c r="I13" s="1143">
        <v>0</v>
      </c>
      <c r="J13" s="1133" t="s">
        <v>300</v>
      </c>
      <c r="K13" s="1142">
        <f t="shared" si="0"/>
        <v>0</v>
      </c>
      <c r="M13" s="1143"/>
      <c r="N13" s="1134" t="s">
        <v>303</v>
      </c>
      <c r="O13" s="1143"/>
      <c r="Q13" s="1145">
        <f t="shared" si="1"/>
        <v>0</v>
      </c>
      <c r="R13" s="1134" t="s">
        <v>303</v>
      </c>
      <c r="S13" s="1145">
        <f t="shared" si="2"/>
        <v>0</v>
      </c>
      <c r="U13" s="1142">
        <f t="shared" si="3"/>
        <v>0</v>
      </c>
      <c r="W13" s="1146"/>
    </row>
    <row r="14" spans="2:23">
      <c r="B14" s="1134">
        <v>9</v>
      </c>
      <c r="C14" s="1138" t="s">
        <v>228</v>
      </c>
      <c r="D14" s="1134" t="s">
        <v>299</v>
      </c>
      <c r="E14" s="1143"/>
      <c r="F14" s="1134" t="s">
        <v>303</v>
      </c>
      <c r="G14" s="1143"/>
      <c r="H14" s="1133" t="s">
        <v>304</v>
      </c>
      <c r="I14" s="1143">
        <v>0</v>
      </c>
      <c r="J14" s="1133" t="s">
        <v>300</v>
      </c>
      <c r="K14" s="1142">
        <f t="shared" si="0"/>
        <v>0</v>
      </c>
      <c r="M14" s="1143"/>
      <c r="N14" s="1134" t="s">
        <v>303</v>
      </c>
      <c r="O14" s="1143"/>
      <c r="Q14" s="1145">
        <f t="shared" si="1"/>
        <v>0</v>
      </c>
      <c r="R14" s="1134" t="s">
        <v>303</v>
      </c>
      <c r="S14" s="1145">
        <f t="shared" si="2"/>
        <v>0</v>
      </c>
      <c r="U14" s="1142">
        <f t="shared" si="3"/>
        <v>0</v>
      </c>
      <c r="W14" s="1146"/>
    </row>
    <row r="15" spans="2:23">
      <c r="B15" s="1134">
        <v>10</v>
      </c>
      <c r="C15" s="1138" t="s">
        <v>741</v>
      </c>
      <c r="D15" s="1134" t="s">
        <v>299</v>
      </c>
      <c r="E15" s="1143"/>
      <c r="F15" s="1134" t="s">
        <v>303</v>
      </c>
      <c r="G15" s="1143"/>
      <c r="H15" s="1133" t="s">
        <v>304</v>
      </c>
      <c r="I15" s="1143">
        <v>0</v>
      </c>
      <c r="J15" s="1133" t="s">
        <v>300</v>
      </c>
      <c r="K15" s="1142">
        <f t="shared" si="0"/>
        <v>0</v>
      </c>
      <c r="M15" s="1143"/>
      <c r="N15" s="1134" t="s">
        <v>303</v>
      </c>
      <c r="O15" s="1143"/>
      <c r="Q15" s="1145">
        <f t="shared" si="1"/>
        <v>0</v>
      </c>
      <c r="R15" s="1134" t="s">
        <v>303</v>
      </c>
      <c r="S15" s="1145">
        <f t="shared" si="2"/>
        <v>0</v>
      </c>
      <c r="U15" s="1142">
        <f t="shared" si="3"/>
        <v>0</v>
      </c>
      <c r="W15" s="1146"/>
    </row>
    <row r="16" spans="2:23">
      <c r="B16" s="1134">
        <v>11</v>
      </c>
      <c r="C16" s="1138" t="s">
        <v>599</v>
      </c>
      <c r="D16" s="1134" t="s">
        <v>299</v>
      </c>
      <c r="E16" s="1143"/>
      <c r="F16" s="1134" t="s">
        <v>303</v>
      </c>
      <c r="G16" s="1143"/>
      <c r="H16" s="1133" t="s">
        <v>304</v>
      </c>
      <c r="I16" s="1143">
        <v>0</v>
      </c>
      <c r="J16" s="1133" t="s">
        <v>300</v>
      </c>
      <c r="K16" s="1142">
        <f t="shared" si="0"/>
        <v>0</v>
      </c>
      <c r="M16" s="1143"/>
      <c r="N16" s="1134" t="s">
        <v>303</v>
      </c>
      <c r="O16" s="1143"/>
      <c r="Q16" s="1145">
        <f t="shared" si="1"/>
        <v>0</v>
      </c>
      <c r="R16" s="1134" t="s">
        <v>303</v>
      </c>
      <c r="S16" s="1145">
        <f t="shared" si="2"/>
        <v>0</v>
      </c>
      <c r="U16" s="1142">
        <f t="shared" si="3"/>
        <v>0</v>
      </c>
      <c r="W16" s="1146"/>
    </row>
    <row r="17" spans="2:23">
      <c r="B17" s="1134">
        <v>12</v>
      </c>
      <c r="C17" s="1138" t="s">
        <v>489</v>
      </c>
      <c r="D17" s="1134" t="s">
        <v>299</v>
      </c>
      <c r="E17" s="1143"/>
      <c r="F17" s="1134" t="s">
        <v>303</v>
      </c>
      <c r="G17" s="1143"/>
      <c r="H17" s="1133" t="s">
        <v>304</v>
      </c>
      <c r="I17" s="1143">
        <v>0</v>
      </c>
      <c r="J17" s="1133" t="s">
        <v>300</v>
      </c>
      <c r="K17" s="1142">
        <f t="shared" si="0"/>
        <v>0</v>
      </c>
      <c r="M17" s="1143"/>
      <c r="N17" s="1134" t="s">
        <v>303</v>
      </c>
      <c r="O17" s="1143"/>
      <c r="Q17" s="1145">
        <f t="shared" si="1"/>
        <v>0</v>
      </c>
      <c r="R17" s="1134" t="s">
        <v>303</v>
      </c>
      <c r="S17" s="1145">
        <f t="shared" si="2"/>
        <v>0</v>
      </c>
      <c r="U17" s="1142">
        <f t="shared" si="3"/>
        <v>0</v>
      </c>
      <c r="W17" s="1146"/>
    </row>
    <row r="18" spans="2:23">
      <c r="B18" s="1134">
        <v>13</v>
      </c>
      <c r="C18" s="1138" t="s">
        <v>742</v>
      </c>
      <c r="D18" s="1134" t="s">
        <v>299</v>
      </c>
      <c r="E18" s="1143"/>
      <c r="F18" s="1134" t="s">
        <v>303</v>
      </c>
      <c r="G18" s="1143"/>
      <c r="H18" s="1133" t="s">
        <v>304</v>
      </c>
      <c r="I18" s="1143">
        <v>0</v>
      </c>
      <c r="J18" s="1133" t="s">
        <v>300</v>
      </c>
      <c r="K18" s="1142">
        <f t="shared" si="0"/>
        <v>0</v>
      </c>
      <c r="M18" s="1143"/>
      <c r="N18" s="1134" t="s">
        <v>303</v>
      </c>
      <c r="O18" s="1143"/>
      <c r="Q18" s="1145">
        <f t="shared" si="1"/>
        <v>0</v>
      </c>
      <c r="R18" s="1134" t="s">
        <v>303</v>
      </c>
      <c r="S18" s="1145">
        <f t="shared" si="2"/>
        <v>0</v>
      </c>
      <c r="U18" s="1142">
        <f t="shared" si="3"/>
        <v>0</v>
      </c>
      <c r="W18" s="1146"/>
    </row>
    <row r="19" spans="2:23">
      <c r="B19" s="1134">
        <v>14</v>
      </c>
      <c r="C19" s="1138" t="s">
        <v>743</v>
      </c>
      <c r="D19" s="1134" t="s">
        <v>299</v>
      </c>
      <c r="E19" s="1143"/>
      <c r="F19" s="1134" t="s">
        <v>303</v>
      </c>
      <c r="G19" s="1143"/>
      <c r="H19" s="1133" t="s">
        <v>304</v>
      </c>
      <c r="I19" s="1143">
        <v>0</v>
      </c>
      <c r="J19" s="1133" t="s">
        <v>300</v>
      </c>
      <c r="K19" s="1142">
        <f t="shared" si="0"/>
        <v>0</v>
      </c>
      <c r="M19" s="1143"/>
      <c r="N19" s="1134" t="s">
        <v>303</v>
      </c>
      <c r="O19" s="1143"/>
      <c r="Q19" s="1145">
        <f t="shared" si="1"/>
        <v>0</v>
      </c>
      <c r="R19" s="1134" t="s">
        <v>303</v>
      </c>
      <c r="S19" s="1145">
        <f t="shared" si="2"/>
        <v>0</v>
      </c>
      <c r="U19" s="1142">
        <f t="shared" si="3"/>
        <v>0</v>
      </c>
      <c r="W19" s="1146"/>
    </row>
    <row r="20" spans="2:23">
      <c r="B20" s="1134">
        <v>15</v>
      </c>
      <c r="C20" s="1138" t="s">
        <v>298</v>
      </c>
      <c r="D20" s="1134" t="s">
        <v>299</v>
      </c>
      <c r="E20" s="1143"/>
      <c r="F20" s="1134" t="s">
        <v>303</v>
      </c>
      <c r="G20" s="1143"/>
      <c r="H20" s="1133" t="s">
        <v>304</v>
      </c>
      <c r="I20" s="1143">
        <v>0</v>
      </c>
      <c r="J20" s="1133" t="s">
        <v>300</v>
      </c>
      <c r="K20" s="1142">
        <f t="shared" si="0"/>
        <v>0</v>
      </c>
      <c r="M20" s="1143"/>
      <c r="N20" s="1134" t="s">
        <v>303</v>
      </c>
      <c r="O20" s="1143"/>
      <c r="Q20" s="1145">
        <f t="shared" si="1"/>
        <v>0</v>
      </c>
      <c r="R20" s="1134" t="s">
        <v>303</v>
      </c>
      <c r="S20" s="1145">
        <f t="shared" si="2"/>
        <v>0</v>
      </c>
      <c r="U20" s="1142">
        <f t="shared" si="3"/>
        <v>0</v>
      </c>
      <c r="W20" s="1146"/>
    </row>
    <row r="21" spans="2:23">
      <c r="B21" s="1134">
        <v>16</v>
      </c>
      <c r="C21" s="1138" t="s">
        <v>19</v>
      </c>
      <c r="D21" s="1134" t="s">
        <v>299</v>
      </c>
      <c r="E21" s="1143"/>
      <c r="F21" s="1134" t="s">
        <v>303</v>
      </c>
      <c r="G21" s="1143"/>
      <c r="H21" s="1133" t="s">
        <v>304</v>
      </c>
      <c r="I21" s="1143">
        <v>0</v>
      </c>
      <c r="J21" s="1133" t="s">
        <v>300</v>
      </c>
      <c r="K21" s="1142">
        <f t="shared" si="0"/>
        <v>0</v>
      </c>
      <c r="M21" s="1143"/>
      <c r="N21" s="1134" t="s">
        <v>303</v>
      </c>
      <c r="O21" s="1143"/>
      <c r="Q21" s="1145">
        <f t="shared" si="1"/>
        <v>0</v>
      </c>
      <c r="R21" s="1134" t="s">
        <v>303</v>
      </c>
      <c r="S21" s="1145">
        <f t="shared" si="2"/>
        <v>0</v>
      </c>
      <c r="U21" s="1142">
        <f t="shared" si="3"/>
        <v>0</v>
      </c>
      <c r="W21" s="1146"/>
    </row>
    <row r="22" spans="2:23">
      <c r="B22" s="1134">
        <v>17</v>
      </c>
      <c r="C22" s="1138" t="s">
        <v>744</v>
      </c>
      <c r="D22" s="1134" t="s">
        <v>299</v>
      </c>
      <c r="E22" s="1143"/>
      <c r="F22" s="1134" t="s">
        <v>303</v>
      </c>
      <c r="G22" s="1143"/>
      <c r="H22" s="1133" t="s">
        <v>304</v>
      </c>
      <c r="I22" s="1143">
        <v>0</v>
      </c>
      <c r="J22" s="1133" t="s">
        <v>300</v>
      </c>
      <c r="K22" s="1142">
        <f t="shared" si="0"/>
        <v>0</v>
      </c>
      <c r="M22" s="1143"/>
      <c r="N22" s="1134" t="s">
        <v>303</v>
      </c>
      <c r="O22" s="1143"/>
      <c r="Q22" s="1145">
        <f t="shared" si="1"/>
        <v>0</v>
      </c>
      <c r="R22" s="1134" t="s">
        <v>303</v>
      </c>
      <c r="S22" s="1145">
        <f t="shared" si="2"/>
        <v>0</v>
      </c>
      <c r="U22" s="1142">
        <f t="shared" si="3"/>
        <v>0</v>
      </c>
      <c r="W22" s="1146"/>
    </row>
    <row r="23" spans="2:23">
      <c r="B23" s="1134">
        <v>18</v>
      </c>
      <c r="C23" s="1138" t="s">
        <v>254</v>
      </c>
      <c r="D23" s="1134" t="s">
        <v>299</v>
      </c>
      <c r="E23" s="1143"/>
      <c r="F23" s="1134" t="s">
        <v>303</v>
      </c>
      <c r="G23" s="1143"/>
      <c r="H23" s="1133" t="s">
        <v>304</v>
      </c>
      <c r="I23" s="1143">
        <v>0</v>
      </c>
      <c r="J23" s="1133" t="s">
        <v>300</v>
      </c>
      <c r="K23" s="1142">
        <f t="shared" si="0"/>
        <v>0</v>
      </c>
      <c r="M23" s="1143"/>
      <c r="N23" s="1134" t="s">
        <v>303</v>
      </c>
      <c r="O23" s="1143"/>
      <c r="Q23" s="1145">
        <f t="shared" si="1"/>
        <v>0</v>
      </c>
      <c r="R23" s="1134" t="s">
        <v>303</v>
      </c>
      <c r="S23" s="1145">
        <f t="shared" si="2"/>
        <v>0</v>
      </c>
      <c r="U23" s="1142">
        <f t="shared" si="3"/>
        <v>0</v>
      </c>
      <c r="W23" s="1146"/>
    </row>
    <row r="24" spans="2:23">
      <c r="B24" s="1134">
        <v>19</v>
      </c>
      <c r="C24" s="1138" t="s">
        <v>350</v>
      </c>
      <c r="D24" s="1134" t="s">
        <v>299</v>
      </c>
      <c r="E24" s="1143"/>
      <c r="F24" s="1134" t="s">
        <v>303</v>
      </c>
      <c r="G24" s="1143"/>
      <c r="H24" s="1133" t="s">
        <v>304</v>
      </c>
      <c r="I24" s="1143">
        <v>0</v>
      </c>
      <c r="J24" s="1133" t="s">
        <v>300</v>
      </c>
      <c r="K24" s="1142">
        <f t="shared" si="0"/>
        <v>0</v>
      </c>
      <c r="M24" s="1143"/>
      <c r="N24" s="1134" t="s">
        <v>303</v>
      </c>
      <c r="O24" s="1143"/>
      <c r="Q24" s="1145">
        <f t="shared" si="1"/>
        <v>0</v>
      </c>
      <c r="R24" s="1134" t="s">
        <v>303</v>
      </c>
      <c r="S24" s="1145">
        <f t="shared" si="2"/>
        <v>0</v>
      </c>
      <c r="U24" s="1142">
        <f t="shared" si="3"/>
        <v>0</v>
      </c>
      <c r="W24" s="1146"/>
    </row>
    <row r="25" spans="2:23">
      <c r="B25" s="1134">
        <v>20</v>
      </c>
      <c r="C25" s="1138" t="s">
        <v>120</v>
      </c>
      <c r="D25" s="1134" t="s">
        <v>299</v>
      </c>
      <c r="E25" s="1143"/>
      <c r="F25" s="1134" t="s">
        <v>303</v>
      </c>
      <c r="G25" s="1143"/>
      <c r="H25" s="1133" t="s">
        <v>304</v>
      </c>
      <c r="I25" s="1143">
        <v>0</v>
      </c>
      <c r="J25" s="1133" t="s">
        <v>300</v>
      </c>
      <c r="K25" s="1142">
        <f t="shared" si="0"/>
        <v>0</v>
      </c>
      <c r="M25" s="1143"/>
      <c r="N25" s="1134" t="s">
        <v>303</v>
      </c>
      <c r="O25" s="1143"/>
      <c r="Q25" s="1145">
        <f t="shared" si="1"/>
        <v>0</v>
      </c>
      <c r="R25" s="1134" t="s">
        <v>303</v>
      </c>
      <c r="S25" s="1145">
        <f t="shared" si="2"/>
        <v>0</v>
      </c>
      <c r="U25" s="1142">
        <f t="shared" si="3"/>
        <v>0</v>
      </c>
      <c r="W25" s="1146"/>
    </row>
    <row r="26" spans="2:23">
      <c r="B26" s="1134">
        <v>21</v>
      </c>
      <c r="C26" s="1138" t="s">
        <v>745</v>
      </c>
      <c r="D26" s="1134" t="s">
        <v>299</v>
      </c>
      <c r="E26" s="1144"/>
      <c r="F26" s="1134" t="s">
        <v>303</v>
      </c>
      <c r="G26" s="1144"/>
      <c r="H26" s="1133" t="s">
        <v>304</v>
      </c>
      <c r="I26" s="1144"/>
      <c r="J26" s="1133" t="s">
        <v>300</v>
      </c>
      <c r="K26" s="1138">
        <v>1</v>
      </c>
      <c r="M26" s="1142"/>
      <c r="N26" s="1134" t="s">
        <v>303</v>
      </c>
      <c r="O26" s="1142"/>
      <c r="Q26" s="1142"/>
      <c r="R26" s="1134" t="s">
        <v>303</v>
      </c>
      <c r="S26" s="1142"/>
      <c r="U26" s="1138">
        <v>1</v>
      </c>
      <c r="W26" s="1146"/>
    </row>
    <row r="27" spans="2:23">
      <c r="B27" s="1134">
        <v>22</v>
      </c>
      <c r="C27" s="1138" t="s">
        <v>746</v>
      </c>
      <c r="D27" s="1134" t="s">
        <v>299</v>
      </c>
      <c r="E27" s="1144"/>
      <c r="F27" s="1134" t="s">
        <v>303</v>
      </c>
      <c r="G27" s="1144"/>
      <c r="H27" s="1133" t="s">
        <v>304</v>
      </c>
      <c r="I27" s="1144"/>
      <c r="J27" s="1133" t="s">
        <v>300</v>
      </c>
      <c r="K27" s="1138">
        <v>2</v>
      </c>
      <c r="M27" s="1142"/>
      <c r="N27" s="1134" t="s">
        <v>303</v>
      </c>
      <c r="O27" s="1142"/>
      <c r="Q27" s="1142"/>
      <c r="R27" s="1134" t="s">
        <v>303</v>
      </c>
      <c r="S27" s="1142"/>
      <c r="U27" s="1138">
        <v>2</v>
      </c>
      <c r="W27" s="1146"/>
    </row>
    <row r="28" spans="2:23">
      <c r="B28" s="1134">
        <v>23</v>
      </c>
      <c r="C28" s="1138" t="s">
        <v>451</v>
      </c>
      <c r="D28" s="1134" t="s">
        <v>299</v>
      </c>
      <c r="E28" s="1144"/>
      <c r="F28" s="1134" t="s">
        <v>303</v>
      </c>
      <c r="G28" s="1144"/>
      <c r="H28" s="1133" t="s">
        <v>304</v>
      </c>
      <c r="I28" s="1144"/>
      <c r="J28" s="1133" t="s">
        <v>300</v>
      </c>
      <c r="K28" s="1138">
        <v>3</v>
      </c>
      <c r="M28" s="1142"/>
      <c r="N28" s="1134" t="s">
        <v>303</v>
      </c>
      <c r="O28" s="1142"/>
      <c r="Q28" s="1142"/>
      <c r="R28" s="1134" t="s">
        <v>303</v>
      </c>
      <c r="S28" s="1142"/>
      <c r="U28" s="1138">
        <v>3</v>
      </c>
      <c r="W28" s="1146"/>
    </row>
    <row r="29" spans="2:23">
      <c r="B29" s="1134">
        <v>24</v>
      </c>
      <c r="C29" s="1138" t="s">
        <v>732</v>
      </c>
      <c r="D29" s="1134" t="s">
        <v>299</v>
      </c>
      <c r="E29" s="1144"/>
      <c r="F29" s="1134" t="s">
        <v>303</v>
      </c>
      <c r="G29" s="1144"/>
      <c r="H29" s="1133" t="s">
        <v>304</v>
      </c>
      <c r="I29" s="1144"/>
      <c r="J29" s="1133" t="s">
        <v>300</v>
      </c>
      <c r="K29" s="1138">
        <v>4</v>
      </c>
      <c r="M29" s="1142"/>
      <c r="N29" s="1134" t="s">
        <v>303</v>
      </c>
      <c r="O29" s="1142"/>
      <c r="Q29" s="1142"/>
      <c r="R29" s="1134" t="s">
        <v>303</v>
      </c>
      <c r="S29" s="1142"/>
      <c r="U29" s="1138">
        <v>4</v>
      </c>
      <c r="W29" s="1146"/>
    </row>
    <row r="30" spans="2:23">
      <c r="B30" s="1134">
        <v>25</v>
      </c>
      <c r="C30" s="1138" t="s">
        <v>733</v>
      </c>
      <c r="D30" s="1134" t="s">
        <v>299</v>
      </c>
      <c r="E30" s="1144"/>
      <c r="F30" s="1134" t="s">
        <v>303</v>
      </c>
      <c r="G30" s="1144"/>
      <c r="H30" s="1133" t="s">
        <v>304</v>
      </c>
      <c r="I30" s="1144"/>
      <c r="J30" s="1133" t="s">
        <v>300</v>
      </c>
      <c r="K30" s="1138">
        <v>4</v>
      </c>
      <c r="M30" s="1142"/>
      <c r="N30" s="1134" t="s">
        <v>303</v>
      </c>
      <c r="O30" s="1142"/>
      <c r="Q30" s="1142"/>
      <c r="R30" s="1134" t="s">
        <v>303</v>
      </c>
      <c r="S30" s="1142"/>
      <c r="U30" s="1138">
        <v>3</v>
      </c>
      <c r="W30" s="1146"/>
    </row>
    <row r="31" spans="2:23">
      <c r="B31" s="1134">
        <v>26</v>
      </c>
      <c r="C31" s="1138" t="s">
        <v>513</v>
      </c>
      <c r="D31" s="1134" t="s">
        <v>299</v>
      </c>
      <c r="E31" s="1144"/>
      <c r="F31" s="1134" t="s">
        <v>303</v>
      </c>
      <c r="G31" s="1144"/>
      <c r="H31" s="1133" t="s">
        <v>304</v>
      </c>
      <c r="I31" s="1144"/>
      <c r="J31" s="1133" t="s">
        <v>300</v>
      </c>
      <c r="K31" s="1138">
        <v>5</v>
      </c>
      <c r="M31" s="1142"/>
      <c r="N31" s="1134" t="s">
        <v>303</v>
      </c>
      <c r="O31" s="1142"/>
      <c r="Q31" s="1142"/>
      <c r="R31" s="1134" t="s">
        <v>303</v>
      </c>
      <c r="S31" s="1142"/>
      <c r="U31" s="1138">
        <v>5</v>
      </c>
      <c r="W31" s="1146"/>
    </row>
    <row r="32" spans="2:23">
      <c r="B32" s="1134">
        <v>27</v>
      </c>
      <c r="C32" s="1138" t="s">
        <v>366</v>
      </c>
      <c r="D32" s="1134" t="s">
        <v>299</v>
      </c>
      <c r="E32" s="1144"/>
      <c r="F32" s="1134" t="s">
        <v>303</v>
      </c>
      <c r="G32" s="1144"/>
      <c r="H32" s="1133" t="s">
        <v>304</v>
      </c>
      <c r="I32" s="1144"/>
      <c r="J32" s="1133" t="s">
        <v>300</v>
      </c>
      <c r="K32" s="1138">
        <v>0</v>
      </c>
      <c r="M32" s="1142"/>
      <c r="N32" s="1134" t="s">
        <v>303</v>
      </c>
      <c r="O32" s="1142"/>
      <c r="Q32" s="1142"/>
      <c r="R32" s="1134" t="s">
        <v>303</v>
      </c>
      <c r="S32" s="1142"/>
      <c r="U32" s="1138">
        <v>0</v>
      </c>
      <c r="W32" s="1146" t="s">
        <v>759</v>
      </c>
    </row>
    <row r="33" spans="2:23">
      <c r="B33" s="1134">
        <v>28</v>
      </c>
      <c r="C33" s="1138" t="s">
        <v>747</v>
      </c>
      <c r="D33" s="1134" t="s">
        <v>299</v>
      </c>
      <c r="E33" s="1144"/>
      <c r="F33" s="1134" t="s">
        <v>303</v>
      </c>
      <c r="G33" s="1144"/>
      <c r="H33" s="1133" t="s">
        <v>304</v>
      </c>
      <c r="I33" s="1144"/>
      <c r="J33" s="1133" t="s">
        <v>300</v>
      </c>
      <c r="K33" s="1138"/>
      <c r="M33" s="1142"/>
      <c r="N33" s="1134" t="s">
        <v>303</v>
      </c>
      <c r="O33" s="1142"/>
      <c r="Q33" s="1142"/>
      <c r="R33" s="1134" t="s">
        <v>303</v>
      </c>
      <c r="S33" s="1142"/>
      <c r="U33" s="1138"/>
      <c r="W33" s="1146"/>
    </row>
    <row r="34" spans="2:23">
      <c r="B34" s="1134">
        <v>29</v>
      </c>
      <c r="C34" s="1138" t="s">
        <v>747</v>
      </c>
      <c r="D34" s="1134" t="s">
        <v>299</v>
      </c>
      <c r="E34" s="1144"/>
      <c r="F34" s="1134" t="s">
        <v>303</v>
      </c>
      <c r="G34" s="1144"/>
      <c r="H34" s="1133" t="s">
        <v>304</v>
      </c>
      <c r="I34" s="1144"/>
      <c r="J34" s="1133" t="s">
        <v>300</v>
      </c>
      <c r="K34" s="1138"/>
      <c r="M34" s="1142"/>
      <c r="N34" s="1134" t="s">
        <v>303</v>
      </c>
      <c r="O34" s="1142"/>
      <c r="Q34" s="1142"/>
      <c r="R34" s="1134" t="s">
        <v>303</v>
      </c>
      <c r="S34" s="1142"/>
      <c r="U34" s="1138"/>
      <c r="W34" s="1146"/>
    </row>
    <row r="35" spans="2:23">
      <c r="B35" s="1134">
        <v>30</v>
      </c>
      <c r="C35" s="1138" t="s">
        <v>747</v>
      </c>
      <c r="D35" s="1134" t="s">
        <v>299</v>
      </c>
      <c r="E35" s="1144"/>
      <c r="F35" s="1134" t="s">
        <v>303</v>
      </c>
      <c r="G35" s="1144"/>
      <c r="H35" s="1133" t="s">
        <v>304</v>
      </c>
      <c r="I35" s="1144"/>
      <c r="J35" s="1133" t="s">
        <v>300</v>
      </c>
      <c r="K35" s="1138"/>
      <c r="M35" s="1142"/>
      <c r="N35" s="1134" t="s">
        <v>303</v>
      </c>
      <c r="O35" s="1142"/>
      <c r="Q35" s="1142"/>
      <c r="R35" s="1134" t="s">
        <v>303</v>
      </c>
      <c r="S35" s="1142"/>
      <c r="U35" s="1138"/>
      <c r="W35" s="1146"/>
    </row>
    <row r="36" spans="2:23">
      <c r="C36" s="1139"/>
    </row>
    <row r="37" spans="2:23">
      <c r="C37" s="1140" t="s">
        <v>428</v>
      </c>
    </row>
    <row r="38" spans="2:23">
      <c r="C38" s="1140" t="s">
        <v>748</v>
      </c>
    </row>
    <row r="39" spans="2:23">
      <c r="C39" s="1140" t="s">
        <v>601</v>
      </c>
    </row>
    <row r="40" spans="2:23">
      <c r="C40" s="1140" t="s">
        <v>749</v>
      </c>
    </row>
    <row r="41" spans="2:23">
      <c r="C41" s="1136" t="s">
        <v>750</v>
      </c>
    </row>
    <row r="42" spans="2:23">
      <c r="C42" s="1136" t="s">
        <v>604</v>
      </c>
    </row>
  </sheetData>
  <mergeCells count="4">
    <mergeCell ref="E4:K4"/>
    <mergeCell ref="M4:O4"/>
    <mergeCell ref="Q4:U4"/>
    <mergeCell ref="W4:W5"/>
  </mergeCells>
  <phoneticPr fontId="56"/>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
    <tabColor theme="9" tint="0.4"/>
    <pageSetUpPr fitToPage="1"/>
  </sheetPr>
  <dimension ref="A1:BU80"/>
  <sheetViews>
    <sheetView showGridLines="0" view="pageBreakPreview" zoomScale="50" zoomScaleNormal="70" zoomScaleSheetLayoutView="50" workbookViewId="0">
      <selection activeCell="C2" sqref="C2"/>
    </sheetView>
  </sheetViews>
  <sheetFormatPr defaultColWidth="4.375" defaultRowHeight="20.25" customHeight="1"/>
  <cols>
    <col min="1" max="1" width="1.625" style="788" customWidth="1"/>
    <col min="2" max="2" width="5.75" style="788" customWidth="1"/>
    <col min="3" max="5" width="7.1640625" style="788" customWidth="1"/>
    <col min="6" max="6" width="16.5" style="788" hidden="1" customWidth="1"/>
    <col min="7" max="11" width="5.625" style="788" customWidth="1"/>
    <col min="12" max="15" width="9.83203125" style="788" customWidth="1"/>
    <col min="16" max="18" width="5.625" style="788" customWidth="1"/>
    <col min="19" max="58" width="6.83203125" style="788" customWidth="1"/>
    <col min="59" max="16384" width="4.375" style="788"/>
  </cols>
  <sheetData>
    <row r="1" spans="2:64" s="1014" customFormat="1" ht="20.25" customHeight="1">
      <c r="C1" s="1160" t="s">
        <v>218</v>
      </c>
      <c r="D1" s="1160"/>
      <c r="E1" s="1160"/>
      <c r="F1" s="1160"/>
      <c r="G1" s="1160"/>
      <c r="H1" s="857" t="s">
        <v>691</v>
      </c>
      <c r="J1" s="857"/>
      <c r="L1" s="1160"/>
      <c r="M1" s="1160"/>
      <c r="N1" s="1160"/>
      <c r="O1" s="1160"/>
      <c r="P1" s="1160"/>
      <c r="Q1" s="1160"/>
      <c r="R1" s="1160"/>
      <c r="AM1" s="1241"/>
      <c r="AN1" s="899"/>
      <c r="AO1" s="899" t="s">
        <v>708</v>
      </c>
      <c r="AP1" s="1022" t="s">
        <v>95</v>
      </c>
      <c r="AQ1" s="1023"/>
      <c r="AR1" s="1023"/>
      <c r="AS1" s="1023"/>
      <c r="AT1" s="1023"/>
      <c r="AU1" s="1023"/>
      <c r="AV1" s="1023"/>
      <c r="AW1" s="1023"/>
      <c r="AX1" s="1023"/>
      <c r="AY1" s="1023"/>
      <c r="AZ1" s="1023"/>
      <c r="BA1" s="1023"/>
      <c r="BB1" s="1023"/>
      <c r="BC1" s="1023"/>
      <c r="BD1" s="1023"/>
      <c r="BE1" s="1023"/>
      <c r="BF1" s="899" t="s">
        <v>321</v>
      </c>
    </row>
    <row r="2" spans="2:64" s="1014" customFormat="1" ht="20.25" customHeight="1">
      <c r="C2" s="1160"/>
      <c r="D2" s="1160"/>
      <c r="E2" s="1160"/>
      <c r="F2" s="1160"/>
      <c r="G2" s="1160"/>
      <c r="J2" s="857"/>
      <c r="L2" s="1160"/>
      <c r="M2" s="1160"/>
      <c r="N2" s="1160"/>
      <c r="O2" s="1160"/>
      <c r="P2" s="1160"/>
      <c r="Q2" s="1160"/>
      <c r="R2" s="1160"/>
      <c r="Y2" s="899" t="s">
        <v>705</v>
      </c>
      <c r="Z2" s="999">
        <v>3</v>
      </c>
      <c r="AA2" s="999"/>
      <c r="AB2" s="899" t="s">
        <v>211</v>
      </c>
      <c r="AC2" s="1001">
        <f>IF(Z2=0,"",YEAR(DATE(2018+Z2,1,1)))</f>
        <v>2021</v>
      </c>
      <c r="AD2" s="1001"/>
      <c r="AE2" s="1239" t="s">
        <v>300</v>
      </c>
      <c r="AF2" s="1239" t="s">
        <v>707</v>
      </c>
      <c r="AG2" s="999">
        <v>4</v>
      </c>
      <c r="AH2" s="999"/>
      <c r="AI2" s="1239" t="s">
        <v>77</v>
      </c>
      <c r="AM2" s="1241"/>
      <c r="AN2" s="899"/>
      <c r="AO2" s="899" t="s">
        <v>667</v>
      </c>
      <c r="AP2" s="999" t="s">
        <v>710</v>
      </c>
      <c r="AQ2" s="999"/>
      <c r="AR2" s="999"/>
      <c r="AS2" s="999"/>
      <c r="AT2" s="999"/>
      <c r="AU2" s="999"/>
      <c r="AV2" s="999"/>
      <c r="AW2" s="999"/>
      <c r="AX2" s="999"/>
      <c r="AY2" s="999"/>
      <c r="AZ2" s="999"/>
      <c r="BA2" s="999"/>
      <c r="BB2" s="999"/>
      <c r="BC2" s="999"/>
      <c r="BD2" s="999"/>
      <c r="BE2" s="999"/>
      <c r="BF2" s="899" t="s">
        <v>321</v>
      </c>
    </row>
    <row r="3" spans="2:64" s="784" customFormat="1" ht="20.25" customHeight="1">
      <c r="G3" s="857"/>
      <c r="J3" s="857"/>
      <c r="L3" s="899"/>
      <c r="M3" s="899"/>
      <c r="N3" s="899"/>
      <c r="O3" s="899"/>
      <c r="P3" s="899"/>
      <c r="Q3" s="899"/>
      <c r="R3" s="899"/>
      <c r="Z3" s="1000"/>
      <c r="AA3" s="1000"/>
      <c r="AB3" s="1008"/>
      <c r="AC3" s="1010"/>
      <c r="AD3" s="1008"/>
      <c r="BA3" s="1275" t="s">
        <v>131</v>
      </c>
      <c r="BB3" s="1087" t="s">
        <v>715</v>
      </c>
      <c r="BC3" s="1103"/>
      <c r="BD3" s="1103"/>
      <c r="BE3" s="1116"/>
      <c r="BF3" s="899"/>
    </row>
    <row r="4" spans="2:64" s="784" customFormat="1" ht="18.75">
      <c r="G4" s="857"/>
      <c r="J4" s="857"/>
      <c r="L4" s="899"/>
      <c r="M4" s="899"/>
      <c r="N4" s="899"/>
      <c r="O4" s="899"/>
      <c r="P4" s="899"/>
      <c r="Q4" s="899"/>
      <c r="R4" s="899"/>
      <c r="Z4" s="1001"/>
      <c r="AA4" s="1001"/>
      <c r="AG4" s="1014"/>
      <c r="AH4" s="1014"/>
      <c r="AI4" s="1014"/>
      <c r="AJ4" s="1014"/>
      <c r="AK4" s="1014"/>
      <c r="AL4" s="1014"/>
      <c r="AM4" s="1014"/>
      <c r="AN4" s="1014"/>
      <c r="AO4" s="1014"/>
      <c r="AP4" s="1014"/>
      <c r="AQ4" s="1014"/>
      <c r="AR4" s="1014"/>
      <c r="AS4" s="1014"/>
      <c r="AT4" s="1014"/>
      <c r="AU4" s="1014"/>
      <c r="AV4" s="1014"/>
      <c r="AW4" s="1014"/>
      <c r="AX4" s="1014"/>
      <c r="AY4" s="1014"/>
      <c r="AZ4" s="1014"/>
      <c r="BA4" s="1275" t="s">
        <v>714</v>
      </c>
      <c r="BB4" s="1087" t="s">
        <v>716</v>
      </c>
      <c r="BC4" s="1103"/>
      <c r="BD4" s="1103"/>
      <c r="BE4" s="1116"/>
      <c r="BF4" s="1026"/>
    </row>
    <row r="5" spans="2:64" s="784" customFormat="1" ht="6.75" customHeight="1">
      <c r="C5" s="804"/>
      <c r="D5" s="804"/>
      <c r="E5" s="804"/>
      <c r="F5" s="804"/>
      <c r="G5" s="858"/>
      <c r="H5" s="804"/>
      <c r="I5" s="804"/>
      <c r="J5" s="858"/>
      <c r="K5" s="804"/>
      <c r="L5" s="885"/>
      <c r="M5" s="885"/>
      <c r="N5" s="885"/>
      <c r="O5" s="885"/>
      <c r="P5" s="885"/>
      <c r="Q5" s="885"/>
      <c r="R5" s="885"/>
      <c r="S5" s="804"/>
      <c r="T5" s="804"/>
      <c r="U5" s="804"/>
      <c r="V5" s="804"/>
      <c r="W5" s="804"/>
      <c r="X5" s="804"/>
      <c r="Y5" s="804"/>
      <c r="Z5" s="889"/>
      <c r="AA5" s="889"/>
      <c r="AB5" s="804"/>
      <c r="AC5" s="804"/>
      <c r="AD5" s="804"/>
      <c r="AE5" s="804"/>
      <c r="AG5" s="1014"/>
      <c r="AH5" s="1014"/>
      <c r="AI5" s="1014"/>
      <c r="AJ5" s="1014"/>
      <c r="AK5" s="1014"/>
      <c r="AL5" s="1014"/>
      <c r="AM5" s="1014"/>
      <c r="AN5" s="1014"/>
      <c r="AO5" s="1014"/>
      <c r="AP5" s="1014"/>
      <c r="AQ5" s="1014"/>
      <c r="AR5" s="1014"/>
      <c r="AS5" s="1014"/>
      <c r="AT5" s="1014"/>
      <c r="AU5" s="1014"/>
      <c r="AV5" s="1014"/>
      <c r="AW5" s="1014"/>
      <c r="AX5" s="1014"/>
      <c r="AY5" s="1014"/>
      <c r="AZ5" s="1014"/>
      <c r="BA5" s="1014"/>
      <c r="BB5" s="1014"/>
      <c r="BC5" s="1014"/>
      <c r="BD5" s="1014"/>
      <c r="BE5" s="1026"/>
      <c r="BF5" s="1026"/>
    </row>
    <row r="6" spans="2:64" s="784" customFormat="1" ht="20.25" customHeight="1">
      <c r="C6" s="804"/>
      <c r="D6" s="804"/>
      <c r="E6" s="804"/>
      <c r="F6" s="804"/>
      <c r="G6" s="858"/>
      <c r="H6" s="804"/>
      <c r="I6" s="804"/>
      <c r="J6" s="858"/>
      <c r="K6" s="804"/>
      <c r="L6" s="885"/>
      <c r="M6" s="885"/>
      <c r="N6" s="885"/>
      <c r="O6" s="885"/>
      <c r="P6" s="885"/>
      <c r="Q6" s="885"/>
      <c r="R6" s="885"/>
      <c r="S6" s="804"/>
      <c r="T6" s="804"/>
      <c r="U6" s="804"/>
      <c r="V6" s="804"/>
      <c r="W6" s="804"/>
      <c r="X6" s="804"/>
      <c r="Y6" s="804"/>
      <c r="Z6" s="889"/>
      <c r="AA6" s="889"/>
      <c r="AB6" s="804"/>
      <c r="AC6" s="804"/>
      <c r="AD6" s="804"/>
      <c r="AE6" s="804"/>
      <c r="AG6" s="1014"/>
      <c r="AH6" s="1014"/>
      <c r="AI6" s="1014"/>
      <c r="AJ6" s="1014"/>
      <c r="AK6" s="1014"/>
      <c r="AL6" s="1014" t="s">
        <v>589</v>
      </c>
      <c r="AM6" s="1014"/>
      <c r="AN6" s="1014"/>
      <c r="AO6" s="1014"/>
      <c r="AP6" s="1014"/>
      <c r="AQ6" s="1014"/>
      <c r="AR6" s="1014"/>
      <c r="AS6" s="1014"/>
      <c r="AT6" s="884"/>
      <c r="AU6" s="884"/>
      <c r="AV6" s="1017"/>
      <c r="AW6" s="1014"/>
      <c r="AX6" s="1039">
        <v>40</v>
      </c>
      <c r="AY6" s="1054"/>
      <c r="AZ6" s="1017" t="s">
        <v>594</v>
      </c>
      <c r="BA6" s="1014"/>
      <c r="BB6" s="1039">
        <v>160</v>
      </c>
      <c r="BC6" s="1054"/>
      <c r="BD6" s="1017" t="s">
        <v>718</v>
      </c>
      <c r="BE6" s="1014"/>
      <c r="BF6" s="1026"/>
    </row>
    <row r="7" spans="2:64" s="784" customFormat="1" ht="6.75" customHeight="1">
      <c r="C7" s="804"/>
      <c r="D7" s="804"/>
      <c r="E7" s="804"/>
      <c r="F7" s="804"/>
      <c r="G7" s="858"/>
      <c r="H7" s="804"/>
      <c r="I7" s="804"/>
      <c r="J7" s="858"/>
      <c r="K7" s="804"/>
      <c r="L7" s="885"/>
      <c r="M7" s="885"/>
      <c r="N7" s="885"/>
      <c r="O7" s="885"/>
      <c r="P7" s="885"/>
      <c r="Q7" s="885"/>
      <c r="R7" s="885"/>
      <c r="S7" s="804"/>
      <c r="T7" s="804"/>
      <c r="U7" s="804"/>
      <c r="V7" s="804"/>
      <c r="W7" s="804"/>
      <c r="X7" s="804"/>
      <c r="Y7" s="804"/>
      <c r="Z7" s="889"/>
      <c r="AA7" s="889"/>
      <c r="AB7" s="804"/>
      <c r="AC7" s="804"/>
      <c r="AD7" s="804"/>
      <c r="AE7" s="804"/>
      <c r="AG7" s="1014"/>
      <c r="AH7" s="1014"/>
      <c r="AI7" s="1014"/>
      <c r="AJ7" s="1014"/>
      <c r="AK7" s="1014"/>
      <c r="AL7" s="1014"/>
      <c r="AM7" s="1014"/>
      <c r="AN7" s="1014"/>
      <c r="AO7" s="1014"/>
      <c r="AP7" s="1014"/>
      <c r="AQ7" s="1014"/>
      <c r="AR7" s="1014"/>
      <c r="AS7" s="1014"/>
      <c r="AT7" s="1014"/>
      <c r="AU7" s="1014"/>
      <c r="AV7" s="1014"/>
      <c r="AW7" s="1014"/>
      <c r="AX7" s="1014"/>
      <c r="AY7" s="1014"/>
      <c r="AZ7" s="1014"/>
      <c r="BA7" s="1014"/>
      <c r="BB7" s="1014"/>
      <c r="BC7" s="1014"/>
      <c r="BD7" s="1014"/>
      <c r="BE7" s="1026"/>
      <c r="BF7" s="1026"/>
    </row>
    <row r="8" spans="2:64" s="784" customFormat="1" ht="20.25" customHeight="1">
      <c r="B8" s="785"/>
      <c r="C8" s="785"/>
      <c r="D8" s="785"/>
      <c r="E8" s="785"/>
      <c r="F8" s="785"/>
      <c r="G8" s="859"/>
      <c r="H8" s="859"/>
      <c r="I8" s="859"/>
      <c r="J8" s="785"/>
      <c r="K8" s="785"/>
      <c r="L8" s="859"/>
      <c r="M8" s="859"/>
      <c r="N8" s="859"/>
      <c r="O8" s="785"/>
      <c r="P8" s="859"/>
      <c r="Q8" s="859"/>
      <c r="R8" s="859"/>
      <c r="S8" s="960"/>
      <c r="T8" s="973"/>
      <c r="U8" s="973"/>
      <c r="V8" s="986"/>
      <c r="Z8" s="889"/>
      <c r="AA8" s="1005"/>
      <c r="AB8" s="858"/>
      <c r="AC8" s="889"/>
      <c r="AD8" s="889"/>
      <c r="AE8" s="889"/>
      <c r="AF8" s="1012"/>
      <c r="AG8" s="890"/>
      <c r="AH8" s="890"/>
      <c r="AI8" s="890"/>
      <c r="AJ8" s="900"/>
      <c r="AK8" s="885"/>
      <c r="AL8" s="1005"/>
      <c r="AM8" s="1005"/>
      <c r="AN8" s="858"/>
      <c r="AO8" s="884"/>
      <c r="AP8" s="884"/>
      <c r="AQ8" s="884"/>
      <c r="AR8" s="805"/>
      <c r="AS8" s="805"/>
      <c r="AT8" s="1014"/>
      <c r="AU8" s="884"/>
      <c r="AV8" s="884"/>
      <c r="AW8" s="785"/>
      <c r="AX8" s="1014"/>
      <c r="AY8" s="1014" t="s">
        <v>712</v>
      </c>
      <c r="AZ8" s="1014"/>
      <c r="BA8" s="1014"/>
      <c r="BB8" s="1286">
        <f>DAY(EOMONTH(DATE(AC2,AG2,1),0))</f>
        <v>30</v>
      </c>
      <c r="BC8" s="1291"/>
      <c r="BD8" s="1014" t="s">
        <v>516</v>
      </c>
      <c r="BE8" s="1014"/>
      <c r="BF8" s="1014"/>
      <c r="BJ8" s="899"/>
      <c r="BK8" s="899"/>
      <c r="BL8" s="899"/>
    </row>
    <row r="9" spans="2:64" s="784" customFormat="1" ht="6" customHeight="1">
      <c r="B9" s="786"/>
      <c r="C9" s="786"/>
      <c r="D9" s="786"/>
      <c r="E9" s="786"/>
      <c r="F9" s="786"/>
      <c r="G9" s="785"/>
      <c r="H9" s="859"/>
      <c r="I9" s="884"/>
      <c r="J9" s="884"/>
      <c r="K9" s="786"/>
      <c r="L9" s="785"/>
      <c r="M9" s="859"/>
      <c r="N9" s="884"/>
      <c r="O9" s="884"/>
      <c r="P9" s="785"/>
      <c r="Q9" s="884"/>
      <c r="R9" s="786"/>
      <c r="S9" s="884"/>
      <c r="T9" s="884"/>
      <c r="U9" s="884"/>
      <c r="V9" s="884"/>
      <c r="Z9" s="804"/>
      <c r="AA9" s="900"/>
      <c r="AB9" s="900"/>
      <c r="AC9" s="804"/>
      <c r="AD9" s="804"/>
      <c r="AE9" s="804"/>
      <c r="AF9" s="1013"/>
      <c r="AG9" s="889"/>
      <c r="AH9" s="900"/>
      <c r="AI9" s="804"/>
      <c r="AJ9" s="890"/>
      <c r="AK9" s="900"/>
      <c r="AL9" s="900"/>
      <c r="AM9" s="900"/>
      <c r="AN9" s="900"/>
      <c r="AO9" s="804"/>
      <c r="AP9" s="1014"/>
      <c r="AQ9" s="1024"/>
      <c r="AR9" s="1024"/>
      <c r="AS9" s="1024"/>
      <c r="AT9" s="1014"/>
      <c r="AU9" s="1014"/>
      <c r="AV9" s="1014"/>
      <c r="AW9" s="1014"/>
      <c r="AX9" s="1014"/>
      <c r="AY9" s="1014"/>
      <c r="AZ9" s="1014"/>
      <c r="BA9" s="1014"/>
      <c r="BB9" s="1014"/>
      <c r="BC9" s="1014"/>
      <c r="BD9" s="1014"/>
      <c r="BE9" s="1014"/>
      <c r="BF9" s="1014"/>
      <c r="BJ9" s="899"/>
      <c r="BK9" s="899"/>
      <c r="BL9" s="899"/>
    </row>
    <row r="10" spans="2:64" s="784" customFormat="1" ht="18.75">
      <c r="B10" s="785"/>
      <c r="C10" s="785"/>
      <c r="D10" s="785"/>
      <c r="E10" s="785"/>
      <c r="F10" s="785"/>
      <c r="G10" s="859"/>
      <c r="H10" s="859"/>
      <c r="I10" s="859"/>
      <c r="J10" s="785"/>
      <c r="K10" s="785"/>
      <c r="L10" s="859"/>
      <c r="M10" s="859"/>
      <c r="N10" s="859"/>
      <c r="O10" s="785"/>
      <c r="P10" s="859"/>
      <c r="Q10" s="859"/>
      <c r="R10" s="859"/>
      <c r="S10" s="960"/>
      <c r="T10" s="973"/>
      <c r="U10" s="973"/>
      <c r="V10" s="986"/>
      <c r="Z10" s="889"/>
      <c r="AA10" s="1005"/>
      <c r="AB10" s="858"/>
      <c r="AC10" s="889"/>
      <c r="AD10" s="889"/>
      <c r="AE10" s="889"/>
      <c r="AF10" s="1013"/>
      <c r="AG10" s="890"/>
      <c r="AH10" s="890"/>
      <c r="AI10" s="890"/>
      <c r="AJ10" s="900"/>
      <c r="AK10" s="885"/>
      <c r="AL10" s="1005"/>
      <c r="AM10" s="1014"/>
      <c r="AN10" s="1014"/>
      <c r="AO10" s="1019"/>
      <c r="AP10" s="1019"/>
      <c r="AQ10" s="1019"/>
      <c r="AR10" s="1017"/>
      <c r="AS10" s="1024"/>
      <c r="AT10" s="1024"/>
      <c r="AU10" s="1024"/>
      <c r="AV10" s="900"/>
      <c r="AW10" s="900"/>
      <c r="AX10" s="1245"/>
      <c r="AY10" s="1245"/>
      <c r="AZ10" s="1026" t="s">
        <v>713</v>
      </c>
      <c r="BA10" s="900"/>
      <c r="BB10" s="1039">
        <v>1</v>
      </c>
      <c r="BC10" s="1105"/>
      <c r="BD10" s="1054"/>
      <c r="BE10" s="1297" t="s">
        <v>720</v>
      </c>
      <c r="BF10" s="1014"/>
      <c r="BJ10" s="899"/>
      <c r="BK10" s="899"/>
      <c r="BL10" s="899"/>
    </row>
    <row r="11" spans="2:64" s="784" customFormat="1" ht="6" customHeight="1">
      <c r="B11" s="786"/>
      <c r="C11" s="786"/>
      <c r="D11" s="786"/>
      <c r="E11" s="786"/>
      <c r="F11" s="848"/>
      <c r="G11" s="786"/>
      <c r="H11" s="786"/>
      <c r="I11" s="786"/>
      <c r="J11" s="786"/>
      <c r="K11" s="785"/>
      <c r="L11" s="859"/>
      <c r="M11" s="884"/>
      <c r="N11" s="884"/>
      <c r="O11" s="785"/>
      <c r="P11" s="884"/>
      <c r="Q11" s="786"/>
      <c r="R11" s="884"/>
      <c r="S11" s="884"/>
      <c r="T11" s="884"/>
      <c r="U11" s="884"/>
      <c r="V11" s="848"/>
      <c r="Z11" s="804"/>
      <c r="AA11" s="900"/>
      <c r="AB11" s="900"/>
      <c r="AC11" s="804"/>
      <c r="AD11" s="804"/>
      <c r="AE11" s="804"/>
      <c r="AF11" s="1013"/>
      <c r="AG11" s="889"/>
      <c r="AH11" s="890"/>
      <c r="AI11" s="900"/>
      <c r="AJ11" s="890"/>
      <c r="AK11" s="900"/>
      <c r="AL11" s="900"/>
      <c r="AM11" s="900"/>
      <c r="AN11" s="900"/>
      <c r="AO11" s="786"/>
      <c r="AP11" s="786"/>
      <c r="AQ11" s="785"/>
      <c r="AR11" s="1025"/>
      <c r="AS11" s="1024"/>
      <c r="AT11" s="1024"/>
      <c r="AU11" s="1024"/>
      <c r="AV11" s="900"/>
      <c r="AW11" s="900"/>
      <c r="AX11" s="1245"/>
      <c r="AY11" s="1245"/>
      <c r="AZ11" s="900"/>
      <c r="BA11" s="900"/>
      <c r="BB11" s="889"/>
      <c r="BC11" s="889"/>
      <c r="BD11" s="889"/>
      <c r="BE11" s="1297"/>
      <c r="BF11" s="1014"/>
      <c r="BJ11" s="899"/>
      <c r="BK11" s="899"/>
      <c r="BL11" s="899"/>
    </row>
    <row r="12" spans="2:64" s="784" customFormat="1" ht="20.25" customHeight="1">
      <c r="B12" s="787"/>
      <c r="C12" s="787"/>
      <c r="D12" s="787"/>
      <c r="E12" s="787"/>
      <c r="F12" s="787"/>
      <c r="G12" s="787"/>
      <c r="H12" s="787"/>
      <c r="I12" s="787"/>
      <c r="J12" s="787"/>
      <c r="K12" s="787"/>
      <c r="L12" s="787"/>
      <c r="M12" s="787"/>
      <c r="N12" s="787"/>
      <c r="O12" s="787"/>
      <c r="P12" s="787"/>
      <c r="Q12" s="787"/>
      <c r="R12" s="787"/>
      <c r="S12" s="787"/>
      <c r="T12" s="787"/>
      <c r="U12" s="787"/>
      <c r="V12" s="787"/>
      <c r="Z12" s="785"/>
      <c r="AA12" s="1006"/>
      <c r="AB12" s="1006"/>
      <c r="AC12" s="785"/>
      <c r="AD12" s="889"/>
      <c r="AE12" s="889"/>
      <c r="AF12" s="1012"/>
      <c r="AG12" s="858"/>
      <c r="AH12" s="890"/>
      <c r="AI12" s="900"/>
      <c r="AJ12" s="890"/>
      <c r="AK12" s="900"/>
      <c r="AL12" s="900"/>
      <c r="AM12" s="900"/>
      <c r="AN12" s="900"/>
      <c r="AO12" s="1020"/>
      <c r="AP12" s="1020"/>
      <c r="AQ12" s="1020"/>
      <c r="AR12" s="1017"/>
      <c r="AS12" s="1024"/>
      <c r="AT12" s="1024"/>
      <c r="AU12" s="1024"/>
      <c r="AV12" s="900"/>
      <c r="AW12" s="900"/>
      <c r="AX12" s="1245"/>
      <c r="AY12" s="1245"/>
      <c r="AZ12" s="900"/>
      <c r="BA12" s="900"/>
      <c r="BB12" s="1039">
        <v>1</v>
      </c>
      <c r="BC12" s="1105"/>
      <c r="BD12" s="1054"/>
      <c r="BE12" s="1298" t="s">
        <v>208</v>
      </c>
      <c r="BF12" s="1014"/>
      <c r="BJ12" s="899"/>
      <c r="BK12" s="899"/>
      <c r="BL12" s="899"/>
    </row>
    <row r="13" spans="2:64" s="784" customFormat="1" ht="6.75" customHeight="1">
      <c r="B13" s="787"/>
      <c r="C13" s="787"/>
      <c r="D13" s="787"/>
      <c r="E13" s="787"/>
      <c r="F13" s="787"/>
      <c r="G13" s="787"/>
      <c r="H13" s="787"/>
      <c r="I13" s="787"/>
      <c r="J13" s="787"/>
      <c r="K13" s="787"/>
      <c r="L13" s="787"/>
      <c r="M13" s="787"/>
      <c r="N13" s="787"/>
      <c r="O13" s="787"/>
      <c r="P13" s="787"/>
      <c r="Q13" s="787"/>
      <c r="R13" s="787"/>
      <c r="S13" s="787"/>
      <c r="T13" s="787"/>
      <c r="U13" s="787"/>
      <c r="V13" s="787"/>
      <c r="Z13" s="859"/>
      <c r="AA13" s="1007"/>
      <c r="AB13" s="1007"/>
      <c r="AC13" s="859"/>
      <c r="AD13" s="890"/>
      <c r="AE13" s="890"/>
      <c r="AF13" s="1013"/>
      <c r="AG13" s="1014"/>
      <c r="AH13" s="1014"/>
      <c r="AI13" s="1014"/>
      <c r="AJ13" s="1014"/>
      <c r="AK13" s="1014"/>
      <c r="AL13" s="1014"/>
      <c r="AM13" s="1014"/>
      <c r="AN13" s="1014"/>
      <c r="AO13" s="786"/>
      <c r="AP13" s="786"/>
      <c r="AQ13" s="786"/>
      <c r="AR13" s="1014"/>
      <c r="AS13" s="1024"/>
      <c r="AT13" s="1024"/>
      <c r="AU13" s="1024"/>
      <c r="AV13" s="900"/>
      <c r="AW13" s="900"/>
      <c r="AX13" s="1245"/>
      <c r="AY13" s="1245"/>
      <c r="AZ13" s="900"/>
      <c r="BA13" s="900"/>
      <c r="BB13" s="889"/>
      <c r="BC13" s="889"/>
      <c r="BD13" s="889"/>
      <c r="BE13" s="1297"/>
      <c r="BF13" s="1014"/>
      <c r="BJ13" s="899"/>
      <c r="BK13" s="899"/>
      <c r="BL13" s="899"/>
    </row>
    <row r="14" spans="2:64" s="784" customFormat="1" ht="18.75">
      <c r="B14" s="787"/>
      <c r="C14" s="787"/>
      <c r="D14" s="787"/>
      <c r="E14" s="787"/>
      <c r="F14" s="787"/>
      <c r="G14" s="787"/>
      <c r="H14" s="787"/>
      <c r="I14" s="787"/>
      <c r="J14" s="787"/>
      <c r="K14" s="787"/>
      <c r="L14" s="787"/>
      <c r="M14" s="787"/>
      <c r="N14" s="787"/>
      <c r="O14" s="787"/>
      <c r="P14" s="787"/>
      <c r="Q14" s="787"/>
      <c r="R14" s="787"/>
      <c r="S14" s="787"/>
      <c r="T14" s="787"/>
      <c r="U14" s="787"/>
      <c r="V14" s="787"/>
      <c r="Z14" s="785"/>
      <c r="AA14" s="1006"/>
      <c r="AB14" s="1006"/>
      <c r="AC14" s="785"/>
      <c r="AD14" s="889"/>
      <c r="AE14" s="889"/>
      <c r="AF14" s="1013"/>
      <c r="AG14" s="1014"/>
      <c r="AH14" s="1014"/>
      <c r="AI14" s="1014"/>
      <c r="AJ14" s="1014"/>
      <c r="AK14" s="1014"/>
      <c r="AL14" s="1014"/>
      <c r="AM14" s="1014"/>
      <c r="AN14" s="1014"/>
      <c r="AO14" s="884"/>
      <c r="AP14" s="884"/>
      <c r="AQ14" s="884"/>
      <c r="AR14" s="1014"/>
      <c r="AS14" s="1024"/>
      <c r="AT14" s="1026" t="s">
        <v>38</v>
      </c>
      <c r="AU14" s="1029">
        <v>0.39583333333333331</v>
      </c>
      <c r="AV14" s="1032"/>
      <c r="AW14" s="1036"/>
      <c r="AX14" s="889" t="s">
        <v>303</v>
      </c>
      <c r="AY14" s="1029">
        <v>0.6875</v>
      </c>
      <c r="AZ14" s="1032"/>
      <c r="BA14" s="1036"/>
      <c r="BB14" s="885" t="s">
        <v>717</v>
      </c>
      <c r="BC14" s="1292">
        <f>(AY14-AU14)*24</f>
        <v>7</v>
      </c>
      <c r="BD14" s="1296"/>
      <c r="BE14" s="858" t="s">
        <v>721</v>
      </c>
      <c r="BF14" s="889"/>
      <c r="BJ14" s="899"/>
      <c r="BK14" s="899"/>
      <c r="BL14" s="899"/>
    </row>
    <row r="15" spans="2:64" s="784" customFormat="1" ht="6.75" customHeight="1">
      <c r="C15" s="805"/>
      <c r="D15" s="805"/>
      <c r="E15" s="805"/>
      <c r="F15" s="805"/>
      <c r="G15" s="804"/>
      <c r="H15" s="804"/>
      <c r="I15" s="885"/>
      <c r="J15" s="889"/>
      <c r="K15" s="890"/>
      <c r="L15" s="900"/>
      <c r="M15" s="900"/>
      <c r="N15" s="889"/>
      <c r="O15" s="900"/>
      <c r="P15" s="804"/>
      <c r="Q15" s="890"/>
      <c r="R15" s="900"/>
      <c r="S15" s="900"/>
      <c r="T15" s="900"/>
      <c r="U15" s="900"/>
      <c r="V15" s="804"/>
      <c r="W15" s="885"/>
      <c r="X15" s="889"/>
      <c r="Y15" s="889"/>
      <c r="Z15" s="858"/>
      <c r="AA15" s="889"/>
      <c r="AB15" s="885"/>
      <c r="AC15" s="889"/>
      <c r="AD15" s="890"/>
      <c r="AE15" s="900"/>
      <c r="AF15" s="1013"/>
      <c r="AG15" s="1012"/>
      <c r="AH15" s="1016"/>
      <c r="AI15" s="1013"/>
      <c r="AJ15" s="1016"/>
      <c r="AK15" s="1013"/>
      <c r="AL15" s="1013"/>
      <c r="AM15" s="1013"/>
      <c r="AN15" s="1013"/>
      <c r="AQ15" s="1001"/>
      <c r="AR15" s="1001"/>
      <c r="AS15" s="1001"/>
      <c r="AT15" s="1001"/>
      <c r="AU15" s="1001"/>
      <c r="AV15" s="1013"/>
      <c r="AW15" s="1013"/>
      <c r="AX15" s="1246"/>
      <c r="AY15" s="1246"/>
      <c r="AZ15" s="1013"/>
      <c r="BA15" s="1013"/>
      <c r="BB15" s="1012"/>
      <c r="BC15" s="1012"/>
      <c r="BD15" s="1012"/>
      <c r="BE15" s="1299"/>
      <c r="BJ15" s="899"/>
      <c r="BK15" s="899"/>
      <c r="BL15" s="899"/>
    </row>
    <row r="16" spans="2:64" ht="8.4499999999999993" customHeight="1">
      <c r="C16" s="806"/>
      <c r="D16" s="806"/>
      <c r="E16" s="806"/>
      <c r="F16" s="806"/>
      <c r="G16" s="806"/>
      <c r="X16" s="806"/>
      <c r="AN16" s="806"/>
      <c r="BE16" s="1300"/>
      <c r="BF16" s="1300"/>
      <c r="BG16" s="1300"/>
    </row>
    <row r="17" spans="2:58" ht="20.25" customHeight="1">
      <c r="B17" s="1149" t="s">
        <v>209</v>
      </c>
      <c r="C17" s="1161" t="s">
        <v>146</v>
      </c>
      <c r="D17" s="1169"/>
      <c r="E17" s="1172"/>
      <c r="F17" s="1172"/>
      <c r="G17" s="1176" t="s">
        <v>697</v>
      </c>
      <c r="H17" s="1182" t="s">
        <v>327</v>
      </c>
      <c r="I17" s="1169"/>
      <c r="J17" s="1169"/>
      <c r="K17" s="1172"/>
      <c r="L17" s="1182" t="s">
        <v>699</v>
      </c>
      <c r="M17" s="1169"/>
      <c r="N17" s="1169"/>
      <c r="O17" s="1192"/>
      <c r="P17" s="1195"/>
      <c r="Q17" s="1204"/>
      <c r="R17" s="1212"/>
      <c r="S17" s="961" t="s">
        <v>60</v>
      </c>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1037"/>
      <c r="AX17" s="1247" t="str">
        <f>IF(BB3="４週","(11) 1～4週目の勤務時間数合計","(11) 1か月の勤務時間数   合計")</f>
        <v>(11) 1～4週目の勤務時間数合計</v>
      </c>
      <c r="AY17" s="1258"/>
      <c r="AZ17" s="1268" t="s">
        <v>566</v>
      </c>
      <c r="BA17" s="1276"/>
      <c r="BB17" s="1287" t="s">
        <v>596</v>
      </c>
      <c r="BC17" s="867"/>
      <c r="BD17" s="867"/>
      <c r="BE17" s="867"/>
      <c r="BF17" s="1301"/>
    </row>
    <row r="18" spans="2:58" ht="20.25" customHeight="1">
      <c r="B18" s="1150"/>
      <c r="C18" s="1162"/>
      <c r="D18" s="1170"/>
      <c r="E18" s="1173"/>
      <c r="F18" s="1173"/>
      <c r="G18" s="1177"/>
      <c r="H18" s="1183"/>
      <c r="I18" s="1170"/>
      <c r="J18" s="1170"/>
      <c r="K18" s="1173"/>
      <c r="L18" s="1183"/>
      <c r="M18" s="1170"/>
      <c r="N18" s="1170"/>
      <c r="O18" s="1193"/>
      <c r="P18" s="1196"/>
      <c r="Q18" s="1205"/>
      <c r="R18" s="1213"/>
      <c r="S18" s="1224" t="s">
        <v>703</v>
      </c>
      <c r="T18" s="1229"/>
      <c r="U18" s="1229"/>
      <c r="V18" s="1229"/>
      <c r="W18" s="1229"/>
      <c r="X18" s="1229"/>
      <c r="Y18" s="1234"/>
      <c r="Z18" s="1224" t="s">
        <v>706</v>
      </c>
      <c r="AA18" s="1229"/>
      <c r="AB18" s="1229"/>
      <c r="AC18" s="1229"/>
      <c r="AD18" s="1229"/>
      <c r="AE18" s="1229"/>
      <c r="AF18" s="1234"/>
      <c r="AG18" s="1224" t="s">
        <v>368</v>
      </c>
      <c r="AH18" s="1229"/>
      <c r="AI18" s="1229"/>
      <c r="AJ18" s="1229"/>
      <c r="AK18" s="1229"/>
      <c r="AL18" s="1229"/>
      <c r="AM18" s="1234"/>
      <c r="AN18" s="1224" t="s">
        <v>592</v>
      </c>
      <c r="AO18" s="1229"/>
      <c r="AP18" s="1229"/>
      <c r="AQ18" s="1229"/>
      <c r="AR18" s="1229"/>
      <c r="AS18" s="1229"/>
      <c r="AT18" s="1234"/>
      <c r="AU18" s="1242" t="s">
        <v>711</v>
      </c>
      <c r="AV18" s="1243"/>
      <c r="AW18" s="1244"/>
      <c r="AX18" s="1248"/>
      <c r="AY18" s="1259"/>
      <c r="AZ18" s="1269"/>
      <c r="BA18" s="1277"/>
      <c r="BB18" s="1158"/>
      <c r="BC18" s="868"/>
      <c r="BD18" s="868"/>
      <c r="BE18" s="868"/>
      <c r="BF18" s="1188"/>
    </row>
    <row r="19" spans="2:58" ht="20.25" customHeight="1">
      <c r="B19" s="1150"/>
      <c r="C19" s="1162"/>
      <c r="D19" s="1170"/>
      <c r="E19" s="1173"/>
      <c r="F19" s="1173"/>
      <c r="G19" s="1177"/>
      <c r="H19" s="1183"/>
      <c r="I19" s="1170"/>
      <c r="J19" s="1170"/>
      <c r="K19" s="1173"/>
      <c r="L19" s="1183"/>
      <c r="M19" s="1170"/>
      <c r="N19" s="1170"/>
      <c r="O19" s="1193"/>
      <c r="P19" s="1196"/>
      <c r="Q19" s="1205"/>
      <c r="R19" s="1213"/>
      <c r="S19" s="1225">
        <v>1</v>
      </c>
      <c r="T19" s="1230">
        <v>2</v>
      </c>
      <c r="U19" s="1230">
        <v>3</v>
      </c>
      <c r="V19" s="1230">
        <v>4</v>
      </c>
      <c r="W19" s="1230">
        <v>5</v>
      </c>
      <c r="X19" s="1230">
        <v>6</v>
      </c>
      <c r="Y19" s="1235">
        <v>7</v>
      </c>
      <c r="Z19" s="1225">
        <v>8</v>
      </c>
      <c r="AA19" s="1230">
        <v>9</v>
      </c>
      <c r="AB19" s="1230">
        <v>10</v>
      </c>
      <c r="AC19" s="1230">
        <v>11</v>
      </c>
      <c r="AD19" s="1230">
        <v>12</v>
      </c>
      <c r="AE19" s="1230">
        <v>13</v>
      </c>
      <c r="AF19" s="1235">
        <v>14</v>
      </c>
      <c r="AG19" s="1240">
        <v>15</v>
      </c>
      <c r="AH19" s="1230">
        <v>16</v>
      </c>
      <c r="AI19" s="1230">
        <v>17</v>
      </c>
      <c r="AJ19" s="1230">
        <v>18</v>
      </c>
      <c r="AK19" s="1230">
        <v>19</v>
      </c>
      <c r="AL19" s="1230">
        <v>20</v>
      </c>
      <c r="AM19" s="1235">
        <v>21</v>
      </c>
      <c r="AN19" s="1225">
        <v>22</v>
      </c>
      <c r="AO19" s="1230">
        <v>23</v>
      </c>
      <c r="AP19" s="1230">
        <v>24</v>
      </c>
      <c r="AQ19" s="1230">
        <v>25</v>
      </c>
      <c r="AR19" s="1230">
        <v>26</v>
      </c>
      <c r="AS19" s="1230">
        <v>27</v>
      </c>
      <c r="AT19" s="1235">
        <v>28</v>
      </c>
      <c r="AU19" s="1225" t="str">
        <f>IF($BB$3="暦月",IF(DAY(DATE($AC$2,$AG$2,29))=29,29,""),"")</f>
        <v/>
      </c>
      <c r="AV19" s="1230" t="str">
        <f>IF($BB$3="暦月",IF(DAY(DATE($AC$2,$AG$2,30))=30,30,""),"")</f>
        <v/>
      </c>
      <c r="AW19" s="1235" t="str">
        <f>IF($BB$3="暦月",IF(DAY(DATE($AC$2,$AG$2,31))=31,31,""),"")</f>
        <v/>
      </c>
      <c r="AX19" s="1248"/>
      <c r="AY19" s="1259"/>
      <c r="AZ19" s="1269"/>
      <c r="BA19" s="1277"/>
      <c r="BB19" s="1158"/>
      <c r="BC19" s="868"/>
      <c r="BD19" s="868"/>
      <c r="BE19" s="868"/>
      <c r="BF19" s="1188"/>
    </row>
    <row r="20" spans="2:58" ht="20.25" hidden="1" customHeight="1">
      <c r="B20" s="1150"/>
      <c r="C20" s="1162"/>
      <c r="D20" s="1170"/>
      <c r="E20" s="1173"/>
      <c r="F20" s="1173"/>
      <c r="G20" s="1177"/>
      <c r="H20" s="1183"/>
      <c r="I20" s="1170"/>
      <c r="J20" s="1170"/>
      <c r="K20" s="1173"/>
      <c r="L20" s="1183"/>
      <c r="M20" s="1170"/>
      <c r="N20" s="1170"/>
      <c r="O20" s="1193"/>
      <c r="P20" s="1196"/>
      <c r="Q20" s="1205"/>
      <c r="R20" s="1213"/>
      <c r="S20" s="1225">
        <f>WEEKDAY(DATE($AC$2,$AG$2,1))</f>
        <v>5</v>
      </c>
      <c r="T20" s="1230">
        <f>WEEKDAY(DATE($AC$2,$AG$2,2))</f>
        <v>6</v>
      </c>
      <c r="U20" s="1230">
        <f>WEEKDAY(DATE($AC$2,$AG$2,3))</f>
        <v>7</v>
      </c>
      <c r="V20" s="1230">
        <f>WEEKDAY(DATE($AC$2,$AG$2,4))</f>
        <v>1</v>
      </c>
      <c r="W20" s="1230">
        <f>WEEKDAY(DATE($AC$2,$AG$2,5))</f>
        <v>2</v>
      </c>
      <c r="X20" s="1230">
        <f>WEEKDAY(DATE($AC$2,$AG$2,6))</f>
        <v>3</v>
      </c>
      <c r="Y20" s="1235">
        <f>WEEKDAY(DATE($AC$2,$AG$2,7))</f>
        <v>4</v>
      </c>
      <c r="Z20" s="1225">
        <f>WEEKDAY(DATE($AC$2,$AG$2,8))</f>
        <v>5</v>
      </c>
      <c r="AA20" s="1230">
        <f>WEEKDAY(DATE($AC$2,$AG$2,9))</f>
        <v>6</v>
      </c>
      <c r="AB20" s="1230">
        <f>WEEKDAY(DATE($AC$2,$AG$2,10))</f>
        <v>7</v>
      </c>
      <c r="AC20" s="1230">
        <f>WEEKDAY(DATE($AC$2,$AG$2,11))</f>
        <v>1</v>
      </c>
      <c r="AD20" s="1230">
        <f>WEEKDAY(DATE($AC$2,$AG$2,12))</f>
        <v>2</v>
      </c>
      <c r="AE20" s="1230">
        <f>WEEKDAY(DATE($AC$2,$AG$2,13))</f>
        <v>3</v>
      </c>
      <c r="AF20" s="1235">
        <f>WEEKDAY(DATE($AC$2,$AG$2,14))</f>
        <v>4</v>
      </c>
      <c r="AG20" s="1225">
        <f>WEEKDAY(DATE($AC$2,$AG$2,15))</f>
        <v>5</v>
      </c>
      <c r="AH20" s="1230">
        <f>WEEKDAY(DATE($AC$2,$AG$2,16))</f>
        <v>6</v>
      </c>
      <c r="AI20" s="1230">
        <f>WEEKDAY(DATE($AC$2,$AG$2,17))</f>
        <v>7</v>
      </c>
      <c r="AJ20" s="1230">
        <f>WEEKDAY(DATE($AC$2,$AG$2,18))</f>
        <v>1</v>
      </c>
      <c r="AK20" s="1230">
        <f>WEEKDAY(DATE($AC$2,$AG$2,19))</f>
        <v>2</v>
      </c>
      <c r="AL20" s="1230">
        <f>WEEKDAY(DATE($AC$2,$AG$2,20))</f>
        <v>3</v>
      </c>
      <c r="AM20" s="1235">
        <f>WEEKDAY(DATE($AC$2,$AG$2,21))</f>
        <v>4</v>
      </c>
      <c r="AN20" s="1225">
        <f>WEEKDAY(DATE($AC$2,$AG$2,22))</f>
        <v>5</v>
      </c>
      <c r="AO20" s="1230">
        <f>WEEKDAY(DATE($AC$2,$AG$2,23))</f>
        <v>6</v>
      </c>
      <c r="AP20" s="1230">
        <f>WEEKDAY(DATE($AC$2,$AG$2,24))</f>
        <v>7</v>
      </c>
      <c r="AQ20" s="1230">
        <f>WEEKDAY(DATE($AC$2,$AG$2,25))</f>
        <v>1</v>
      </c>
      <c r="AR20" s="1230">
        <f>WEEKDAY(DATE($AC$2,$AG$2,26))</f>
        <v>2</v>
      </c>
      <c r="AS20" s="1230">
        <f>WEEKDAY(DATE($AC$2,$AG$2,27))</f>
        <v>3</v>
      </c>
      <c r="AT20" s="1235">
        <f>WEEKDAY(DATE($AC$2,$AG$2,28))</f>
        <v>4</v>
      </c>
      <c r="AU20" s="1225">
        <f>IF(AU19=29,WEEKDAY(DATE($AC$2,$AG$2,29)),0)</f>
        <v>0</v>
      </c>
      <c r="AV20" s="1230">
        <f>IF(AV19=30,WEEKDAY(DATE($AC$2,$AG$2,30)),0)</f>
        <v>0</v>
      </c>
      <c r="AW20" s="1235">
        <f>IF(AW19=31,WEEKDAY(DATE($AC$2,$AG$2,31)),0)</f>
        <v>0</v>
      </c>
      <c r="AX20" s="1248"/>
      <c r="AY20" s="1259"/>
      <c r="AZ20" s="1269"/>
      <c r="BA20" s="1277"/>
      <c r="BB20" s="1158"/>
      <c r="BC20" s="868"/>
      <c r="BD20" s="868"/>
      <c r="BE20" s="868"/>
      <c r="BF20" s="1188"/>
    </row>
    <row r="21" spans="2:58" ht="22.5" customHeight="1">
      <c r="B21" s="1151"/>
      <c r="C21" s="1163"/>
      <c r="D21" s="1171"/>
      <c r="E21" s="1174"/>
      <c r="F21" s="1174"/>
      <c r="G21" s="1178"/>
      <c r="H21" s="1184"/>
      <c r="I21" s="1171"/>
      <c r="J21" s="1171"/>
      <c r="K21" s="1174"/>
      <c r="L21" s="1184"/>
      <c r="M21" s="1171"/>
      <c r="N21" s="1171"/>
      <c r="O21" s="1194"/>
      <c r="P21" s="1197"/>
      <c r="Q21" s="1206"/>
      <c r="R21" s="1214"/>
      <c r="S21" s="1226" t="str">
        <f t="shared" ref="S21:AT21" si="0">IF(S20=1,"日",IF(S20=2,"月",IF(S20=3,"火",IF(S20=4,"水",IF(S20=5,"木",IF(S20=6,"金","土"))))))</f>
        <v>木</v>
      </c>
      <c r="T21" s="1231" t="str">
        <f t="shared" si="0"/>
        <v>金</v>
      </c>
      <c r="U21" s="1231" t="str">
        <f t="shared" si="0"/>
        <v>土</v>
      </c>
      <c r="V21" s="1231" t="str">
        <f t="shared" si="0"/>
        <v>日</v>
      </c>
      <c r="W21" s="1231" t="str">
        <f t="shared" si="0"/>
        <v>月</v>
      </c>
      <c r="X21" s="1231" t="str">
        <f t="shared" si="0"/>
        <v>火</v>
      </c>
      <c r="Y21" s="1236" t="str">
        <f t="shared" si="0"/>
        <v>水</v>
      </c>
      <c r="Z21" s="1226" t="str">
        <f t="shared" si="0"/>
        <v>木</v>
      </c>
      <c r="AA21" s="1231" t="str">
        <f t="shared" si="0"/>
        <v>金</v>
      </c>
      <c r="AB21" s="1231" t="str">
        <f t="shared" si="0"/>
        <v>土</v>
      </c>
      <c r="AC21" s="1231" t="str">
        <f t="shared" si="0"/>
        <v>日</v>
      </c>
      <c r="AD21" s="1231" t="str">
        <f t="shared" si="0"/>
        <v>月</v>
      </c>
      <c r="AE21" s="1231" t="str">
        <f t="shared" si="0"/>
        <v>火</v>
      </c>
      <c r="AF21" s="1236" t="str">
        <f t="shared" si="0"/>
        <v>水</v>
      </c>
      <c r="AG21" s="1226" t="str">
        <f t="shared" si="0"/>
        <v>木</v>
      </c>
      <c r="AH21" s="1231" t="str">
        <f t="shared" si="0"/>
        <v>金</v>
      </c>
      <c r="AI21" s="1231" t="str">
        <f t="shared" si="0"/>
        <v>土</v>
      </c>
      <c r="AJ21" s="1231" t="str">
        <f t="shared" si="0"/>
        <v>日</v>
      </c>
      <c r="AK21" s="1231" t="str">
        <f t="shared" si="0"/>
        <v>月</v>
      </c>
      <c r="AL21" s="1231" t="str">
        <f t="shared" si="0"/>
        <v>火</v>
      </c>
      <c r="AM21" s="1236" t="str">
        <f t="shared" si="0"/>
        <v>水</v>
      </c>
      <c r="AN21" s="1226" t="str">
        <f t="shared" si="0"/>
        <v>木</v>
      </c>
      <c r="AO21" s="1231" t="str">
        <f t="shared" si="0"/>
        <v>金</v>
      </c>
      <c r="AP21" s="1231" t="str">
        <f t="shared" si="0"/>
        <v>土</v>
      </c>
      <c r="AQ21" s="1231" t="str">
        <f t="shared" si="0"/>
        <v>日</v>
      </c>
      <c r="AR21" s="1231" t="str">
        <f t="shared" si="0"/>
        <v>月</v>
      </c>
      <c r="AS21" s="1231" t="str">
        <f t="shared" si="0"/>
        <v>火</v>
      </c>
      <c r="AT21" s="1236" t="str">
        <f t="shared" si="0"/>
        <v>水</v>
      </c>
      <c r="AU21" s="1231" t="str">
        <f>IF(AU20=1,"日",IF(AU20=2,"月",IF(AU20=3,"火",IF(AU20=4,"水",IF(AU20=5,"木",IF(AU20=6,"金",IF(AU20=0,"","土")))))))</f>
        <v/>
      </c>
      <c r="AV21" s="1231" t="str">
        <f>IF(AV20=1,"日",IF(AV20=2,"月",IF(AV20=3,"火",IF(AV20=4,"水",IF(AV20=5,"木",IF(AV20=6,"金",IF(AV20=0,"","土")))))))</f>
        <v/>
      </c>
      <c r="AW21" s="1231" t="str">
        <f>IF(AW20=1,"日",IF(AW20=2,"月",IF(AW20=3,"火",IF(AW20=4,"水",IF(AW20=5,"木",IF(AW20=6,"金",IF(AW20=0,"","土")))))))</f>
        <v/>
      </c>
      <c r="AX21" s="1249"/>
      <c r="AY21" s="1260"/>
      <c r="AZ21" s="1270"/>
      <c r="BA21" s="1278"/>
      <c r="BB21" s="1159"/>
      <c r="BC21" s="1166"/>
      <c r="BD21" s="1166"/>
      <c r="BE21" s="1166"/>
      <c r="BF21" s="1189"/>
    </row>
    <row r="22" spans="2:58" ht="20.25" customHeight="1">
      <c r="B22" s="1152">
        <v>1</v>
      </c>
      <c r="C22" s="810" t="s">
        <v>466</v>
      </c>
      <c r="D22" s="831"/>
      <c r="E22" s="841"/>
      <c r="F22" s="849"/>
      <c r="G22" s="863" t="s">
        <v>681</v>
      </c>
      <c r="H22" s="877" t="s">
        <v>723</v>
      </c>
      <c r="I22" s="886"/>
      <c r="J22" s="886"/>
      <c r="K22" s="891"/>
      <c r="L22" s="901" t="s">
        <v>455</v>
      </c>
      <c r="M22" s="911"/>
      <c r="N22" s="911"/>
      <c r="O22" s="923"/>
      <c r="P22" s="1198" t="s">
        <v>554</v>
      </c>
      <c r="Q22" s="1207"/>
      <c r="R22" s="1215"/>
      <c r="S22" s="965" t="s">
        <v>47</v>
      </c>
      <c r="T22" s="978" t="s">
        <v>47</v>
      </c>
      <c r="U22" s="978"/>
      <c r="V22" s="978" t="s">
        <v>47</v>
      </c>
      <c r="W22" s="978" t="s">
        <v>47</v>
      </c>
      <c r="X22" s="978"/>
      <c r="Y22" s="991" t="s">
        <v>47</v>
      </c>
      <c r="Z22" s="965" t="s">
        <v>47</v>
      </c>
      <c r="AA22" s="978" t="s">
        <v>47</v>
      </c>
      <c r="AB22" s="978"/>
      <c r="AC22" s="978" t="s">
        <v>47</v>
      </c>
      <c r="AD22" s="978" t="s">
        <v>47</v>
      </c>
      <c r="AE22" s="978"/>
      <c r="AF22" s="991" t="s">
        <v>47</v>
      </c>
      <c r="AG22" s="965" t="s">
        <v>47</v>
      </c>
      <c r="AH22" s="978" t="s">
        <v>47</v>
      </c>
      <c r="AI22" s="978"/>
      <c r="AJ22" s="978" t="s">
        <v>47</v>
      </c>
      <c r="AK22" s="978" t="s">
        <v>47</v>
      </c>
      <c r="AL22" s="978"/>
      <c r="AM22" s="991" t="s">
        <v>47</v>
      </c>
      <c r="AN22" s="965" t="s">
        <v>47</v>
      </c>
      <c r="AO22" s="978" t="s">
        <v>47</v>
      </c>
      <c r="AP22" s="978"/>
      <c r="AQ22" s="978" t="s">
        <v>47</v>
      </c>
      <c r="AR22" s="978" t="s">
        <v>47</v>
      </c>
      <c r="AS22" s="978"/>
      <c r="AT22" s="991" t="s">
        <v>47</v>
      </c>
      <c r="AU22" s="965"/>
      <c r="AV22" s="978"/>
      <c r="AW22" s="978"/>
      <c r="AX22" s="1250"/>
      <c r="AY22" s="1261"/>
      <c r="AZ22" s="1271"/>
      <c r="BA22" s="1279"/>
      <c r="BB22" s="1092"/>
      <c r="BC22" s="1108"/>
      <c r="BD22" s="1108"/>
      <c r="BE22" s="1108"/>
      <c r="BF22" s="1122"/>
    </row>
    <row r="23" spans="2:58" ht="20.25" customHeight="1">
      <c r="B23" s="1153"/>
      <c r="C23" s="811"/>
      <c r="D23" s="832"/>
      <c r="E23" s="842"/>
      <c r="F23" s="850"/>
      <c r="G23" s="864"/>
      <c r="H23" s="878"/>
      <c r="I23" s="887"/>
      <c r="J23" s="887"/>
      <c r="K23" s="892"/>
      <c r="L23" s="902"/>
      <c r="M23" s="912"/>
      <c r="N23" s="912"/>
      <c r="O23" s="924"/>
      <c r="P23" s="1199" t="s">
        <v>701</v>
      </c>
      <c r="Q23" s="1208"/>
      <c r="R23" s="1216"/>
      <c r="S23" s="1227">
        <f>IF(S22="","",VLOOKUP(S22,'【記載例】シフト記号表（勤務時間帯）'!$C$6:$K$35,9,FALSE))</f>
        <v>8</v>
      </c>
      <c r="T23" s="1232">
        <f>IF(T22="","",VLOOKUP(T22,'【記載例】シフト記号表（勤務時間帯）'!$C$6:$K$35,9,FALSE))</f>
        <v>8</v>
      </c>
      <c r="U23" s="1232" t="str">
        <f>IF(U22="","",VLOOKUP(U22,'【記載例】シフト記号表（勤務時間帯）'!$C$6:$K$35,9,FALSE))</f>
        <v/>
      </c>
      <c r="V23" s="1232">
        <f>IF(V22="","",VLOOKUP(V22,'【記載例】シフト記号表（勤務時間帯）'!$C$6:$K$35,9,FALSE))</f>
        <v>8</v>
      </c>
      <c r="W23" s="1232">
        <f>IF(W22="","",VLOOKUP(W22,'【記載例】シフト記号表（勤務時間帯）'!$C$6:$K$35,9,FALSE))</f>
        <v>8</v>
      </c>
      <c r="X23" s="1232" t="str">
        <f>IF(X22="","",VLOOKUP(X22,'【記載例】シフト記号表（勤務時間帯）'!$C$6:$K$35,9,FALSE))</f>
        <v/>
      </c>
      <c r="Y23" s="1237">
        <f>IF(Y22="","",VLOOKUP(Y22,'【記載例】シフト記号表（勤務時間帯）'!$C$6:$K$35,9,FALSE))</f>
        <v>8</v>
      </c>
      <c r="Z23" s="1227">
        <f>IF(Z22="","",VLOOKUP(Z22,'【記載例】シフト記号表（勤務時間帯）'!$C$6:$K$35,9,FALSE))</f>
        <v>8</v>
      </c>
      <c r="AA23" s="1232">
        <f>IF(AA22="","",VLOOKUP(AA22,'【記載例】シフト記号表（勤務時間帯）'!$C$6:$K$35,9,FALSE))</f>
        <v>8</v>
      </c>
      <c r="AB23" s="1232" t="str">
        <f>IF(AB22="","",VLOOKUP(AB22,'【記載例】シフト記号表（勤務時間帯）'!$C$6:$K$35,9,FALSE))</f>
        <v/>
      </c>
      <c r="AC23" s="1232">
        <f>IF(AC22="","",VLOOKUP(AC22,'【記載例】シフト記号表（勤務時間帯）'!$C$6:$K$35,9,FALSE))</f>
        <v>8</v>
      </c>
      <c r="AD23" s="1232">
        <f>IF(AD22="","",VLOOKUP(AD22,'【記載例】シフト記号表（勤務時間帯）'!$C$6:$K$35,9,FALSE))</f>
        <v>8</v>
      </c>
      <c r="AE23" s="1232" t="str">
        <f>IF(AE22="","",VLOOKUP(AE22,'【記載例】シフト記号表（勤務時間帯）'!$C$6:$K$35,9,FALSE))</f>
        <v/>
      </c>
      <c r="AF23" s="1237">
        <f>IF(AF22="","",VLOOKUP(AF22,'【記載例】シフト記号表（勤務時間帯）'!$C$6:$K$35,9,FALSE))</f>
        <v>8</v>
      </c>
      <c r="AG23" s="1227">
        <f>IF(AG22="","",VLOOKUP(AG22,'【記載例】シフト記号表（勤務時間帯）'!$C$6:$K$35,9,FALSE))</f>
        <v>8</v>
      </c>
      <c r="AH23" s="1232">
        <f>IF(AH22="","",VLOOKUP(AH22,'【記載例】シフト記号表（勤務時間帯）'!$C$6:$K$35,9,FALSE))</f>
        <v>8</v>
      </c>
      <c r="AI23" s="1232" t="str">
        <f>IF(AI22="","",VLOOKUP(AI22,'【記載例】シフト記号表（勤務時間帯）'!$C$6:$K$35,9,FALSE))</f>
        <v/>
      </c>
      <c r="AJ23" s="1232">
        <f>IF(AJ22="","",VLOOKUP(AJ22,'【記載例】シフト記号表（勤務時間帯）'!$C$6:$K$35,9,FALSE))</f>
        <v>8</v>
      </c>
      <c r="AK23" s="1232">
        <f>IF(AK22="","",VLOOKUP(AK22,'【記載例】シフト記号表（勤務時間帯）'!$C$6:$K$35,9,FALSE))</f>
        <v>8</v>
      </c>
      <c r="AL23" s="1232" t="str">
        <f>IF(AL22="","",VLOOKUP(AL22,'【記載例】シフト記号表（勤務時間帯）'!$C$6:$K$35,9,FALSE))</f>
        <v/>
      </c>
      <c r="AM23" s="1237">
        <f>IF(AM22="","",VLOOKUP(AM22,'【記載例】シフト記号表（勤務時間帯）'!$C$6:$K$35,9,FALSE))</f>
        <v>8</v>
      </c>
      <c r="AN23" s="1227">
        <f>IF(AN22="","",VLOOKUP(AN22,'【記載例】シフト記号表（勤務時間帯）'!$C$6:$K$35,9,FALSE))</f>
        <v>8</v>
      </c>
      <c r="AO23" s="1232">
        <f>IF(AO22="","",VLOOKUP(AO22,'【記載例】シフト記号表（勤務時間帯）'!$C$6:$K$35,9,FALSE))</f>
        <v>8</v>
      </c>
      <c r="AP23" s="1232" t="str">
        <f>IF(AP22="","",VLOOKUP(AP22,'【記載例】シフト記号表（勤務時間帯）'!$C$6:$K$35,9,FALSE))</f>
        <v/>
      </c>
      <c r="AQ23" s="1232">
        <f>IF(AQ22="","",VLOOKUP(AQ22,'【記載例】シフト記号表（勤務時間帯）'!$C$6:$K$35,9,FALSE))</f>
        <v>8</v>
      </c>
      <c r="AR23" s="1232">
        <f>IF(AR22="","",VLOOKUP(AR22,'【記載例】シフト記号表（勤務時間帯）'!$C$6:$K$35,9,FALSE))</f>
        <v>8</v>
      </c>
      <c r="AS23" s="1232" t="str">
        <f>IF(AS22="","",VLOOKUP(AS22,'【記載例】シフト記号表（勤務時間帯）'!$C$6:$K$35,9,FALSE))</f>
        <v/>
      </c>
      <c r="AT23" s="1237">
        <f>IF(AT22="","",VLOOKUP(AT22,'【記載例】シフト記号表（勤務時間帯）'!$C$6:$K$35,9,FALSE))</f>
        <v>8</v>
      </c>
      <c r="AU23" s="1227" t="str">
        <f>IF(AU22="","",VLOOKUP(AU22,'【記載例】シフト記号表（勤務時間帯）'!$C$6:$K$35,9,FALSE))</f>
        <v/>
      </c>
      <c r="AV23" s="1232" t="str">
        <f>IF(AV22="","",VLOOKUP(AV22,'【記載例】シフト記号表（勤務時間帯）'!$C$6:$K$35,9,FALSE))</f>
        <v/>
      </c>
      <c r="AW23" s="1232" t="str">
        <f>IF(AW22="","",VLOOKUP(AW22,'【記載例】シフト記号表（勤務時間帯）'!$C$6:$K$35,9,FALSE))</f>
        <v/>
      </c>
      <c r="AX23" s="1251">
        <f>IF($BB$3="４週",SUM(S23:AT23),IF($BB$3="暦月",SUM(S23:AW23),""))</f>
        <v>160</v>
      </c>
      <c r="AY23" s="1262"/>
      <c r="AZ23" s="1272">
        <f>IF($BB$3="４週",AX23/4,IF($BB$3="暦月",'【記載例】参考様式８'!AX23/('【記載例】参考様式８'!$BB$8/7),""))</f>
        <v>40</v>
      </c>
      <c r="BA23" s="1280"/>
      <c r="BB23" s="1093"/>
      <c r="BC23" s="1109"/>
      <c r="BD23" s="1109"/>
      <c r="BE23" s="1109"/>
      <c r="BF23" s="1123"/>
    </row>
    <row r="24" spans="2:58" ht="20.25" customHeight="1">
      <c r="B24" s="1153"/>
      <c r="C24" s="812"/>
      <c r="D24" s="833"/>
      <c r="E24" s="843"/>
      <c r="F24" s="851" t="str">
        <f>C22</f>
        <v>管理者</v>
      </c>
      <c r="G24" s="864"/>
      <c r="H24" s="878"/>
      <c r="I24" s="887"/>
      <c r="J24" s="887"/>
      <c r="K24" s="892"/>
      <c r="L24" s="902"/>
      <c r="M24" s="912"/>
      <c r="N24" s="912"/>
      <c r="O24" s="924"/>
      <c r="P24" s="1200" t="s">
        <v>702</v>
      </c>
      <c r="Q24" s="1209"/>
      <c r="R24" s="1217"/>
      <c r="S24" s="1228">
        <f>IF(S22="","",VLOOKUP(S22,'【記載例】シフト記号表（勤務時間帯）'!$C$6:$U$35,19,FALSE))</f>
        <v>7</v>
      </c>
      <c r="T24" s="1233">
        <f>IF(T22="","",VLOOKUP(T22,'【記載例】シフト記号表（勤務時間帯）'!$C$6:$U$35,19,FALSE))</f>
        <v>7</v>
      </c>
      <c r="U24" s="1233" t="str">
        <f>IF(U22="","",VLOOKUP(U22,'【記載例】シフト記号表（勤務時間帯）'!$C$6:$U$35,19,FALSE))</f>
        <v/>
      </c>
      <c r="V24" s="1233">
        <f>IF(V22="","",VLOOKUP(V22,'【記載例】シフト記号表（勤務時間帯）'!$C$6:$U$35,19,FALSE))</f>
        <v>7</v>
      </c>
      <c r="W24" s="1233">
        <f>IF(W22="","",VLOOKUP(W22,'【記載例】シフト記号表（勤務時間帯）'!$C$6:$U$35,19,FALSE))</f>
        <v>7</v>
      </c>
      <c r="X24" s="1233" t="str">
        <f>IF(X22="","",VLOOKUP(X22,'【記載例】シフト記号表（勤務時間帯）'!$C$6:$U$35,19,FALSE))</f>
        <v/>
      </c>
      <c r="Y24" s="1238">
        <f>IF(Y22="","",VLOOKUP(Y22,'【記載例】シフト記号表（勤務時間帯）'!$C$6:$U$35,19,FALSE))</f>
        <v>7</v>
      </c>
      <c r="Z24" s="1228">
        <f>IF(Z22="","",VLOOKUP(Z22,'【記載例】シフト記号表（勤務時間帯）'!$C$6:$U$35,19,FALSE))</f>
        <v>7</v>
      </c>
      <c r="AA24" s="1233">
        <f>IF(AA22="","",VLOOKUP(AA22,'【記載例】シフト記号表（勤務時間帯）'!$C$6:$U$35,19,FALSE))</f>
        <v>7</v>
      </c>
      <c r="AB24" s="1233" t="str">
        <f>IF(AB22="","",VLOOKUP(AB22,'【記載例】シフト記号表（勤務時間帯）'!$C$6:$U$35,19,FALSE))</f>
        <v/>
      </c>
      <c r="AC24" s="1233">
        <f>IF(AC22="","",VLOOKUP(AC22,'【記載例】シフト記号表（勤務時間帯）'!$C$6:$U$35,19,FALSE))</f>
        <v>7</v>
      </c>
      <c r="AD24" s="1233">
        <f>IF(AD22="","",VLOOKUP(AD22,'【記載例】シフト記号表（勤務時間帯）'!$C$6:$U$35,19,FALSE))</f>
        <v>7</v>
      </c>
      <c r="AE24" s="1233" t="str">
        <f>IF(AE22="","",VLOOKUP(AE22,'【記載例】シフト記号表（勤務時間帯）'!$C$6:$U$35,19,FALSE))</f>
        <v/>
      </c>
      <c r="AF24" s="1238">
        <f>IF(AF22="","",VLOOKUP(AF22,'【記載例】シフト記号表（勤務時間帯）'!$C$6:$U$35,19,FALSE))</f>
        <v>7</v>
      </c>
      <c r="AG24" s="1228">
        <f>IF(AG22="","",VLOOKUP(AG22,'【記載例】シフト記号表（勤務時間帯）'!$C$6:$U$35,19,FALSE))</f>
        <v>7</v>
      </c>
      <c r="AH24" s="1233">
        <f>IF(AH22="","",VLOOKUP(AH22,'【記載例】シフト記号表（勤務時間帯）'!$C$6:$U$35,19,FALSE))</f>
        <v>7</v>
      </c>
      <c r="AI24" s="1233" t="str">
        <f>IF(AI22="","",VLOOKUP(AI22,'【記載例】シフト記号表（勤務時間帯）'!$C$6:$U$35,19,FALSE))</f>
        <v/>
      </c>
      <c r="AJ24" s="1233">
        <f>IF(AJ22="","",VLOOKUP(AJ22,'【記載例】シフト記号表（勤務時間帯）'!$C$6:$U$35,19,FALSE))</f>
        <v>7</v>
      </c>
      <c r="AK24" s="1233">
        <f>IF(AK22="","",VLOOKUP(AK22,'【記載例】シフト記号表（勤務時間帯）'!$C$6:$U$35,19,FALSE))</f>
        <v>7</v>
      </c>
      <c r="AL24" s="1233" t="str">
        <f>IF(AL22="","",VLOOKUP(AL22,'【記載例】シフト記号表（勤務時間帯）'!$C$6:$U$35,19,FALSE))</f>
        <v/>
      </c>
      <c r="AM24" s="1238">
        <f>IF(AM22="","",VLOOKUP(AM22,'【記載例】シフト記号表（勤務時間帯）'!$C$6:$U$35,19,FALSE))</f>
        <v>7</v>
      </c>
      <c r="AN24" s="1228">
        <f>IF(AN22="","",VLOOKUP(AN22,'【記載例】シフト記号表（勤務時間帯）'!$C$6:$U$35,19,FALSE))</f>
        <v>7</v>
      </c>
      <c r="AO24" s="1233">
        <f>IF(AO22="","",VLOOKUP(AO22,'【記載例】シフト記号表（勤務時間帯）'!$C$6:$U$35,19,FALSE))</f>
        <v>7</v>
      </c>
      <c r="AP24" s="1233" t="str">
        <f>IF(AP22="","",VLOOKUP(AP22,'【記載例】シフト記号表（勤務時間帯）'!$C$6:$U$35,19,FALSE))</f>
        <v/>
      </c>
      <c r="AQ24" s="1233">
        <f>IF(AQ22="","",VLOOKUP(AQ22,'【記載例】シフト記号表（勤務時間帯）'!$C$6:$U$35,19,FALSE))</f>
        <v>7</v>
      </c>
      <c r="AR24" s="1233">
        <f>IF(AR22="","",VLOOKUP(AR22,'【記載例】シフト記号表（勤務時間帯）'!$C$6:$U$35,19,FALSE))</f>
        <v>7</v>
      </c>
      <c r="AS24" s="1233" t="str">
        <f>IF(AS22="","",VLOOKUP(AS22,'【記載例】シフト記号表（勤務時間帯）'!$C$6:$U$35,19,FALSE))</f>
        <v/>
      </c>
      <c r="AT24" s="1238">
        <f>IF(AT22="","",VLOOKUP(AT22,'【記載例】シフト記号表（勤務時間帯）'!$C$6:$U$35,19,FALSE))</f>
        <v>7</v>
      </c>
      <c r="AU24" s="1228" t="str">
        <f>IF(AU22="","",VLOOKUP(AU22,'【記載例】シフト記号表（勤務時間帯）'!$C$6:$U$35,19,FALSE))</f>
        <v/>
      </c>
      <c r="AV24" s="1233" t="str">
        <f>IF(AV22="","",VLOOKUP(AV22,'【記載例】シフト記号表（勤務時間帯）'!$C$6:$U$35,19,FALSE))</f>
        <v/>
      </c>
      <c r="AW24" s="1233" t="str">
        <f>IF(AW22="","",VLOOKUP(AW22,'【記載例】シフト記号表（勤務時間帯）'!$C$6:$U$35,19,FALSE))</f>
        <v/>
      </c>
      <c r="AX24" s="1252">
        <f>IF($BB$3="４週",SUM(S24:AT24),IF($BB$3="暦月",SUM(S24:AW24),""))</f>
        <v>140</v>
      </c>
      <c r="AY24" s="1263"/>
      <c r="AZ24" s="1273">
        <f>IF($BB$3="４週",AX24/4,IF($BB$3="暦月",'【記載例】参考様式８'!AX24/('【記載例】参考様式８'!$BB$8/7),""))</f>
        <v>35</v>
      </c>
      <c r="BA24" s="1281"/>
      <c r="BB24" s="1094"/>
      <c r="BC24" s="1110"/>
      <c r="BD24" s="1110"/>
      <c r="BE24" s="1110"/>
      <c r="BF24" s="1124"/>
    </row>
    <row r="25" spans="2:58" ht="20.25" customHeight="1">
      <c r="B25" s="1153">
        <f>B22+1</f>
        <v>2</v>
      </c>
      <c r="C25" s="813" t="s">
        <v>7</v>
      </c>
      <c r="D25" s="834"/>
      <c r="E25" s="844"/>
      <c r="F25" s="852"/>
      <c r="G25" s="852" t="s">
        <v>681</v>
      </c>
      <c r="H25" s="879" t="s">
        <v>724</v>
      </c>
      <c r="I25" s="887"/>
      <c r="J25" s="887"/>
      <c r="K25" s="892"/>
      <c r="L25" s="903" t="s">
        <v>587</v>
      </c>
      <c r="M25" s="913"/>
      <c r="N25" s="913"/>
      <c r="O25" s="925"/>
      <c r="P25" s="1201" t="s">
        <v>554</v>
      </c>
      <c r="Q25" s="1210"/>
      <c r="R25" s="1218"/>
      <c r="S25" s="965"/>
      <c r="T25" s="978" t="s">
        <v>47</v>
      </c>
      <c r="U25" s="978" t="s">
        <v>47</v>
      </c>
      <c r="V25" s="978" t="s">
        <v>47</v>
      </c>
      <c r="W25" s="978" t="s">
        <v>47</v>
      </c>
      <c r="X25" s="978" t="s">
        <v>47</v>
      </c>
      <c r="Y25" s="991"/>
      <c r="Z25" s="965"/>
      <c r="AA25" s="978" t="s">
        <v>47</v>
      </c>
      <c r="AB25" s="978" t="s">
        <v>47</v>
      </c>
      <c r="AC25" s="978" t="s">
        <v>47</v>
      </c>
      <c r="AD25" s="978" t="s">
        <v>47</v>
      </c>
      <c r="AE25" s="978" t="s">
        <v>47</v>
      </c>
      <c r="AF25" s="991"/>
      <c r="AG25" s="965"/>
      <c r="AH25" s="978" t="s">
        <v>47</v>
      </c>
      <c r="AI25" s="978" t="s">
        <v>47</v>
      </c>
      <c r="AJ25" s="978" t="s">
        <v>47</v>
      </c>
      <c r="AK25" s="978" t="s">
        <v>47</v>
      </c>
      <c r="AL25" s="978" t="s">
        <v>47</v>
      </c>
      <c r="AM25" s="991"/>
      <c r="AN25" s="965"/>
      <c r="AO25" s="978" t="s">
        <v>47</v>
      </c>
      <c r="AP25" s="978" t="s">
        <v>47</v>
      </c>
      <c r="AQ25" s="978" t="s">
        <v>47</v>
      </c>
      <c r="AR25" s="978" t="s">
        <v>47</v>
      </c>
      <c r="AS25" s="978" t="s">
        <v>47</v>
      </c>
      <c r="AT25" s="991"/>
      <c r="AU25" s="965"/>
      <c r="AV25" s="978"/>
      <c r="AW25" s="978"/>
      <c r="AX25" s="1253"/>
      <c r="AY25" s="1264"/>
      <c r="AZ25" s="1274"/>
      <c r="BA25" s="1282"/>
      <c r="BB25" s="1095"/>
      <c r="BC25" s="1111"/>
      <c r="BD25" s="1111"/>
      <c r="BE25" s="1111"/>
      <c r="BF25" s="1125"/>
    </row>
    <row r="26" spans="2:58" ht="20.25" customHeight="1">
      <c r="B26" s="1153"/>
      <c r="C26" s="811"/>
      <c r="D26" s="832"/>
      <c r="E26" s="842"/>
      <c r="F26" s="850"/>
      <c r="G26" s="864"/>
      <c r="H26" s="878"/>
      <c r="I26" s="887"/>
      <c r="J26" s="887"/>
      <c r="K26" s="892"/>
      <c r="L26" s="902"/>
      <c r="M26" s="912"/>
      <c r="N26" s="912"/>
      <c r="O26" s="924"/>
      <c r="P26" s="1199" t="s">
        <v>701</v>
      </c>
      <c r="Q26" s="1208"/>
      <c r="R26" s="1216"/>
      <c r="S26" s="1227" t="str">
        <f>IF(S25="","",VLOOKUP(S25,'【記載例】シフト記号表（勤務時間帯）'!$C$6:$K$35,9,FALSE))</f>
        <v/>
      </c>
      <c r="T26" s="1232">
        <f>IF(T25="","",VLOOKUP(T25,'【記載例】シフト記号表（勤務時間帯）'!$C$6:$K$35,9,FALSE))</f>
        <v>8</v>
      </c>
      <c r="U26" s="1232">
        <f>IF(U25="","",VLOOKUP(U25,'【記載例】シフト記号表（勤務時間帯）'!$C$6:$K$35,9,FALSE))</f>
        <v>8</v>
      </c>
      <c r="V26" s="1232">
        <f>IF(V25="","",VLOOKUP(V25,'【記載例】シフト記号表（勤務時間帯）'!$C$6:$K$35,9,FALSE))</f>
        <v>8</v>
      </c>
      <c r="W26" s="1232">
        <f>IF(W25="","",VLOOKUP(W25,'【記載例】シフト記号表（勤務時間帯）'!$C$6:$K$35,9,FALSE))</f>
        <v>8</v>
      </c>
      <c r="X26" s="1232">
        <f>IF(X25="","",VLOOKUP(X25,'【記載例】シフト記号表（勤務時間帯）'!$C$6:$K$35,9,FALSE))</f>
        <v>8</v>
      </c>
      <c r="Y26" s="1237" t="str">
        <f>IF(Y25="","",VLOOKUP(Y25,'【記載例】シフト記号表（勤務時間帯）'!$C$6:$K$35,9,FALSE))</f>
        <v/>
      </c>
      <c r="Z26" s="1227" t="str">
        <f>IF(Z25="","",VLOOKUP(Z25,'【記載例】シフト記号表（勤務時間帯）'!$C$6:$K$35,9,FALSE))</f>
        <v/>
      </c>
      <c r="AA26" s="1232">
        <f>IF(AA25="","",VLOOKUP(AA25,'【記載例】シフト記号表（勤務時間帯）'!$C$6:$K$35,9,FALSE))</f>
        <v>8</v>
      </c>
      <c r="AB26" s="1232">
        <f>IF(AB25="","",VLOOKUP(AB25,'【記載例】シフト記号表（勤務時間帯）'!$C$6:$K$35,9,FALSE))</f>
        <v>8</v>
      </c>
      <c r="AC26" s="1232">
        <f>IF(AC25="","",VLOOKUP(AC25,'【記載例】シフト記号表（勤務時間帯）'!$C$6:$K$35,9,FALSE))</f>
        <v>8</v>
      </c>
      <c r="AD26" s="1232">
        <f>IF(AD25="","",VLOOKUP(AD25,'【記載例】シフト記号表（勤務時間帯）'!$C$6:$K$35,9,FALSE))</f>
        <v>8</v>
      </c>
      <c r="AE26" s="1232">
        <f>IF(AE25="","",VLOOKUP(AE25,'【記載例】シフト記号表（勤務時間帯）'!$C$6:$K$35,9,FALSE))</f>
        <v>8</v>
      </c>
      <c r="AF26" s="1237" t="str">
        <f>IF(AF25="","",VLOOKUP(AF25,'【記載例】シフト記号表（勤務時間帯）'!$C$6:$K$35,9,FALSE))</f>
        <v/>
      </c>
      <c r="AG26" s="1227" t="str">
        <f>IF(AG25="","",VLOOKUP(AG25,'【記載例】シフト記号表（勤務時間帯）'!$C$6:$K$35,9,FALSE))</f>
        <v/>
      </c>
      <c r="AH26" s="1232">
        <f>IF(AH25="","",VLOOKUP(AH25,'【記載例】シフト記号表（勤務時間帯）'!$C$6:$K$35,9,FALSE))</f>
        <v>8</v>
      </c>
      <c r="AI26" s="1232">
        <f>IF(AI25="","",VLOOKUP(AI25,'【記載例】シフト記号表（勤務時間帯）'!$C$6:$K$35,9,FALSE))</f>
        <v>8</v>
      </c>
      <c r="AJ26" s="1232">
        <f>IF(AJ25="","",VLOOKUP(AJ25,'【記載例】シフト記号表（勤務時間帯）'!$C$6:$K$35,9,FALSE))</f>
        <v>8</v>
      </c>
      <c r="AK26" s="1232">
        <f>IF(AK25="","",VLOOKUP(AK25,'【記載例】シフト記号表（勤務時間帯）'!$C$6:$K$35,9,FALSE))</f>
        <v>8</v>
      </c>
      <c r="AL26" s="1232">
        <f>IF(AL25="","",VLOOKUP(AL25,'【記載例】シフト記号表（勤務時間帯）'!$C$6:$K$35,9,FALSE))</f>
        <v>8</v>
      </c>
      <c r="AM26" s="1237" t="str">
        <f>IF(AM25="","",VLOOKUP(AM25,'【記載例】シフト記号表（勤務時間帯）'!$C$6:$K$35,9,FALSE))</f>
        <v/>
      </c>
      <c r="AN26" s="1227" t="str">
        <f>IF(AN25="","",VLOOKUP(AN25,'【記載例】シフト記号表（勤務時間帯）'!$C$6:$K$35,9,FALSE))</f>
        <v/>
      </c>
      <c r="AO26" s="1232">
        <f>IF(AO25="","",VLOOKUP(AO25,'【記載例】シフト記号表（勤務時間帯）'!$C$6:$K$35,9,FALSE))</f>
        <v>8</v>
      </c>
      <c r="AP26" s="1232">
        <f>IF(AP25="","",VLOOKUP(AP25,'【記載例】シフト記号表（勤務時間帯）'!$C$6:$K$35,9,FALSE))</f>
        <v>8</v>
      </c>
      <c r="AQ26" s="1232">
        <f>IF(AQ25="","",VLOOKUP(AQ25,'【記載例】シフト記号表（勤務時間帯）'!$C$6:$K$35,9,FALSE))</f>
        <v>8</v>
      </c>
      <c r="AR26" s="1232">
        <f>IF(AR25="","",VLOOKUP(AR25,'【記載例】シフト記号表（勤務時間帯）'!$C$6:$K$35,9,FALSE))</f>
        <v>8</v>
      </c>
      <c r="AS26" s="1232">
        <f>IF(AS25="","",VLOOKUP(AS25,'【記載例】シフト記号表（勤務時間帯）'!$C$6:$K$35,9,FALSE))</f>
        <v>8</v>
      </c>
      <c r="AT26" s="1237" t="str">
        <f>IF(AT25="","",VLOOKUP(AT25,'【記載例】シフト記号表（勤務時間帯）'!$C$6:$K$35,9,FALSE))</f>
        <v/>
      </c>
      <c r="AU26" s="1227" t="str">
        <f>IF(AU25="","",VLOOKUP(AU25,'【記載例】シフト記号表（勤務時間帯）'!$C$6:$K$35,9,FALSE))</f>
        <v/>
      </c>
      <c r="AV26" s="1232" t="str">
        <f>IF(AV25="","",VLOOKUP(AV25,'【記載例】シフト記号表（勤務時間帯）'!$C$6:$K$35,9,FALSE))</f>
        <v/>
      </c>
      <c r="AW26" s="1232" t="str">
        <f>IF(AW25="","",VLOOKUP(AW25,'【記載例】シフト記号表（勤務時間帯）'!$C$6:$K$35,9,FALSE))</f>
        <v/>
      </c>
      <c r="AX26" s="1251">
        <f>IF($BB$3="４週",SUM(S26:AT26),IF($BB$3="暦月",SUM(S26:AW26),""))</f>
        <v>160</v>
      </c>
      <c r="AY26" s="1262"/>
      <c r="AZ26" s="1272">
        <f>IF($BB$3="４週",AX26/4,IF($BB$3="暦月",'【記載例】参考様式８'!AX26/('【記載例】参考様式８'!$BB$8/7),""))</f>
        <v>40</v>
      </c>
      <c r="BA26" s="1280"/>
      <c r="BB26" s="1093"/>
      <c r="BC26" s="1109"/>
      <c r="BD26" s="1109"/>
      <c r="BE26" s="1109"/>
      <c r="BF26" s="1123"/>
    </row>
    <row r="27" spans="2:58" ht="20.25" customHeight="1">
      <c r="B27" s="1153"/>
      <c r="C27" s="812"/>
      <c r="D27" s="833"/>
      <c r="E27" s="843"/>
      <c r="F27" s="850" t="str">
        <f>C25</f>
        <v>生活相談員</v>
      </c>
      <c r="G27" s="865"/>
      <c r="H27" s="878"/>
      <c r="I27" s="887"/>
      <c r="J27" s="887"/>
      <c r="K27" s="892"/>
      <c r="L27" s="904"/>
      <c r="M27" s="914"/>
      <c r="N27" s="914"/>
      <c r="O27" s="926"/>
      <c r="P27" s="1200" t="s">
        <v>702</v>
      </c>
      <c r="Q27" s="1209"/>
      <c r="R27" s="1217"/>
      <c r="S27" s="1228" t="str">
        <f>IF(S25="","",VLOOKUP(S25,'【記載例】シフト記号表（勤務時間帯）'!$C$6:$U$35,19,FALSE))</f>
        <v/>
      </c>
      <c r="T27" s="1233">
        <f>IF(T25="","",VLOOKUP(T25,'【記載例】シフト記号表（勤務時間帯）'!$C$6:$U$35,19,FALSE))</f>
        <v>7</v>
      </c>
      <c r="U27" s="1233">
        <f>IF(U25="","",VLOOKUP(U25,'【記載例】シフト記号表（勤務時間帯）'!$C$6:$U$35,19,FALSE))</f>
        <v>7</v>
      </c>
      <c r="V27" s="1233">
        <f>IF(V25="","",VLOOKUP(V25,'【記載例】シフト記号表（勤務時間帯）'!$C$6:$U$35,19,FALSE))</f>
        <v>7</v>
      </c>
      <c r="W27" s="1233">
        <f>IF(W25="","",VLOOKUP(W25,'【記載例】シフト記号表（勤務時間帯）'!$C$6:$U$35,19,FALSE))</f>
        <v>7</v>
      </c>
      <c r="X27" s="1233">
        <f>IF(X25="","",VLOOKUP(X25,'【記載例】シフト記号表（勤務時間帯）'!$C$6:$U$35,19,FALSE))</f>
        <v>7</v>
      </c>
      <c r="Y27" s="1238" t="str">
        <f>IF(Y25="","",VLOOKUP(Y25,'【記載例】シフト記号表（勤務時間帯）'!$C$6:$U$35,19,FALSE))</f>
        <v/>
      </c>
      <c r="Z27" s="1228" t="str">
        <f>IF(Z25="","",VLOOKUP(Z25,'【記載例】シフト記号表（勤務時間帯）'!$C$6:$U$35,19,FALSE))</f>
        <v/>
      </c>
      <c r="AA27" s="1233">
        <f>IF(AA25="","",VLOOKUP(AA25,'【記載例】シフト記号表（勤務時間帯）'!$C$6:$U$35,19,FALSE))</f>
        <v>7</v>
      </c>
      <c r="AB27" s="1233">
        <f>IF(AB25="","",VLOOKUP(AB25,'【記載例】シフト記号表（勤務時間帯）'!$C$6:$U$35,19,FALSE))</f>
        <v>7</v>
      </c>
      <c r="AC27" s="1233">
        <f>IF(AC25="","",VLOOKUP(AC25,'【記載例】シフト記号表（勤務時間帯）'!$C$6:$U$35,19,FALSE))</f>
        <v>7</v>
      </c>
      <c r="AD27" s="1233">
        <f>IF(AD25="","",VLOOKUP(AD25,'【記載例】シフト記号表（勤務時間帯）'!$C$6:$U$35,19,FALSE))</f>
        <v>7</v>
      </c>
      <c r="AE27" s="1233">
        <f>IF(AE25="","",VLOOKUP(AE25,'【記載例】シフト記号表（勤務時間帯）'!$C$6:$U$35,19,FALSE))</f>
        <v>7</v>
      </c>
      <c r="AF27" s="1238" t="str">
        <f>IF(AF25="","",VLOOKUP(AF25,'【記載例】シフト記号表（勤務時間帯）'!$C$6:$U$35,19,FALSE))</f>
        <v/>
      </c>
      <c r="AG27" s="1228" t="str">
        <f>IF(AG25="","",VLOOKUP(AG25,'【記載例】シフト記号表（勤務時間帯）'!$C$6:$U$35,19,FALSE))</f>
        <v/>
      </c>
      <c r="AH27" s="1233">
        <f>IF(AH25="","",VLOOKUP(AH25,'【記載例】シフト記号表（勤務時間帯）'!$C$6:$U$35,19,FALSE))</f>
        <v>7</v>
      </c>
      <c r="AI27" s="1233">
        <f>IF(AI25="","",VLOOKUP(AI25,'【記載例】シフト記号表（勤務時間帯）'!$C$6:$U$35,19,FALSE))</f>
        <v>7</v>
      </c>
      <c r="AJ27" s="1233">
        <f>IF(AJ25="","",VLOOKUP(AJ25,'【記載例】シフト記号表（勤務時間帯）'!$C$6:$U$35,19,FALSE))</f>
        <v>7</v>
      </c>
      <c r="AK27" s="1233">
        <f>IF(AK25="","",VLOOKUP(AK25,'【記載例】シフト記号表（勤務時間帯）'!$C$6:$U$35,19,FALSE))</f>
        <v>7</v>
      </c>
      <c r="AL27" s="1233">
        <f>IF(AL25="","",VLOOKUP(AL25,'【記載例】シフト記号表（勤務時間帯）'!$C$6:$U$35,19,FALSE))</f>
        <v>7</v>
      </c>
      <c r="AM27" s="1238" t="str">
        <f>IF(AM25="","",VLOOKUP(AM25,'【記載例】シフト記号表（勤務時間帯）'!$C$6:$U$35,19,FALSE))</f>
        <v/>
      </c>
      <c r="AN27" s="1228" t="str">
        <f>IF(AN25="","",VLOOKUP(AN25,'【記載例】シフト記号表（勤務時間帯）'!$C$6:$U$35,19,FALSE))</f>
        <v/>
      </c>
      <c r="AO27" s="1233">
        <f>IF(AO25="","",VLOOKUP(AO25,'【記載例】シフト記号表（勤務時間帯）'!$C$6:$U$35,19,FALSE))</f>
        <v>7</v>
      </c>
      <c r="AP27" s="1233">
        <f>IF(AP25="","",VLOOKUP(AP25,'【記載例】シフト記号表（勤務時間帯）'!$C$6:$U$35,19,FALSE))</f>
        <v>7</v>
      </c>
      <c r="AQ27" s="1233">
        <f>IF(AQ25="","",VLOOKUP(AQ25,'【記載例】シフト記号表（勤務時間帯）'!$C$6:$U$35,19,FALSE))</f>
        <v>7</v>
      </c>
      <c r="AR27" s="1233">
        <f>IF(AR25="","",VLOOKUP(AR25,'【記載例】シフト記号表（勤務時間帯）'!$C$6:$U$35,19,FALSE))</f>
        <v>7</v>
      </c>
      <c r="AS27" s="1233">
        <f>IF(AS25="","",VLOOKUP(AS25,'【記載例】シフト記号表（勤務時間帯）'!$C$6:$U$35,19,FALSE))</f>
        <v>7</v>
      </c>
      <c r="AT27" s="1238" t="str">
        <f>IF(AT25="","",VLOOKUP(AT25,'【記載例】シフト記号表（勤務時間帯）'!$C$6:$U$35,19,FALSE))</f>
        <v/>
      </c>
      <c r="AU27" s="1228" t="str">
        <f>IF(AU25="","",VLOOKUP(AU25,'【記載例】シフト記号表（勤務時間帯）'!$C$6:$U$35,19,FALSE))</f>
        <v/>
      </c>
      <c r="AV27" s="1233" t="str">
        <f>IF(AV25="","",VLOOKUP(AV25,'【記載例】シフト記号表（勤務時間帯）'!$C$6:$U$35,19,FALSE))</f>
        <v/>
      </c>
      <c r="AW27" s="1233" t="str">
        <f>IF(AW25="","",VLOOKUP(AW25,'【記載例】シフト記号表（勤務時間帯）'!$C$6:$U$35,19,FALSE))</f>
        <v/>
      </c>
      <c r="AX27" s="1252">
        <f>IF($BB$3="４週",SUM(S27:AT27),IF($BB$3="暦月",SUM(S27:AW27),""))</f>
        <v>140</v>
      </c>
      <c r="AY27" s="1263"/>
      <c r="AZ27" s="1273">
        <f>IF($BB$3="４週",AX27/4,IF($BB$3="暦月",'【記載例】参考様式８'!AX27/('【記載例】参考様式８'!$BB$8/7),""))</f>
        <v>35</v>
      </c>
      <c r="BA27" s="1281"/>
      <c r="BB27" s="1094"/>
      <c r="BC27" s="1110"/>
      <c r="BD27" s="1110"/>
      <c r="BE27" s="1110"/>
      <c r="BF27" s="1124"/>
    </row>
    <row r="28" spans="2:58" ht="20.25" customHeight="1">
      <c r="B28" s="1153">
        <f>B25+1</f>
        <v>3</v>
      </c>
      <c r="C28" s="814" t="s">
        <v>7</v>
      </c>
      <c r="D28" s="835"/>
      <c r="E28" s="845"/>
      <c r="F28" s="852"/>
      <c r="G28" s="852" t="s">
        <v>682</v>
      </c>
      <c r="H28" s="879" t="s">
        <v>380</v>
      </c>
      <c r="I28" s="887"/>
      <c r="J28" s="887"/>
      <c r="K28" s="892"/>
      <c r="L28" s="903" t="s">
        <v>728</v>
      </c>
      <c r="M28" s="913"/>
      <c r="N28" s="913"/>
      <c r="O28" s="925"/>
      <c r="P28" s="1201" t="s">
        <v>554</v>
      </c>
      <c r="Q28" s="1210"/>
      <c r="R28" s="1218"/>
      <c r="S28" s="965" t="s">
        <v>47</v>
      </c>
      <c r="T28" s="978"/>
      <c r="U28" s="978"/>
      <c r="V28" s="978"/>
      <c r="W28" s="978"/>
      <c r="X28" s="978"/>
      <c r="Y28" s="991" t="s">
        <v>47</v>
      </c>
      <c r="Z28" s="965" t="s">
        <v>47</v>
      </c>
      <c r="AA28" s="978"/>
      <c r="AB28" s="978"/>
      <c r="AC28" s="978"/>
      <c r="AD28" s="978"/>
      <c r="AE28" s="978"/>
      <c r="AF28" s="991" t="s">
        <v>47</v>
      </c>
      <c r="AG28" s="965" t="s">
        <v>47</v>
      </c>
      <c r="AH28" s="978"/>
      <c r="AI28" s="978"/>
      <c r="AJ28" s="978"/>
      <c r="AK28" s="978"/>
      <c r="AL28" s="978"/>
      <c r="AM28" s="991" t="s">
        <v>47</v>
      </c>
      <c r="AN28" s="965" t="s">
        <v>47</v>
      </c>
      <c r="AO28" s="978"/>
      <c r="AP28" s="978"/>
      <c r="AQ28" s="978"/>
      <c r="AR28" s="978"/>
      <c r="AS28" s="978"/>
      <c r="AT28" s="991" t="s">
        <v>47</v>
      </c>
      <c r="AU28" s="965"/>
      <c r="AV28" s="978"/>
      <c r="AW28" s="978"/>
      <c r="AX28" s="1253"/>
      <c r="AY28" s="1264"/>
      <c r="AZ28" s="1274"/>
      <c r="BA28" s="1282"/>
      <c r="BB28" s="1095" t="s">
        <v>689</v>
      </c>
      <c r="BC28" s="1111"/>
      <c r="BD28" s="1111"/>
      <c r="BE28" s="1111"/>
      <c r="BF28" s="1125"/>
    </row>
    <row r="29" spans="2:58" ht="20.25" customHeight="1">
      <c r="B29" s="1153"/>
      <c r="C29" s="815"/>
      <c r="D29" s="836"/>
      <c r="E29" s="846"/>
      <c r="F29" s="850"/>
      <c r="G29" s="864"/>
      <c r="H29" s="878"/>
      <c r="I29" s="887"/>
      <c r="J29" s="887"/>
      <c r="K29" s="892"/>
      <c r="L29" s="902"/>
      <c r="M29" s="912"/>
      <c r="N29" s="912"/>
      <c r="O29" s="924"/>
      <c r="P29" s="1199" t="s">
        <v>701</v>
      </c>
      <c r="Q29" s="1208"/>
      <c r="R29" s="1216"/>
      <c r="S29" s="1227">
        <f>IF(S28="","",VLOOKUP(S28,'【記載例】シフト記号表（勤務時間帯）'!$C$6:$K$35,9,FALSE))</f>
        <v>8</v>
      </c>
      <c r="T29" s="1232" t="str">
        <f>IF(T28="","",VLOOKUP(T28,'【記載例】シフト記号表（勤務時間帯）'!$C$6:$K$35,9,FALSE))</f>
        <v/>
      </c>
      <c r="U29" s="1232" t="str">
        <f>IF(U28="","",VLOOKUP(U28,'【記載例】シフト記号表（勤務時間帯）'!$C$6:$K$35,9,FALSE))</f>
        <v/>
      </c>
      <c r="V29" s="1232" t="str">
        <f>IF(V28="","",VLOOKUP(V28,'【記載例】シフト記号表（勤務時間帯）'!$C$6:$K$35,9,FALSE))</f>
        <v/>
      </c>
      <c r="W29" s="1232" t="str">
        <f>IF(W28="","",VLOOKUP(W28,'【記載例】シフト記号表（勤務時間帯）'!$C$6:$K$35,9,FALSE))</f>
        <v/>
      </c>
      <c r="X29" s="1232" t="str">
        <f>IF(X28="","",VLOOKUP(X28,'【記載例】シフト記号表（勤務時間帯）'!$C$6:$K$35,9,FALSE))</f>
        <v/>
      </c>
      <c r="Y29" s="1237">
        <f>IF(Y28="","",VLOOKUP(Y28,'【記載例】シフト記号表（勤務時間帯）'!$C$6:$K$35,9,FALSE))</f>
        <v>8</v>
      </c>
      <c r="Z29" s="1227">
        <f>IF(Z28="","",VLOOKUP(Z28,'【記載例】シフト記号表（勤務時間帯）'!$C$6:$K$35,9,FALSE))</f>
        <v>8</v>
      </c>
      <c r="AA29" s="1232" t="str">
        <f>IF(AA28="","",VLOOKUP(AA28,'【記載例】シフト記号表（勤務時間帯）'!$C$6:$K$35,9,FALSE))</f>
        <v/>
      </c>
      <c r="AB29" s="1232" t="str">
        <f>IF(AB28="","",VLOOKUP(AB28,'【記載例】シフト記号表（勤務時間帯）'!$C$6:$K$35,9,FALSE))</f>
        <v/>
      </c>
      <c r="AC29" s="1232" t="str">
        <f>IF(AC28="","",VLOOKUP(AC28,'【記載例】シフト記号表（勤務時間帯）'!$C$6:$K$35,9,FALSE))</f>
        <v/>
      </c>
      <c r="AD29" s="1232" t="str">
        <f>IF(AD28="","",VLOOKUP(AD28,'【記載例】シフト記号表（勤務時間帯）'!$C$6:$K$35,9,FALSE))</f>
        <v/>
      </c>
      <c r="AE29" s="1232" t="str">
        <f>IF(AE28="","",VLOOKUP(AE28,'【記載例】シフト記号表（勤務時間帯）'!$C$6:$K$35,9,FALSE))</f>
        <v/>
      </c>
      <c r="AF29" s="1237">
        <f>IF(AF28="","",VLOOKUP(AF28,'【記載例】シフト記号表（勤務時間帯）'!$C$6:$K$35,9,FALSE))</f>
        <v>8</v>
      </c>
      <c r="AG29" s="1227">
        <f>IF(AG28="","",VLOOKUP(AG28,'【記載例】シフト記号表（勤務時間帯）'!$C$6:$K$35,9,FALSE))</f>
        <v>8</v>
      </c>
      <c r="AH29" s="1232" t="str">
        <f>IF(AH28="","",VLOOKUP(AH28,'【記載例】シフト記号表（勤務時間帯）'!$C$6:$K$35,9,FALSE))</f>
        <v/>
      </c>
      <c r="AI29" s="1232" t="str">
        <f>IF(AI28="","",VLOOKUP(AI28,'【記載例】シフト記号表（勤務時間帯）'!$C$6:$K$35,9,FALSE))</f>
        <v/>
      </c>
      <c r="AJ29" s="1232" t="str">
        <f>IF(AJ28="","",VLOOKUP(AJ28,'【記載例】シフト記号表（勤務時間帯）'!$C$6:$K$35,9,FALSE))</f>
        <v/>
      </c>
      <c r="AK29" s="1232" t="str">
        <f>IF(AK28="","",VLOOKUP(AK28,'【記載例】シフト記号表（勤務時間帯）'!$C$6:$K$35,9,FALSE))</f>
        <v/>
      </c>
      <c r="AL29" s="1232" t="str">
        <f>IF(AL28="","",VLOOKUP(AL28,'【記載例】シフト記号表（勤務時間帯）'!$C$6:$K$35,9,FALSE))</f>
        <v/>
      </c>
      <c r="AM29" s="1237">
        <f>IF(AM28="","",VLOOKUP(AM28,'【記載例】シフト記号表（勤務時間帯）'!$C$6:$K$35,9,FALSE))</f>
        <v>8</v>
      </c>
      <c r="AN29" s="1227">
        <f>IF(AN28="","",VLOOKUP(AN28,'【記載例】シフト記号表（勤務時間帯）'!$C$6:$K$35,9,FALSE))</f>
        <v>8</v>
      </c>
      <c r="AO29" s="1232" t="str">
        <f>IF(AO28="","",VLOOKUP(AO28,'【記載例】シフト記号表（勤務時間帯）'!$C$6:$K$35,9,FALSE))</f>
        <v/>
      </c>
      <c r="AP29" s="1232" t="str">
        <f>IF(AP28="","",VLOOKUP(AP28,'【記載例】シフト記号表（勤務時間帯）'!$C$6:$K$35,9,FALSE))</f>
        <v/>
      </c>
      <c r="AQ29" s="1232" t="str">
        <f>IF(AQ28="","",VLOOKUP(AQ28,'【記載例】シフト記号表（勤務時間帯）'!$C$6:$K$35,9,FALSE))</f>
        <v/>
      </c>
      <c r="AR29" s="1232" t="str">
        <f>IF(AR28="","",VLOOKUP(AR28,'【記載例】シフト記号表（勤務時間帯）'!$C$6:$K$35,9,FALSE))</f>
        <v/>
      </c>
      <c r="AS29" s="1232" t="str">
        <f>IF(AS28="","",VLOOKUP(AS28,'【記載例】シフト記号表（勤務時間帯）'!$C$6:$K$35,9,FALSE))</f>
        <v/>
      </c>
      <c r="AT29" s="1237">
        <f>IF(AT28="","",VLOOKUP(AT28,'【記載例】シフト記号表（勤務時間帯）'!$C$6:$K$35,9,FALSE))</f>
        <v>8</v>
      </c>
      <c r="AU29" s="1227" t="str">
        <f>IF(AU28="","",VLOOKUP(AU28,'【記載例】シフト記号表（勤務時間帯）'!$C$6:$K$35,9,FALSE))</f>
        <v/>
      </c>
      <c r="AV29" s="1232" t="str">
        <f>IF(AV28="","",VLOOKUP(AV28,'【記載例】シフト記号表（勤務時間帯）'!$C$6:$K$35,9,FALSE))</f>
        <v/>
      </c>
      <c r="AW29" s="1232" t="str">
        <f>IF(AW28="","",VLOOKUP(AW28,'【記載例】シフト記号表（勤務時間帯）'!$C$6:$K$35,9,FALSE))</f>
        <v/>
      </c>
      <c r="AX29" s="1251">
        <f>IF($BB$3="４週",SUM(S29:AT29),IF($BB$3="暦月",SUM(S29:AW29),""))</f>
        <v>64</v>
      </c>
      <c r="AY29" s="1262"/>
      <c r="AZ29" s="1272">
        <f>IF($BB$3="４週",AX29/4,IF($BB$3="暦月",'【記載例】参考様式８'!AX29/('【記載例】参考様式８'!$BB$8/7),""))</f>
        <v>16</v>
      </c>
      <c r="BA29" s="1280"/>
      <c r="BB29" s="1093"/>
      <c r="BC29" s="1109"/>
      <c r="BD29" s="1109"/>
      <c r="BE29" s="1109"/>
      <c r="BF29" s="1123"/>
    </row>
    <row r="30" spans="2:58" ht="20.25" customHeight="1">
      <c r="B30" s="1153"/>
      <c r="C30" s="816"/>
      <c r="D30" s="837"/>
      <c r="E30" s="847"/>
      <c r="F30" s="850" t="str">
        <f>C28</f>
        <v>生活相談員</v>
      </c>
      <c r="G30" s="865"/>
      <c r="H30" s="878"/>
      <c r="I30" s="887"/>
      <c r="J30" s="887"/>
      <c r="K30" s="892"/>
      <c r="L30" s="904"/>
      <c r="M30" s="914"/>
      <c r="N30" s="914"/>
      <c r="O30" s="926"/>
      <c r="P30" s="1200" t="s">
        <v>702</v>
      </c>
      <c r="Q30" s="1209"/>
      <c r="R30" s="1217"/>
      <c r="S30" s="1228">
        <f>IF(S28="","",VLOOKUP(S28,'【記載例】シフト記号表（勤務時間帯）'!$C$6:$U$35,19,FALSE))</f>
        <v>7</v>
      </c>
      <c r="T30" s="1233" t="str">
        <f>IF(T28="","",VLOOKUP(T28,'【記載例】シフト記号表（勤務時間帯）'!$C$6:$U$35,19,FALSE))</f>
        <v/>
      </c>
      <c r="U30" s="1233" t="str">
        <f>IF(U28="","",VLOOKUP(U28,'【記載例】シフト記号表（勤務時間帯）'!$C$6:$U$35,19,FALSE))</f>
        <v/>
      </c>
      <c r="V30" s="1233" t="str">
        <f>IF(V28="","",VLOOKUP(V28,'【記載例】シフト記号表（勤務時間帯）'!$C$6:$U$35,19,FALSE))</f>
        <v/>
      </c>
      <c r="W30" s="1233" t="str">
        <f>IF(W28="","",VLOOKUP(W28,'【記載例】シフト記号表（勤務時間帯）'!$C$6:$U$35,19,FALSE))</f>
        <v/>
      </c>
      <c r="X30" s="1233" t="str">
        <f>IF(X28="","",VLOOKUP(X28,'【記載例】シフト記号表（勤務時間帯）'!$C$6:$U$35,19,FALSE))</f>
        <v/>
      </c>
      <c r="Y30" s="1238">
        <f>IF(Y28="","",VLOOKUP(Y28,'【記載例】シフト記号表（勤務時間帯）'!$C$6:$U$35,19,FALSE))</f>
        <v>7</v>
      </c>
      <c r="Z30" s="1228">
        <f>IF(Z28="","",VLOOKUP(Z28,'【記載例】シフト記号表（勤務時間帯）'!$C$6:$U$35,19,FALSE))</f>
        <v>7</v>
      </c>
      <c r="AA30" s="1233" t="str">
        <f>IF(AA28="","",VLOOKUP(AA28,'【記載例】シフト記号表（勤務時間帯）'!$C$6:$U$35,19,FALSE))</f>
        <v/>
      </c>
      <c r="AB30" s="1233" t="str">
        <f>IF(AB28="","",VLOOKUP(AB28,'【記載例】シフト記号表（勤務時間帯）'!$C$6:$U$35,19,FALSE))</f>
        <v/>
      </c>
      <c r="AC30" s="1233" t="str">
        <f>IF(AC28="","",VLOOKUP(AC28,'【記載例】シフト記号表（勤務時間帯）'!$C$6:$U$35,19,FALSE))</f>
        <v/>
      </c>
      <c r="AD30" s="1233" t="str">
        <f>IF(AD28="","",VLOOKUP(AD28,'【記載例】シフト記号表（勤務時間帯）'!$C$6:$U$35,19,FALSE))</f>
        <v/>
      </c>
      <c r="AE30" s="1233" t="str">
        <f>IF(AE28="","",VLOOKUP(AE28,'【記載例】シフト記号表（勤務時間帯）'!$C$6:$U$35,19,FALSE))</f>
        <v/>
      </c>
      <c r="AF30" s="1238">
        <f>IF(AF28="","",VLOOKUP(AF28,'【記載例】シフト記号表（勤務時間帯）'!$C$6:$U$35,19,FALSE))</f>
        <v>7</v>
      </c>
      <c r="AG30" s="1228">
        <f>IF(AG28="","",VLOOKUP(AG28,'【記載例】シフト記号表（勤務時間帯）'!$C$6:$U$35,19,FALSE))</f>
        <v>7</v>
      </c>
      <c r="AH30" s="1233" t="str">
        <f>IF(AH28="","",VLOOKUP(AH28,'【記載例】シフト記号表（勤務時間帯）'!$C$6:$U$35,19,FALSE))</f>
        <v/>
      </c>
      <c r="AI30" s="1233" t="str">
        <f>IF(AI28="","",VLOOKUP(AI28,'【記載例】シフト記号表（勤務時間帯）'!$C$6:$U$35,19,FALSE))</f>
        <v/>
      </c>
      <c r="AJ30" s="1233" t="str">
        <f>IF(AJ28="","",VLOOKUP(AJ28,'【記載例】シフト記号表（勤務時間帯）'!$C$6:$U$35,19,FALSE))</f>
        <v/>
      </c>
      <c r="AK30" s="1233" t="str">
        <f>IF(AK28="","",VLOOKUP(AK28,'【記載例】シフト記号表（勤務時間帯）'!$C$6:$U$35,19,FALSE))</f>
        <v/>
      </c>
      <c r="AL30" s="1233" t="str">
        <f>IF(AL28="","",VLOOKUP(AL28,'【記載例】シフト記号表（勤務時間帯）'!$C$6:$U$35,19,FALSE))</f>
        <v/>
      </c>
      <c r="AM30" s="1238">
        <f>IF(AM28="","",VLOOKUP(AM28,'【記載例】シフト記号表（勤務時間帯）'!$C$6:$U$35,19,FALSE))</f>
        <v>7</v>
      </c>
      <c r="AN30" s="1228">
        <f>IF(AN28="","",VLOOKUP(AN28,'【記載例】シフト記号表（勤務時間帯）'!$C$6:$U$35,19,FALSE))</f>
        <v>7</v>
      </c>
      <c r="AO30" s="1233" t="str">
        <f>IF(AO28="","",VLOOKUP(AO28,'【記載例】シフト記号表（勤務時間帯）'!$C$6:$U$35,19,FALSE))</f>
        <v/>
      </c>
      <c r="AP30" s="1233" t="str">
        <f>IF(AP28="","",VLOOKUP(AP28,'【記載例】シフト記号表（勤務時間帯）'!$C$6:$U$35,19,FALSE))</f>
        <v/>
      </c>
      <c r="AQ30" s="1233" t="str">
        <f>IF(AQ28="","",VLOOKUP(AQ28,'【記載例】シフト記号表（勤務時間帯）'!$C$6:$U$35,19,FALSE))</f>
        <v/>
      </c>
      <c r="AR30" s="1233" t="str">
        <f>IF(AR28="","",VLOOKUP(AR28,'【記載例】シフト記号表（勤務時間帯）'!$C$6:$U$35,19,FALSE))</f>
        <v/>
      </c>
      <c r="AS30" s="1233" t="str">
        <f>IF(AS28="","",VLOOKUP(AS28,'【記載例】シフト記号表（勤務時間帯）'!$C$6:$U$35,19,FALSE))</f>
        <v/>
      </c>
      <c r="AT30" s="1238">
        <f>IF(AT28="","",VLOOKUP(AT28,'【記載例】シフト記号表（勤務時間帯）'!$C$6:$U$35,19,FALSE))</f>
        <v>7</v>
      </c>
      <c r="AU30" s="1228" t="str">
        <f>IF(AU28="","",VLOOKUP(AU28,'【記載例】シフト記号表（勤務時間帯）'!$C$6:$U$35,19,FALSE))</f>
        <v/>
      </c>
      <c r="AV30" s="1233" t="str">
        <f>IF(AV28="","",VLOOKUP(AV28,'【記載例】シフト記号表（勤務時間帯）'!$C$6:$U$35,19,FALSE))</f>
        <v/>
      </c>
      <c r="AW30" s="1233" t="str">
        <f>IF(AW28="","",VLOOKUP(AW28,'【記載例】シフト記号表（勤務時間帯）'!$C$6:$U$35,19,FALSE))</f>
        <v/>
      </c>
      <c r="AX30" s="1252">
        <f>IF($BB$3="４週",SUM(S30:AT30),IF($BB$3="暦月",SUM(S30:AW30),""))</f>
        <v>56</v>
      </c>
      <c r="AY30" s="1263"/>
      <c r="AZ30" s="1273">
        <f>IF($BB$3="４週",AX30/4,IF($BB$3="暦月",'【記載例】参考様式８'!AX30/('【記載例】参考様式８'!$BB$8/7),""))</f>
        <v>14</v>
      </c>
      <c r="BA30" s="1281"/>
      <c r="BB30" s="1094"/>
      <c r="BC30" s="1110"/>
      <c r="BD30" s="1110"/>
      <c r="BE30" s="1110"/>
      <c r="BF30" s="1124"/>
    </row>
    <row r="31" spans="2:58" ht="20.25" customHeight="1">
      <c r="B31" s="1153">
        <f>B28+1</f>
        <v>4</v>
      </c>
      <c r="C31" s="814" t="s">
        <v>687</v>
      </c>
      <c r="D31" s="835"/>
      <c r="E31" s="845"/>
      <c r="F31" s="852"/>
      <c r="G31" s="852" t="s">
        <v>682</v>
      </c>
      <c r="H31" s="879" t="s">
        <v>725</v>
      </c>
      <c r="I31" s="887"/>
      <c r="J31" s="887"/>
      <c r="K31" s="892"/>
      <c r="L31" s="903" t="s">
        <v>730</v>
      </c>
      <c r="M31" s="913"/>
      <c r="N31" s="913"/>
      <c r="O31" s="925"/>
      <c r="P31" s="1201" t="s">
        <v>554</v>
      </c>
      <c r="Q31" s="1210"/>
      <c r="R31" s="1218"/>
      <c r="S31" s="965" t="s">
        <v>732</v>
      </c>
      <c r="T31" s="978"/>
      <c r="U31" s="978" t="s">
        <v>732</v>
      </c>
      <c r="V31" s="978" t="s">
        <v>732</v>
      </c>
      <c r="W31" s="978"/>
      <c r="X31" s="978" t="s">
        <v>732</v>
      </c>
      <c r="Y31" s="991"/>
      <c r="Z31" s="965" t="s">
        <v>732</v>
      </c>
      <c r="AA31" s="978"/>
      <c r="AB31" s="978" t="s">
        <v>732</v>
      </c>
      <c r="AC31" s="978" t="s">
        <v>732</v>
      </c>
      <c r="AD31" s="978"/>
      <c r="AE31" s="978" t="s">
        <v>732</v>
      </c>
      <c r="AF31" s="991"/>
      <c r="AG31" s="965" t="s">
        <v>732</v>
      </c>
      <c r="AH31" s="978"/>
      <c r="AI31" s="978" t="s">
        <v>732</v>
      </c>
      <c r="AJ31" s="978" t="s">
        <v>732</v>
      </c>
      <c r="AK31" s="978"/>
      <c r="AL31" s="978" t="s">
        <v>732</v>
      </c>
      <c r="AM31" s="991"/>
      <c r="AN31" s="965" t="s">
        <v>732</v>
      </c>
      <c r="AO31" s="978"/>
      <c r="AP31" s="978" t="s">
        <v>732</v>
      </c>
      <c r="AQ31" s="978" t="s">
        <v>732</v>
      </c>
      <c r="AR31" s="978"/>
      <c r="AS31" s="978" t="s">
        <v>732</v>
      </c>
      <c r="AT31" s="991"/>
      <c r="AU31" s="965"/>
      <c r="AV31" s="978"/>
      <c r="AW31" s="978"/>
      <c r="AX31" s="1253"/>
      <c r="AY31" s="1264"/>
      <c r="AZ31" s="1274"/>
      <c r="BA31" s="1282"/>
      <c r="BB31" s="1095" t="s">
        <v>735</v>
      </c>
      <c r="BC31" s="1111"/>
      <c r="BD31" s="1111"/>
      <c r="BE31" s="1111"/>
      <c r="BF31" s="1125"/>
    </row>
    <row r="32" spans="2:58" ht="20.25" customHeight="1">
      <c r="B32" s="1153"/>
      <c r="C32" s="815"/>
      <c r="D32" s="836"/>
      <c r="E32" s="846"/>
      <c r="F32" s="850"/>
      <c r="G32" s="864"/>
      <c r="H32" s="878"/>
      <c r="I32" s="887"/>
      <c r="J32" s="887"/>
      <c r="K32" s="892"/>
      <c r="L32" s="902"/>
      <c r="M32" s="912"/>
      <c r="N32" s="912"/>
      <c r="O32" s="924"/>
      <c r="P32" s="1199" t="s">
        <v>701</v>
      </c>
      <c r="Q32" s="1208"/>
      <c r="R32" s="1216"/>
      <c r="S32" s="1227">
        <f>IF(S31="","",VLOOKUP(S31,'【記載例】シフト記号表（勤務時間帯）'!$C$6:$K$35,9,FALSE))</f>
        <v>4</v>
      </c>
      <c r="T32" s="1232" t="str">
        <f>IF(T31="","",VLOOKUP(T31,'【記載例】シフト記号表（勤務時間帯）'!$C$6:$K$35,9,FALSE))</f>
        <v/>
      </c>
      <c r="U32" s="1232">
        <f>IF(U31="","",VLOOKUP(U31,'【記載例】シフト記号表（勤務時間帯）'!$C$6:$K$35,9,FALSE))</f>
        <v>4</v>
      </c>
      <c r="V32" s="1232">
        <f>IF(V31="","",VLOOKUP(V31,'【記載例】シフト記号表（勤務時間帯）'!$C$6:$K$35,9,FALSE))</f>
        <v>4</v>
      </c>
      <c r="W32" s="1232" t="str">
        <f>IF(W31="","",VLOOKUP(W31,'【記載例】シフト記号表（勤務時間帯）'!$C$6:$K$35,9,FALSE))</f>
        <v/>
      </c>
      <c r="X32" s="1232">
        <f>IF(X31="","",VLOOKUP(X31,'【記載例】シフト記号表（勤務時間帯）'!$C$6:$K$35,9,FALSE))</f>
        <v>4</v>
      </c>
      <c r="Y32" s="1237" t="str">
        <f>IF(Y31="","",VLOOKUP(Y31,'【記載例】シフト記号表（勤務時間帯）'!$C$6:$K$35,9,FALSE))</f>
        <v/>
      </c>
      <c r="Z32" s="1227">
        <f>IF(Z31="","",VLOOKUP(Z31,'【記載例】シフト記号表（勤務時間帯）'!$C$6:$K$35,9,FALSE))</f>
        <v>4</v>
      </c>
      <c r="AA32" s="1232" t="str">
        <f>IF(AA31="","",VLOOKUP(AA31,'【記載例】シフト記号表（勤務時間帯）'!$C$6:$K$35,9,FALSE))</f>
        <v/>
      </c>
      <c r="AB32" s="1232">
        <f>IF(AB31="","",VLOOKUP(AB31,'【記載例】シフト記号表（勤務時間帯）'!$C$6:$K$35,9,FALSE))</f>
        <v>4</v>
      </c>
      <c r="AC32" s="1232">
        <f>IF(AC31="","",VLOOKUP(AC31,'【記載例】シフト記号表（勤務時間帯）'!$C$6:$K$35,9,FALSE))</f>
        <v>4</v>
      </c>
      <c r="AD32" s="1232" t="str">
        <f>IF(AD31="","",VLOOKUP(AD31,'【記載例】シフト記号表（勤務時間帯）'!$C$6:$K$35,9,FALSE))</f>
        <v/>
      </c>
      <c r="AE32" s="1232">
        <f>IF(AE31="","",VLOOKUP(AE31,'【記載例】シフト記号表（勤務時間帯）'!$C$6:$K$35,9,FALSE))</f>
        <v>4</v>
      </c>
      <c r="AF32" s="1237" t="str">
        <f>IF(AF31="","",VLOOKUP(AF31,'【記載例】シフト記号表（勤務時間帯）'!$C$6:$K$35,9,FALSE))</f>
        <v/>
      </c>
      <c r="AG32" s="1227">
        <f>IF(AG31="","",VLOOKUP(AG31,'【記載例】シフト記号表（勤務時間帯）'!$C$6:$K$35,9,FALSE))</f>
        <v>4</v>
      </c>
      <c r="AH32" s="1232" t="str">
        <f>IF(AH31="","",VLOOKUP(AH31,'【記載例】シフト記号表（勤務時間帯）'!$C$6:$K$35,9,FALSE))</f>
        <v/>
      </c>
      <c r="AI32" s="1232">
        <f>IF(AI31="","",VLOOKUP(AI31,'【記載例】シフト記号表（勤務時間帯）'!$C$6:$K$35,9,FALSE))</f>
        <v>4</v>
      </c>
      <c r="AJ32" s="1232">
        <f>IF(AJ31="","",VLOOKUP(AJ31,'【記載例】シフト記号表（勤務時間帯）'!$C$6:$K$35,9,FALSE))</f>
        <v>4</v>
      </c>
      <c r="AK32" s="1232" t="str">
        <f>IF(AK31="","",VLOOKUP(AK31,'【記載例】シフト記号表（勤務時間帯）'!$C$6:$K$35,9,FALSE))</f>
        <v/>
      </c>
      <c r="AL32" s="1232">
        <f>IF(AL31="","",VLOOKUP(AL31,'【記載例】シフト記号表（勤務時間帯）'!$C$6:$K$35,9,FALSE))</f>
        <v>4</v>
      </c>
      <c r="AM32" s="1237" t="str">
        <f>IF(AM31="","",VLOOKUP(AM31,'【記載例】シフト記号表（勤務時間帯）'!$C$6:$K$35,9,FALSE))</f>
        <v/>
      </c>
      <c r="AN32" s="1227">
        <f>IF(AN31="","",VLOOKUP(AN31,'【記載例】シフト記号表（勤務時間帯）'!$C$6:$K$35,9,FALSE))</f>
        <v>4</v>
      </c>
      <c r="AO32" s="1232" t="str">
        <f>IF(AO31="","",VLOOKUP(AO31,'【記載例】シフト記号表（勤務時間帯）'!$C$6:$K$35,9,FALSE))</f>
        <v/>
      </c>
      <c r="AP32" s="1232">
        <f>IF(AP31="","",VLOOKUP(AP31,'【記載例】シフト記号表（勤務時間帯）'!$C$6:$K$35,9,FALSE))</f>
        <v>4</v>
      </c>
      <c r="AQ32" s="1232">
        <f>IF(AQ31="","",VLOOKUP(AQ31,'【記載例】シフト記号表（勤務時間帯）'!$C$6:$K$35,9,FALSE))</f>
        <v>4</v>
      </c>
      <c r="AR32" s="1232" t="str">
        <f>IF(AR31="","",VLOOKUP(AR31,'【記載例】シフト記号表（勤務時間帯）'!$C$6:$K$35,9,FALSE))</f>
        <v/>
      </c>
      <c r="AS32" s="1232">
        <f>IF(AS31="","",VLOOKUP(AS31,'【記載例】シフト記号表（勤務時間帯）'!$C$6:$K$35,9,FALSE))</f>
        <v>4</v>
      </c>
      <c r="AT32" s="1237" t="str">
        <f>IF(AT31="","",VLOOKUP(AT31,'【記載例】シフト記号表（勤務時間帯）'!$C$6:$K$35,9,FALSE))</f>
        <v/>
      </c>
      <c r="AU32" s="1227" t="str">
        <f>IF(AU31="","",VLOOKUP(AU31,'【記載例】シフト記号表（勤務時間帯）'!$C$6:$K$35,9,FALSE))</f>
        <v/>
      </c>
      <c r="AV32" s="1232" t="str">
        <f>IF(AV31="","",VLOOKUP(AV31,'【記載例】シフト記号表（勤務時間帯）'!$C$6:$K$35,9,FALSE))</f>
        <v/>
      </c>
      <c r="AW32" s="1232" t="str">
        <f>IF(AW31="","",VLOOKUP(AW31,'【記載例】シフト記号表（勤務時間帯）'!$C$6:$K$35,9,FALSE))</f>
        <v/>
      </c>
      <c r="AX32" s="1251">
        <f>IF($BB$3="４週",SUM(S32:AT32),IF($BB$3="暦月",SUM(S32:AW32),""))</f>
        <v>64</v>
      </c>
      <c r="AY32" s="1262"/>
      <c r="AZ32" s="1272">
        <f>IF($BB$3="４週",AX32/4,IF($BB$3="暦月",'【記載例】参考様式８'!AX32/('【記載例】参考様式８'!$BB$8/7),""))</f>
        <v>16</v>
      </c>
      <c r="BA32" s="1280"/>
      <c r="BB32" s="1093"/>
      <c r="BC32" s="1109"/>
      <c r="BD32" s="1109"/>
      <c r="BE32" s="1109"/>
      <c r="BF32" s="1123"/>
    </row>
    <row r="33" spans="2:58" ht="20.25" customHeight="1">
      <c r="B33" s="1153"/>
      <c r="C33" s="816"/>
      <c r="D33" s="837"/>
      <c r="E33" s="847"/>
      <c r="F33" s="850" t="str">
        <f>C31</f>
        <v>看護職員</v>
      </c>
      <c r="G33" s="865"/>
      <c r="H33" s="878"/>
      <c r="I33" s="887"/>
      <c r="J33" s="887"/>
      <c r="K33" s="892"/>
      <c r="L33" s="904"/>
      <c r="M33" s="914"/>
      <c r="N33" s="914"/>
      <c r="O33" s="926"/>
      <c r="P33" s="1200" t="s">
        <v>702</v>
      </c>
      <c r="Q33" s="1209"/>
      <c r="R33" s="1217"/>
      <c r="S33" s="1228">
        <f>IF(S31="","",VLOOKUP(S31,'【記載例】シフト記号表（勤務時間帯）'!$C$6:$U$35,19,FALSE))</f>
        <v>4</v>
      </c>
      <c r="T33" s="1233" t="str">
        <f>IF(T31="","",VLOOKUP(T31,'【記載例】シフト記号表（勤務時間帯）'!$C$6:$U$35,19,FALSE))</f>
        <v/>
      </c>
      <c r="U33" s="1233">
        <f>IF(U31="","",VLOOKUP(U31,'【記載例】シフト記号表（勤務時間帯）'!$C$6:$U$35,19,FALSE))</f>
        <v>4</v>
      </c>
      <c r="V33" s="1233">
        <f>IF(V31="","",VLOOKUP(V31,'【記載例】シフト記号表（勤務時間帯）'!$C$6:$U$35,19,FALSE))</f>
        <v>4</v>
      </c>
      <c r="W33" s="1233" t="str">
        <f>IF(W31="","",VLOOKUP(W31,'【記載例】シフト記号表（勤務時間帯）'!$C$6:$U$35,19,FALSE))</f>
        <v/>
      </c>
      <c r="X33" s="1233">
        <f>IF(X31="","",VLOOKUP(X31,'【記載例】シフト記号表（勤務時間帯）'!$C$6:$U$35,19,FALSE))</f>
        <v>4</v>
      </c>
      <c r="Y33" s="1238" t="str">
        <f>IF(Y31="","",VLOOKUP(Y31,'【記載例】シフト記号表（勤務時間帯）'!$C$6:$U$35,19,FALSE))</f>
        <v/>
      </c>
      <c r="Z33" s="1228">
        <f>IF(Z31="","",VLOOKUP(Z31,'【記載例】シフト記号表（勤務時間帯）'!$C$6:$U$35,19,FALSE))</f>
        <v>4</v>
      </c>
      <c r="AA33" s="1233" t="str">
        <f>IF(AA31="","",VLOOKUP(AA31,'【記載例】シフト記号表（勤務時間帯）'!$C$6:$U$35,19,FALSE))</f>
        <v/>
      </c>
      <c r="AB33" s="1233">
        <f>IF(AB31="","",VLOOKUP(AB31,'【記載例】シフト記号表（勤務時間帯）'!$C$6:$U$35,19,FALSE))</f>
        <v>4</v>
      </c>
      <c r="AC33" s="1233">
        <f>IF(AC31="","",VLOOKUP(AC31,'【記載例】シフト記号表（勤務時間帯）'!$C$6:$U$35,19,FALSE))</f>
        <v>4</v>
      </c>
      <c r="AD33" s="1233" t="str">
        <f>IF(AD31="","",VLOOKUP(AD31,'【記載例】シフト記号表（勤務時間帯）'!$C$6:$U$35,19,FALSE))</f>
        <v/>
      </c>
      <c r="AE33" s="1233">
        <f>IF(AE31="","",VLOOKUP(AE31,'【記載例】シフト記号表（勤務時間帯）'!$C$6:$U$35,19,FALSE))</f>
        <v>4</v>
      </c>
      <c r="AF33" s="1238" t="str">
        <f>IF(AF31="","",VLOOKUP(AF31,'【記載例】シフト記号表（勤務時間帯）'!$C$6:$U$35,19,FALSE))</f>
        <v/>
      </c>
      <c r="AG33" s="1228">
        <f>IF(AG31="","",VLOOKUP(AG31,'【記載例】シフト記号表（勤務時間帯）'!$C$6:$U$35,19,FALSE))</f>
        <v>4</v>
      </c>
      <c r="AH33" s="1233" t="str">
        <f>IF(AH31="","",VLOOKUP(AH31,'【記載例】シフト記号表（勤務時間帯）'!$C$6:$U$35,19,FALSE))</f>
        <v/>
      </c>
      <c r="AI33" s="1233">
        <f>IF(AI31="","",VLOOKUP(AI31,'【記載例】シフト記号表（勤務時間帯）'!$C$6:$U$35,19,FALSE))</f>
        <v>4</v>
      </c>
      <c r="AJ33" s="1233">
        <f>IF(AJ31="","",VLOOKUP(AJ31,'【記載例】シフト記号表（勤務時間帯）'!$C$6:$U$35,19,FALSE))</f>
        <v>4</v>
      </c>
      <c r="AK33" s="1233" t="str">
        <f>IF(AK31="","",VLOOKUP(AK31,'【記載例】シフト記号表（勤務時間帯）'!$C$6:$U$35,19,FALSE))</f>
        <v/>
      </c>
      <c r="AL33" s="1233">
        <f>IF(AL31="","",VLOOKUP(AL31,'【記載例】シフト記号表（勤務時間帯）'!$C$6:$U$35,19,FALSE))</f>
        <v>4</v>
      </c>
      <c r="AM33" s="1238" t="str">
        <f>IF(AM31="","",VLOOKUP(AM31,'【記載例】シフト記号表（勤務時間帯）'!$C$6:$U$35,19,FALSE))</f>
        <v/>
      </c>
      <c r="AN33" s="1228">
        <f>IF(AN31="","",VLOOKUP(AN31,'【記載例】シフト記号表（勤務時間帯）'!$C$6:$U$35,19,FALSE))</f>
        <v>4</v>
      </c>
      <c r="AO33" s="1233" t="str">
        <f>IF(AO31="","",VLOOKUP(AO31,'【記載例】シフト記号表（勤務時間帯）'!$C$6:$U$35,19,FALSE))</f>
        <v/>
      </c>
      <c r="AP33" s="1233">
        <f>IF(AP31="","",VLOOKUP(AP31,'【記載例】シフト記号表（勤務時間帯）'!$C$6:$U$35,19,FALSE))</f>
        <v>4</v>
      </c>
      <c r="AQ33" s="1233">
        <f>IF(AQ31="","",VLOOKUP(AQ31,'【記載例】シフト記号表（勤務時間帯）'!$C$6:$U$35,19,FALSE))</f>
        <v>4</v>
      </c>
      <c r="AR33" s="1233" t="str">
        <f>IF(AR31="","",VLOOKUP(AR31,'【記載例】シフト記号表（勤務時間帯）'!$C$6:$U$35,19,FALSE))</f>
        <v/>
      </c>
      <c r="AS33" s="1233">
        <f>IF(AS31="","",VLOOKUP(AS31,'【記載例】シフト記号表（勤務時間帯）'!$C$6:$U$35,19,FALSE))</f>
        <v>4</v>
      </c>
      <c r="AT33" s="1238" t="str">
        <f>IF(AT31="","",VLOOKUP(AT31,'【記載例】シフト記号表（勤務時間帯）'!$C$6:$U$35,19,FALSE))</f>
        <v/>
      </c>
      <c r="AU33" s="1228" t="str">
        <f>IF(AU31="","",VLOOKUP(AU31,'【記載例】シフト記号表（勤務時間帯）'!$C$6:$U$35,19,FALSE))</f>
        <v/>
      </c>
      <c r="AV33" s="1233" t="str">
        <f>IF(AV31="","",VLOOKUP(AV31,'【記載例】シフト記号表（勤務時間帯）'!$C$6:$U$35,19,FALSE))</f>
        <v/>
      </c>
      <c r="AW33" s="1233" t="str">
        <f>IF(AW31="","",VLOOKUP(AW31,'【記載例】シフト記号表（勤務時間帯）'!$C$6:$U$35,19,FALSE))</f>
        <v/>
      </c>
      <c r="AX33" s="1252">
        <f>IF($BB$3="４週",SUM(S33:AT33),IF($BB$3="暦月",SUM(S33:AW33),""))</f>
        <v>64</v>
      </c>
      <c r="AY33" s="1263"/>
      <c r="AZ33" s="1273">
        <f>IF($BB$3="４週",AX33/4,IF($BB$3="暦月",'【記載例】参考様式８'!AX33/('【記載例】参考様式８'!$BB$8/7),""))</f>
        <v>16</v>
      </c>
      <c r="BA33" s="1281"/>
      <c r="BB33" s="1094"/>
      <c r="BC33" s="1110"/>
      <c r="BD33" s="1110"/>
      <c r="BE33" s="1110"/>
      <c r="BF33" s="1124"/>
    </row>
    <row r="34" spans="2:58" ht="20.25" customHeight="1">
      <c r="B34" s="1153">
        <f>B31+1</f>
        <v>5</v>
      </c>
      <c r="C34" s="814" t="s">
        <v>687</v>
      </c>
      <c r="D34" s="835"/>
      <c r="E34" s="845"/>
      <c r="F34" s="852"/>
      <c r="G34" s="852" t="s">
        <v>664</v>
      </c>
      <c r="H34" s="879" t="s">
        <v>726</v>
      </c>
      <c r="I34" s="887"/>
      <c r="J34" s="887"/>
      <c r="K34" s="892"/>
      <c r="L34" s="903" t="s">
        <v>389</v>
      </c>
      <c r="M34" s="913"/>
      <c r="N34" s="913"/>
      <c r="O34" s="925"/>
      <c r="P34" s="1201" t="s">
        <v>554</v>
      </c>
      <c r="Q34" s="1210"/>
      <c r="R34" s="1218"/>
      <c r="S34" s="965"/>
      <c r="T34" s="978" t="s">
        <v>732</v>
      </c>
      <c r="U34" s="978"/>
      <c r="V34" s="978"/>
      <c r="W34" s="978" t="s">
        <v>732</v>
      </c>
      <c r="X34" s="978"/>
      <c r="Y34" s="991" t="s">
        <v>732</v>
      </c>
      <c r="Z34" s="965"/>
      <c r="AA34" s="978" t="s">
        <v>732</v>
      </c>
      <c r="AB34" s="978"/>
      <c r="AC34" s="978"/>
      <c r="AD34" s="978" t="s">
        <v>732</v>
      </c>
      <c r="AE34" s="978"/>
      <c r="AF34" s="991" t="s">
        <v>732</v>
      </c>
      <c r="AG34" s="965"/>
      <c r="AH34" s="978" t="s">
        <v>732</v>
      </c>
      <c r="AI34" s="978"/>
      <c r="AJ34" s="978"/>
      <c r="AK34" s="978" t="s">
        <v>732</v>
      </c>
      <c r="AL34" s="978"/>
      <c r="AM34" s="991" t="s">
        <v>732</v>
      </c>
      <c r="AN34" s="965"/>
      <c r="AO34" s="978" t="s">
        <v>732</v>
      </c>
      <c r="AP34" s="978"/>
      <c r="AQ34" s="978"/>
      <c r="AR34" s="978" t="s">
        <v>732</v>
      </c>
      <c r="AS34" s="978"/>
      <c r="AT34" s="991" t="s">
        <v>732</v>
      </c>
      <c r="AU34" s="965"/>
      <c r="AV34" s="978"/>
      <c r="AW34" s="978"/>
      <c r="AX34" s="1253"/>
      <c r="AY34" s="1264"/>
      <c r="AZ34" s="1274"/>
      <c r="BA34" s="1282"/>
      <c r="BB34" s="1095" t="s">
        <v>478</v>
      </c>
      <c r="BC34" s="1111"/>
      <c r="BD34" s="1111"/>
      <c r="BE34" s="1111"/>
      <c r="BF34" s="1125"/>
    </row>
    <row r="35" spans="2:58" ht="20.25" customHeight="1">
      <c r="B35" s="1153"/>
      <c r="C35" s="815"/>
      <c r="D35" s="836"/>
      <c r="E35" s="846"/>
      <c r="F35" s="850"/>
      <c r="G35" s="864"/>
      <c r="H35" s="878"/>
      <c r="I35" s="887"/>
      <c r="J35" s="887"/>
      <c r="K35" s="892"/>
      <c r="L35" s="902"/>
      <c r="M35" s="912"/>
      <c r="N35" s="912"/>
      <c r="O35" s="924"/>
      <c r="P35" s="1199" t="s">
        <v>701</v>
      </c>
      <c r="Q35" s="1208"/>
      <c r="R35" s="1216"/>
      <c r="S35" s="1227" t="str">
        <f>IF(S34="","",VLOOKUP(S34,'【記載例】シフト記号表（勤務時間帯）'!$C$6:$K$35,9,FALSE))</f>
        <v/>
      </c>
      <c r="T35" s="1232">
        <f>IF(T34="","",VLOOKUP(T34,'【記載例】シフト記号表（勤務時間帯）'!$C$6:$K$35,9,FALSE))</f>
        <v>4</v>
      </c>
      <c r="U35" s="1232" t="str">
        <f>IF(U34="","",VLOOKUP(U34,'【記載例】シフト記号表（勤務時間帯）'!$C$6:$K$35,9,FALSE))</f>
        <v/>
      </c>
      <c r="V35" s="1232" t="str">
        <f>IF(V34="","",VLOOKUP(V34,'【記載例】シフト記号表（勤務時間帯）'!$C$6:$K$35,9,FALSE))</f>
        <v/>
      </c>
      <c r="W35" s="1232">
        <f>IF(W34="","",VLOOKUP(W34,'【記載例】シフト記号表（勤務時間帯）'!$C$6:$K$35,9,FALSE))</f>
        <v>4</v>
      </c>
      <c r="X35" s="1232" t="str">
        <f>IF(X34="","",VLOOKUP(X34,'【記載例】シフト記号表（勤務時間帯）'!$C$6:$K$35,9,FALSE))</f>
        <v/>
      </c>
      <c r="Y35" s="1237">
        <f>IF(Y34="","",VLOOKUP(Y34,'【記載例】シフト記号表（勤務時間帯）'!$C$6:$K$35,9,FALSE))</f>
        <v>4</v>
      </c>
      <c r="Z35" s="1227" t="str">
        <f>IF(Z34="","",VLOOKUP(Z34,'【記載例】シフト記号表（勤務時間帯）'!$C$6:$K$35,9,FALSE))</f>
        <v/>
      </c>
      <c r="AA35" s="1232">
        <f>IF(AA34="","",VLOOKUP(AA34,'【記載例】シフト記号表（勤務時間帯）'!$C$6:$K$35,9,FALSE))</f>
        <v>4</v>
      </c>
      <c r="AB35" s="1232" t="str">
        <f>IF(AB34="","",VLOOKUP(AB34,'【記載例】シフト記号表（勤務時間帯）'!$C$6:$K$35,9,FALSE))</f>
        <v/>
      </c>
      <c r="AC35" s="1232" t="str">
        <f>IF(AC34="","",VLOOKUP(AC34,'【記載例】シフト記号表（勤務時間帯）'!$C$6:$K$35,9,FALSE))</f>
        <v/>
      </c>
      <c r="AD35" s="1232">
        <f>IF(AD34="","",VLOOKUP(AD34,'【記載例】シフト記号表（勤務時間帯）'!$C$6:$K$35,9,FALSE))</f>
        <v>4</v>
      </c>
      <c r="AE35" s="1232" t="str">
        <f>IF(AE34="","",VLOOKUP(AE34,'【記載例】シフト記号表（勤務時間帯）'!$C$6:$K$35,9,FALSE))</f>
        <v/>
      </c>
      <c r="AF35" s="1237">
        <f>IF(AF34="","",VLOOKUP(AF34,'【記載例】シフト記号表（勤務時間帯）'!$C$6:$K$35,9,FALSE))</f>
        <v>4</v>
      </c>
      <c r="AG35" s="1227" t="str">
        <f>IF(AG34="","",VLOOKUP(AG34,'【記載例】シフト記号表（勤務時間帯）'!$C$6:$K$35,9,FALSE))</f>
        <v/>
      </c>
      <c r="AH35" s="1232">
        <f>IF(AH34="","",VLOOKUP(AH34,'【記載例】シフト記号表（勤務時間帯）'!$C$6:$K$35,9,FALSE))</f>
        <v>4</v>
      </c>
      <c r="AI35" s="1232" t="str">
        <f>IF(AI34="","",VLOOKUP(AI34,'【記載例】シフト記号表（勤務時間帯）'!$C$6:$K$35,9,FALSE))</f>
        <v/>
      </c>
      <c r="AJ35" s="1232" t="str">
        <f>IF(AJ34="","",VLOOKUP(AJ34,'【記載例】シフト記号表（勤務時間帯）'!$C$6:$K$35,9,FALSE))</f>
        <v/>
      </c>
      <c r="AK35" s="1232">
        <f>IF(AK34="","",VLOOKUP(AK34,'【記載例】シフト記号表（勤務時間帯）'!$C$6:$K$35,9,FALSE))</f>
        <v>4</v>
      </c>
      <c r="AL35" s="1232" t="str">
        <f>IF(AL34="","",VLOOKUP(AL34,'【記載例】シフト記号表（勤務時間帯）'!$C$6:$K$35,9,FALSE))</f>
        <v/>
      </c>
      <c r="AM35" s="1237">
        <f>IF(AM34="","",VLOOKUP(AM34,'【記載例】シフト記号表（勤務時間帯）'!$C$6:$K$35,9,FALSE))</f>
        <v>4</v>
      </c>
      <c r="AN35" s="1227" t="str">
        <f>IF(AN34="","",VLOOKUP(AN34,'【記載例】シフト記号表（勤務時間帯）'!$C$6:$K$35,9,FALSE))</f>
        <v/>
      </c>
      <c r="AO35" s="1232">
        <f>IF(AO34="","",VLOOKUP(AO34,'【記載例】シフト記号表（勤務時間帯）'!$C$6:$K$35,9,FALSE))</f>
        <v>4</v>
      </c>
      <c r="AP35" s="1232" t="str">
        <f>IF(AP34="","",VLOOKUP(AP34,'【記載例】シフト記号表（勤務時間帯）'!$C$6:$K$35,9,FALSE))</f>
        <v/>
      </c>
      <c r="AQ35" s="1232" t="str">
        <f>IF(AQ34="","",VLOOKUP(AQ34,'【記載例】シフト記号表（勤務時間帯）'!$C$6:$K$35,9,FALSE))</f>
        <v/>
      </c>
      <c r="AR35" s="1232">
        <f>IF(AR34="","",VLOOKUP(AR34,'【記載例】シフト記号表（勤務時間帯）'!$C$6:$K$35,9,FALSE))</f>
        <v>4</v>
      </c>
      <c r="AS35" s="1232" t="str">
        <f>IF(AS34="","",VLOOKUP(AS34,'【記載例】シフト記号表（勤務時間帯）'!$C$6:$K$35,9,FALSE))</f>
        <v/>
      </c>
      <c r="AT35" s="1237">
        <f>IF(AT34="","",VLOOKUP(AT34,'【記載例】シフト記号表（勤務時間帯）'!$C$6:$K$35,9,FALSE))</f>
        <v>4</v>
      </c>
      <c r="AU35" s="1227" t="str">
        <f>IF(AU34="","",VLOOKUP(AU34,'【記載例】シフト記号表（勤務時間帯）'!$C$6:$K$35,9,FALSE))</f>
        <v/>
      </c>
      <c r="AV35" s="1232" t="str">
        <f>IF(AV34="","",VLOOKUP(AV34,'【記載例】シフト記号表（勤務時間帯）'!$C$6:$K$35,9,FALSE))</f>
        <v/>
      </c>
      <c r="AW35" s="1232" t="str">
        <f>IF(AW34="","",VLOOKUP(AW34,'【記載例】シフト記号表（勤務時間帯）'!$C$6:$K$35,9,FALSE))</f>
        <v/>
      </c>
      <c r="AX35" s="1251">
        <f>IF($BB$3="４週",SUM(S35:AT35),IF($BB$3="暦月",SUM(S35:AW35),""))</f>
        <v>48</v>
      </c>
      <c r="AY35" s="1262"/>
      <c r="AZ35" s="1272">
        <f>IF($BB$3="４週",AX35/4,IF($BB$3="暦月",'【記載例】参考様式８'!AX35/('【記載例】参考様式８'!$BB$8/7),""))</f>
        <v>12</v>
      </c>
      <c r="BA35" s="1280"/>
      <c r="BB35" s="1093"/>
      <c r="BC35" s="1109"/>
      <c r="BD35" s="1109"/>
      <c r="BE35" s="1109"/>
      <c r="BF35" s="1123"/>
    </row>
    <row r="36" spans="2:58" ht="20.25" customHeight="1">
      <c r="B36" s="1153"/>
      <c r="C36" s="816"/>
      <c r="D36" s="837"/>
      <c r="E36" s="847"/>
      <c r="F36" s="850" t="str">
        <f>C34</f>
        <v>看護職員</v>
      </c>
      <c r="G36" s="865"/>
      <c r="H36" s="878"/>
      <c r="I36" s="887"/>
      <c r="J36" s="887"/>
      <c r="K36" s="892"/>
      <c r="L36" s="904"/>
      <c r="M36" s="914"/>
      <c r="N36" s="914"/>
      <c r="O36" s="926"/>
      <c r="P36" s="1200" t="s">
        <v>702</v>
      </c>
      <c r="Q36" s="1209"/>
      <c r="R36" s="1217"/>
      <c r="S36" s="1228" t="str">
        <f>IF(S34="","",VLOOKUP(S34,'【記載例】シフト記号表（勤務時間帯）'!$C$6:$U$35,19,FALSE))</f>
        <v/>
      </c>
      <c r="T36" s="1233">
        <f>IF(T34="","",VLOOKUP(T34,'【記載例】シフト記号表（勤務時間帯）'!$C$6:$U$35,19,FALSE))</f>
        <v>4</v>
      </c>
      <c r="U36" s="1233" t="str">
        <f>IF(U34="","",VLOOKUP(U34,'【記載例】シフト記号表（勤務時間帯）'!$C$6:$U$35,19,FALSE))</f>
        <v/>
      </c>
      <c r="V36" s="1233" t="str">
        <f>IF(V34="","",VLOOKUP(V34,'【記載例】シフト記号表（勤務時間帯）'!$C$6:$U$35,19,FALSE))</f>
        <v/>
      </c>
      <c r="W36" s="1233">
        <f>IF(W34="","",VLOOKUP(W34,'【記載例】シフト記号表（勤務時間帯）'!$C$6:$U$35,19,FALSE))</f>
        <v>4</v>
      </c>
      <c r="X36" s="1233" t="str">
        <f>IF(X34="","",VLOOKUP(X34,'【記載例】シフト記号表（勤務時間帯）'!$C$6:$U$35,19,FALSE))</f>
        <v/>
      </c>
      <c r="Y36" s="1238">
        <f>IF(Y34="","",VLOOKUP(Y34,'【記載例】シフト記号表（勤務時間帯）'!$C$6:$U$35,19,FALSE))</f>
        <v>4</v>
      </c>
      <c r="Z36" s="1228" t="str">
        <f>IF(Z34="","",VLOOKUP(Z34,'【記載例】シフト記号表（勤務時間帯）'!$C$6:$U$35,19,FALSE))</f>
        <v/>
      </c>
      <c r="AA36" s="1233">
        <f>IF(AA34="","",VLOOKUP(AA34,'【記載例】シフト記号表（勤務時間帯）'!$C$6:$U$35,19,FALSE))</f>
        <v>4</v>
      </c>
      <c r="AB36" s="1233" t="str">
        <f>IF(AB34="","",VLOOKUP(AB34,'【記載例】シフト記号表（勤務時間帯）'!$C$6:$U$35,19,FALSE))</f>
        <v/>
      </c>
      <c r="AC36" s="1233" t="str">
        <f>IF(AC34="","",VLOOKUP(AC34,'【記載例】シフト記号表（勤務時間帯）'!$C$6:$U$35,19,FALSE))</f>
        <v/>
      </c>
      <c r="AD36" s="1233">
        <f>IF(AD34="","",VLOOKUP(AD34,'【記載例】シフト記号表（勤務時間帯）'!$C$6:$U$35,19,FALSE))</f>
        <v>4</v>
      </c>
      <c r="AE36" s="1233" t="str">
        <f>IF(AE34="","",VLOOKUP(AE34,'【記載例】シフト記号表（勤務時間帯）'!$C$6:$U$35,19,FALSE))</f>
        <v/>
      </c>
      <c r="AF36" s="1238">
        <f>IF(AF34="","",VLOOKUP(AF34,'【記載例】シフト記号表（勤務時間帯）'!$C$6:$U$35,19,FALSE))</f>
        <v>4</v>
      </c>
      <c r="AG36" s="1228" t="str">
        <f>IF(AG34="","",VLOOKUP(AG34,'【記載例】シフト記号表（勤務時間帯）'!$C$6:$U$35,19,FALSE))</f>
        <v/>
      </c>
      <c r="AH36" s="1233">
        <f>IF(AH34="","",VLOOKUP(AH34,'【記載例】シフト記号表（勤務時間帯）'!$C$6:$U$35,19,FALSE))</f>
        <v>4</v>
      </c>
      <c r="AI36" s="1233" t="str">
        <f>IF(AI34="","",VLOOKUP(AI34,'【記載例】シフト記号表（勤務時間帯）'!$C$6:$U$35,19,FALSE))</f>
        <v/>
      </c>
      <c r="AJ36" s="1233" t="str">
        <f>IF(AJ34="","",VLOOKUP(AJ34,'【記載例】シフト記号表（勤務時間帯）'!$C$6:$U$35,19,FALSE))</f>
        <v/>
      </c>
      <c r="AK36" s="1233">
        <f>IF(AK34="","",VLOOKUP(AK34,'【記載例】シフト記号表（勤務時間帯）'!$C$6:$U$35,19,FALSE))</f>
        <v>4</v>
      </c>
      <c r="AL36" s="1233" t="str">
        <f>IF(AL34="","",VLOOKUP(AL34,'【記載例】シフト記号表（勤務時間帯）'!$C$6:$U$35,19,FALSE))</f>
        <v/>
      </c>
      <c r="AM36" s="1238">
        <f>IF(AM34="","",VLOOKUP(AM34,'【記載例】シフト記号表（勤務時間帯）'!$C$6:$U$35,19,FALSE))</f>
        <v>4</v>
      </c>
      <c r="AN36" s="1228" t="str">
        <f>IF(AN34="","",VLOOKUP(AN34,'【記載例】シフト記号表（勤務時間帯）'!$C$6:$U$35,19,FALSE))</f>
        <v/>
      </c>
      <c r="AO36" s="1233">
        <f>IF(AO34="","",VLOOKUP(AO34,'【記載例】シフト記号表（勤務時間帯）'!$C$6:$U$35,19,FALSE))</f>
        <v>4</v>
      </c>
      <c r="AP36" s="1233" t="str">
        <f>IF(AP34="","",VLOOKUP(AP34,'【記載例】シフト記号表（勤務時間帯）'!$C$6:$U$35,19,FALSE))</f>
        <v/>
      </c>
      <c r="AQ36" s="1233" t="str">
        <f>IF(AQ34="","",VLOOKUP(AQ34,'【記載例】シフト記号表（勤務時間帯）'!$C$6:$U$35,19,FALSE))</f>
        <v/>
      </c>
      <c r="AR36" s="1233">
        <f>IF(AR34="","",VLOOKUP(AR34,'【記載例】シフト記号表（勤務時間帯）'!$C$6:$U$35,19,FALSE))</f>
        <v>4</v>
      </c>
      <c r="AS36" s="1233" t="str">
        <f>IF(AS34="","",VLOOKUP(AS34,'【記載例】シフト記号表（勤務時間帯）'!$C$6:$U$35,19,FALSE))</f>
        <v/>
      </c>
      <c r="AT36" s="1238">
        <f>IF(AT34="","",VLOOKUP(AT34,'【記載例】シフト記号表（勤務時間帯）'!$C$6:$U$35,19,FALSE))</f>
        <v>4</v>
      </c>
      <c r="AU36" s="1228" t="str">
        <f>IF(AU34="","",VLOOKUP(AU34,'【記載例】シフト記号表（勤務時間帯）'!$C$6:$U$35,19,FALSE))</f>
        <v/>
      </c>
      <c r="AV36" s="1233" t="str">
        <f>IF(AV34="","",VLOOKUP(AV34,'【記載例】シフト記号表（勤務時間帯）'!$C$6:$U$35,19,FALSE))</f>
        <v/>
      </c>
      <c r="AW36" s="1233" t="str">
        <f>IF(AW34="","",VLOOKUP(AW34,'【記載例】シフト記号表（勤務時間帯）'!$C$6:$U$35,19,FALSE))</f>
        <v/>
      </c>
      <c r="AX36" s="1252">
        <f>IF($BB$3="４週",SUM(S36:AT36),IF($BB$3="暦月",SUM(S36:AW36),""))</f>
        <v>48</v>
      </c>
      <c r="AY36" s="1263"/>
      <c r="AZ36" s="1273">
        <f>IF($BB$3="４週",AX36/4,IF($BB$3="暦月",'【記載例】参考様式８'!AX36/('【記載例】参考様式８'!$BB$8/7),""))</f>
        <v>12</v>
      </c>
      <c r="BA36" s="1281"/>
      <c r="BB36" s="1094"/>
      <c r="BC36" s="1110"/>
      <c r="BD36" s="1110"/>
      <c r="BE36" s="1110"/>
      <c r="BF36" s="1124"/>
    </row>
    <row r="37" spans="2:58" ht="20.25" customHeight="1">
      <c r="B37" s="1153">
        <f>B34+1</f>
        <v>6</v>
      </c>
      <c r="C37" s="814" t="s">
        <v>689</v>
      </c>
      <c r="D37" s="835"/>
      <c r="E37" s="845"/>
      <c r="F37" s="852"/>
      <c r="G37" s="852" t="s">
        <v>682</v>
      </c>
      <c r="H37" s="879" t="s">
        <v>186</v>
      </c>
      <c r="I37" s="887"/>
      <c r="J37" s="887"/>
      <c r="K37" s="892"/>
      <c r="L37" s="903" t="s">
        <v>728</v>
      </c>
      <c r="M37" s="913"/>
      <c r="N37" s="913"/>
      <c r="O37" s="925"/>
      <c r="P37" s="1201" t="s">
        <v>554</v>
      </c>
      <c r="Q37" s="1210"/>
      <c r="R37" s="1218"/>
      <c r="S37" s="965"/>
      <c r="T37" s="978" t="s">
        <v>47</v>
      </c>
      <c r="U37" s="978" t="s">
        <v>47</v>
      </c>
      <c r="V37" s="978"/>
      <c r="W37" s="978"/>
      <c r="X37" s="978" t="s">
        <v>47</v>
      </c>
      <c r="Y37" s="991"/>
      <c r="Z37" s="965"/>
      <c r="AA37" s="978" t="s">
        <v>47</v>
      </c>
      <c r="AB37" s="978" t="s">
        <v>47</v>
      </c>
      <c r="AC37" s="978"/>
      <c r="AD37" s="978"/>
      <c r="AE37" s="978" t="s">
        <v>47</v>
      </c>
      <c r="AF37" s="991"/>
      <c r="AG37" s="965"/>
      <c r="AH37" s="978" t="s">
        <v>47</v>
      </c>
      <c r="AI37" s="978" t="s">
        <v>47</v>
      </c>
      <c r="AJ37" s="978"/>
      <c r="AK37" s="978"/>
      <c r="AL37" s="978" t="s">
        <v>47</v>
      </c>
      <c r="AM37" s="991"/>
      <c r="AN37" s="965"/>
      <c r="AO37" s="978" t="s">
        <v>47</v>
      </c>
      <c r="AP37" s="978" t="s">
        <v>47</v>
      </c>
      <c r="AQ37" s="978"/>
      <c r="AR37" s="978"/>
      <c r="AS37" s="978" t="s">
        <v>47</v>
      </c>
      <c r="AT37" s="991"/>
      <c r="AU37" s="965"/>
      <c r="AV37" s="978"/>
      <c r="AW37" s="978"/>
      <c r="AX37" s="1253"/>
      <c r="AY37" s="1264"/>
      <c r="AZ37" s="1274"/>
      <c r="BA37" s="1282"/>
      <c r="BB37" s="1095" t="s">
        <v>7</v>
      </c>
      <c r="BC37" s="1111"/>
      <c r="BD37" s="1111"/>
      <c r="BE37" s="1111"/>
      <c r="BF37" s="1125"/>
    </row>
    <row r="38" spans="2:58" ht="20.25" customHeight="1">
      <c r="B38" s="1153"/>
      <c r="C38" s="815"/>
      <c r="D38" s="836"/>
      <c r="E38" s="846"/>
      <c r="F38" s="850"/>
      <c r="G38" s="864"/>
      <c r="H38" s="878"/>
      <c r="I38" s="887"/>
      <c r="J38" s="887"/>
      <c r="K38" s="892"/>
      <c r="L38" s="902"/>
      <c r="M38" s="912"/>
      <c r="N38" s="912"/>
      <c r="O38" s="924"/>
      <c r="P38" s="1199" t="s">
        <v>701</v>
      </c>
      <c r="Q38" s="1208"/>
      <c r="R38" s="1216"/>
      <c r="S38" s="1227" t="str">
        <f>IF(S37="","",VLOOKUP(S37,'【記載例】シフト記号表（勤務時間帯）'!$C$6:$K$35,9,FALSE))</f>
        <v/>
      </c>
      <c r="T38" s="1232">
        <f>IF(T37="","",VLOOKUP(T37,'【記載例】シフト記号表（勤務時間帯）'!$C$6:$K$35,9,FALSE))</f>
        <v>8</v>
      </c>
      <c r="U38" s="1232">
        <f>IF(U37="","",VLOOKUP(U37,'【記載例】シフト記号表（勤務時間帯）'!$C$6:$K$35,9,FALSE))</f>
        <v>8</v>
      </c>
      <c r="V38" s="1232" t="str">
        <f>IF(V37="","",VLOOKUP(V37,'【記載例】シフト記号表（勤務時間帯）'!$C$6:$K$35,9,FALSE))</f>
        <v/>
      </c>
      <c r="W38" s="1232" t="str">
        <f>IF(W37="","",VLOOKUP(W37,'【記載例】シフト記号表（勤務時間帯）'!$C$6:$K$35,9,FALSE))</f>
        <v/>
      </c>
      <c r="X38" s="1232">
        <f>IF(X37="","",VLOOKUP(X37,'【記載例】シフト記号表（勤務時間帯）'!$C$6:$K$35,9,FALSE))</f>
        <v>8</v>
      </c>
      <c r="Y38" s="1237" t="str">
        <f>IF(Y37="","",VLOOKUP(Y37,'【記載例】シフト記号表（勤務時間帯）'!$C$6:$K$35,9,FALSE))</f>
        <v/>
      </c>
      <c r="Z38" s="1227" t="str">
        <f>IF(Z37="","",VLOOKUP(Z37,'【記載例】シフト記号表（勤務時間帯）'!$C$6:$K$35,9,FALSE))</f>
        <v/>
      </c>
      <c r="AA38" s="1232">
        <f>IF(AA37="","",VLOOKUP(AA37,'【記載例】シフト記号表（勤務時間帯）'!$C$6:$K$35,9,FALSE))</f>
        <v>8</v>
      </c>
      <c r="AB38" s="1232">
        <f>IF(AB37="","",VLOOKUP(AB37,'【記載例】シフト記号表（勤務時間帯）'!$C$6:$K$35,9,FALSE))</f>
        <v>8</v>
      </c>
      <c r="AC38" s="1232" t="str">
        <f>IF(AC37="","",VLOOKUP(AC37,'【記載例】シフト記号表（勤務時間帯）'!$C$6:$K$35,9,FALSE))</f>
        <v/>
      </c>
      <c r="AD38" s="1232" t="str">
        <f>IF(AD37="","",VLOOKUP(AD37,'【記載例】シフト記号表（勤務時間帯）'!$C$6:$K$35,9,FALSE))</f>
        <v/>
      </c>
      <c r="AE38" s="1232">
        <f>IF(AE37="","",VLOOKUP(AE37,'【記載例】シフト記号表（勤務時間帯）'!$C$6:$K$35,9,FALSE))</f>
        <v>8</v>
      </c>
      <c r="AF38" s="1237" t="str">
        <f>IF(AF37="","",VLOOKUP(AF37,'【記載例】シフト記号表（勤務時間帯）'!$C$6:$K$35,9,FALSE))</f>
        <v/>
      </c>
      <c r="AG38" s="1227" t="str">
        <f>IF(AG37="","",VLOOKUP(AG37,'【記載例】シフト記号表（勤務時間帯）'!$C$6:$K$35,9,FALSE))</f>
        <v/>
      </c>
      <c r="AH38" s="1232">
        <f>IF(AH37="","",VLOOKUP(AH37,'【記載例】シフト記号表（勤務時間帯）'!$C$6:$K$35,9,FALSE))</f>
        <v>8</v>
      </c>
      <c r="AI38" s="1232">
        <f>IF(AI37="","",VLOOKUP(AI37,'【記載例】シフト記号表（勤務時間帯）'!$C$6:$K$35,9,FALSE))</f>
        <v>8</v>
      </c>
      <c r="AJ38" s="1232" t="str">
        <f>IF(AJ37="","",VLOOKUP(AJ37,'【記載例】シフト記号表（勤務時間帯）'!$C$6:$K$35,9,FALSE))</f>
        <v/>
      </c>
      <c r="AK38" s="1232" t="str">
        <f>IF(AK37="","",VLOOKUP(AK37,'【記載例】シフト記号表（勤務時間帯）'!$C$6:$K$35,9,FALSE))</f>
        <v/>
      </c>
      <c r="AL38" s="1232">
        <f>IF(AL37="","",VLOOKUP(AL37,'【記載例】シフト記号表（勤務時間帯）'!$C$6:$K$35,9,FALSE))</f>
        <v>8</v>
      </c>
      <c r="AM38" s="1237" t="str">
        <f>IF(AM37="","",VLOOKUP(AM37,'【記載例】シフト記号表（勤務時間帯）'!$C$6:$K$35,9,FALSE))</f>
        <v/>
      </c>
      <c r="AN38" s="1227" t="str">
        <f>IF(AN37="","",VLOOKUP(AN37,'【記載例】シフト記号表（勤務時間帯）'!$C$6:$K$35,9,FALSE))</f>
        <v/>
      </c>
      <c r="AO38" s="1232">
        <f>IF(AO37="","",VLOOKUP(AO37,'【記載例】シフト記号表（勤務時間帯）'!$C$6:$K$35,9,FALSE))</f>
        <v>8</v>
      </c>
      <c r="AP38" s="1232">
        <f>IF(AP37="","",VLOOKUP(AP37,'【記載例】シフト記号表（勤務時間帯）'!$C$6:$K$35,9,FALSE))</f>
        <v>8</v>
      </c>
      <c r="AQ38" s="1232" t="str">
        <f>IF(AQ37="","",VLOOKUP(AQ37,'【記載例】シフト記号表（勤務時間帯）'!$C$6:$K$35,9,FALSE))</f>
        <v/>
      </c>
      <c r="AR38" s="1232" t="str">
        <f>IF(AR37="","",VLOOKUP(AR37,'【記載例】シフト記号表（勤務時間帯）'!$C$6:$K$35,9,FALSE))</f>
        <v/>
      </c>
      <c r="AS38" s="1232">
        <f>IF(AS37="","",VLOOKUP(AS37,'【記載例】シフト記号表（勤務時間帯）'!$C$6:$K$35,9,FALSE))</f>
        <v>8</v>
      </c>
      <c r="AT38" s="1237" t="str">
        <f>IF(AT37="","",VLOOKUP(AT37,'【記載例】シフト記号表（勤務時間帯）'!$C$6:$K$35,9,FALSE))</f>
        <v/>
      </c>
      <c r="AU38" s="1227" t="str">
        <f>IF(AU37="","",VLOOKUP(AU37,'【記載例】シフト記号表（勤務時間帯）'!$C$6:$K$35,9,FALSE))</f>
        <v/>
      </c>
      <c r="AV38" s="1232" t="str">
        <f>IF(AV37="","",VLOOKUP(AV37,'【記載例】シフト記号表（勤務時間帯）'!$C$6:$K$35,9,FALSE))</f>
        <v/>
      </c>
      <c r="AW38" s="1232" t="str">
        <f>IF(AW37="","",VLOOKUP(AW37,'【記載例】シフト記号表（勤務時間帯）'!$C$6:$K$35,9,FALSE))</f>
        <v/>
      </c>
      <c r="AX38" s="1251">
        <f>IF($BB$3="４週",SUM(S38:AT38),IF($BB$3="暦月",SUM(S38:AW38),""))</f>
        <v>96</v>
      </c>
      <c r="AY38" s="1262"/>
      <c r="AZ38" s="1272">
        <f>IF($BB$3="４週",AX38/4,IF($BB$3="暦月",'【記載例】参考様式８'!AX38/('【記載例】参考様式８'!$BB$8/7),""))</f>
        <v>24</v>
      </c>
      <c r="BA38" s="1280"/>
      <c r="BB38" s="1093"/>
      <c r="BC38" s="1109"/>
      <c r="BD38" s="1109"/>
      <c r="BE38" s="1109"/>
      <c r="BF38" s="1123"/>
    </row>
    <row r="39" spans="2:58" ht="20.25" customHeight="1">
      <c r="B39" s="1153"/>
      <c r="C39" s="816"/>
      <c r="D39" s="837"/>
      <c r="E39" s="847"/>
      <c r="F39" s="850" t="str">
        <f>C37</f>
        <v>介護職員</v>
      </c>
      <c r="G39" s="865"/>
      <c r="H39" s="878"/>
      <c r="I39" s="887"/>
      <c r="J39" s="887"/>
      <c r="K39" s="892"/>
      <c r="L39" s="904"/>
      <c r="M39" s="914"/>
      <c r="N39" s="914"/>
      <c r="O39" s="926"/>
      <c r="P39" s="1200" t="s">
        <v>702</v>
      </c>
      <c r="Q39" s="1209"/>
      <c r="R39" s="1217"/>
      <c r="S39" s="1228" t="str">
        <f>IF(S37="","",VLOOKUP(S37,'【記載例】シフト記号表（勤務時間帯）'!$C$6:$U$35,19,FALSE))</f>
        <v/>
      </c>
      <c r="T39" s="1233">
        <f>IF(T37="","",VLOOKUP(T37,'【記載例】シフト記号表（勤務時間帯）'!$C$6:$U$35,19,FALSE))</f>
        <v>7</v>
      </c>
      <c r="U39" s="1233">
        <f>IF(U37="","",VLOOKUP(U37,'【記載例】シフト記号表（勤務時間帯）'!$C$6:$U$35,19,FALSE))</f>
        <v>7</v>
      </c>
      <c r="V39" s="1233" t="str">
        <f>IF(V37="","",VLOOKUP(V37,'【記載例】シフト記号表（勤務時間帯）'!$C$6:$U$35,19,FALSE))</f>
        <v/>
      </c>
      <c r="W39" s="1233" t="str">
        <f>IF(W37="","",VLOOKUP(W37,'【記載例】シフト記号表（勤務時間帯）'!$C$6:$U$35,19,FALSE))</f>
        <v/>
      </c>
      <c r="X39" s="1233">
        <f>IF(X37="","",VLOOKUP(X37,'【記載例】シフト記号表（勤務時間帯）'!$C$6:$U$35,19,FALSE))</f>
        <v>7</v>
      </c>
      <c r="Y39" s="1238" t="str">
        <f>IF(Y37="","",VLOOKUP(Y37,'【記載例】シフト記号表（勤務時間帯）'!$C$6:$U$35,19,FALSE))</f>
        <v/>
      </c>
      <c r="Z39" s="1228" t="str">
        <f>IF(Z37="","",VLOOKUP(Z37,'【記載例】シフト記号表（勤務時間帯）'!$C$6:$U$35,19,FALSE))</f>
        <v/>
      </c>
      <c r="AA39" s="1233">
        <f>IF(AA37="","",VLOOKUP(AA37,'【記載例】シフト記号表（勤務時間帯）'!$C$6:$U$35,19,FALSE))</f>
        <v>7</v>
      </c>
      <c r="AB39" s="1233">
        <f>IF(AB37="","",VLOOKUP(AB37,'【記載例】シフト記号表（勤務時間帯）'!$C$6:$U$35,19,FALSE))</f>
        <v>7</v>
      </c>
      <c r="AC39" s="1233" t="str">
        <f>IF(AC37="","",VLOOKUP(AC37,'【記載例】シフト記号表（勤務時間帯）'!$C$6:$U$35,19,FALSE))</f>
        <v/>
      </c>
      <c r="AD39" s="1233" t="str">
        <f>IF(AD37="","",VLOOKUP(AD37,'【記載例】シフト記号表（勤務時間帯）'!$C$6:$U$35,19,FALSE))</f>
        <v/>
      </c>
      <c r="AE39" s="1233">
        <f>IF(AE37="","",VLOOKUP(AE37,'【記載例】シフト記号表（勤務時間帯）'!$C$6:$U$35,19,FALSE))</f>
        <v>7</v>
      </c>
      <c r="AF39" s="1238" t="str">
        <f>IF(AF37="","",VLOOKUP(AF37,'【記載例】シフト記号表（勤務時間帯）'!$C$6:$U$35,19,FALSE))</f>
        <v/>
      </c>
      <c r="AG39" s="1228" t="str">
        <f>IF(AG37="","",VLOOKUP(AG37,'【記載例】シフト記号表（勤務時間帯）'!$C$6:$U$35,19,FALSE))</f>
        <v/>
      </c>
      <c r="AH39" s="1233">
        <f>IF(AH37="","",VLOOKUP(AH37,'【記載例】シフト記号表（勤務時間帯）'!$C$6:$U$35,19,FALSE))</f>
        <v>7</v>
      </c>
      <c r="AI39" s="1233">
        <f>IF(AI37="","",VLOOKUP(AI37,'【記載例】シフト記号表（勤務時間帯）'!$C$6:$U$35,19,FALSE))</f>
        <v>7</v>
      </c>
      <c r="AJ39" s="1233" t="str">
        <f>IF(AJ37="","",VLOOKUP(AJ37,'【記載例】シフト記号表（勤務時間帯）'!$C$6:$U$35,19,FALSE))</f>
        <v/>
      </c>
      <c r="AK39" s="1233" t="str">
        <f>IF(AK37="","",VLOOKUP(AK37,'【記載例】シフト記号表（勤務時間帯）'!$C$6:$U$35,19,FALSE))</f>
        <v/>
      </c>
      <c r="AL39" s="1233">
        <f>IF(AL37="","",VLOOKUP(AL37,'【記載例】シフト記号表（勤務時間帯）'!$C$6:$U$35,19,FALSE))</f>
        <v>7</v>
      </c>
      <c r="AM39" s="1238" t="str">
        <f>IF(AM37="","",VLOOKUP(AM37,'【記載例】シフト記号表（勤務時間帯）'!$C$6:$U$35,19,FALSE))</f>
        <v/>
      </c>
      <c r="AN39" s="1228" t="str">
        <f>IF(AN37="","",VLOOKUP(AN37,'【記載例】シフト記号表（勤務時間帯）'!$C$6:$U$35,19,FALSE))</f>
        <v/>
      </c>
      <c r="AO39" s="1233">
        <f>IF(AO37="","",VLOOKUP(AO37,'【記載例】シフト記号表（勤務時間帯）'!$C$6:$U$35,19,FALSE))</f>
        <v>7</v>
      </c>
      <c r="AP39" s="1233">
        <f>IF(AP37="","",VLOOKUP(AP37,'【記載例】シフト記号表（勤務時間帯）'!$C$6:$U$35,19,FALSE))</f>
        <v>7</v>
      </c>
      <c r="AQ39" s="1233" t="str">
        <f>IF(AQ37="","",VLOOKUP(AQ37,'【記載例】シフト記号表（勤務時間帯）'!$C$6:$U$35,19,FALSE))</f>
        <v/>
      </c>
      <c r="AR39" s="1233" t="str">
        <f>IF(AR37="","",VLOOKUP(AR37,'【記載例】シフト記号表（勤務時間帯）'!$C$6:$U$35,19,FALSE))</f>
        <v/>
      </c>
      <c r="AS39" s="1233">
        <f>IF(AS37="","",VLOOKUP(AS37,'【記載例】シフト記号表（勤務時間帯）'!$C$6:$U$35,19,FALSE))</f>
        <v>7</v>
      </c>
      <c r="AT39" s="1238" t="str">
        <f>IF(AT37="","",VLOOKUP(AT37,'【記載例】シフト記号表（勤務時間帯）'!$C$6:$U$35,19,FALSE))</f>
        <v/>
      </c>
      <c r="AU39" s="1228" t="str">
        <f>IF(AU37="","",VLOOKUP(AU37,'【記載例】シフト記号表（勤務時間帯）'!$C$6:$U$35,19,FALSE))</f>
        <v/>
      </c>
      <c r="AV39" s="1233" t="str">
        <f>IF(AV37="","",VLOOKUP(AV37,'【記載例】シフト記号表（勤務時間帯）'!$C$6:$U$35,19,FALSE))</f>
        <v/>
      </c>
      <c r="AW39" s="1233" t="str">
        <f>IF(AW37="","",VLOOKUP(AW37,'【記載例】シフト記号表（勤務時間帯）'!$C$6:$U$35,19,FALSE))</f>
        <v/>
      </c>
      <c r="AX39" s="1252">
        <f>IF($BB$3="４週",SUM(S39:AT39),IF($BB$3="暦月",SUM(S39:AW39),""))</f>
        <v>84</v>
      </c>
      <c r="AY39" s="1263"/>
      <c r="AZ39" s="1273">
        <f>IF($BB$3="４週",AX39/4,IF($BB$3="暦月",'【記載例】参考様式８'!AX39/('【記載例】参考様式８'!$BB$8/7),""))</f>
        <v>21</v>
      </c>
      <c r="BA39" s="1281"/>
      <c r="BB39" s="1094"/>
      <c r="BC39" s="1110"/>
      <c r="BD39" s="1110"/>
      <c r="BE39" s="1110"/>
      <c r="BF39" s="1124"/>
    </row>
    <row r="40" spans="2:58" ht="20.25" customHeight="1">
      <c r="B40" s="1153">
        <f>B37+1</f>
        <v>7</v>
      </c>
      <c r="C40" s="814" t="s">
        <v>689</v>
      </c>
      <c r="D40" s="835"/>
      <c r="E40" s="845"/>
      <c r="F40" s="852"/>
      <c r="G40" s="852" t="s">
        <v>682</v>
      </c>
      <c r="H40" s="879" t="s">
        <v>186</v>
      </c>
      <c r="I40" s="887"/>
      <c r="J40" s="887"/>
      <c r="K40" s="892"/>
      <c r="L40" s="903" t="s">
        <v>731</v>
      </c>
      <c r="M40" s="913"/>
      <c r="N40" s="913"/>
      <c r="O40" s="925"/>
      <c r="P40" s="1201" t="s">
        <v>554</v>
      </c>
      <c r="Q40" s="1210"/>
      <c r="R40" s="1218"/>
      <c r="S40" s="965"/>
      <c r="T40" s="978"/>
      <c r="U40" s="978"/>
      <c r="V40" s="978"/>
      <c r="W40" s="978"/>
      <c r="X40" s="978"/>
      <c r="Y40" s="991" t="s">
        <v>47</v>
      </c>
      <c r="Z40" s="965"/>
      <c r="AA40" s="978"/>
      <c r="AB40" s="978"/>
      <c r="AC40" s="978"/>
      <c r="AD40" s="978"/>
      <c r="AE40" s="978"/>
      <c r="AF40" s="991" t="s">
        <v>47</v>
      </c>
      <c r="AG40" s="965"/>
      <c r="AH40" s="978"/>
      <c r="AI40" s="978"/>
      <c r="AJ40" s="978"/>
      <c r="AK40" s="978"/>
      <c r="AL40" s="978"/>
      <c r="AM40" s="991" t="s">
        <v>47</v>
      </c>
      <c r="AN40" s="965"/>
      <c r="AO40" s="978"/>
      <c r="AP40" s="978"/>
      <c r="AQ40" s="978"/>
      <c r="AR40" s="978"/>
      <c r="AS40" s="978"/>
      <c r="AT40" s="991" t="s">
        <v>47</v>
      </c>
      <c r="AU40" s="965"/>
      <c r="AV40" s="978"/>
      <c r="AW40" s="978"/>
      <c r="AX40" s="1253"/>
      <c r="AY40" s="1264"/>
      <c r="AZ40" s="1274"/>
      <c r="BA40" s="1282"/>
      <c r="BB40" s="1095" t="s">
        <v>736</v>
      </c>
      <c r="BC40" s="1111"/>
      <c r="BD40" s="1111"/>
      <c r="BE40" s="1111"/>
      <c r="BF40" s="1125"/>
    </row>
    <row r="41" spans="2:58" ht="20.25" customHeight="1">
      <c r="B41" s="1153"/>
      <c r="C41" s="815"/>
      <c r="D41" s="836"/>
      <c r="E41" s="846"/>
      <c r="F41" s="850"/>
      <c r="G41" s="864"/>
      <c r="H41" s="878"/>
      <c r="I41" s="887"/>
      <c r="J41" s="887"/>
      <c r="K41" s="892"/>
      <c r="L41" s="902"/>
      <c r="M41" s="912"/>
      <c r="N41" s="912"/>
      <c r="O41" s="924"/>
      <c r="P41" s="1199" t="s">
        <v>701</v>
      </c>
      <c r="Q41" s="1208"/>
      <c r="R41" s="1216"/>
      <c r="S41" s="1227" t="str">
        <f>IF(S40="","",VLOOKUP(S40,'【記載例】シフト記号表（勤務時間帯）'!$C$6:$K$35,9,FALSE))</f>
        <v/>
      </c>
      <c r="T41" s="1232" t="str">
        <f>IF(T40="","",VLOOKUP(T40,'【記載例】シフト記号表（勤務時間帯）'!$C$6:$K$35,9,FALSE))</f>
        <v/>
      </c>
      <c r="U41" s="1232" t="str">
        <f>IF(U40="","",VLOOKUP(U40,'【記載例】シフト記号表（勤務時間帯）'!$C$6:$K$35,9,FALSE))</f>
        <v/>
      </c>
      <c r="V41" s="1232" t="str">
        <f>IF(V40="","",VLOOKUP(V40,'【記載例】シフト記号表（勤務時間帯）'!$C$6:$K$35,9,FALSE))</f>
        <v/>
      </c>
      <c r="W41" s="1232" t="str">
        <f>IF(W40="","",VLOOKUP(W40,'【記載例】シフト記号表（勤務時間帯）'!$C$6:$K$35,9,FALSE))</f>
        <v/>
      </c>
      <c r="X41" s="1232" t="str">
        <f>IF(X40="","",VLOOKUP(X40,'【記載例】シフト記号表（勤務時間帯）'!$C$6:$K$35,9,FALSE))</f>
        <v/>
      </c>
      <c r="Y41" s="1237">
        <f>IF(Y40="","",VLOOKUP(Y40,'【記載例】シフト記号表（勤務時間帯）'!$C$6:$K$35,9,FALSE))</f>
        <v>8</v>
      </c>
      <c r="Z41" s="1227" t="str">
        <f>IF(Z40="","",VLOOKUP(Z40,'【記載例】シフト記号表（勤務時間帯）'!$C$6:$K$35,9,FALSE))</f>
        <v/>
      </c>
      <c r="AA41" s="1232" t="str">
        <f>IF(AA40="","",VLOOKUP(AA40,'【記載例】シフト記号表（勤務時間帯）'!$C$6:$K$35,9,FALSE))</f>
        <v/>
      </c>
      <c r="AB41" s="1232" t="str">
        <f>IF(AB40="","",VLOOKUP(AB40,'【記載例】シフト記号表（勤務時間帯）'!$C$6:$K$35,9,FALSE))</f>
        <v/>
      </c>
      <c r="AC41" s="1232" t="str">
        <f>IF(AC40="","",VLOOKUP(AC40,'【記載例】シフト記号表（勤務時間帯）'!$C$6:$K$35,9,FALSE))</f>
        <v/>
      </c>
      <c r="AD41" s="1232" t="str">
        <f>IF(AD40="","",VLOOKUP(AD40,'【記載例】シフト記号表（勤務時間帯）'!$C$6:$K$35,9,FALSE))</f>
        <v/>
      </c>
      <c r="AE41" s="1232" t="str">
        <f>IF(AE40="","",VLOOKUP(AE40,'【記載例】シフト記号表（勤務時間帯）'!$C$6:$K$35,9,FALSE))</f>
        <v/>
      </c>
      <c r="AF41" s="1237">
        <f>IF(AF40="","",VLOOKUP(AF40,'【記載例】シフト記号表（勤務時間帯）'!$C$6:$K$35,9,FALSE))</f>
        <v>8</v>
      </c>
      <c r="AG41" s="1227" t="str">
        <f>IF(AG40="","",VLOOKUP(AG40,'【記載例】シフト記号表（勤務時間帯）'!$C$6:$K$35,9,FALSE))</f>
        <v/>
      </c>
      <c r="AH41" s="1232" t="str">
        <f>IF(AH40="","",VLOOKUP(AH40,'【記載例】シフト記号表（勤務時間帯）'!$C$6:$K$35,9,FALSE))</f>
        <v/>
      </c>
      <c r="AI41" s="1232" t="str">
        <f>IF(AI40="","",VLOOKUP(AI40,'【記載例】シフト記号表（勤務時間帯）'!$C$6:$K$35,9,FALSE))</f>
        <v/>
      </c>
      <c r="AJ41" s="1232" t="str">
        <f>IF(AJ40="","",VLOOKUP(AJ40,'【記載例】シフト記号表（勤務時間帯）'!$C$6:$K$35,9,FALSE))</f>
        <v/>
      </c>
      <c r="AK41" s="1232" t="str">
        <f>IF(AK40="","",VLOOKUP(AK40,'【記載例】シフト記号表（勤務時間帯）'!$C$6:$K$35,9,FALSE))</f>
        <v/>
      </c>
      <c r="AL41" s="1232" t="str">
        <f>IF(AL40="","",VLOOKUP(AL40,'【記載例】シフト記号表（勤務時間帯）'!$C$6:$K$35,9,FALSE))</f>
        <v/>
      </c>
      <c r="AM41" s="1237">
        <f>IF(AM40="","",VLOOKUP(AM40,'【記載例】シフト記号表（勤務時間帯）'!$C$6:$K$35,9,FALSE))</f>
        <v>8</v>
      </c>
      <c r="AN41" s="1227" t="str">
        <f>IF(AN40="","",VLOOKUP(AN40,'【記載例】シフト記号表（勤務時間帯）'!$C$6:$K$35,9,FALSE))</f>
        <v/>
      </c>
      <c r="AO41" s="1232" t="str">
        <f>IF(AO40="","",VLOOKUP(AO40,'【記載例】シフト記号表（勤務時間帯）'!$C$6:$K$35,9,FALSE))</f>
        <v/>
      </c>
      <c r="AP41" s="1232" t="str">
        <f>IF(AP40="","",VLOOKUP(AP40,'【記載例】シフト記号表（勤務時間帯）'!$C$6:$K$35,9,FALSE))</f>
        <v/>
      </c>
      <c r="AQ41" s="1232" t="str">
        <f>IF(AQ40="","",VLOOKUP(AQ40,'【記載例】シフト記号表（勤務時間帯）'!$C$6:$K$35,9,FALSE))</f>
        <v/>
      </c>
      <c r="AR41" s="1232" t="str">
        <f>IF(AR40="","",VLOOKUP(AR40,'【記載例】シフト記号表（勤務時間帯）'!$C$6:$K$35,9,FALSE))</f>
        <v/>
      </c>
      <c r="AS41" s="1232" t="str">
        <f>IF(AS40="","",VLOOKUP(AS40,'【記載例】シフト記号表（勤務時間帯）'!$C$6:$K$35,9,FALSE))</f>
        <v/>
      </c>
      <c r="AT41" s="1237">
        <f>IF(AT40="","",VLOOKUP(AT40,'【記載例】シフト記号表（勤務時間帯）'!$C$6:$K$35,9,FALSE))</f>
        <v>8</v>
      </c>
      <c r="AU41" s="1227" t="str">
        <f>IF(AU40="","",VLOOKUP(AU40,'【記載例】シフト記号表（勤務時間帯）'!$C$6:$K$35,9,FALSE))</f>
        <v/>
      </c>
      <c r="AV41" s="1232" t="str">
        <f>IF(AV40="","",VLOOKUP(AV40,'【記載例】シフト記号表（勤務時間帯）'!$C$6:$K$35,9,FALSE))</f>
        <v/>
      </c>
      <c r="AW41" s="1232" t="str">
        <f>IF(AW40="","",VLOOKUP(AW40,'【記載例】シフト記号表（勤務時間帯）'!$C$6:$K$35,9,FALSE))</f>
        <v/>
      </c>
      <c r="AX41" s="1251">
        <f>IF($BB$3="４週",SUM(S41:AT41),IF($BB$3="暦月",SUM(S41:AW41),""))</f>
        <v>32</v>
      </c>
      <c r="AY41" s="1262"/>
      <c r="AZ41" s="1272">
        <f>IF($BB$3="４週",AX41/4,IF($BB$3="暦月",'【記載例】参考様式８'!AX41/('【記載例】参考様式８'!$BB$8/7),""))</f>
        <v>8</v>
      </c>
      <c r="BA41" s="1280"/>
      <c r="BB41" s="1093"/>
      <c r="BC41" s="1109"/>
      <c r="BD41" s="1109"/>
      <c r="BE41" s="1109"/>
      <c r="BF41" s="1123"/>
    </row>
    <row r="42" spans="2:58" ht="20.25" customHeight="1">
      <c r="B42" s="1153"/>
      <c r="C42" s="816"/>
      <c r="D42" s="837"/>
      <c r="E42" s="847"/>
      <c r="F42" s="850" t="str">
        <f>C40</f>
        <v>介護職員</v>
      </c>
      <c r="G42" s="865"/>
      <c r="H42" s="878"/>
      <c r="I42" s="887"/>
      <c r="J42" s="887"/>
      <c r="K42" s="892"/>
      <c r="L42" s="904"/>
      <c r="M42" s="914"/>
      <c r="N42" s="914"/>
      <c r="O42" s="926"/>
      <c r="P42" s="1200" t="s">
        <v>702</v>
      </c>
      <c r="Q42" s="1209"/>
      <c r="R42" s="1217"/>
      <c r="S42" s="1228" t="str">
        <f>IF(S40="","",VLOOKUP(S40,'【記載例】シフト記号表（勤務時間帯）'!$C$6:$U$35,19,FALSE))</f>
        <v/>
      </c>
      <c r="T42" s="1233" t="str">
        <f>IF(T40="","",VLOOKUP(T40,'【記載例】シフト記号表（勤務時間帯）'!$C$6:$U$35,19,FALSE))</f>
        <v/>
      </c>
      <c r="U42" s="1233" t="str">
        <f>IF(U40="","",VLOOKUP(U40,'【記載例】シフト記号表（勤務時間帯）'!$C$6:$U$35,19,FALSE))</f>
        <v/>
      </c>
      <c r="V42" s="1233" t="str">
        <f>IF(V40="","",VLOOKUP(V40,'【記載例】シフト記号表（勤務時間帯）'!$C$6:$U$35,19,FALSE))</f>
        <v/>
      </c>
      <c r="W42" s="1233" t="str">
        <f>IF(W40="","",VLOOKUP(W40,'【記載例】シフト記号表（勤務時間帯）'!$C$6:$U$35,19,FALSE))</f>
        <v/>
      </c>
      <c r="X42" s="1233" t="str">
        <f>IF(X40="","",VLOOKUP(X40,'【記載例】シフト記号表（勤務時間帯）'!$C$6:$U$35,19,FALSE))</f>
        <v/>
      </c>
      <c r="Y42" s="1238">
        <f>IF(Y40="","",VLOOKUP(Y40,'【記載例】シフト記号表（勤務時間帯）'!$C$6:$U$35,19,FALSE))</f>
        <v>7</v>
      </c>
      <c r="Z42" s="1228" t="str">
        <f>IF(Z40="","",VLOOKUP(Z40,'【記載例】シフト記号表（勤務時間帯）'!$C$6:$U$35,19,FALSE))</f>
        <v/>
      </c>
      <c r="AA42" s="1233" t="str">
        <f>IF(AA40="","",VLOOKUP(AA40,'【記載例】シフト記号表（勤務時間帯）'!$C$6:$U$35,19,FALSE))</f>
        <v/>
      </c>
      <c r="AB42" s="1233" t="str">
        <f>IF(AB40="","",VLOOKUP(AB40,'【記載例】シフト記号表（勤務時間帯）'!$C$6:$U$35,19,FALSE))</f>
        <v/>
      </c>
      <c r="AC42" s="1233" t="str">
        <f>IF(AC40="","",VLOOKUP(AC40,'【記載例】シフト記号表（勤務時間帯）'!$C$6:$U$35,19,FALSE))</f>
        <v/>
      </c>
      <c r="AD42" s="1233" t="str">
        <f>IF(AD40="","",VLOOKUP(AD40,'【記載例】シフト記号表（勤務時間帯）'!$C$6:$U$35,19,FALSE))</f>
        <v/>
      </c>
      <c r="AE42" s="1233" t="str">
        <f>IF(AE40="","",VLOOKUP(AE40,'【記載例】シフト記号表（勤務時間帯）'!$C$6:$U$35,19,FALSE))</f>
        <v/>
      </c>
      <c r="AF42" s="1238">
        <f>IF(AF40="","",VLOOKUP(AF40,'【記載例】シフト記号表（勤務時間帯）'!$C$6:$U$35,19,FALSE))</f>
        <v>7</v>
      </c>
      <c r="AG42" s="1228" t="str">
        <f>IF(AG40="","",VLOOKUP(AG40,'【記載例】シフト記号表（勤務時間帯）'!$C$6:$U$35,19,FALSE))</f>
        <v/>
      </c>
      <c r="AH42" s="1233" t="str">
        <f>IF(AH40="","",VLOOKUP(AH40,'【記載例】シフト記号表（勤務時間帯）'!$C$6:$U$35,19,FALSE))</f>
        <v/>
      </c>
      <c r="AI42" s="1233" t="str">
        <f>IF(AI40="","",VLOOKUP(AI40,'【記載例】シフト記号表（勤務時間帯）'!$C$6:$U$35,19,FALSE))</f>
        <v/>
      </c>
      <c r="AJ42" s="1233" t="str">
        <f>IF(AJ40="","",VLOOKUP(AJ40,'【記載例】シフト記号表（勤務時間帯）'!$C$6:$U$35,19,FALSE))</f>
        <v/>
      </c>
      <c r="AK42" s="1233" t="str">
        <f>IF(AK40="","",VLOOKUP(AK40,'【記載例】シフト記号表（勤務時間帯）'!$C$6:$U$35,19,FALSE))</f>
        <v/>
      </c>
      <c r="AL42" s="1233" t="str">
        <f>IF(AL40="","",VLOOKUP(AL40,'【記載例】シフト記号表（勤務時間帯）'!$C$6:$U$35,19,FALSE))</f>
        <v/>
      </c>
      <c r="AM42" s="1238">
        <f>IF(AM40="","",VLOOKUP(AM40,'【記載例】シフト記号表（勤務時間帯）'!$C$6:$U$35,19,FALSE))</f>
        <v>7</v>
      </c>
      <c r="AN42" s="1228" t="str">
        <f>IF(AN40="","",VLOOKUP(AN40,'【記載例】シフト記号表（勤務時間帯）'!$C$6:$U$35,19,FALSE))</f>
        <v/>
      </c>
      <c r="AO42" s="1233" t="str">
        <f>IF(AO40="","",VLOOKUP(AO40,'【記載例】シフト記号表（勤務時間帯）'!$C$6:$U$35,19,FALSE))</f>
        <v/>
      </c>
      <c r="AP42" s="1233" t="str">
        <f>IF(AP40="","",VLOOKUP(AP40,'【記載例】シフト記号表（勤務時間帯）'!$C$6:$U$35,19,FALSE))</f>
        <v/>
      </c>
      <c r="AQ42" s="1233" t="str">
        <f>IF(AQ40="","",VLOOKUP(AQ40,'【記載例】シフト記号表（勤務時間帯）'!$C$6:$U$35,19,FALSE))</f>
        <v/>
      </c>
      <c r="AR42" s="1233" t="str">
        <f>IF(AR40="","",VLOOKUP(AR40,'【記載例】シフト記号表（勤務時間帯）'!$C$6:$U$35,19,FALSE))</f>
        <v/>
      </c>
      <c r="AS42" s="1233" t="str">
        <f>IF(AS40="","",VLOOKUP(AS40,'【記載例】シフト記号表（勤務時間帯）'!$C$6:$U$35,19,FALSE))</f>
        <v/>
      </c>
      <c r="AT42" s="1238">
        <f>IF(AT40="","",VLOOKUP(AT40,'【記載例】シフト記号表（勤務時間帯）'!$C$6:$U$35,19,FALSE))</f>
        <v>7</v>
      </c>
      <c r="AU42" s="1228" t="str">
        <f>IF(AU40="","",VLOOKUP(AU40,'【記載例】シフト記号表（勤務時間帯）'!$C$6:$U$35,19,FALSE))</f>
        <v/>
      </c>
      <c r="AV42" s="1233" t="str">
        <f>IF(AV40="","",VLOOKUP(AV40,'【記載例】シフト記号表（勤務時間帯）'!$C$6:$U$35,19,FALSE))</f>
        <v/>
      </c>
      <c r="AW42" s="1233" t="str">
        <f>IF(AW40="","",VLOOKUP(AW40,'【記載例】シフト記号表（勤務時間帯）'!$C$6:$U$35,19,FALSE))</f>
        <v/>
      </c>
      <c r="AX42" s="1252">
        <f>IF($BB$3="４週",SUM(S42:AT42),IF($BB$3="暦月",SUM(S42:AW42),""))</f>
        <v>28</v>
      </c>
      <c r="AY42" s="1263"/>
      <c r="AZ42" s="1273">
        <f>IF($BB$3="４週",AX42/4,IF($BB$3="暦月",'【記載例】参考様式８'!AX42/('【記載例】参考様式８'!$BB$8/7),""))</f>
        <v>7</v>
      </c>
      <c r="BA42" s="1281"/>
      <c r="BB42" s="1094"/>
      <c r="BC42" s="1110"/>
      <c r="BD42" s="1110"/>
      <c r="BE42" s="1110"/>
      <c r="BF42" s="1124"/>
    </row>
    <row r="43" spans="2:58" ht="20.25" customHeight="1">
      <c r="B43" s="1153">
        <f>B40+1</f>
        <v>8</v>
      </c>
      <c r="C43" s="814" t="s">
        <v>689</v>
      </c>
      <c r="D43" s="835"/>
      <c r="E43" s="845"/>
      <c r="F43" s="852"/>
      <c r="G43" s="852" t="s">
        <v>681</v>
      </c>
      <c r="H43" s="879" t="s">
        <v>727</v>
      </c>
      <c r="I43" s="887"/>
      <c r="J43" s="887"/>
      <c r="K43" s="892"/>
      <c r="L43" s="903" t="s">
        <v>531</v>
      </c>
      <c r="M43" s="913"/>
      <c r="N43" s="913"/>
      <c r="O43" s="925"/>
      <c r="P43" s="1201" t="s">
        <v>554</v>
      </c>
      <c r="Q43" s="1210"/>
      <c r="R43" s="1218"/>
      <c r="S43" s="965" t="s">
        <v>47</v>
      </c>
      <c r="T43" s="978"/>
      <c r="U43" s="978" t="s">
        <v>47</v>
      </c>
      <c r="V43" s="978" t="s">
        <v>47</v>
      </c>
      <c r="W43" s="978" t="s">
        <v>47</v>
      </c>
      <c r="X43" s="978"/>
      <c r="Y43" s="991" t="s">
        <v>47</v>
      </c>
      <c r="Z43" s="965" t="s">
        <v>47</v>
      </c>
      <c r="AA43" s="978"/>
      <c r="AB43" s="978" t="s">
        <v>47</v>
      </c>
      <c r="AC43" s="978" t="s">
        <v>47</v>
      </c>
      <c r="AD43" s="978" t="s">
        <v>47</v>
      </c>
      <c r="AE43" s="978"/>
      <c r="AF43" s="991" t="s">
        <v>47</v>
      </c>
      <c r="AG43" s="965" t="s">
        <v>47</v>
      </c>
      <c r="AH43" s="978"/>
      <c r="AI43" s="978" t="s">
        <v>47</v>
      </c>
      <c r="AJ43" s="978" t="s">
        <v>47</v>
      </c>
      <c r="AK43" s="978" t="s">
        <v>47</v>
      </c>
      <c r="AL43" s="978"/>
      <c r="AM43" s="991" t="s">
        <v>47</v>
      </c>
      <c r="AN43" s="965" t="s">
        <v>47</v>
      </c>
      <c r="AO43" s="978"/>
      <c r="AP43" s="978" t="s">
        <v>47</v>
      </c>
      <c r="AQ43" s="978" t="s">
        <v>47</v>
      </c>
      <c r="AR43" s="978" t="s">
        <v>47</v>
      </c>
      <c r="AS43" s="978"/>
      <c r="AT43" s="991" t="s">
        <v>47</v>
      </c>
      <c r="AU43" s="965"/>
      <c r="AV43" s="978"/>
      <c r="AW43" s="978"/>
      <c r="AX43" s="1253"/>
      <c r="AY43" s="1264"/>
      <c r="AZ43" s="1274"/>
      <c r="BA43" s="1282"/>
      <c r="BB43" s="1095"/>
      <c r="BC43" s="1111"/>
      <c r="BD43" s="1111"/>
      <c r="BE43" s="1111"/>
      <c r="BF43" s="1125"/>
    </row>
    <row r="44" spans="2:58" ht="20.25" customHeight="1">
      <c r="B44" s="1153"/>
      <c r="C44" s="815"/>
      <c r="D44" s="836"/>
      <c r="E44" s="846"/>
      <c r="F44" s="850"/>
      <c r="G44" s="864"/>
      <c r="H44" s="878"/>
      <c r="I44" s="887"/>
      <c r="J44" s="887"/>
      <c r="K44" s="892"/>
      <c r="L44" s="902"/>
      <c r="M44" s="912"/>
      <c r="N44" s="912"/>
      <c r="O44" s="924"/>
      <c r="P44" s="1199" t="s">
        <v>701</v>
      </c>
      <c r="Q44" s="1208"/>
      <c r="R44" s="1216"/>
      <c r="S44" s="1227">
        <f>IF(S43="","",VLOOKUP(S43,'【記載例】シフト記号表（勤務時間帯）'!$C$6:$K$35,9,FALSE))</f>
        <v>8</v>
      </c>
      <c r="T44" s="1232" t="str">
        <f>IF(T43="","",VLOOKUP(T43,'【記載例】シフト記号表（勤務時間帯）'!$C$6:$K$35,9,FALSE))</f>
        <v/>
      </c>
      <c r="U44" s="1232">
        <f>IF(U43="","",VLOOKUP(U43,'【記載例】シフト記号表（勤務時間帯）'!$C$6:$K$35,9,FALSE))</f>
        <v>8</v>
      </c>
      <c r="V44" s="1232">
        <f>IF(V43="","",VLOOKUP(V43,'【記載例】シフト記号表（勤務時間帯）'!$C$6:$K$35,9,FALSE))</f>
        <v>8</v>
      </c>
      <c r="W44" s="1232">
        <f>IF(W43="","",VLOOKUP(W43,'【記載例】シフト記号表（勤務時間帯）'!$C$6:$K$35,9,FALSE))</f>
        <v>8</v>
      </c>
      <c r="X44" s="1232" t="str">
        <f>IF(X43="","",VLOOKUP(X43,'【記載例】シフト記号表（勤務時間帯）'!$C$6:$K$35,9,FALSE))</f>
        <v/>
      </c>
      <c r="Y44" s="1237">
        <f>IF(Y43="","",VLOOKUP(Y43,'【記載例】シフト記号表（勤務時間帯）'!$C$6:$K$35,9,FALSE))</f>
        <v>8</v>
      </c>
      <c r="Z44" s="1227">
        <f>IF(Z43="","",VLOOKUP(Z43,'【記載例】シフト記号表（勤務時間帯）'!$C$6:$K$35,9,FALSE))</f>
        <v>8</v>
      </c>
      <c r="AA44" s="1232" t="str">
        <f>IF(AA43="","",VLOOKUP(AA43,'【記載例】シフト記号表（勤務時間帯）'!$C$6:$K$35,9,FALSE))</f>
        <v/>
      </c>
      <c r="AB44" s="1232">
        <f>IF(AB43="","",VLOOKUP(AB43,'【記載例】シフト記号表（勤務時間帯）'!$C$6:$K$35,9,FALSE))</f>
        <v>8</v>
      </c>
      <c r="AC44" s="1232">
        <f>IF(AC43="","",VLOOKUP(AC43,'【記載例】シフト記号表（勤務時間帯）'!$C$6:$K$35,9,FALSE))</f>
        <v>8</v>
      </c>
      <c r="AD44" s="1232">
        <f>IF(AD43="","",VLOOKUP(AD43,'【記載例】シフト記号表（勤務時間帯）'!$C$6:$K$35,9,FALSE))</f>
        <v>8</v>
      </c>
      <c r="AE44" s="1232" t="str">
        <f>IF(AE43="","",VLOOKUP(AE43,'【記載例】シフト記号表（勤務時間帯）'!$C$6:$K$35,9,FALSE))</f>
        <v/>
      </c>
      <c r="AF44" s="1237">
        <f>IF(AF43="","",VLOOKUP(AF43,'【記載例】シフト記号表（勤務時間帯）'!$C$6:$K$35,9,FALSE))</f>
        <v>8</v>
      </c>
      <c r="AG44" s="1227">
        <f>IF(AG43="","",VLOOKUP(AG43,'【記載例】シフト記号表（勤務時間帯）'!$C$6:$K$35,9,FALSE))</f>
        <v>8</v>
      </c>
      <c r="AH44" s="1232" t="str">
        <f>IF(AH43="","",VLOOKUP(AH43,'【記載例】シフト記号表（勤務時間帯）'!$C$6:$K$35,9,FALSE))</f>
        <v/>
      </c>
      <c r="AI44" s="1232">
        <f>IF(AI43="","",VLOOKUP(AI43,'【記載例】シフト記号表（勤務時間帯）'!$C$6:$K$35,9,FALSE))</f>
        <v>8</v>
      </c>
      <c r="AJ44" s="1232">
        <f>IF(AJ43="","",VLOOKUP(AJ43,'【記載例】シフト記号表（勤務時間帯）'!$C$6:$K$35,9,FALSE))</f>
        <v>8</v>
      </c>
      <c r="AK44" s="1232">
        <f>IF(AK43="","",VLOOKUP(AK43,'【記載例】シフト記号表（勤務時間帯）'!$C$6:$K$35,9,FALSE))</f>
        <v>8</v>
      </c>
      <c r="AL44" s="1232" t="str">
        <f>IF(AL43="","",VLOOKUP(AL43,'【記載例】シフト記号表（勤務時間帯）'!$C$6:$K$35,9,FALSE))</f>
        <v/>
      </c>
      <c r="AM44" s="1237">
        <f>IF(AM43="","",VLOOKUP(AM43,'【記載例】シフト記号表（勤務時間帯）'!$C$6:$K$35,9,FALSE))</f>
        <v>8</v>
      </c>
      <c r="AN44" s="1227">
        <f>IF(AN43="","",VLOOKUP(AN43,'【記載例】シフト記号表（勤務時間帯）'!$C$6:$K$35,9,FALSE))</f>
        <v>8</v>
      </c>
      <c r="AO44" s="1232" t="str">
        <f>IF(AO43="","",VLOOKUP(AO43,'【記載例】シフト記号表（勤務時間帯）'!$C$6:$K$35,9,FALSE))</f>
        <v/>
      </c>
      <c r="AP44" s="1232">
        <f>IF(AP43="","",VLOOKUP(AP43,'【記載例】シフト記号表（勤務時間帯）'!$C$6:$K$35,9,FALSE))</f>
        <v>8</v>
      </c>
      <c r="AQ44" s="1232">
        <f>IF(AQ43="","",VLOOKUP(AQ43,'【記載例】シフト記号表（勤務時間帯）'!$C$6:$K$35,9,FALSE))</f>
        <v>8</v>
      </c>
      <c r="AR44" s="1232">
        <f>IF(AR43="","",VLOOKUP(AR43,'【記載例】シフト記号表（勤務時間帯）'!$C$6:$K$35,9,FALSE))</f>
        <v>8</v>
      </c>
      <c r="AS44" s="1232" t="str">
        <f>IF(AS43="","",VLOOKUP(AS43,'【記載例】シフト記号表（勤務時間帯）'!$C$6:$K$35,9,FALSE))</f>
        <v/>
      </c>
      <c r="AT44" s="1237">
        <f>IF(AT43="","",VLOOKUP(AT43,'【記載例】シフト記号表（勤務時間帯）'!$C$6:$K$35,9,FALSE))</f>
        <v>8</v>
      </c>
      <c r="AU44" s="1227" t="str">
        <f>IF(AU43="","",VLOOKUP(AU43,'【記載例】シフト記号表（勤務時間帯）'!$C$6:$K$35,9,FALSE))</f>
        <v/>
      </c>
      <c r="AV44" s="1232" t="str">
        <f>IF(AV43="","",VLOOKUP(AV43,'【記載例】シフト記号表（勤務時間帯）'!$C$6:$K$35,9,FALSE))</f>
        <v/>
      </c>
      <c r="AW44" s="1232" t="str">
        <f>IF(AW43="","",VLOOKUP(AW43,'【記載例】シフト記号表（勤務時間帯）'!$C$6:$K$35,9,FALSE))</f>
        <v/>
      </c>
      <c r="AX44" s="1251">
        <f>IF($BB$3="４週",SUM(S44:AT44),IF($BB$3="暦月",SUM(S44:AW44),""))</f>
        <v>160</v>
      </c>
      <c r="AY44" s="1262"/>
      <c r="AZ44" s="1272">
        <f>IF($BB$3="４週",AX44/4,IF($BB$3="暦月",'【記載例】参考様式８'!AX44/('【記載例】参考様式８'!$BB$8/7),""))</f>
        <v>40</v>
      </c>
      <c r="BA44" s="1280"/>
      <c r="BB44" s="1093"/>
      <c r="BC44" s="1109"/>
      <c r="BD44" s="1109"/>
      <c r="BE44" s="1109"/>
      <c r="BF44" s="1123"/>
    </row>
    <row r="45" spans="2:58" ht="20.25" customHeight="1">
      <c r="B45" s="1153"/>
      <c r="C45" s="816"/>
      <c r="D45" s="837"/>
      <c r="E45" s="847"/>
      <c r="F45" s="850" t="str">
        <f>C43</f>
        <v>介護職員</v>
      </c>
      <c r="G45" s="865"/>
      <c r="H45" s="878"/>
      <c r="I45" s="887"/>
      <c r="J45" s="887"/>
      <c r="K45" s="892"/>
      <c r="L45" s="904"/>
      <c r="M45" s="914"/>
      <c r="N45" s="914"/>
      <c r="O45" s="926"/>
      <c r="P45" s="1200" t="s">
        <v>702</v>
      </c>
      <c r="Q45" s="1209"/>
      <c r="R45" s="1217"/>
      <c r="S45" s="1228">
        <f>IF(S43="","",VLOOKUP(S43,'【記載例】シフト記号表（勤務時間帯）'!$C$6:$U$35,19,FALSE))</f>
        <v>7</v>
      </c>
      <c r="T45" s="1233" t="str">
        <f>IF(T43="","",VLOOKUP(T43,'【記載例】シフト記号表（勤務時間帯）'!$C$6:$U$35,19,FALSE))</f>
        <v/>
      </c>
      <c r="U45" s="1233">
        <f>IF(U43="","",VLOOKUP(U43,'【記載例】シフト記号表（勤務時間帯）'!$C$6:$U$35,19,FALSE))</f>
        <v>7</v>
      </c>
      <c r="V45" s="1233">
        <f>IF(V43="","",VLOOKUP(V43,'【記載例】シフト記号表（勤務時間帯）'!$C$6:$U$35,19,FALSE))</f>
        <v>7</v>
      </c>
      <c r="W45" s="1233">
        <f>IF(W43="","",VLOOKUP(W43,'【記載例】シフト記号表（勤務時間帯）'!$C$6:$U$35,19,FALSE))</f>
        <v>7</v>
      </c>
      <c r="X45" s="1233" t="str">
        <f>IF(X43="","",VLOOKUP(X43,'【記載例】シフト記号表（勤務時間帯）'!$C$6:$U$35,19,FALSE))</f>
        <v/>
      </c>
      <c r="Y45" s="1238">
        <f>IF(Y43="","",VLOOKUP(Y43,'【記載例】シフト記号表（勤務時間帯）'!$C$6:$U$35,19,FALSE))</f>
        <v>7</v>
      </c>
      <c r="Z45" s="1228">
        <f>IF(Z43="","",VLOOKUP(Z43,'【記載例】シフト記号表（勤務時間帯）'!$C$6:$U$35,19,FALSE))</f>
        <v>7</v>
      </c>
      <c r="AA45" s="1233" t="str">
        <f>IF(AA43="","",VLOOKUP(AA43,'【記載例】シフト記号表（勤務時間帯）'!$C$6:$U$35,19,FALSE))</f>
        <v/>
      </c>
      <c r="AB45" s="1233">
        <f>IF(AB43="","",VLOOKUP(AB43,'【記載例】シフト記号表（勤務時間帯）'!$C$6:$U$35,19,FALSE))</f>
        <v>7</v>
      </c>
      <c r="AC45" s="1233">
        <f>IF(AC43="","",VLOOKUP(AC43,'【記載例】シフト記号表（勤務時間帯）'!$C$6:$U$35,19,FALSE))</f>
        <v>7</v>
      </c>
      <c r="AD45" s="1233">
        <f>IF(AD43="","",VLOOKUP(AD43,'【記載例】シフト記号表（勤務時間帯）'!$C$6:$U$35,19,FALSE))</f>
        <v>7</v>
      </c>
      <c r="AE45" s="1233" t="str">
        <f>IF(AE43="","",VLOOKUP(AE43,'【記載例】シフト記号表（勤務時間帯）'!$C$6:$U$35,19,FALSE))</f>
        <v/>
      </c>
      <c r="AF45" s="1238">
        <f>IF(AF43="","",VLOOKUP(AF43,'【記載例】シフト記号表（勤務時間帯）'!$C$6:$U$35,19,FALSE))</f>
        <v>7</v>
      </c>
      <c r="AG45" s="1228">
        <f>IF(AG43="","",VLOOKUP(AG43,'【記載例】シフト記号表（勤務時間帯）'!$C$6:$U$35,19,FALSE))</f>
        <v>7</v>
      </c>
      <c r="AH45" s="1233" t="str">
        <f>IF(AH43="","",VLOOKUP(AH43,'【記載例】シフト記号表（勤務時間帯）'!$C$6:$U$35,19,FALSE))</f>
        <v/>
      </c>
      <c r="AI45" s="1233">
        <f>IF(AI43="","",VLOOKUP(AI43,'【記載例】シフト記号表（勤務時間帯）'!$C$6:$U$35,19,FALSE))</f>
        <v>7</v>
      </c>
      <c r="AJ45" s="1233">
        <f>IF(AJ43="","",VLOOKUP(AJ43,'【記載例】シフト記号表（勤務時間帯）'!$C$6:$U$35,19,FALSE))</f>
        <v>7</v>
      </c>
      <c r="AK45" s="1233">
        <f>IF(AK43="","",VLOOKUP(AK43,'【記載例】シフト記号表（勤務時間帯）'!$C$6:$U$35,19,FALSE))</f>
        <v>7</v>
      </c>
      <c r="AL45" s="1233" t="str">
        <f>IF(AL43="","",VLOOKUP(AL43,'【記載例】シフト記号表（勤務時間帯）'!$C$6:$U$35,19,FALSE))</f>
        <v/>
      </c>
      <c r="AM45" s="1238">
        <f>IF(AM43="","",VLOOKUP(AM43,'【記載例】シフト記号表（勤務時間帯）'!$C$6:$U$35,19,FALSE))</f>
        <v>7</v>
      </c>
      <c r="AN45" s="1228">
        <f>IF(AN43="","",VLOOKUP(AN43,'【記載例】シフト記号表（勤務時間帯）'!$C$6:$U$35,19,FALSE))</f>
        <v>7</v>
      </c>
      <c r="AO45" s="1233" t="str">
        <f>IF(AO43="","",VLOOKUP(AO43,'【記載例】シフト記号表（勤務時間帯）'!$C$6:$U$35,19,FALSE))</f>
        <v/>
      </c>
      <c r="AP45" s="1233">
        <f>IF(AP43="","",VLOOKUP(AP43,'【記載例】シフト記号表（勤務時間帯）'!$C$6:$U$35,19,FALSE))</f>
        <v>7</v>
      </c>
      <c r="AQ45" s="1233">
        <f>IF(AQ43="","",VLOOKUP(AQ43,'【記載例】シフト記号表（勤務時間帯）'!$C$6:$U$35,19,FALSE))</f>
        <v>7</v>
      </c>
      <c r="AR45" s="1233">
        <f>IF(AR43="","",VLOOKUP(AR43,'【記載例】シフト記号表（勤務時間帯）'!$C$6:$U$35,19,FALSE))</f>
        <v>7</v>
      </c>
      <c r="AS45" s="1233" t="str">
        <f>IF(AS43="","",VLOOKUP(AS43,'【記載例】シフト記号表（勤務時間帯）'!$C$6:$U$35,19,FALSE))</f>
        <v/>
      </c>
      <c r="AT45" s="1238">
        <f>IF(AT43="","",VLOOKUP(AT43,'【記載例】シフト記号表（勤務時間帯）'!$C$6:$U$35,19,FALSE))</f>
        <v>7</v>
      </c>
      <c r="AU45" s="1228" t="str">
        <f>IF(AU43="","",VLOOKUP(AU43,'【記載例】シフト記号表（勤務時間帯）'!$C$6:$U$35,19,FALSE))</f>
        <v/>
      </c>
      <c r="AV45" s="1233" t="str">
        <f>IF(AV43="","",VLOOKUP(AV43,'【記載例】シフト記号表（勤務時間帯）'!$C$6:$U$35,19,FALSE))</f>
        <v/>
      </c>
      <c r="AW45" s="1233" t="str">
        <f>IF(AW43="","",VLOOKUP(AW43,'【記載例】シフト記号表（勤務時間帯）'!$C$6:$U$35,19,FALSE))</f>
        <v/>
      </c>
      <c r="AX45" s="1252">
        <f>IF($BB$3="４週",SUM(S45:AT45),IF($BB$3="暦月",SUM(S45:AW45),""))</f>
        <v>140</v>
      </c>
      <c r="AY45" s="1263"/>
      <c r="AZ45" s="1273">
        <f>IF($BB$3="４週",AX45/4,IF($BB$3="暦月",'【記載例】参考様式８'!AX45/('【記載例】参考様式８'!$BB$8/7),""))</f>
        <v>35</v>
      </c>
      <c r="BA45" s="1281"/>
      <c r="BB45" s="1094"/>
      <c r="BC45" s="1110"/>
      <c r="BD45" s="1110"/>
      <c r="BE45" s="1110"/>
      <c r="BF45" s="1124"/>
    </row>
    <row r="46" spans="2:58" ht="20.25" customHeight="1">
      <c r="B46" s="1153">
        <f>B43+1</f>
        <v>9</v>
      </c>
      <c r="C46" s="814" t="s">
        <v>689</v>
      </c>
      <c r="D46" s="835"/>
      <c r="E46" s="845"/>
      <c r="F46" s="852"/>
      <c r="G46" s="852" t="s">
        <v>681</v>
      </c>
      <c r="H46" s="879" t="s">
        <v>186</v>
      </c>
      <c r="I46" s="887"/>
      <c r="J46" s="887"/>
      <c r="K46" s="892"/>
      <c r="L46" s="903" t="s">
        <v>201</v>
      </c>
      <c r="M46" s="913"/>
      <c r="N46" s="913"/>
      <c r="O46" s="925"/>
      <c r="P46" s="1201" t="s">
        <v>554</v>
      </c>
      <c r="Q46" s="1210"/>
      <c r="R46" s="1218"/>
      <c r="S46" s="965" t="s">
        <v>47</v>
      </c>
      <c r="T46" s="978" t="s">
        <v>47</v>
      </c>
      <c r="U46" s="978"/>
      <c r="V46" s="978" t="s">
        <v>47</v>
      </c>
      <c r="W46" s="978" t="s">
        <v>47</v>
      </c>
      <c r="X46" s="978" t="s">
        <v>47</v>
      </c>
      <c r="Y46" s="991"/>
      <c r="Z46" s="965" t="s">
        <v>47</v>
      </c>
      <c r="AA46" s="978" t="s">
        <v>47</v>
      </c>
      <c r="AB46" s="978"/>
      <c r="AC46" s="978" t="s">
        <v>47</v>
      </c>
      <c r="AD46" s="978" t="s">
        <v>47</v>
      </c>
      <c r="AE46" s="978" t="s">
        <v>47</v>
      </c>
      <c r="AF46" s="991"/>
      <c r="AG46" s="965" t="s">
        <v>47</v>
      </c>
      <c r="AH46" s="978" t="s">
        <v>47</v>
      </c>
      <c r="AI46" s="978"/>
      <c r="AJ46" s="978" t="s">
        <v>47</v>
      </c>
      <c r="AK46" s="978" t="s">
        <v>47</v>
      </c>
      <c r="AL46" s="978" t="s">
        <v>47</v>
      </c>
      <c r="AM46" s="991"/>
      <c r="AN46" s="965" t="s">
        <v>47</v>
      </c>
      <c r="AO46" s="978" t="s">
        <v>47</v>
      </c>
      <c r="AP46" s="978"/>
      <c r="AQ46" s="978" t="s">
        <v>47</v>
      </c>
      <c r="AR46" s="978" t="s">
        <v>47</v>
      </c>
      <c r="AS46" s="978" t="s">
        <v>47</v>
      </c>
      <c r="AT46" s="991"/>
      <c r="AU46" s="965"/>
      <c r="AV46" s="978"/>
      <c r="AW46" s="978"/>
      <c r="AX46" s="1253"/>
      <c r="AY46" s="1264"/>
      <c r="AZ46" s="1274"/>
      <c r="BA46" s="1282"/>
      <c r="BB46" s="1095"/>
      <c r="BC46" s="1111"/>
      <c r="BD46" s="1111"/>
      <c r="BE46" s="1111"/>
      <c r="BF46" s="1125"/>
    </row>
    <row r="47" spans="2:58" ht="20.25" customHeight="1">
      <c r="B47" s="1153"/>
      <c r="C47" s="815"/>
      <c r="D47" s="836"/>
      <c r="E47" s="846"/>
      <c r="F47" s="850"/>
      <c r="G47" s="864"/>
      <c r="H47" s="878"/>
      <c r="I47" s="887"/>
      <c r="J47" s="887"/>
      <c r="K47" s="892"/>
      <c r="L47" s="902"/>
      <c r="M47" s="912"/>
      <c r="N47" s="912"/>
      <c r="O47" s="924"/>
      <c r="P47" s="1199" t="s">
        <v>701</v>
      </c>
      <c r="Q47" s="1208"/>
      <c r="R47" s="1216"/>
      <c r="S47" s="1227">
        <f>IF(S46="","",VLOOKUP(S46,'【記載例】シフト記号表（勤務時間帯）'!$C$6:$K$35,9,FALSE))</f>
        <v>8</v>
      </c>
      <c r="T47" s="1232">
        <f>IF(T46="","",VLOOKUP(T46,'【記載例】シフト記号表（勤務時間帯）'!$C$6:$K$35,9,FALSE))</f>
        <v>8</v>
      </c>
      <c r="U47" s="1232" t="str">
        <f>IF(U46="","",VLOOKUP(U46,'【記載例】シフト記号表（勤務時間帯）'!$C$6:$K$35,9,FALSE))</f>
        <v/>
      </c>
      <c r="V47" s="1232">
        <f>IF(V46="","",VLOOKUP(V46,'【記載例】シフト記号表（勤務時間帯）'!$C$6:$K$35,9,FALSE))</f>
        <v>8</v>
      </c>
      <c r="W47" s="1232">
        <f>IF(W46="","",VLOOKUP(W46,'【記載例】シフト記号表（勤務時間帯）'!$C$6:$K$35,9,FALSE))</f>
        <v>8</v>
      </c>
      <c r="X47" s="1232">
        <f>IF(X46="","",VLOOKUP(X46,'【記載例】シフト記号表（勤務時間帯）'!$C$6:$K$35,9,FALSE))</f>
        <v>8</v>
      </c>
      <c r="Y47" s="1237" t="str">
        <f>IF(Y46="","",VLOOKUP(Y46,'【記載例】シフト記号表（勤務時間帯）'!$C$6:$K$35,9,FALSE))</f>
        <v/>
      </c>
      <c r="Z47" s="1227">
        <f>IF(Z46="","",VLOOKUP(Z46,'【記載例】シフト記号表（勤務時間帯）'!$C$6:$K$35,9,FALSE))</f>
        <v>8</v>
      </c>
      <c r="AA47" s="1232">
        <f>IF(AA46="","",VLOOKUP(AA46,'【記載例】シフト記号表（勤務時間帯）'!$C$6:$K$35,9,FALSE))</f>
        <v>8</v>
      </c>
      <c r="AB47" s="1232" t="str">
        <f>IF(AB46="","",VLOOKUP(AB46,'【記載例】シフト記号表（勤務時間帯）'!$C$6:$K$35,9,FALSE))</f>
        <v/>
      </c>
      <c r="AC47" s="1232">
        <f>IF(AC46="","",VLOOKUP(AC46,'【記載例】シフト記号表（勤務時間帯）'!$C$6:$K$35,9,FALSE))</f>
        <v>8</v>
      </c>
      <c r="AD47" s="1232">
        <f>IF(AD46="","",VLOOKUP(AD46,'【記載例】シフト記号表（勤務時間帯）'!$C$6:$K$35,9,FALSE))</f>
        <v>8</v>
      </c>
      <c r="AE47" s="1232">
        <f>IF(AE46="","",VLOOKUP(AE46,'【記載例】シフト記号表（勤務時間帯）'!$C$6:$K$35,9,FALSE))</f>
        <v>8</v>
      </c>
      <c r="AF47" s="1237" t="str">
        <f>IF(AF46="","",VLOOKUP(AF46,'【記載例】シフト記号表（勤務時間帯）'!$C$6:$K$35,9,FALSE))</f>
        <v/>
      </c>
      <c r="AG47" s="1227">
        <f>IF(AG46="","",VLOOKUP(AG46,'【記載例】シフト記号表（勤務時間帯）'!$C$6:$K$35,9,FALSE))</f>
        <v>8</v>
      </c>
      <c r="AH47" s="1232">
        <f>IF(AH46="","",VLOOKUP(AH46,'【記載例】シフト記号表（勤務時間帯）'!$C$6:$K$35,9,FALSE))</f>
        <v>8</v>
      </c>
      <c r="AI47" s="1232" t="str">
        <f>IF(AI46="","",VLOOKUP(AI46,'【記載例】シフト記号表（勤務時間帯）'!$C$6:$K$35,9,FALSE))</f>
        <v/>
      </c>
      <c r="AJ47" s="1232">
        <f>IF(AJ46="","",VLOOKUP(AJ46,'【記載例】シフト記号表（勤務時間帯）'!$C$6:$K$35,9,FALSE))</f>
        <v>8</v>
      </c>
      <c r="AK47" s="1232">
        <f>IF(AK46="","",VLOOKUP(AK46,'【記載例】シフト記号表（勤務時間帯）'!$C$6:$K$35,9,FALSE))</f>
        <v>8</v>
      </c>
      <c r="AL47" s="1232">
        <f>IF(AL46="","",VLOOKUP(AL46,'【記載例】シフト記号表（勤務時間帯）'!$C$6:$K$35,9,FALSE))</f>
        <v>8</v>
      </c>
      <c r="AM47" s="1237" t="str">
        <f>IF(AM46="","",VLOOKUP(AM46,'【記載例】シフト記号表（勤務時間帯）'!$C$6:$K$35,9,FALSE))</f>
        <v/>
      </c>
      <c r="AN47" s="1227">
        <f>IF(AN46="","",VLOOKUP(AN46,'【記載例】シフト記号表（勤務時間帯）'!$C$6:$K$35,9,FALSE))</f>
        <v>8</v>
      </c>
      <c r="AO47" s="1232">
        <f>IF(AO46="","",VLOOKUP(AO46,'【記載例】シフト記号表（勤務時間帯）'!$C$6:$K$35,9,FALSE))</f>
        <v>8</v>
      </c>
      <c r="AP47" s="1232" t="str">
        <f>IF(AP46="","",VLOOKUP(AP46,'【記載例】シフト記号表（勤務時間帯）'!$C$6:$K$35,9,FALSE))</f>
        <v/>
      </c>
      <c r="AQ47" s="1232">
        <f>IF(AQ46="","",VLOOKUP(AQ46,'【記載例】シフト記号表（勤務時間帯）'!$C$6:$K$35,9,FALSE))</f>
        <v>8</v>
      </c>
      <c r="AR47" s="1232">
        <f>IF(AR46="","",VLOOKUP(AR46,'【記載例】シフト記号表（勤務時間帯）'!$C$6:$K$35,9,FALSE))</f>
        <v>8</v>
      </c>
      <c r="AS47" s="1232">
        <f>IF(AS46="","",VLOOKUP(AS46,'【記載例】シフト記号表（勤務時間帯）'!$C$6:$K$35,9,FALSE))</f>
        <v>8</v>
      </c>
      <c r="AT47" s="1237" t="str">
        <f>IF(AT46="","",VLOOKUP(AT46,'【記載例】シフト記号表（勤務時間帯）'!$C$6:$K$35,9,FALSE))</f>
        <v/>
      </c>
      <c r="AU47" s="1227" t="str">
        <f>IF(AU46="","",VLOOKUP(AU46,'【記載例】シフト記号表（勤務時間帯）'!$C$6:$K$35,9,FALSE))</f>
        <v/>
      </c>
      <c r="AV47" s="1232" t="str">
        <f>IF(AV46="","",VLOOKUP(AV46,'【記載例】シフト記号表（勤務時間帯）'!$C$6:$K$35,9,FALSE))</f>
        <v/>
      </c>
      <c r="AW47" s="1232" t="str">
        <f>IF(AW46="","",VLOOKUP(AW46,'【記載例】シフト記号表（勤務時間帯）'!$C$6:$K$35,9,FALSE))</f>
        <v/>
      </c>
      <c r="AX47" s="1251">
        <f>IF($BB$3="４週",SUM(S47:AT47),IF($BB$3="暦月",SUM(S47:AW47),""))</f>
        <v>160</v>
      </c>
      <c r="AY47" s="1262"/>
      <c r="AZ47" s="1272">
        <f>IF($BB$3="４週",AX47/4,IF($BB$3="暦月",'【記載例】参考様式８'!AX47/('【記載例】参考様式８'!$BB$8/7),""))</f>
        <v>40</v>
      </c>
      <c r="BA47" s="1280"/>
      <c r="BB47" s="1093"/>
      <c r="BC47" s="1109"/>
      <c r="BD47" s="1109"/>
      <c r="BE47" s="1109"/>
      <c r="BF47" s="1123"/>
    </row>
    <row r="48" spans="2:58" ht="20.25" customHeight="1">
      <c r="B48" s="1153"/>
      <c r="C48" s="816"/>
      <c r="D48" s="837"/>
      <c r="E48" s="847"/>
      <c r="F48" s="850" t="str">
        <f>C46</f>
        <v>介護職員</v>
      </c>
      <c r="G48" s="865"/>
      <c r="H48" s="878"/>
      <c r="I48" s="887"/>
      <c r="J48" s="887"/>
      <c r="K48" s="892"/>
      <c r="L48" s="904"/>
      <c r="M48" s="914"/>
      <c r="N48" s="914"/>
      <c r="O48" s="926"/>
      <c r="P48" s="1200" t="s">
        <v>702</v>
      </c>
      <c r="Q48" s="1209"/>
      <c r="R48" s="1217"/>
      <c r="S48" s="1228">
        <f>IF(S46="","",VLOOKUP(S46,'【記載例】シフト記号表（勤務時間帯）'!$C$6:$U$35,19,FALSE))</f>
        <v>7</v>
      </c>
      <c r="T48" s="1233">
        <f>IF(T46="","",VLOOKUP(T46,'【記載例】シフト記号表（勤務時間帯）'!$C$6:$U$35,19,FALSE))</f>
        <v>7</v>
      </c>
      <c r="U48" s="1233" t="str">
        <f>IF(U46="","",VLOOKUP(U46,'【記載例】シフト記号表（勤務時間帯）'!$C$6:$U$35,19,FALSE))</f>
        <v/>
      </c>
      <c r="V48" s="1233">
        <f>IF(V46="","",VLOOKUP(V46,'【記載例】シフト記号表（勤務時間帯）'!$C$6:$U$35,19,FALSE))</f>
        <v>7</v>
      </c>
      <c r="W48" s="1233">
        <f>IF(W46="","",VLOOKUP(W46,'【記載例】シフト記号表（勤務時間帯）'!$C$6:$U$35,19,FALSE))</f>
        <v>7</v>
      </c>
      <c r="X48" s="1233">
        <f>IF(X46="","",VLOOKUP(X46,'【記載例】シフト記号表（勤務時間帯）'!$C$6:$U$35,19,FALSE))</f>
        <v>7</v>
      </c>
      <c r="Y48" s="1238" t="str">
        <f>IF(Y46="","",VLOOKUP(Y46,'【記載例】シフト記号表（勤務時間帯）'!$C$6:$U$35,19,FALSE))</f>
        <v/>
      </c>
      <c r="Z48" s="1228">
        <f>IF(Z46="","",VLOOKUP(Z46,'【記載例】シフト記号表（勤務時間帯）'!$C$6:$U$35,19,FALSE))</f>
        <v>7</v>
      </c>
      <c r="AA48" s="1233">
        <f>IF(AA46="","",VLOOKUP(AA46,'【記載例】シフト記号表（勤務時間帯）'!$C$6:$U$35,19,FALSE))</f>
        <v>7</v>
      </c>
      <c r="AB48" s="1233" t="str">
        <f>IF(AB46="","",VLOOKUP(AB46,'【記載例】シフト記号表（勤務時間帯）'!$C$6:$U$35,19,FALSE))</f>
        <v/>
      </c>
      <c r="AC48" s="1233">
        <f>IF(AC46="","",VLOOKUP(AC46,'【記載例】シフト記号表（勤務時間帯）'!$C$6:$U$35,19,FALSE))</f>
        <v>7</v>
      </c>
      <c r="AD48" s="1233">
        <f>IF(AD46="","",VLOOKUP(AD46,'【記載例】シフト記号表（勤務時間帯）'!$C$6:$U$35,19,FALSE))</f>
        <v>7</v>
      </c>
      <c r="AE48" s="1233">
        <f>IF(AE46="","",VLOOKUP(AE46,'【記載例】シフト記号表（勤務時間帯）'!$C$6:$U$35,19,FALSE))</f>
        <v>7</v>
      </c>
      <c r="AF48" s="1238" t="str">
        <f>IF(AF46="","",VLOOKUP(AF46,'【記載例】シフト記号表（勤務時間帯）'!$C$6:$U$35,19,FALSE))</f>
        <v/>
      </c>
      <c r="AG48" s="1228">
        <f>IF(AG46="","",VLOOKUP(AG46,'【記載例】シフト記号表（勤務時間帯）'!$C$6:$U$35,19,FALSE))</f>
        <v>7</v>
      </c>
      <c r="AH48" s="1233">
        <f>IF(AH46="","",VLOOKUP(AH46,'【記載例】シフト記号表（勤務時間帯）'!$C$6:$U$35,19,FALSE))</f>
        <v>7</v>
      </c>
      <c r="AI48" s="1233" t="str">
        <f>IF(AI46="","",VLOOKUP(AI46,'【記載例】シフト記号表（勤務時間帯）'!$C$6:$U$35,19,FALSE))</f>
        <v/>
      </c>
      <c r="AJ48" s="1233">
        <f>IF(AJ46="","",VLOOKUP(AJ46,'【記載例】シフト記号表（勤務時間帯）'!$C$6:$U$35,19,FALSE))</f>
        <v>7</v>
      </c>
      <c r="AK48" s="1233">
        <f>IF(AK46="","",VLOOKUP(AK46,'【記載例】シフト記号表（勤務時間帯）'!$C$6:$U$35,19,FALSE))</f>
        <v>7</v>
      </c>
      <c r="AL48" s="1233">
        <f>IF(AL46="","",VLOOKUP(AL46,'【記載例】シフト記号表（勤務時間帯）'!$C$6:$U$35,19,FALSE))</f>
        <v>7</v>
      </c>
      <c r="AM48" s="1238" t="str">
        <f>IF(AM46="","",VLOOKUP(AM46,'【記載例】シフト記号表（勤務時間帯）'!$C$6:$U$35,19,FALSE))</f>
        <v/>
      </c>
      <c r="AN48" s="1228">
        <f>IF(AN46="","",VLOOKUP(AN46,'【記載例】シフト記号表（勤務時間帯）'!$C$6:$U$35,19,FALSE))</f>
        <v>7</v>
      </c>
      <c r="AO48" s="1233">
        <f>IF(AO46="","",VLOOKUP(AO46,'【記載例】シフト記号表（勤務時間帯）'!$C$6:$U$35,19,FALSE))</f>
        <v>7</v>
      </c>
      <c r="AP48" s="1233" t="str">
        <f>IF(AP46="","",VLOOKUP(AP46,'【記載例】シフト記号表（勤務時間帯）'!$C$6:$U$35,19,FALSE))</f>
        <v/>
      </c>
      <c r="AQ48" s="1233">
        <f>IF(AQ46="","",VLOOKUP(AQ46,'【記載例】シフト記号表（勤務時間帯）'!$C$6:$U$35,19,FALSE))</f>
        <v>7</v>
      </c>
      <c r="AR48" s="1233">
        <f>IF(AR46="","",VLOOKUP(AR46,'【記載例】シフト記号表（勤務時間帯）'!$C$6:$U$35,19,FALSE))</f>
        <v>7</v>
      </c>
      <c r="AS48" s="1233">
        <f>IF(AS46="","",VLOOKUP(AS46,'【記載例】シフト記号表（勤務時間帯）'!$C$6:$U$35,19,FALSE))</f>
        <v>7</v>
      </c>
      <c r="AT48" s="1238" t="str">
        <f>IF(AT46="","",VLOOKUP(AT46,'【記載例】シフト記号表（勤務時間帯）'!$C$6:$U$35,19,FALSE))</f>
        <v/>
      </c>
      <c r="AU48" s="1228" t="str">
        <f>IF(AU46="","",VLOOKUP(AU46,'【記載例】シフト記号表（勤務時間帯）'!$C$6:$U$35,19,FALSE))</f>
        <v/>
      </c>
      <c r="AV48" s="1233" t="str">
        <f>IF(AV46="","",VLOOKUP(AV46,'【記載例】シフト記号表（勤務時間帯）'!$C$6:$U$35,19,FALSE))</f>
        <v/>
      </c>
      <c r="AW48" s="1233" t="str">
        <f>IF(AW46="","",VLOOKUP(AW46,'【記載例】シフト記号表（勤務時間帯）'!$C$6:$U$35,19,FALSE))</f>
        <v/>
      </c>
      <c r="AX48" s="1252">
        <f>IF($BB$3="４週",SUM(S48:AT48),IF($BB$3="暦月",SUM(S48:AW48),""))</f>
        <v>140</v>
      </c>
      <c r="AY48" s="1263"/>
      <c r="AZ48" s="1273">
        <f>IF($BB$3="４週",AX48/4,IF($BB$3="暦月",'【記載例】参考様式８'!AX48/('【記載例】参考様式８'!$BB$8/7),""))</f>
        <v>35</v>
      </c>
      <c r="BA48" s="1281"/>
      <c r="BB48" s="1094"/>
      <c r="BC48" s="1110"/>
      <c r="BD48" s="1110"/>
      <c r="BE48" s="1110"/>
      <c r="BF48" s="1124"/>
    </row>
    <row r="49" spans="2:58" ht="20.25" customHeight="1">
      <c r="B49" s="1153">
        <f>B46+1</f>
        <v>10</v>
      </c>
      <c r="C49" s="814" t="s">
        <v>478</v>
      </c>
      <c r="D49" s="835"/>
      <c r="E49" s="845"/>
      <c r="F49" s="852"/>
      <c r="G49" s="852" t="s">
        <v>682</v>
      </c>
      <c r="H49" s="879" t="s">
        <v>725</v>
      </c>
      <c r="I49" s="887"/>
      <c r="J49" s="887"/>
      <c r="K49" s="892"/>
      <c r="L49" s="903" t="s">
        <v>730</v>
      </c>
      <c r="M49" s="913"/>
      <c r="N49" s="913"/>
      <c r="O49" s="925"/>
      <c r="P49" s="1201" t="s">
        <v>554</v>
      </c>
      <c r="Q49" s="1210"/>
      <c r="R49" s="1218"/>
      <c r="S49" s="965" t="s">
        <v>733</v>
      </c>
      <c r="T49" s="978"/>
      <c r="U49" s="978" t="s">
        <v>733</v>
      </c>
      <c r="V49" s="978" t="s">
        <v>733</v>
      </c>
      <c r="W49" s="978"/>
      <c r="X49" s="978" t="s">
        <v>733</v>
      </c>
      <c r="Y49" s="991"/>
      <c r="Z49" s="965" t="s">
        <v>733</v>
      </c>
      <c r="AA49" s="978"/>
      <c r="AB49" s="978" t="s">
        <v>733</v>
      </c>
      <c r="AC49" s="978" t="s">
        <v>733</v>
      </c>
      <c r="AD49" s="978"/>
      <c r="AE49" s="978" t="s">
        <v>733</v>
      </c>
      <c r="AF49" s="991"/>
      <c r="AG49" s="965" t="s">
        <v>733</v>
      </c>
      <c r="AH49" s="978"/>
      <c r="AI49" s="978" t="s">
        <v>733</v>
      </c>
      <c r="AJ49" s="978" t="s">
        <v>733</v>
      </c>
      <c r="AK49" s="978"/>
      <c r="AL49" s="978" t="s">
        <v>733</v>
      </c>
      <c r="AM49" s="991"/>
      <c r="AN49" s="965" t="s">
        <v>733</v>
      </c>
      <c r="AO49" s="978"/>
      <c r="AP49" s="978" t="s">
        <v>733</v>
      </c>
      <c r="AQ49" s="978" t="s">
        <v>733</v>
      </c>
      <c r="AR49" s="978"/>
      <c r="AS49" s="978" t="s">
        <v>733</v>
      </c>
      <c r="AT49" s="991"/>
      <c r="AU49" s="965"/>
      <c r="AV49" s="978"/>
      <c r="AW49" s="978"/>
      <c r="AX49" s="1253"/>
      <c r="AY49" s="1264"/>
      <c r="AZ49" s="1274"/>
      <c r="BA49" s="1282"/>
      <c r="BB49" s="1095" t="s">
        <v>597</v>
      </c>
      <c r="BC49" s="1111"/>
      <c r="BD49" s="1111"/>
      <c r="BE49" s="1111"/>
      <c r="BF49" s="1125"/>
    </row>
    <row r="50" spans="2:58" ht="20.25" customHeight="1">
      <c r="B50" s="1153"/>
      <c r="C50" s="815"/>
      <c r="D50" s="836"/>
      <c r="E50" s="846"/>
      <c r="F50" s="850"/>
      <c r="G50" s="864"/>
      <c r="H50" s="878"/>
      <c r="I50" s="887"/>
      <c r="J50" s="887"/>
      <c r="K50" s="892"/>
      <c r="L50" s="902"/>
      <c r="M50" s="912"/>
      <c r="N50" s="912"/>
      <c r="O50" s="924"/>
      <c r="P50" s="1199" t="s">
        <v>701</v>
      </c>
      <c r="Q50" s="1208"/>
      <c r="R50" s="1216"/>
      <c r="S50" s="1227">
        <f>IF(S49="","",VLOOKUP(S49,'【記載例】シフト記号表（勤務時間帯）'!$C$6:$K$35,9,FALSE))</f>
        <v>4</v>
      </c>
      <c r="T50" s="1232" t="str">
        <f>IF(T49="","",VLOOKUP(T49,'【記載例】シフト記号表（勤務時間帯）'!$C$6:$K$35,9,FALSE))</f>
        <v/>
      </c>
      <c r="U50" s="1232">
        <f>IF(U49="","",VLOOKUP(U49,'【記載例】シフト記号表（勤務時間帯）'!$C$6:$K$35,9,FALSE))</f>
        <v>4</v>
      </c>
      <c r="V50" s="1232">
        <f>IF(V49="","",VLOOKUP(V49,'【記載例】シフト記号表（勤務時間帯）'!$C$6:$K$35,9,FALSE))</f>
        <v>4</v>
      </c>
      <c r="W50" s="1232" t="str">
        <f>IF(W49="","",VLOOKUP(W49,'【記載例】シフト記号表（勤務時間帯）'!$C$6:$K$35,9,FALSE))</f>
        <v/>
      </c>
      <c r="X50" s="1232">
        <f>IF(X49="","",VLOOKUP(X49,'【記載例】シフト記号表（勤務時間帯）'!$C$6:$K$35,9,FALSE))</f>
        <v>4</v>
      </c>
      <c r="Y50" s="1237" t="str">
        <f>IF(Y49="","",VLOOKUP(Y49,'【記載例】シフト記号表（勤務時間帯）'!$C$6:$K$35,9,FALSE))</f>
        <v/>
      </c>
      <c r="Z50" s="1227">
        <f>IF(Z49="","",VLOOKUP(Z49,'【記載例】シフト記号表（勤務時間帯）'!$C$6:$K$35,9,FALSE))</f>
        <v>4</v>
      </c>
      <c r="AA50" s="1232" t="str">
        <f>IF(AA49="","",VLOOKUP(AA49,'【記載例】シフト記号表（勤務時間帯）'!$C$6:$K$35,9,FALSE))</f>
        <v/>
      </c>
      <c r="AB50" s="1232">
        <f>IF(AB49="","",VLOOKUP(AB49,'【記載例】シフト記号表（勤務時間帯）'!$C$6:$K$35,9,FALSE))</f>
        <v>4</v>
      </c>
      <c r="AC50" s="1232">
        <f>IF(AC49="","",VLOOKUP(AC49,'【記載例】シフト記号表（勤務時間帯）'!$C$6:$K$35,9,FALSE))</f>
        <v>4</v>
      </c>
      <c r="AD50" s="1232" t="str">
        <f>IF(AD49="","",VLOOKUP(AD49,'【記載例】シフト記号表（勤務時間帯）'!$C$6:$K$35,9,FALSE))</f>
        <v/>
      </c>
      <c r="AE50" s="1232">
        <f>IF(AE49="","",VLOOKUP(AE49,'【記載例】シフト記号表（勤務時間帯）'!$C$6:$K$35,9,FALSE))</f>
        <v>4</v>
      </c>
      <c r="AF50" s="1237" t="str">
        <f>IF(AF49="","",VLOOKUP(AF49,'【記載例】シフト記号表（勤務時間帯）'!$C$6:$K$35,9,FALSE))</f>
        <v/>
      </c>
      <c r="AG50" s="1227">
        <f>IF(AG49="","",VLOOKUP(AG49,'【記載例】シフト記号表（勤務時間帯）'!$C$6:$K$35,9,FALSE))</f>
        <v>4</v>
      </c>
      <c r="AH50" s="1232" t="str">
        <f>IF(AH49="","",VLOOKUP(AH49,'【記載例】シフト記号表（勤務時間帯）'!$C$6:$K$35,9,FALSE))</f>
        <v/>
      </c>
      <c r="AI50" s="1232">
        <f>IF(AI49="","",VLOOKUP(AI49,'【記載例】シフト記号表（勤務時間帯）'!$C$6:$K$35,9,FALSE))</f>
        <v>4</v>
      </c>
      <c r="AJ50" s="1232">
        <f>IF(AJ49="","",VLOOKUP(AJ49,'【記載例】シフト記号表（勤務時間帯）'!$C$6:$K$35,9,FALSE))</f>
        <v>4</v>
      </c>
      <c r="AK50" s="1232" t="str">
        <f>IF(AK49="","",VLOOKUP(AK49,'【記載例】シフト記号表（勤務時間帯）'!$C$6:$K$35,9,FALSE))</f>
        <v/>
      </c>
      <c r="AL50" s="1232">
        <f>IF(AL49="","",VLOOKUP(AL49,'【記載例】シフト記号表（勤務時間帯）'!$C$6:$K$35,9,FALSE))</f>
        <v>4</v>
      </c>
      <c r="AM50" s="1237" t="str">
        <f>IF(AM49="","",VLOOKUP(AM49,'【記載例】シフト記号表（勤務時間帯）'!$C$6:$K$35,9,FALSE))</f>
        <v/>
      </c>
      <c r="AN50" s="1227">
        <f>IF(AN49="","",VLOOKUP(AN49,'【記載例】シフト記号表（勤務時間帯）'!$C$6:$K$35,9,FALSE))</f>
        <v>4</v>
      </c>
      <c r="AO50" s="1232" t="str">
        <f>IF(AO49="","",VLOOKUP(AO49,'【記載例】シフト記号表（勤務時間帯）'!$C$6:$K$35,9,FALSE))</f>
        <v/>
      </c>
      <c r="AP50" s="1232">
        <f>IF(AP49="","",VLOOKUP(AP49,'【記載例】シフト記号表（勤務時間帯）'!$C$6:$K$35,9,FALSE))</f>
        <v>4</v>
      </c>
      <c r="AQ50" s="1232">
        <f>IF(AQ49="","",VLOOKUP(AQ49,'【記載例】シフト記号表（勤務時間帯）'!$C$6:$K$35,9,FALSE))</f>
        <v>4</v>
      </c>
      <c r="AR50" s="1232" t="str">
        <f>IF(AR49="","",VLOOKUP(AR49,'【記載例】シフト記号表（勤務時間帯）'!$C$6:$K$35,9,FALSE))</f>
        <v/>
      </c>
      <c r="AS50" s="1232">
        <f>IF(AS49="","",VLOOKUP(AS49,'【記載例】シフト記号表（勤務時間帯）'!$C$6:$K$35,9,FALSE))</f>
        <v>4</v>
      </c>
      <c r="AT50" s="1237" t="str">
        <f>IF(AT49="","",VLOOKUP(AT49,'【記載例】シフト記号表（勤務時間帯）'!$C$6:$K$35,9,FALSE))</f>
        <v/>
      </c>
      <c r="AU50" s="1227" t="str">
        <f>IF(AU49="","",VLOOKUP(AU49,'【記載例】シフト記号表（勤務時間帯）'!$C$6:$K$35,9,FALSE))</f>
        <v/>
      </c>
      <c r="AV50" s="1232" t="str">
        <f>IF(AV49="","",VLOOKUP(AV49,'【記載例】シフト記号表（勤務時間帯）'!$C$6:$K$35,9,FALSE))</f>
        <v/>
      </c>
      <c r="AW50" s="1232" t="str">
        <f>IF(AW49="","",VLOOKUP(AW49,'【記載例】シフト記号表（勤務時間帯）'!$C$6:$K$35,9,FALSE))</f>
        <v/>
      </c>
      <c r="AX50" s="1251">
        <f>IF($BB$3="４週",SUM(S50:AT50),IF($BB$3="暦月",SUM(S50:AW50),""))</f>
        <v>64</v>
      </c>
      <c r="AY50" s="1262"/>
      <c r="AZ50" s="1272">
        <f>IF($BB$3="４週",AX50/4,IF($BB$3="暦月",'【記載例】参考様式８'!AX50/('【記載例】参考様式８'!$BB$8/7),""))</f>
        <v>16</v>
      </c>
      <c r="BA50" s="1280"/>
      <c r="BB50" s="1093"/>
      <c r="BC50" s="1109"/>
      <c r="BD50" s="1109"/>
      <c r="BE50" s="1109"/>
      <c r="BF50" s="1123"/>
    </row>
    <row r="51" spans="2:58" ht="20.25" customHeight="1">
      <c r="B51" s="1153"/>
      <c r="C51" s="816"/>
      <c r="D51" s="837"/>
      <c r="E51" s="847"/>
      <c r="F51" s="850" t="str">
        <f>C49</f>
        <v>機能訓練指導員</v>
      </c>
      <c r="G51" s="865"/>
      <c r="H51" s="878"/>
      <c r="I51" s="887"/>
      <c r="J51" s="887"/>
      <c r="K51" s="892"/>
      <c r="L51" s="904"/>
      <c r="M51" s="914"/>
      <c r="N51" s="914"/>
      <c r="O51" s="926"/>
      <c r="P51" s="1200" t="s">
        <v>702</v>
      </c>
      <c r="Q51" s="1209"/>
      <c r="R51" s="1217"/>
      <c r="S51" s="1228">
        <f>IF(S49="","",VLOOKUP(S49,'【記載例】シフト記号表（勤務時間帯）'!$C$6:$U$35,19,FALSE))</f>
        <v>3</v>
      </c>
      <c r="T51" s="1233" t="str">
        <f>IF(T49="","",VLOOKUP(T49,'【記載例】シフト記号表（勤務時間帯）'!$C$6:$U$35,19,FALSE))</f>
        <v/>
      </c>
      <c r="U51" s="1233">
        <f>IF(U49="","",VLOOKUP(U49,'【記載例】シフト記号表（勤務時間帯）'!$C$6:$U$35,19,FALSE))</f>
        <v>3</v>
      </c>
      <c r="V51" s="1233">
        <f>IF(V49="","",VLOOKUP(V49,'【記載例】シフト記号表（勤務時間帯）'!$C$6:$U$35,19,FALSE))</f>
        <v>3</v>
      </c>
      <c r="W51" s="1233" t="str">
        <f>IF(W49="","",VLOOKUP(W49,'【記載例】シフト記号表（勤務時間帯）'!$C$6:$U$35,19,FALSE))</f>
        <v/>
      </c>
      <c r="X51" s="1233">
        <f>IF(X49="","",VLOOKUP(X49,'【記載例】シフト記号表（勤務時間帯）'!$C$6:$U$35,19,FALSE))</f>
        <v>3</v>
      </c>
      <c r="Y51" s="1238" t="str">
        <f>IF(Y49="","",VLOOKUP(Y49,'【記載例】シフト記号表（勤務時間帯）'!$C$6:$U$35,19,FALSE))</f>
        <v/>
      </c>
      <c r="Z51" s="1228">
        <f>IF(Z49="","",VLOOKUP(Z49,'【記載例】シフト記号表（勤務時間帯）'!$C$6:$U$35,19,FALSE))</f>
        <v>3</v>
      </c>
      <c r="AA51" s="1233" t="str">
        <f>IF(AA49="","",VLOOKUP(AA49,'【記載例】シフト記号表（勤務時間帯）'!$C$6:$U$35,19,FALSE))</f>
        <v/>
      </c>
      <c r="AB51" s="1233">
        <f>IF(AB49="","",VLOOKUP(AB49,'【記載例】シフト記号表（勤務時間帯）'!$C$6:$U$35,19,FALSE))</f>
        <v>3</v>
      </c>
      <c r="AC51" s="1233">
        <f>IF(AC49="","",VLOOKUP(AC49,'【記載例】シフト記号表（勤務時間帯）'!$C$6:$U$35,19,FALSE))</f>
        <v>3</v>
      </c>
      <c r="AD51" s="1233" t="str">
        <f>IF(AD49="","",VLOOKUP(AD49,'【記載例】シフト記号表（勤務時間帯）'!$C$6:$U$35,19,FALSE))</f>
        <v/>
      </c>
      <c r="AE51" s="1233">
        <f>IF(AE49="","",VLOOKUP(AE49,'【記載例】シフト記号表（勤務時間帯）'!$C$6:$U$35,19,FALSE))</f>
        <v>3</v>
      </c>
      <c r="AF51" s="1238" t="str">
        <f>IF(AF49="","",VLOOKUP(AF49,'【記載例】シフト記号表（勤務時間帯）'!$C$6:$U$35,19,FALSE))</f>
        <v/>
      </c>
      <c r="AG51" s="1228">
        <f>IF(AG49="","",VLOOKUP(AG49,'【記載例】シフト記号表（勤務時間帯）'!$C$6:$U$35,19,FALSE))</f>
        <v>3</v>
      </c>
      <c r="AH51" s="1233" t="str">
        <f>IF(AH49="","",VLOOKUP(AH49,'【記載例】シフト記号表（勤務時間帯）'!$C$6:$U$35,19,FALSE))</f>
        <v/>
      </c>
      <c r="AI51" s="1233">
        <f>IF(AI49="","",VLOOKUP(AI49,'【記載例】シフト記号表（勤務時間帯）'!$C$6:$U$35,19,FALSE))</f>
        <v>3</v>
      </c>
      <c r="AJ51" s="1233">
        <f>IF(AJ49="","",VLOOKUP(AJ49,'【記載例】シフト記号表（勤務時間帯）'!$C$6:$U$35,19,FALSE))</f>
        <v>3</v>
      </c>
      <c r="AK51" s="1233" t="str">
        <f>IF(AK49="","",VLOOKUP(AK49,'【記載例】シフト記号表（勤務時間帯）'!$C$6:$U$35,19,FALSE))</f>
        <v/>
      </c>
      <c r="AL51" s="1233">
        <f>IF(AL49="","",VLOOKUP(AL49,'【記載例】シフト記号表（勤務時間帯）'!$C$6:$U$35,19,FALSE))</f>
        <v>3</v>
      </c>
      <c r="AM51" s="1238" t="str">
        <f>IF(AM49="","",VLOOKUP(AM49,'【記載例】シフト記号表（勤務時間帯）'!$C$6:$U$35,19,FALSE))</f>
        <v/>
      </c>
      <c r="AN51" s="1228">
        <f>IF(AN49="","",VLOOKUP(AN49,'【記載例】シフト記号表（勤務時間帯）'!$C$6:$U$35,19,FALSE))</f>
        <v>3</v>
      </c>
      <c r="AO51" s="1233" t="str">
        <f>IF(AO49="","",VLOOKUP(AO49,'【記載例】シフト記号表（勤務時間帯）'!$C$6:$U$35,19,FALSE))</f>
        <v/>
      </c>
      <c r="AP51" s="1233">
        <f>IF(AP49="","",VLOOKUP(AP49,'【記載例】シフト記号表（勤務時間帯）'!$C$6:$U$35,19,FALSE))</f>
        <v>3</v>
      </c>
      <c r="AQ51" s="1233">
        <f>IF(AQ49="","",VLOOKUP(AQ49,'【記載例】シフト記号表（勤務時間帯）'!$C$6:$U$35,19,FALSE))</f>
        <v>3</v>
      </c>
      <c r="AR51" s="1233" t="str">
        <f>IF(AR49="","",VLOOKUP(AR49,'【記載例】シフト記号表（勤務時間帯）'!$C$6:$U$35,19,FALSE))</f>
        <v/>
      </c>
      <c r="AS51" s="1233">
        <f>IF(AS49="","",VLOOKUP(AS49,'【記載例】シフト記号表（勤務時間帯）'!$C$6:$U$35,19,FALSE))</f>
        <v>3</v>
      </c>
      <c r="AT51" s="1238" t="str">
        <f>IF(AT49="","",VLOOKUP(AT49,'【記載例】シフト記号表（勤務時間帯）'!$C$6:$U$35,19,FALSE))</f>
        <v/>
      </c>
      <c r="AU51" s="1228" t="str">
        <f>IF(AU49="","",VLOOKUP(AU49,'【記載例】シフト記号表（勤務時間帯）'!$C$6:$U$35,19,FALSE))</f>
        <v/>
      </c>
      <c r="AV51" s="1233" t="str">
        <f>IF(AV49="","",VLOOKUP(AV49,'【記載例】シフト記号表（勤務時間帯）'!$C$6:$U$35,19,FALSE))</f>
        <v/>
      </c>
      <c r="AW51" s="1233" t="str">
        <f>IF(AW49="","",VLOOKUP(AW49,'【記載例】シフト記号表（勤務時間帯）'!$C$6:$U$35,19,FALSE))</f>
        <v/>
      </c>
      <c r="AX51" s="1252">
        <f>IF($BB$3="４週",SUM(S51:AT51),IF($BB$3="暦月",SUM(S51:AW51),""))</f>
        <v>48</v>
      </c>
      <c r="AY51" s="1263"/>
      <c r="AZ51" s="1273">
        <f>IF($BB$3="４週",AX51/4,IF($BB$3="暦月",'【記載例】参考様式８'!AX51/('【記載例】参考様式８'!$BB$8/7),""))</f>
        <v>12</v>
      </c>
      <c r="BA51" s="1281"/>
      <c r="BB51" s="1094"/>
      <c r="BC51" s="1110"/>
      <c r="BD51" s="1110"/>
      <c r="BE51" s="1110"/>
      <c r="BF51" s="1124"/>
    </row>
    <row r="52" spans="2:58" ht="20.25" customHeight="1">
      <c r="B52" s="1153">
        <f>B49+1</f>
        <v>11</v>
      </c>
      <c r="C52" s="814" t="s">
        <v>478</v>
      </c>
      <c r="D52" s="835"/>
      <c r="E52" s="845"/>
      <c r="F52" s="852"/>
      <c r="G52" s="852" t="s">
        <v>664</v>
      </c>
      <c r="H52" s="879" t="s">
        <v>725</v>
      </c>
      <c r="I52" s="887"/>
      <c r="J52" s="887"/>
      <c r="K52" s="892"/>
      <c r="L52" s="903" t="s">
        <v>389</v>
      </c>
      <c r="M52" s="913"/>
      <c r="N52" s="913"/>
      <c r="O52" s="925"/>
      <c r="P52" s="1201" t="s">
        <v>554</v>
      </c>
      <c r="Q52" s="1210"/>
      <c r="R52" s="1218"/>
      <c r="S52" s="965"/>
      <c r="T52" s="978" t="s">
        <v>733</v>
      </c>
      <c r="U52" s="978"/>
      <c r="V52" s="978"/>
      <c r="W52" s="978" t="s">
        <v>733</v>
      </c>
      <c r="X52" s="978"/>
      <c r="Y52" s="991" t="s">
        <v>733</v>
      </c>
      <c r="Z52" s="965"/>
      <c r="AA52" s="978" t="s">
        <v>733</v>
      </c>
      <c r="AB52" s="978"/>
      <c r="AC52" s="978"/>
      <c r="AD52" s="978" t="s">
        <v>733</v>
      </c>
      <c r="AE52" s="978"/>
      <c r="AF52" s="991" t="s">
        <v>733</v>
      </c>
      <c r="AG52" s="965"/>
      <c r="AH52" s="978" t="s">
        <v>733</v>
      </c>
      <c r="AI52" s="978"/>
      <c r="AJ52" s="978"/>
      <c r="AK52" s="978" t="s">
        <v>733</v>
      </c>
      <c r="AL52" s="978"/>
      <c r="AM52" s="991" t="s">
        <v>733</v>
      </c>
      <c r="AN52" s="965"/>
      <c r="AO52" s="978" t="s">
        <v>733</v>
      </c>
      <c r="AP52" s="978"/>
      <c r="AQ52" s="978"/>
      <c r="AR52" s="978" t="s">
        <v>733</v>
      </c>
      <c r="AS52" s="978"/>
      <c r="AT52" s="991" t="s">
        <v>733</v>
      </c>
      <c r="AU52" s="965"/>
      <c r="AV52" s="978"/>
      <c r="AW52" s="978"/>
      <c r="AX52" s="1253"/>
      <c r="AY52" s="1264"/>
      <c r="AZ52" s="1274"/>
      <c r="BA52" s="1282"/>
      <c r="BB52" s="1095" t="s">
        <v>687</v>
      </c>
      <c r="BC52" s="1111"/>
      <c r="BD52" s="1111"/>
      <c r="BE52" s="1111"/>
      <c r="BF52" s="1125"/>
    </row>
    <row r="53" spans="2:58" ht="20.25" customHeight="1">
      <c r="B53" s="1153"/>
      <c r="C53" s="815"/>
      <c r="D53" s="836"/>
      <c r="E53" s="846"/>
      <c r="F53" s="850"/>
      <c r="G53" s="864"/>
      <c r="H53" s="878"/>
      <c r="I53" s="887"/>
      <c r="J53" s="887"/>
      <c r="K53" s="892"/>
      <c r="L53" s="902"/>
      <c r="M53" s="912"/>
      <c r="N53" s="912"/>
      <c r="O53" s="924"/>
      <c r="P53" s="1199" t="s">
        <v>701</v>
      </c>
      <c r="Q53" s="1208"/>
      <c r="R53" s="1216"/>
      <c r="S53" s="1227" t="str">
        <f>IF(S52="","",VLOOKUP(S52,'【記載例】シフト記号表（勤務時間帯）'!$C$6:$K$35,9,FALSE))</f>
        <v/>
      </c>
      <c r="T53" s="1232">
        <f>IF(T52="","",VLOOKUP(T52,'【記載例】シフト記号表（勤務時間帯）'!$C$6:$K$35,9,FALSE))</f>
        <v>4</v>
      </c>
      <c r="U53" s="1232" t="str">
        <f>IF(U52="","",VLOOKUP(U52,'【記載例】シフト記号表（勤務時間帯）'!$C$6:$K$35,9,FALSE))</f>
        <v/>
      </c>
      <c r="V53" s="1232" t="str">
        <f>IF(V52="","",VLOOKUP(V52,'【記載例】シフト記号表（勤務時間帯）'!$C$6:$K$35,9,FALSE))</f>
        <v/>
      </c>
      <c r="W53" s="1232">
        <f>IF(W52="","",VLOOKUP(W52,'【記載例】シフト記号表（勤務時間帯）'!$C$6:$K$35,9,FALSE))</f>
        <v>4</v>
      </c>
      <c r="X53" s="1232" t="str">
        <f>IF(X52="","",VLOOKUP(X52,'【記載例】シフト記号表（勤務時間帯）'!$C$6:$K$35,9,FALSE))</f>
        <v/>
      </c>
      <c r="Y53" s="1237">
        <f>IF(Y52="","",VLOOKUP(Y52,'【記載例】シフト記号表（勤務時間帯）'!$C$6:$K$35,9,FALSE))</f>
        <v>4</v>
      </c>
      <c r="Z53" s="1227" t="str">
        <f>IF(Z52="","",VLOOKUP(Z52,'【記載例】シフト記号表（勤務時間帯）'!$C$6:$K$35,9,FALSE))</f>
        <v/>
      </c>
      <c r="AA53" s="1232">
        <f>IF(AA52="","",VLOOKUP(AA52,'【記載例】シフト記号表（勤務時間帯）'!$C$6:$K$35,9,FALSE))</f>
        <v>4</v>
      </c>
      <c r="AB53" s="1232" t="str">
        <f>IF(AB52="","",VLOOKUP(AB52,'【記載例】シフト記号表（勤務時間帯）'!$C$6:$K$35,9,FALSE))</f>
        <v/>
      </c>
      <c r="AC53" s="1232" t="str">
        <f>IF(AC52="","",VLOOKUP(AC52,'【記載例】シフト記号表（勤務時間帯）'!$C$6:$K$35,9,FALSE))</f>
        <v/>
      </c>
      <c r="AD53" s="1232">
        <f>IF(AD52="","",VLOOKUP(AD52,'【記載例】シフト記号表（勤務時間帯）'!$C$6:$K$35,9,FALSE))</f>
        <v>4</v>
      </c>
      <c r="AE53" s="1232" t="str">
        <f>IF(AE52="","",VLOOKUP(AE52,'【記載例】シフト記号表（勤務時間帯）'!$C$6:$K$35,9,FALSE))</f>
        <v/>
      </c>
      <c r="AF53" s="1237">
        <f>IF(AF52="","",VLOOKUP(AF52,'【記載例】シフト記号表（勤務時間帯）'!$C$6:$K$35,9,FALSE))</f>
        <v>4</v>
      </c>
      <c r="AG53" s="1227" t="str">
        <f>IF(AG52="","",VLOOKUP(AG52,'【記載例】シフト記号表（勤務時間帯）'!$C$6:$K$35,9,FALSE))</f>
        <v/>
      </c>
      <c r="AH53" s="1232">
        <f>IF(AH52="","",VLOOKUP(AH52,'【記載例】シフト記号表（勤務時間帯）'!$C$6:$K$35,9,FALSE))</f>
        <v>4</v>
      </c>
      <c r="AI53" s="1232" t="str">
        <f>IF(AI52="","",VLOOKUP(AI52,'【記載例】シフト記号表（勤務時間帯）'!$C$6:$K$35,9,FALSE))</f>
        <v/>
      </c>
      <c r="AJ53" s="1232" t="str">
        <f>IF(AJ52="","",VLOOKUP(AJ52,'【記載例】シフト記号表（勤務時間帯）'!$C$6:$K$35,9,FALSE))</f>
        <v/>
      </c>
      <c r="AK53" s="1232">
        <f>IF(AK52="","",VLOOKUP(AK52,'【記載例】シフト記号表（勤務時間帯）'!$C$6:$K$35,9,FALSE))</f>
        <v>4</v>
      </c>
      <c r="AL53" s="1232" t="str">
        <f>IF(AL52="","",VLOOKUP(AL52,'【記載例】シフト記号表（勤務時間帯）'!$C$6:$K$35,9,FALSE))</f>
        <v/>
      </c>
      <c r="AM53" s="1237">
        <f>IF(AM52="","",VLOOKUP(AM52,'【記載例】シフト記号表（勤務時間帯）'!$C$6:$K$35,9,FALSE))</f>
        <v>4</v>
      </c>
      <c r="AN53" s="1227" t="str">
        <f>IF(AN52="","",VLOOKUP(AN52,'【記載例】シフト記号表（勤務時間帯）'!$C$6:$K$35,9,FALSE))</f>
        <v/>
      </c>
      <c r="AO53" s="1232">
        <f>IF(AO52="","",VLOOKUP(AO52,'【記載例】シフト記号表（勤務時間帯）'!$C$6:$K$35,9,FALSE))</f>
        <v>4</v>
      </c>
      <c r="AP53" s="1232" t="str">
        <f>IF(AP52="","",VLOOKUP(AP52,'【記載例】シフト記号表（勤務時間帯）'!$C$6:$K$35,9,FALSE))</f>
        <v/>
      </c>
      <c r="AQ53" s="1232" t="str">
        <f>IF(AQ52="","",VLOOKUP(AQ52,'【記載例】シフト記号表（勤務時間帯）'!$C$6:$K$35,9,FALSE))</f>
        <v/>
      </c>
      <c r="AR53" s="1232">
        <f>IF(AR52="","",VLOOKUP(AR52,'【記載例】シフト記号表（勤務時間帯）'!$C$6:$K$35,9,FALSE))</f>
        <v>4</v>
      </c>
      <c r="AS53" s="1232" t="str">
        <f>IF(AS52="","",VLOOKUP(AS52,'【記載例】シフト記号表（勤務時間帯）'!$C$6:$K$35,9,FALSE))</f>
        <v/>
      </c>
      <c r="AT53" s="1237">
        <f>IF(AT52="","",VLOOKUP(AT52,'【記載例】シフト記号表（勤務時間帯）'!$C$6:$K$35,9,FALSE))</f>
        <v>4</v>
      </c>
      <c r="AU53" s="1227" t="str">
        <f>IF(AU52="","",VLOOKUP(AU52,'【記載例】シフト記号表（勤務時間帯）'!$C$6:$K$35,9,FALSE))</f>
        <v/>
      </c>
      <c r="AV53" s="1232" t="str">
        <f>IF(AV52="","",VLOOKUP(AV52,'【記載例】シフト記号表（勤務時間帯）'!$C$6:$K$35,9,FALSE))</f>
        <v/>
      </c>
      <c r="AW53" s="1232" t="str">
        <f>IF(AW52="","",VLOOKUP(AW52,'【記載例】シフト記号表（勤務時間帯）'!$C$6:$K$35,9,FALSE))</f>
        <v/>
      </c>
      <c r="AX53" s="1251">
        <f>IF($BB$3="４週",SUM(S53:AT53),IF($BB$3="暦月",SUM(S53:AW53),""))</f>
        <v>48</v>
      </c>
      <c r="AY53" s="1262"/>
      <c r="AZ53" s="1272">
        <f>IF($BB$3="４週",AX53/4,IF($BB$3="暦月",'【記載例】参考様式８'!AX53/('【記載例】参考様式８'!$BB$8/7),""))</f>
        <v>12</v>
      </c>
      <c r="BA53" s="1280"/>
      <c r="BB53" s="1093"/>
      <c r="BC53" s="1109"/>
      <c r="BD53" s="1109"/>
      <c r="BE53" s="1109"/>
      <c r="BF53" s="1123"/>
    </row>
    <row r="54" spans="2:58" ht="20.25" customHeight="1">
      <c r="B54" s="1153"/>
      <c r="C54" s="816"/>
      <c r="D54" s="837"/>
      <c r="E54" s="847"/>
      <c r="F54" s="850" t="str">
        <f>C52</f>
        <v>機能訓練指導員</v>
      </c>
      <c r="G54" s="865"/>
      <c r="H54" s="878"/>
      <c r="I54" s="887"/>
      <c r="J54" s="887"/>
      <c r="K54" s="892"/>
      <c r="L54" s="904"/>
      <c r="M54" s="914"/>
      <c r="N54" s="914"/>
      <c r="O54" s="926"/>
      <c r="P54" s="1200" t="s">
        <v>702</v>
      </c>
      <c r="Q54" s="1209"/>
      <c r="R54" s="1217"/>
      <c r="S54" s="1228" t="str">
        <f>IF(S52="","",VLOOKUP(S52,'【記載例】シフト記号表（勤務時間帯）'!$C$6:$U$35,19,FALSE))</f>
        <v/>
      </c>
      <c r="T54" s="1233">
        <f>IF(T52="","",VLOOKUP(T52,'【記載例】シフト記号表（勤務時間帯）'!$C$6:$U$35,19,FALSE))</f>
        <v>3</v>
      </c>
      <c r="U54" s="1233" t="str">
        <f>IF(U52="","",VLOOKUP(U52,'【記載例】シフト記号表（勤務時間帯）'!$C$6:$U$35,19,FALSE))</f>
        <v/>
      </c>
      <c r="V54" s="1233" t="str">
        <f>IF(V52="","",VLOOKUP(V52,'【記載例】シフト記号表（勤務時間帯）'!$C$6:$U$35,19,FALSE))</f>
        <v/>
      </c>
      <c r="W54" s="1233">
        <f>IF(W52="","",VLOOKUP(W52,'【記載例】シフト記号表（勤務時間帯）'!$C$6:$U$35,19,FALSE))</f>
        <v>3</v>
      </c>
      <c r="X54" s="1233" t="str">
        <f>IF(X52="","",VLOOKUP(X52,'【記載例】シフト記号表（勤務時間帯）'!$C$6:$U$35,19,FALSE))</f>
        <v/>
      </c>
      <c r="Y54" s="1238">
        <f>IF(Y52="","",VLOOKUP(Y52,'【記載例】シフト記号表（勤務時間帯）'!$C$6:$U$35,19,FALSE))</f>
        <v>3</v>
      </c>
      <c r="Z54" s="1228" t="str">
        <f>IF(Z52="","",VLOOKUP(Z52,'【記載例】シフト記号表（勤務時間帯）'!$C$6:$U$35,19,FALSE))</f>
        <v/>
      </c>
      <c r="AA54" s="1233">
        <f>IF(AA52="","",VLOOKUP(AA52,'【記載例】シフト記号表（勤務時間帯）'!$C$6:$U$35,19,FALSE))</f>
        <v>3</v>
      </c>
      <c r="AB54" s="1233" t="str">
        <f>IF(AB52="","",VLOOKUP(AB52,'【記載例】シフト記号表（勤務時間帯）'!$C$6:$U$35,19,FALSE))</f>
        <v/>
      </c>
      <c r="AC54" s="1233" t="str">
        <f>IF(AC52="","",VLOOKUP(AC52,'【記載例】シフト記号表（勤務時間帯）'!$C$6:$U$35,19,FALSE))</f>
        <v/>
      </c>
      <c r="AD54" s="1233">
        <f>IF(AD52="","",VLOOKUP(AD52,'【記載例】シフト記号表（勤務時間帯）'!$C$6:$U$35,19,FALSE))</f>
        <v>3</v>
      </c>
      <c r="AE54" s="1233" t="str">
        <f>IF(AE52="","",VLOOKUP(AE52,'【記載例】シフト記号表（勤務時間帯）'!$C$6:$U$35,19,FALSE))</f>
        <v/>
      </c>
      <c r="AF54" s="1238">
        <f>IF(AF52="","",VLOOKUP(AF52,'【記載例】シフト記号表（勤務時間帯）'!$C$6:$U$35,19,FALSE))</f>
        <v>3</v>
      </c>
      <c r="AG54" s="1228" t="str">
        <f>IF(AG52="","",VLOOKUP(AG52,'【記載例】シフト記号表（勤務時間帯）'!$C$6:$U$35,19,FALSE))</f>
        <v/>
      </c>
      <c r="AH54" s="1233">
        <f>IF(AH52="","",VLOOKUP(AH52,'【記載例】シフト記号表（勤務時間帯）'!$C$6:$U$35,19,FALSE))</f>
        <v>3</v>
      </c>
      <c r="AI54" s="1233" t="str">
        <f>IF(AI52="","",VLOOKUP(AI52,'【記載例】シフト記号表（勤務時間帯）'!$C$6:$U$35,19,FALSE))</f>
        <v/>
      </c>
      <c r="AJ54" s="1233" t="str">
        <f>IF(AJ52="","",VLOOKUP(AJ52,'【記載例】シフト記号表（勤務時間帯）'!$C$6:$U$35,19,FALSE))</f>
        <v/>
      </c>
      <c r="AK54" s="1233">
        <f>IF(AK52="","",VLOOKUP(AK52,'【記載例】シフト記号表（勤務時間帯）'!$C$6:$U$35,19,FALSE))</f>
        <v>3</v>
      </c>
      <c r="AL54" s="1233" t="str">
        <f>IF(AL52="","",VLOOKUP(AL52,'【記載例】シフト記号表（勤務時間帯）'!$C$6:$U$35,19,FALSE))</f>
        <v/>
      </c>
      <c r="AM54" s="1238">
        <f>IF(AM52="","",VLOOKUP(AM52,'【記載例】シフト記号表（勤務時間帯）'!$C$6:$U$35,19,FALSE))</f>
        <v>3</v>
      </c>
      <c r="AN54" s="1228" t="str">
        <f>IF(AN52="","",VLOOKUP(AN52,'【記載例】シフト記号表（勤務時間帯）'!$C$6:$U$35,19,FALSE))</f>
        <v/>
      </c>
      <c r="AO54" s="1233">
        <f>IF(AO52="","",VLOOKUP(AO52,'【記載例】シフト記号表（勤務時間帯）'!$C$6:$U$35,19,FALSE))</f>
        <v>3</v>
      </c>
      <c r="AP54" s="1233" t="str">
        <f>IF(AP52="","",VLOOKUP(AP52,'【記載例】シフト記号表（勤務時間帯）'!$C$6:$U$35,19,FALSE))</f>
        <v/>
      </c>
      <c r="AQ54" s="1233" t="str">
        <f>IF(AQ52="","",VLOOKUP(AQ52,'【記載例】シフト記号表（勤務時間帯）'!$C$6:$U$35,19,FALSE))</f>
        <v/>
      </c>
      <c r="AR54" s="1233">
        <f>IF(AR52="","",VLOOKUP(AR52,'【記載例】シフト記号表（勤務時間帯）'!$C$6:$U$35,19,FALSE))</f>
        <v>3</v>
      </c>
      <c r="AS54" s="1233" t="str">
        <f>IF(AS52="","",VLOOKUP(AS52,'【記載例】シフト記号表（勤務時間帯）'!$C$6:$U$35,19,FALSE))</f>
        <v/>
      </c>
      <c r="AT54" s="1238">
        <f>IF(AT52="","",VLOOKUP(AT52,'【記載例】シフト記号表（勤務時間帯）'!$C$6:$U$35,19,FALSE))</f>
        <v>3</v>
      </c>
      <c r="AU54" s="1228" t="str">
        <f>IF(AU52="","",VLOOKUP(AU52,'【記載例】シフト記号表（勤務時間帯）'!$C$6:$U$35,19,FALSE))</f>
        <v/>
      </c>
      <c r="AV54" s="1233" t="str">
        <f>IF(AV52="","",VLOOKUP(AV52,'【記載例】シフト記号表（勤務時間帯）'!$C$6:$U$35,19,FALSE))</f>
        <v/>
      </c>
      <c r="AW54" s="1233" t="str">
        <f>IF(AW52="","",VLOOKUP(AW52,'【記載例】シフト記号表（勤務時間帯）'!$C$6:$U$35,19,FALSE))</f>
        <v/>
      </c>
      <c r="AX54" s="1252">
        <f>IF($BB$3="４週",SUM(S54:AT54),IF($BB$3="暦月",SUM(S54:AW54),""))</f>
        <v>36</v>
      </c>
      <c r="AY54" s="1263"/>
      <c r="AZ54" s="1273">
        <f>IF($BB$3="４週",AX54/4,IF($BB$3="暦月",'【記載例】参考様式８'!AX54/('【記載例】参考様式８'!$BB$8/7),""))</f>
        <v>9</v>
      </c>
      <c r="BA54" s="1281"/>
      <c r="BB54" s="1094"/>
      <c r="BC54" s="1110"/>
      <c r="BD54" s="1110"/>
      <c r="BE54" s="1110"/>
      <c r="BF54" s="1124"/>
    </row>
    <row r="55" spans="2:58" ht="20.25" customHeight="1">
      <c r="B55" s="1153">
        <f>B52+1</f>
        <v>12</v>
      </c>
      <c r="C55" s="814"/>
      <c r="D55" s="835"/>
      <c r="E55" s="845"/>
      <c r="F55" s="852"/>
      <c r="G55" s="852"/>
      <c r="H55" s="879"/>
      <c r="I55" s="887"/>
      <c r="J55" s="887"/>
      <c r="K55" s="892"/>
      <c r="L55" s="903"/>
      <c r="M55" s="913"/>
      <c r="N55" s="913"/>
      <c r="O55" s="925"/>
      <c r="P55" s="1201" t="s">
        <v>554</v>
      </c>
      <c r="Q55" s="1210"/>
      <c r="R55" s="1218"/>
      <c r="S55" s="965"/>
      <c r="T55" s="978"/>
      <c r="U55" s="978"/>
      <c r="V55" s="978"/>
      <c r="W55" s="978"/>
      <c r="X55" s="978"/>
      <c r="Y55" s="991"/>
      <c r="Z55" s="965"/>
      <c r="AA55" s="978"/>
      <c r="AB55" s="978"/>
      <c r="AC55" s="978"/>
      <c r="AD55" s="978"/>
      <c r="AE55" s="978"/>
      <c r="AF55" s="991"/>
      <c r="AG55" s="965"/>
      <c r="AH55" s="978"/>
      <c r="AI55" s="978"/>
      <c r="AJ55" s="978"/>
      <c r="AK55" s="978"/>
      <c r="AL55" s="978"/>
      <c r="AM55" s="991"/>
      <c r="AN55" s="965"/>
      <c r="AO55" s="978"/>
      <c r="AP55" s="978"/>
      <c r="AQ55" s="978"/>
      <c r="AR55" s="978"/>
      <c r="AS55" s="978"/>
      <c r="AT55" s="991"/>
      <c r="AU55" s="965"/>
      <c r="AV55" s="978"/>
      <c r="AW55" s="978"/>
      <c r="AX55" s="1253"/>
      <c r="AY55" s="1264"/>
      <c r="AZ55" s="1274"/>
      <c r="BA55" s="1282"/>
      <c r="BB55" s="1096"/>
      <c r="BC55" s="913"/>
      <c r="BD55" s="913"/>
      <c r="BE55" s="913"/>
      <c r="BF55" s="925"/>
    </row>
    <row r="56" spans="2:58" ht="20.25" customHeight="1">
      <c r="B56" s="1153"/>
      <c r="C56" s="815"/>
      <c r="D56" s="836"/>
      <c r="E56" s="846"/>
      <c r="F56" s="850"/>
      <c r="G56" s="864"/>
      <c r="H56" s="878"/>
      <c r="I56" s="887"/>
      <c r="J56" s="887"/>
      <c r="K56" s="892"/>
      <c r="L56" s="902"/>
      <c r="M56" s="912"/>
      <c r="N56" s="912"/>
      <c r="O56" s="924"/>
      <c r="P56" s="1199" t="s">
        <v>701</v>
      </c>
      <c r="Q56" s="1208"/>
      <c r="R56" s="1216"/>
      <c r="S56" s="1227" t="str">
        <f>IF(S55="","",VLOOKUP(S55,'【記載例】シフト記号表（勤務時間帯）'!$C$6:$K$35,9,FALSE))</f>
        <v/>
      </c>
      <c r="T56" s="1232" t="str">
        <f>IF(T55="","",VLOOKUP(T55,'【記載例】シフト記号表（勤務時間帯）'!$C$6:$K$35,9,FALSE))</f>
        <v/>
      </c>
      <c r="U56" s="1232" t="str">
        <f>IF(U55="","",VLOOKUP(U55,'【記載例】シフト記号表（勤務時間帯）'!$C$6:$K$35,9,FALSE))</f>
        <v/>
      </c>
      <c r="V56" s="1232" t="str">
        <f>IF(V55="","",VLOOKUP(V55,'【記載例】シフト記号表（勤務時間帯）'!$C$6:$K$35,9,FALSE))</f>
        <v/>
      </c>
      <c r="W56" s="1232" t="str">
        <f>IF(W55="","",VLOOKUP(W55,'【記載例】シフト記号表（勤務時間帯）'!$C$6:$K$35,9,FALSE))</f>
        <v/>
      </c>
      <c r="X56" s="1232" t="str">
        <f>IF(X55="","",VLOOKUP(X55,'【記載例】シフト記号表（勤務時間帯）'!$C$6:$K$35,9,FALSE))</f>
        <v/>
      </c>
      <c r="Y56" s="1237" t="str">
        <f>IF(Y55="","",VLOOKUP(Y55,'【記載例】シフト記号表（勤務時間帯）'!$C$6:$K$35,9,FALSE))</f>
        <v/>
      </c>
      <c r="Z56" s="1227" t="str">
        <f>IF(Z55="","",VLOOKUP(Z55,'【記載例】シフト記号表（勤務時間帯）'!$C$6:$K$35,9,FALSE))</f>
        <v/>
      </c>
      <c r="AA56" s="1232" t="str">
        <f>IF(AA55="","",VLOOKUP(AA55,'【記載例】シフト記号表（勤務時間帯）'!$C$6:$K$35,9,FALSE))</f>
        <v/>
      </c>
      <c r="AB56" s="1232" t="str">
        <f>IF(AB55="","",VLOOKUP(AB55,'【記載例】シフト記号表（勤務時間帯）'!$C$6:$K$35,9,FALSE))</f>
        <v/>
      </c>
      <c r="AC56" s="1232" t="str">
        <f>IF(AC55="","",VLOOKUP(AC55,'【記載例】シフト記号表（勤務時間帯）'!$C$6:$K$35,9,FALSE))</f>
        <v/>
      </c>
      <c r="AD56" s="1232" t="str">
        <f>IF(AD55="","",VLOOKUP(AD55,'【記載例】シフト記号表（勤務時間帯）'!$C$6:$K$35,9,FALSE))</f>
        <v/>
      </c>
      <c r="AE56" s="1232" t="str">
        <f>IF(AE55="","",VLOOKUP(AE55,'【記載例】シフト記号表（勤務時間帯）'!$C$6:$K$35,9,FALSE))</f>
        <v/>
      </c>
      <c r="AF56" s="1237" t="str">
        <f>IF(AF55="","",VLOOKUP(AF55,'【記載例】シフト記号表（勤務時間帯）'!$C$6:$K$35,9,FALSE))</f>
        <v/>
      </c>
      <c r="AG56" s="1227" t="str">
        <f>IF(AG55="","",VLOOKUP(AG55,'【記載例】シフト記号表（勤務時間帯）'!$C$6:$K$35,9,FALSE))</f>
        <v/>
      </c>
      <c r="AH56" s="1232" t="str">
        <f>IF(AH55="","",VLOOKUP(AH55,'【記載例】シフト記号表（勤務時間帯）'!$C$6:$K$35,9,FALSE))</f>
        <v/>
      </c>
      <c r="AI56" s="1232" t="str">
        <f>IF(AI55="","",VLOOKUP(AI55,'【記載例】シフト記号表（勤務時間帯）'!$C$6:$K$35,9,FALSE))</f>
        <v/>
      </c>
      <c r="AJ56" s="1232" t="str">
        <f>IF(AJ55="","",VLOOKUP(AJ55,'【記載例】シフト記号表（勤務時間帯）'!$C$6:$K$35,9,FALSE))</f>
        <v/>
      </c>
      <c r="AK56" s="1232" t="str">
        <f>IF(AK55="","",VLOOKUP(AK55,'【記載例】シフト記号表（勤務時間帯）'!$C$6:$K$35,9,FALSE))</f>
        <v/>
      </c>
      <c r="AL56" s="1232" t="str">
        <f>IF(AL55="","",VLOOKUP(AL55,'【記載例】シフト記号表（勤務時間帯）'!$C$6:$K$35,9,FALSE))</f>
        <v/>
      </c>
      <c r="AM56" s="1237" t="str">
        <f>IF(AM55="","",VLOOKUP(AM55,'【記載例】シフト記号表（勤務時間帯）'!$C$6:$K$35,9,FALSE))</f>
        <v/>
      </c>
      <c r="AN56" s="1227" t="str">
        <f>IF(AN55="","",VLOOKUP(AN55,'【記載例】シフト記号表（勤務時間帯）'!$C$6:$K$35,9,FALSE))</f>
        <v/>
      </c>
      <c r="AO56" s="1232" t="str">
        <f>IF(AO55="","",VLOOKUP(AO55,'【記載例】シフト記号表（勤務時間帯）'!$C$6:$K$35,9,FALSE))</f>
        <v/>
      </c>
      <c r="AP56" s="1232" t="str">
        <f>IF(AP55="","",VLOOKUP(AP55,'【記載例】シフト記号表（勤務時間帯）'!$C$6:$K$35,9,FALSE))</f>
        <v/>
      </c>
      <c r="AQ56" s="1232" t="str">
        <f>IF(AQ55="","",VLOOKUP(AQ55,'【記載例】シフト記号表（勤務時間帯）'!$C$6:$K$35,9,FALSE))</f>
        <v/>
      </c>
      <c r="AR56" s="1232" t="str">
        <f>IF(AR55="","",VLOOKUP(AR55,'【記載例】シフト記号表（勤務時間帯）'!$C$6:$K$35,9,FALSE))</f>
        <v/>
      </c>
      <c r="AS56" s="1232" t="str">
        <f>IF(AS55="","",VLOOKUP(AS55,'【記載例】シフト記号表（勤務時間帯）'!$C$6:$K$35,9,FALSE))</f>
        <v/>
      </c>
      <c r="AT56" s="1237" t="str">
        <f>IF(AT55="","",VLOOKUP(AT55,'【記載例】シフト記号表（勤務時間帯）'!$C$6:$K$35,9,FALSE))</f>
        <v/>
      </c>
      <c r="AU56" s="1227" t="str">
        <f>IF(AU55="","",VLOOKUP(AU55,'【記載例】シフト記号表（勤務時間帯）'!$C$6:$K$35,9,FALSE))</f>
        <v/>
      </c>
      <c r="AV56" s="1232" t="str">
        <f>IF(AV55="","",VLOOKUP(AV55,'【記載例】シフト記号表（勤務時間帯）'!$C$6:$K$35,9,FALSE))</f>
        <v/>
      </c>
      <c r="AW56" s="1232" t="str">
        <f>IF(AW55="","",VLOOKUP(AW55,'【記載例】シフト記号表（勤務時間帯）'!$C$6:$K$35,9,FALSE))</f>
        <v/>
      </c>
      <c r="AX56" s="1251">
        <f>IF($BB$3="４週",SUM(S56:AT56),IF($BB$3="暦月",SUM(S56:AW56),""))</f>
        <v>0</v>
      </c>
      <c r="AY56" s="1262"/>
      <c r="AZ56" s="1272">
        <f>IF($BB$3="４週",AX56/4,IF($BB$3="暦月",'【記載例】参考様式８'!AX56/('【記載例】参考様式８'!$BB$8/7),""))</f>
        <v>0</v>
      </c>
      <c r="BA56" s="1280"/>
      <c r="BB56" s="1097"/>
      <c r="BC56" s="912"/>
      <c r="BD56" s="912"/>
      <c r="BE56" s="912"/>
      <c r="BF56" s="924"/>
    </row>
    <row r="57" spans="2:58" ht="20.25" customHeight="1">
      <c r="B57" s="1153"/>
      <c r="C57" s="816"/>
      <c r="D57" s="837"/>
      <c r="E57" s="847"/>
      <c r="F57" s="850">
        <f>C55</f>
        <v>0</v>
      </c>
      <c r="G57" s="865"/>
      <c r="H57" s="878"/>
      <c r="I57" s="887"/>
      <c r="J57" s="887"/>
      <c r="K57" s="892"/>
      <c r="L57" s="904"/>
      <c r="M57" s="914"/>
      <c r="N57" s="914"/>
      <c r="O57" s="926"/>
      <c r="P57" s="1200" t="s">
        <v>702</v>
      </c>
      <c r="Q57" s="1209"/>
      <c r="R57" s="1217"/>
      <c r="S57" s="1228" t="str">
        <f>IF(S55="","",VLOOKUP(S55,'【記載例】シフト記号表（勤務時間帯）'!$C$6:$U$35,19,FALSE))</f>
        <v/>
      </c>
      <c r="T57" s="1233" t="str">
        <f>IF(T55="","",VLOOKUP(T55,'【記載例】シフト記号表（勤務時間帯）'!$C$6:$U$35,19,FALSE))</f>
        <v/>
      </c>
      <c r="U57" s="1233" t="str">
        <f>IF(U55="","",VLOOKUP(U55,'【記載例】シフト記号表（勤務時間帯）'!$C$6:$U$35,19,FALSE))</f>
        <v/>
      </c>
      <c r="V57" s="1233" t="str">
        <f>IF(V55="","",VLOOKUP(V55,'【記載例】シフト記号表（勤務時間帯）'!$C$6:$U$35,19,FALSE))</f>
        <v/>
      </c>
      <c r="W57" s="1233" t="str">
        <f>IF(W55="","",VLOOKUP(W55,'【記載例】シフト記号表（勤務時間帯）'!$C$6:$U$35,19,FALSE))</f>
        <v/>
      </c>
      <c r="X57" s="1233" t="str">
        <f>IF(X55="","",VLOOKUP(X55,'【記載例】シフト記号表（勤務時間帯）'!$C$6:$U$35,19,FALSE))</f>
        <v/>
      </c>
      <c r="Y57" s="1238" t="str">
        <f>IF(Y55="","",VLOOKUP(Y55,'【記載例】シフト記号表（勤務時間帯）'!$C$6:$U$35,19,FALSE))</f>
        <v/>
      </c>
      <c r="Z57" s="1228" t="str">
        <f>IF(Z55="","",VLOOKUP(Z55,'【記載例】シフト記号表（勤務時間帯）'!$C$6:$U$35,19,FALSE))</f>
        <v/>
      </c>
      <c r="AA57" s="1233" t="str">
        <f>IF(AA55="","",VLOOKUP(AA55,'【記載例】シフト記号表（勤務時間帯）'!$C$6:$U$35,19,FALSE))</f>
        <v/>
      </c>
      <c r="AB57" s="1233" t="str">
        <f>IF(AB55="","",VLOOKUP(AB55,'【記載例】シフト記号表（勤務時間帯）'!$C$6:$U$35,19,FALSE))</f>
        <v/>
      </c>
      <c r="AC57" s="1233" t="str">
        <f>IF(AC55="","",VLOOKUP(AC55,'【記載例】シフト記号表（勤務時間帯）'!$C$6:$U$35,19,FALSE))</f>
        <v/>
      </c>
      <c r="AD57" s="1233" t="str">
        <f>IF(AD55="","",VLOOKUP(AD55,'【記載例】シフト記号表（勤務時間帯）'!$C$6:$U$35,19,FALSE))</f>
        <v/>
      </c>
      <c r="AE57" s="1233" t="str">
        <f>IF(AE55="","",VLOOKUP(AE55,'【記載例】シフト記号表（勤務時間帯）'!$C$6:$U$35,19,FALSE))</f>
        <v/>
      </c>
      <c r="AF57" s="1238" t="str">
        <f>IF(AF55="","",VLOOKUP(AF55,'【記載例】シフト記号表（勤務時間帯）'!$C$6:$U$35,19,FALSE))</f>
        <v/>
      </c>
      <c r="AG57" s="1228" t="str">
        <f>IF(AG55="","",VLOOKUP(AG55,'【記載例】シフト記号表（勤務時間帯）'!$C$6:$U$35,19,FALSE))</f>
        <v/>
      </c>
      <c r="AH57" s="1233" t="str">
        <f>IF(AH55="","",VLOOKUP(AH55,'【記載例】シフト記号表（勤務時間帯）'!$C$6:$U$35,19,FALSE))</f>
        <v/>
      </c>
      <c r="AI57" s="1233" t="str">
        <f>IF(AI55="","",VLOOKUP(AI55,'【記載例】シフト記号表（勤務時間帯）'!$C$6:$U$35,19,FALSE))</f>
        <v/>
      </c>
      <c r="AJ57" s="1233" t="str">
        <f>IF(AJ55="","",VLOOKUP(AJ55,'【記載例】シフト記号表（勤務時間帯）'!$C$6:$U$35,19,FALSE))</f>
        <v/>
      </c>
      <c r="AK57" s="1233" t="str">
        <f>IF(AK55="","",VLOOKUP(AK55,'【記載例】シフト記号表（勤務時間帯）'!$C$6:$U$35,19,FALSE))</f>
        <v/>
      </c>
      <c r="AL57" s="1233" t="str">
        <f>IF(AL55="","",VLOOKUP(AL55,'【記載例】シフト記号表（勤務時間帯）'!$C$6:$U$35,19,FALSE))</f>
        <v/>
      </c>
      <c r="AM57" s="1238" t="str">
        <f>IF(AM55="","",VLOOKUP(AM55,'【記載例】シフト記号表（勤務時間帯）'!$C$6:$U$35,19,FALSE))</f>
        <v/>
      </c>
      <c r="AN57" s="1228" t="str">
        <f>IF(AN55="","",VLOOKUP(AN55,'【記載例】シフト記号表（勤務時間帯）'!$C$6:$U$35,19,FALSE))</f>
        <v/>
      </c>
      <c r="AO57" s="1233" t="str">
        <f>IF(AO55="","",VLOOKUP(AO55,'【記載例】シフト記号表（勤務時間帯）'!$C$6:$U$35,19,FALSE))</f>
        <v/>
      </c>
      <c r="AP57" s="1233" t="str">
        <f>IF(AP55="","",VLOOKUP(AP55,'【記載例】シフト記号表（勤務時間帯）'!$C$6:$U$35,19,FALSE))</f>
        <v/>
      </c>
      <c r="AQ57" s="1233" t="str">
        <f>IF(AQ55="","",VLOOKUP(AQ55,'【記載例】シフト記号表（勤務時間帯）'!$C$6:$U$35,19,FALSE))</f>
        <v/>
      </c>
      <c r="AR57" s="1233" t="str">
        <f>IF(AR55="","",VLOOKUP(AR55,'【記載例】シフト記号表（勤務時間帯）'!$C$6:$U$35,19,FALSE))</f>
        <v/>
      </c>
      <c r="AS57" s="1233" t="str">
        <f>IF(AS55="","",VLOOKUP(AS55,'【記載例】シフト記号表（勤務時間帯）'!$C$6:$U$35,19,FALSE))</f>
        <v/>
      </c>
      <c r="AT57" s="1238" t="str">
        <f>IF(AT55="","",VLOOKUP(AT55,'【記載例】シフト記号表（勤務時間帯）'!$C$6:$U$35,19,FALSE))</f>
        <v/>
      </c>
      <c r="AU57" s="1228" t="str">
        <f>IF(AU55="","",VLOOKUP(AU55,'【記載例】シフト記号表（勤務時間帯）'!$C$6:$U$35,19,FALSE))</f>
        <v/>
      </c>
      <c r="AV57" s="1233" t="str">
        <f>IF(AV55="","",VLOOKUP(AV55,'【記載例】シフト記号表（勤務時間帯）'!$C$6:$U$35,19,FALSE))</f>
        <v/>
      </c>
      <c r="AW57" s="1233" t="str">
        <f>IF(AW55="","",VLOOKUP(AW55,'【記載例】シフト記号表（勤務時間帯）'!$C$6:$U$35,19,FALSE))</f>
        <v/>
      </c>
      <c r="AX57" s="1252">
        <f>IF($BB$3="４週",SUM(S57:AT57),IF($BB$3="暦月",SUM(S57:AW57),""))</f>
        <v>0</v>
      </c>
      <c r="AY57" s="1263"/>
      <c r="AZ57" s="1273">
        <f>IF($BB$3="４週",AX57/4,IF($BB$3="暦月",'【記載例】参考様式８'!AX57/('【記載例】参考様式８'!$BB$8/7),""))</f>
        <v>0</v>
      </c>
      <c r="BA57" s="1281"/>
      <c r="BB57" s="1098"/>
      <c r="BC57" s="914"/>
      <c r="BD57" s="914"/>
      <c r="BE57" s="914"/>
      <c r="BF57" s="926"/>
    </row>
    <row r="58" spans="2:58" ht="20.25" customHeight="1">
      <c r="B58" s="1153">
        <f>B55+1</f>
        <v>13</v>
      </c>
      <c r="C58" s="814"/>
      <c r="D58" s="835"/>
      <c r="E58" s="845"/>
      <c r="F58" s="852"/>
      <c r="G58" s="852"/>
      <c r="H58" s="879"/>
      <c r="I58" s="887"/>
      <c r="J58" s="887"/>
      <c r="K58" s="892"/>
      <c r="L58" s="903"/>
      <c r="M58" s="913"/>
      <c r="N58" s="913"/>
      <c r="O58" s="925"/>
      <c r="P58" s="1201" t="s">
        <v>554</v>
      </c>
      <c r="Q58" s="1210"/>
      <c r="R58" s="1218"/>
      <c r="S58" s="965"/>
      <c r="T58" s="978"/>
      <c r="U58" s="978"/>
      <c r="V58" s="978"/>
      <c r="W58" s="978"/>
      <c r="X58" s="978"/>
      <c r="Y58" s="991"/>
      <c r="Z58" s="965"/>
      <c r="AA58" s="978"/>
      <c r="AB58" s="978"/>
      <c r="AC58" s="978"/>
      <c r="AD58" s="978"/>
      <c r="AE58" s="978"/>
      <c r="AF58" s="991"/>
      <c r="AG58" s="965"/>
      <c r="AH58" s="978"/>
      <c r="AI58" s="978"/>
      <c r="AJ58" s="978"/>
      <c r="AK58" s="978"/>
      <c r="AL58" s="978"/>
      <c r="AM58" s="991"/>
      <c r="AN58" s="965"/>
      <c r="AO58" s="978"/>
      <c r="AP58" s="978"/>
      <c r="AQ58" s="978"/>
      <c r="AR58" s="978"/>
      <c r="AS58" s="978"/>
      <c r="AT58" s="991"/>
      <c r="AU58" s="965"/>
      <c r="AV58" s="978"/>
      <c r="AW58" s="978"/>
      <c r="AX58" s="1253"/>
      <c r="AY58" s="1264"/>
      <c r="AZ58" s="1274"/>
      <c r="BA58" s="1282"/>
      <c r="BB58" s="1096"/>
      <c r="BC58" s="913"/>
      <c r="BD58" s="913"/>
      <c r="BE58" s="913"/>
      <c r="BF58" s="925"/>
    </row>
    <row r="59" spans="2:58" ht="20.25" customHeight="1">
      <c r="B59" s="1153"/>
      <c r="C59" s="815"/>
      <c r="D59" s="836"/>
      <c r="E59" s="846"/>
      <c r="F59" s="850"/>
      <c r="G59" s="864"/>
      <c r="H59" s="878"/>
      <c r="I59" s="887"/>
      <c r="J59" s="887"/>
      <c r="K59" s="892"/>
      <c r="L59" s="902"/>
      <c r="M59" s="912"/>
      <c r="N59" s="912"/>
      <c r="O59" s="924"/>
      <c r="P59" s="1199" t="s">
        <v>701</v>
      </c>
      <c r="Q59" s="1208"/>
      <c r="R59" s="1216"/>
      <c r="S59" s="1227" t="str">
        <f>IF(S58="","",VLOOKUP(S58,'【記載例】シフト記号表（勤務時間帯）'!$C$6:$K$35,9,FALSE))</f>
        <v/>
      </c>
      <c r="T59" s="1232" t="str">
        <f>IF(T58="","",VLOOKUP(T58,'【記載例】シフト記号表（勤務時間帯）'!$C$6:$K$35,9,FALSE))</f>
        <v/>
      </c>
      <c r="U59" s="1232" t="str">
        <f>IF(U58="","",VLOOKUP(U58,'【記載例】シフト記号表（勤務時間帯）'!$C$6:$K$35,9,FALSE))</f>
        <v/>
      </c>
      <c r="V59" s="1232" t="str">
        <f>IF(V58="","",VLOOKUP(V58,'【記載例】シフト記号表（勤務時間帯）'!$C$6:$K$35,9,FALSE))</f>
        <v/>
      </c>
      <c r="W59" s="1232" t="str">
        <f>IF(W58="","",VLOOKUP(W58,'【記載例】シフト記号表（勤務時間帯）'!$C$6:$K$35,9,FALSE))</f>
        <v/>
      </c>
      <c r="X59" s="1232" t="str">
        <f>IF(X58="","",VLOOKUP(X58,'【記載例】シフト記号表（勤務時間帯）'!$C$6:$K$35,9,FALSE))</f>
        <v/>
      </c>
      <c r="Y59" s="1237" t="str">
        <f>IF(Y58="","",VLOOKUP(Y58,'【記載例】シフト記号表（勤務時間帯）'!$C$6:$K$35,9,FALSE))</f>
        <v/>
      </c>
      <c r="Z59" s="1227" t="str">
        <f>IF(Z58="","",VLOOKUP(Z58,'【記載例】シフト記号表（勤務時間帯）'!$C$6:$K$35,9,FALSE))</f>
        <v/>
      </c>
      <c r="AA59" s="1232" t="str">
        <f>IF(AA58="","",VLOOKUP(AA58,'【記載例】シフト記号表（勤務時間帯）'!$C$6:$K$35,9,FALSE))</f>
        <v/>
      </c>
      <c r="AB59" s="1232" t="str">
        <f>IF(AB58="","",VLOOKUP(AB58,'【記載例】シフト記号表（勤務時間帯）'!$C$6:$K$35,9,FALSE))</f>
        <v/>
      </c>
      <c r="AC59" s="1232" t="str">
        <f>IF(AC58="","",VLOOKUP(AC58,'【記載例】シフト記号表（勤務時間帯）'!$C$6:$K$35,9,FALSE))</f>
        <v/>
      </c>
      <c r="AD59" s="1232" t="str">
        <f>IF(AD58="","",VLOOKUP(AD58,'【記載例】シフト記号表（勤務時間帯）'!$C$6:$K$35,9,FALSE))</f>
        <v/>
      </c>
      <c r="AE59" s="1232" t="str">
        <f>IF(AE58="","",VLOOKUP(AE58,'【記載例】シフト記号表（勤務時間帯）'!$C$6:$K$35,9,FALSE))</f>
        <v/>
      </c>
      <c r="AF59" s="1237" t="str">
        <f>IF(AF58="","",VLOOKUP(AF58,'【記載例】シフト記号表（勤務時間帯）'!$C$6:$K$35,9,FALSE))</f>
        <v/>
      </c>
      <c r="AG59" s="1227" t="str">
        <f>IF(AG58="","",VLOOKUP(AG58,'【記載例】シフト記号表（勤務時間帯）'!$C$6:$K$35,9,FALSE))</f>
        <v/>
      </c>
      <c r="AH59" s="1232" t="str">
        <f>IF(AH58="","",VLOOKUP(AH58,'【記載例】シフト記号表（勤務時間帯）'!$C$6:$K$35,9,FALSE))</f>
        <v/>
      </c>
      <c r="AI59" s="1232" t="str">
        <f>IF(AI58="","",VLOOKUP(AI58,'【記載例】シフト記号表（勤務時間帯）'!$C$6:$K$35,9,FALSE))</f>
        <v/>
      </c>
      <c r="AJ59" s="1232" t="str">
        <f>IF(AJ58="","",VLOOKUP(AJ58,'【記載例】シフト記号表（勤務時間帯）'!$C$6:$K$35,9,FALSE))</f>
        <v/>
      </c>
      <c r="AK59" s="1232" t="str">
        <f>IF(AK58="","",VLOOKUP(AK58,'【記載例】シフト記号表（勤務時間帯）'!$C$6:$K$35,9,FALSE))</f>
        <v/>
      </c>
      <c r="AL59" s="1232" t="str">
        <f>IF(AL58="","",VLOOKUP(AL58,'【記載例】シフト記号表（勤務時間帯）'!$C$6:$K$35,9,FALSE))</f>
        <v/>
      </c>
      <c r="AM59" s="1237" t="str">
        <f>IF(AM58="","",VLOOKUP(AM58,'【記載例】シフト記号表（勤務時間帯）'!$C$6:$K$35,9,FALSE))</f>
        <v/>
      </c>
      <c r="AN59" s="1227" t="str">
        <f>IF(AN58="","",VLOOKUP(AN58,'【記載例】シフト記号表（勤務時間帯）'!$C$6:$K$35,9,FALSE))</f>
        <v/>
      </c>
      <c r="AO59" s="1232" t="str">
        <f>IF(AO58="","",VLOOKUP(AO58,'【記載例】シフト記号表（勤務時間帯）'!$C$6:$K$35,9,FALSE))</f>
        <v/>
      </c>
      <c r="AP59" s="1232" t="str">
        <f>IF(AP58="","",VLOOKUP(AP58,'【記載例】シフト記号表（勤務時間帯）'!$C$6:$K$35,9,FALSE))</f>
        <v/>
      </c>
      <c r="AQ59" s="1232" t="str">
        <f>IF(AQ58="","",VLOOKUP(AQ58,'【記載例】シフト記号表（勤務時間帯）'!$C$6:$K$35,9,FALSE))</f>
        <v/>
      </c>
      <c r="AR59" s="1232" t="str">
        <f>IF(AR58="","",VLOOKUP(AR58,'【記載例】シフト記号表（勤務時間帯）'!$C$6:$K$35,9,FALSE))</f>
        <v/>
      </c>
      <c r="AS59" s="1232" t="str">
        <f>IF(AS58="","",VLOOKUP(AS58,'【記載例】シフト記号表（勤務時間帯）'!$C$6:$K$35,9,FALSE))</f>
        <v/>
      </c>
      <c r="AT59" s="1237" t="str">
        <f>IF(AT58="","",VLOOKUP(AT58,'【記載例】シフト記号表（勤務時間帯）'!$C$6:$K$35,9,FALSE))</f>
        <v/>
      </c>
      <c r="AU59" s="1227" t="str">
        <f>IF(AU58="","",VLOOKUP(AU58,'【記載例】シフト記号表（勤務時間帯）'!$C$6:$K$35,9,FALSE))</f>
        <v/>
      </c>
      <c r="AV59" s="1232" t="str">
        <f>IF(AV58="","",VLOOKUP(AV58,'【記載例】シフト記号表（勤務時間帯）'!$C$6:$K$35,9,FALSE))</f>
        <v/>
      </c>
      <c r="AW59" s="1232" t="str">
        <f>IF(AW58="","",VLOOKUP(AW58,'【記載例】シフト記号表（勤務時間帯）'!$C$6:$K$35,9,FALSE))</f>
        <v/>
      </c>
      <c r="AX59" s="1251">
        <f>IF($BB$3="４週",SUM(S59:AT59),IF($BB$3="暦月",SUM(S59:AW59),""))</f>
        <v>0</v>
      </c>
      <c r="AY59" s="1262"/>
      <c r="AZ59" s="1272">
        <f>IF($BB$3="４週",AX59/4,IF($BB$3="暦月",'【記載例】参考様式８'!AX59/('【記載例】参考様式８'!$BB$8/7),""))</f>
        <v>0</v>
      </c>
      <c r="BA59" s="1280"/>
      <c r="BB59" s="1097"/>
      <c r="BC59" s="912"/>
      <c r="BD59" s="912"/>
      <c r="BE59" s="912"/>
      <c r="BF59" s="924"/>
    </row>
    <row r="60" spans="2:58" ht="20.25" customHeight="1">
      <c r="B60" s="1154"/>
      <c r="C60" s="816"/>
      <c r="D60" s="837"/>
      <c r="E60" s="847"/>
      <c r="F60" s="853">
        <f>C58</f>
        <v>0</v>
      </c>
      <c r="G60" s="866"/>
      <c r="H60" s="880"/>
      <c r="I60" s="888"/>
      <c r="J60" s="888"/>
      <c r="K60" s="893"/>
      <c r="L60" s="905"/>
      <c r="M60" s="915"/>
      <c r="N60" s="915"/>
      <c r="O60" s="927"/>
      <c r="P60" s="1202" t="s">
        <v>702</v>
      </c>
      <c r="Q60" s="1211"/>
      <c r="R60" s="1219"/>
      <c r="S60" s="1228" t="str">
        <f>IF(S58="","",VLOOKUP(S58,'【記載例】シフト記号表（勤務時間帯）'!$C$6:$U$35,19,FALSE))</f>
        <v/>
      </c>
      <c r="T60" s="1233" t="str">
        <f>IF(T58="","",VLOOKUP(T58,'【記載例】シフト記号表（勤務時間帯）'!$C$6:$U$35,19,FALSE))</f>
        <v/>
      </c>
      <c r="U60" s="1233" t="str">
        <f>IF(U58="","",VLOOKUP(U58,'【記載例】シフト記号表（勤務時間帯）'!$C$6:$U$35,19,FALSE))</f>
        <v/>
      </c>
      <c r="V60" s="1233" t="str">
        <f>IF(V58="","",VLOOKUP(V58,'【記載例】シフト記号表（勤務時間帯）'!$C$6:$U$35,19,FALSE))</f>
        <v/>
      </c>
      <c r="W60" s="1233" t="str">
        <f>IF(W58="","",VLOOKUP(W58,'【記載例】シフト記号表（勤務時間帯）'!$C$6:$U$35,19,FALSE))</f>
        <v/>
      </c>
      <c r="X60" s="1233" t="str">
        <f>IF(X58="","",VLOOKUP(X58,'【記載例】シフト記号表（勤務時間帯）'!$C$6:$U$35,19,FALSE))</f>
        <v/>
      </c>
      <c r="Y60" s="1238" t="str">
        <f>IF(Y58="","",VLOOKUP(Y58,'【記載例】シフト記号表（勤務時間帯）'!$C$6:$U$35,19,FALSE))</f>
        <v/>
      </c>
      <c r="Z60" s="1228" t="str">
        <f>IF(Z58="","",VLOOKUP(Z58,'【記載例】シフト記号表（勤務時間帯）'!$C$6:$U$35,19,FALSE))</f>
        <v/>
      </c>
      <c r="AA60" s="1233" t="str">
        <f>IF(AA58="","",VLOOKUP(AA58,'【記載例】シフト記号表（勤務時間帯）'!$C$6:$U$35,19,FALSE))</f>
        <v/>
      </c>
      <c r="AB60" s="1233" t="str">
        <f>IF(AB58="","",VLOOKUP(AB58,'【記載例】シフト記号表（勤務時間帯）'!$C$6:$U$35,19,FALSE))</f>
        <v/>
      </c>
      <c r="AC60" s="1233" t="str">
        <f>IF(AC58="","",VLOOKUP(AC58,'【記載例】シフト記号表（勤務時間帯）'!$C$6:$U$35,19,FALSE))</f>
        <v/>
      </c>
      <c r="AD60" s="1233" t="str">
        <f>IF(AD58="","",VLOOKUP(AD58,'【記載例】シフト記号表（勤務時間帯）'!$C$6:$U$35,19,FALSE))</f>
        <v/>
      </c>
      <c r="AE60" s="1233" t="str">
        <f>IF(AE58="","",VLOOKUP(AE58,'【記載例】シフト記号表（勤務時間帯）'!$C$6:$U$35,19,FALSE))</f>
        <v/>
      </c>
      <c r="AF60" s="1238" t="str">
        <f>IF(AF58="","",VLOOKUP(AF58,'【記載例】シフト記号表（勤務時間帯）'!$C$6:$U$35,19,FALSE))</f>
        <v/>
      </c>
      <c r="AG60" s="1228" t="str">
        <f>IF(AG58="","",VLOOKUP(AG58,'【記載例】シフト記号表（勤務時間帯）'!$C$6:$U$35,19,FALSE))</f>
        <v/>
      </c>
      <c r="AH60" s="1233" t="str">
        <f>IF(AH58="","",VLOOKUP(AH58,'【記載例】シフト記号表（勤務時間帯）'!$C$6:$U$35,19,FALSE))</f>
        <v/>
      </c>
      <c r="AI60" s="1233" t="str">
        <f>IF(AI58="","",VLOOKUP(AI58,'【記載例】シフト記号表（勤務時間帯）'!$C$6:$U$35,19,FALSE))</f>
        <v/>
      </c>
      <c r="AJ60" s="1233" t="str">
        <f>IF(AJ58="","",VLOOKUP(AJ58,'【記載例】シフト記号表（勤務時間帯）'!$C$6:$U$35,19,FALSE))</f>
        <v/>
      </c>
      <c r="AK60" s="1233" t="str">
        <f>IF(AK58="","",VLOOKUP(AK58,'【記載例】シフト記号表（勤務時間帯）'!$C$6:$U$35,19,FALSE))</f>
        <v/>
      </c>
      <c r="AL60" s="1233" t="str">
        <f>IF(AL58="","",VLOOKUP(AL58,'【記載例】シフト記号表（勤務時間帯）'!$C$6:$U$35,19,FALSE))</f>
        <v/>
      </c>
      <c r="AM60" s="1238" t="str">
        <f>IF(AM58="","",VLOOKUP(AM58,'【記載例】シフト記号表（勤務時間帯）'!$C$6:$U$35,19,FALSE))</f>
        <v/>
      </c>
      <c r="AN60" s="1228" t="str">
        <f>IF(AN58="","",VLOOKUP(AN58,'【記載例】シフト記号表（勤務時間帯）'!$C$6:$U$35,19,FALSE))</f>
        <v/>
      </c>
      <c r="AO60" s="1233" t="str">
        <f>IF(AO58="","",VLOOKUP(AO58,'【記載例】シフト記号表（勤務時間帯）'!$C$6:$U$35,19,FALSE))</f>
        <v/>
      </c>
      <c r="AP60" s="1233" t="str">
        <f>IF(AP58="","",VLOOKUP(AP58,'【記載例】シフト記号表（勤務時間帯）'!$C$6:$U$35,19,FALSE))</f>
        <v/>
      </c>
      <c r="AQ60" s="1233" t="str">
        <f>IF(AQ58="","",VLOOKUP(AQ58,'【記載例】シフト記号表（勤務時間帯）'!$C$6:$U$35,19,FALSE))</f>
        <v/>
      </c>
      <c r="AR60" s="1233" t="str">
        <f>IF(AR58="","",VLOOKUP(AR58,'【記載例】シフト記号表（勤務時間帯）'!$C$6:$U$35,19,FALSE))</f>
        <v/>
      </c>
      <c r="AS60" s="1233" t="str">
        <f>IF(AS58="","",VLOOKUP(AS58,'【記載例】シフト記号表（勤務時間帯）'!$C$6:$U$35,19,FALSE))</f>
        <v/>
      </c>
      <c r="AT60" s="1238" t="str">
        <f>IF(AT58="","",VLOOKUP(AT58,'【記載例】シフト記号表（勤務時間帯）'!$C$6:$U$35,19,FALSE))</f>
        <v/>
      </c>
      <c r="AU60" s="1228" t="str">
        <f>IF(AU58="","",VLOOKUP(AU58,'【記載例】シフト記号表（勤務時間帯）'!$C$6:$U$35,19,FALSE))</f>
        <v/>
      </c>
      <c r="AV60" s="1233" t="str">
        <f>IF(AV58="","",VLOOKUP(AV58,'【記載例】シフト記号表（勤務時間帯）'!$C$6:$U$35,19,FALSE))</f>
        <v/>
      </c>
      <c r="AW60" s="1233" t="str">
        <f>IF(AW58="","",VLOOKUP(AW58,'【記載例】シフト記号表（勤務時間帯）'!$C$6:$U$35,19,FALSE))</f>
        <v/>
      </c>
      <c r="AX60" s="1252">
        <f>IF($BB$3="４週",SUM(S60:AT60),IF($BB$3="暦月",SUM(S60:AW60),""))</f>
        <v>0</v>
      </c>
      <c r="AY60" s="1263"/>
      <c r="AZ60" s="1273">
        <f>IF($BB$3="４週",AX60/4,IF($BB$3="暦月",'【記載例】参考様式８'!AX60/('【記載例】参考様式８'!$BB$8/7),""))</f>
        <v>0</v>
      </c>
      <c r="BA60" s="1281"/>
      <c r="BB60" s="1099"/>
      <c r="BC60" s="915"/>
      <c r="BD60" s="915"/>
      <c r="BE60" s="915"/>
      <c r="BF60" s="927"/>
    </row>
    <row r="61" spans="2:58" s="1147" customFormat="1" ht="6" customHeight="1">
      <c r="B61" s="1155"/>
      <c r="C61" s="1164"/>
      <c r="D61" s="1164"/>
      <c r="E61" s="1164"/>
      <c r="F61" s="1175"/>
      <c r="G61" s="1175"/>
      <c r="H61" s="1185"/>
      <c r="I61" s="1185"/>
      <c r="J61" s="1185"/>
      <c r="K61" s="1185"/>
      <c r="L61" s="1175"/>
      <c r="M61" s="1175"/>
      <c r="N61" s="1175"/>
      <c r="O61" s="1175"/>
      <c r="P61" s="1203"/>
      <c r="Q61" s="1203"/>
      <c r="R61" s="1203"/>
      <c r="S61" s="1185"/>
      <c r="T61" s="1185"/>
      <c r="U61" s="1185"/>
      <c r="V61" s="1185"/>
      <c r="W61" s="1185"/>
      <c r="X61" s="1185"/>
      <c r="Y61" s="1185"/>
      <c r="Z61" s="1185"/>
      <c r="AA61" s="1185"/>
      <c r="AB61" s="1185"/>
      <c r="AC61" s="1185"/>
      <c r="AD61" s="1185"/>
      <c r="AE61" s="1185"/>
      <c r="AF61" s="1185"/>
      <c r="AG61" s="1185"/>
      <c r="AH61" s="1185"/>
      <c r="AI61" s="1185"/>
      <c r="AJ61" s="1185"/>
      <c r="AK61" s="1185"/>
      <c r="AL61" s="1185"/>
      <c r="AM61" s="1185"/>
      <c r="AN61" s="1185"/>
      <c r="AO61" s="1185"/>
      <c r="AP61" s="1185"/>
      <c r="AQ61" s="1185"/>
      <c r="AR61" s="1185"/>
      <c r="AS61" s="1185"/>
      <c r="AT61" s="1185"/>
      <c r="AU61" s="1185"/>
      <c r="AV61" s="1185"/>
      <c r="AW61" s="1185"/>
      <c r="AX61" s="1254"/>
      <c r="AY61" s="1254"/>
      <c r="AZ61" s="1254"/>
      <c r="BA61" s="1254"/>
      <c r="BB61" s="1175"/>
      <c r="BC61" s="1175"/>
      <c r="BD61" s="1175"/>
      <c r="BE61" s="1175"/>
      <c r="BF61" s="1302"/>
    </row>
    <row r="62" spans="2:58" ht="20.100000000000001" customHeight="1">
      <c r="B62" s="796"/>
      <c r="C62" s="818"/>
      <c r="D62" s="818"/>
      <c r="E62" s="818"/>
      <c r="F62" s="855"/>
      <c r="G62" s="867" t="s">
        <v>698</v>
      </c>
      <c r="H62" s="867"/>
      <c r="I62" s="867"/>
      <c r="J62" s="867"/>
      <c r="K62" s="894"/>
      <c r="L62" s="906"/>
      <c r="M62" s="916" t="s">
        <v>7</v>
      </c>
      <c r="N62" s="918"/>
      <c r="O62" s="918"/>
      <c r="P62" s="918"/>
      <c r="Q62" s="918"/>
      <c r="R62" s="953"/>
      <c r="S62" s="968">
        <f t="shared" ref="S62:AX64" si="1">IF(SUMIF($F$22:$F$60,$M62,S$22:S$60)=0,"",SUMIF($F$22:$F$60,$M62,S$22:S$60))</f>
        <v>7</v>
      </c>
      <c r="T62" s="981">
        <f t="shared" si="1"/>
        <v>7</v>
      </c>
      <c r="U62" s="981">
        <f t="shared" si="1"/>
        <v>7</v>
      </c>
      <c r="V62" s="981">
        <f t="shared" si="1"/>
        <v>7</v>
      </c>
      <c r="W62" s="981">
        <f t="shared" si="1"/>
        <v>7</v>
      </c>
      <c r="X62" s="981">
        <f t="shared" si="1"/>
        <v>7</v>
      </c>
      <c r="Y62" s="994">
        <f t="shared" si="1"/>
        <v>7</v>
      </c>
      <c r="Z62" s="968">
        <f t="shared" si="1"/>
        <v>7</v>
      </c>
      <c r="AA62" s="981">
        <f t="shared" si="1"/>
        <v>7</v>
      </c>
      <c r="AB62" s="981">
        <f t="shared" si="1"/>
        <v>7</v>
      </c>
      <c r="AC62" s="981">
        <f t="shared" si="1"/>
        <v>7</v>
      </c>
      <c r="AD62" s="981">
        <f t="shared" si="1"/>
        <v>7</v>
      </c>
      <c r="AE62" s="981">
        <f t="shared" si="1"/>
        <v>7</v>
      </c>
      <c r="AF62" s="994">
        <f t="shared" si="1"/>
        <v>7</v>
      </c>
      <c r="AG62" s="968">
        <f t="shared" si="1"/>
        <v>7</v>
      </c>
      <c r="AH62" s="981">
        <f t="shared" si="1"/>
        <v>7</v>
      </c>
      <c r="AI62" s="981">
        <f t="shared" si="1"/>
        <v>7</v>
      </c>
      <c r="AJ62" s="981">
        <f t="shared" si="1"/>
        <v>7</v>
      </c>
      <c r="AK62" s="981">
        <f t="shared" si="1"/>
        <v>7</v>
      </c>
      <c r="AL62" s="981">
        <f t="shared" si="1"/>
        <v>7</v>
      </c>
      <c r="AM62" s="994">
        <f t="shared" si="1"/>
        <v>7</v>
      </c>
      <c r="AN62" s="968">
        <f t="shared" si="1"/>
        <v>7</v>
      </c>
      <c r="AO62" s="981">
        <f t="shared" si="1"/>
        <v>7</v>
      </c>
      <c r="AP62" s="981">
        <f t="shared" si="1"/>
        <v>7</v>
      </c>
      <c r="AQ62" s="981">
        <f t="shared" si="1"/>
        <v>7</v>
      </c>
      <c r="AR62" s="981">
        <f t="shared" si="1"/>
        <v>7</v>
      </c>
      <c r="AS62" s="981">
        <f t="shared" si="1"/>
        <v>7</v>
      </c>
      <c r="AT62" s="994">
        <f t="shared" si="1"/>
        <v>7</v>
      </c>
      <c r="AU62" s="968" t="str">
        <f t="shared" si="1"/>
        <v/>
      </c>
      <c r="AV62" s="981" t="str">
        <f t="shared" si="1"/>
        <v/>
      </c>
      <c r="AW62" s="981" t="str">
        <f t="shared" si="1"/>
        <v/>
      </c>
      <c r="AX62" s="1050">
        <f t="shared" si="1"/>
        <v>196</v>
      </c>
      <c r="AY62" s="1062"/>
      <c r="AZ62" s="1074">
        <f>IF(AX62="","",IF($BB$3="４週",AX62/4,IF($BB$3="暦月",AX62/($BB$8/7),"")))</f>
        <v>49</v>
      </c>
      <c r="BA62" s="1083"/>
      <c r="BB62" s="1288"/>
      <c r="BC62" s="1293"/>
      <c r="BD62" s="1293"/>
      <c r="BE62" s="1293"/>
      <c r="BF62" s="1303"/>
    </row>
    <row r="63" spans="2:58" ht="20.100000000000001" customHeight="1">
      <c r="B63" s="797"/>
      <c r="C63" s="819"/>
      <c r="D63" s="819"/>
      <c r="E63" s="819"/>
      <c r="F63" s="856"/>
      <c r="G63" s="868"/>
      <c r="H63" s="868"/>
      <c r="I63" s="868"/>
      <c r="J63" s="868"/>
      <c r="K63" s="895"/>
      <c r="L63" s="907"/>
      <c r="M63" s="917" t="s">
        <v>687</v>
      </c>
      <c r="N63" s="919"/>
      <c r="O63" s="919"/>
      <c r="P63" s="919"/>
      <c r="Q63" s="919"/>
      <c r="R63" s="954"/>
      <c r="S63" s="968">
        <f t="shared" si="1"/>
        <v>4</v>
      </c>
      <c r="T63" s="981">
        <f t="shared" si="1"/>
        <v>4</v>
      </c>
      <c r="U63" s="981">
        <f t="shared" si="1"/>
        <v>4</v>
      </c>
      <c r="V63" s="981">
        <f t="shared" si="1"/>
        <v>4</v>
      </c>
      <c r="W63" s="981">
        <f t="shared" si="1"/>
        <v>4</v>
      </c>
      <c r="X63" s="981">
        <f t="shared" si="1"/>
        <v>4</v>
      </c>
      <c r="Y63" s="994">
        <f t="shared" si="1"/>
        <v>4</v>
      </c>
      <c r="Z63" s="968">
        <f t="shared" si="1"/>
        <v>4</v>
      </c>
      <c r="AA63" s="981">
        <f t="shared" si="1"/>
        <v>4</v>
      </c>
      <c r="AB63" s="981">
        <f t="shared" si="1"/>
        <v>4</v>
      </c>
      <c r="AC63" s="981">
        <f t="shared" si="1"/>
        <v>4</v>
      </c>
      <c r="AD63" s="981">
        <f t="shared" si="1"/>
        <v>4</v>
      </c>
      <c r="AE63" s="981">
        <f t="shared" si="1"/>
        <v>4</v>
      </c>
      <c r="AF63" s="994">
        <f t="shared" si="1"/>
        <v>4</v>
      </c>
      <c r="AG63" s="968">
        <f t="shared" si="1"/>
        <v>4</v>
      </c>
      <c r="AH63" s="981">
        <f t="shared" si="1"/>
        <v>4</v>
      </c>
      <c r="AI63" s="981">
        <f t="shared" si="1"/>
        <v>4</v>
      </c>
      <c r="AJ63" s="981">
        <f t="shared" si="1"/>
        <v>4</v>
      </c>
      <c r="AK63" s="981">
        <f t="shared" si="1"/>
        <v>4</v>
      </c>
      <c r="AL63" s="981">
        <f t="shared" si="1"/>
        <v>4</v>
      </c>
      <c r="AM63" s="994">
        <f t="shared" si="1"/>
        <v>4</v>
      </c>
      <c r="AN63" s="968">
        <f t="shared" si="1"/>
        <v>4</v>
      </c>
      <c r="AO63" s="981">
        <f t="shared" si="1"/>
        <v>4</v>
      </c>
      <c r="AP63" s="981">
        <f t="shared" si="1"/>
        <v>4</v>
      </c>
      <c r="AQ63" s="981">
        <f t="shared" si="1"/>
        <v>4</v>
      </c>
      <c r="AR63" s="981">
        <f t="shared" si="1"/>
        <v>4</v>
      </c>
      <c r="AS63" s="981">
        <f t="shared" si="1"/>
        <v>4</v>
      </c>
      <c r="AT63" s="994">
        <f t="shared" si="1"/>
        <v>4</v>
      </c>
      <c r="AU63" s="968" t="str">
        <f t="shared" si="1"/>
        <v/>
      </c>
      <c r="AV63" s="981" t="str">
        <f t="shared" si="1"/>
        <v/>
      </c>
      <c r="AW63" s="981" t="str">
        <f t="shared" si="1"/>
        <v/>
      </c>
      <c r="AX63" s="1050">
        <f t="shared" si="1"/>
        <v>112</v>
      </c>
      <c r="AY63" s="1062"/>
      <c r="AZ63" s="1074">
        <f>IF(AX63="","",IF($BB$3="４週",AX63/4,IF($BB$3="暦月",AX63/($BB$8/7),"")))</f>
        <v>28</v>
      </c>
      <c r="BA63" s="1083"/>
      <c r="BB63" s="1289"/>
      <c r="BC63" s="1294"/>
      <c r="BD63" s="1294"/>
      <c r="BE63" s="1294"/>
      <c r="BF63" s="1304"/>
    </row>
    <row r="64" spans="2:58" ht="20.25" customHeight="1">
      <c r="B64" s="798"/>
      <c r="C64" s="820"/>
      <c r="D64" s="820"/>
      <c r="E64" s="820"/>
      <c r="F64" s="856"/>
      <c r="G64" s="869"/>
      <c r="H64" s="869"/>
      <c r="I64" s="869"/>
      <c r="J64" s="869"/>
      <c r="K64" s="896"/>
      <c r="L64" s="907"/>
      <c r="M64" s="917" t="s">
        <v>689</v>
      </c>
      <c r="N64" s="919"/>
      <c r="O64" s="919"/>
      <c r="P64" s="919"/>
      <c r="Q64" s="919"/>
      <c r="R64" s="954"/>
      <c r="S64" s="968">
        <f t="shared" si="1"/>
        <v>14</v>
      </c>
      <c r="T64" s="981">
        <f t="shared" si="1"/>
        <v>14</v>
      </c>
      <c r="U64" s="981">
        <f t="shared" si="1"/>
        <v>14</v>
      </c>
      <c r="V64" s="981">
        <f t="shared" si="1"/>
        <v>14</v>
      </c>
      <c r="W64" s="981">
        <f t="shared" si="1"/>
        <v>14</v>
      </c>
      <c r="X64" s="981">
        <f t="shared" si="1"/>
        <v>14</v>
      </c>
      <c r="Y64" s="994">
        <f t="shared" si="1"/>
        <v>14</v>
      </c>
      <c r="Z64" s="968">
        <f t="shared" si="1"/>
        <v>14</v>
      </c>
      <c r="AA64" s="981">
        <f t="shared" si="1"/>
        <v>14</v>
      </c>
      <c r="AB64" s="981">
        <f t="shared" si="1"/>
        <v>14</v>
      </c>
      <c r="AC64" s="981">
        <f t="shared" si="1"/>
        <v>14</v>
      </c>
      <c r="AD64" s="981">
        <f t="shared" si="1"/>
        <v>14</v>
      </c>
      <c r="AE64" s="981">
        <f t="shared" si="1"/>
        <v>14</v>
      </c>
      <c r="AF64" s="994">
        <f t="shared" si="1"/>
        <v>14</v>
      </c>
      <c r="AG64" s="968">
        <f t="shared" si="1"/>
        <v>14</v>
      </c>
      <c r="AH64" s="981">
        <f t="shared" si="1"/>
        <v>14</v>
      </c>
      <c r="AI64" s="981">
        <f t="shared" si="1"/>
        <v>14</v>
      </c>
      <c r="AJ64" s="981">
        <f t="shared" si="1"/>
        <v>14</v>
      </c>
      <c r="AK64" s="981">
        <f t="shared" si="1"/>
        <v>14</v>
      </c>
      <c r="AL64" s="981">
        <f t="shared" si="1"/>
        <v>14</v>
      </c>
      <c r="AM64" s="994">
        <f t="shared" si="1"/>
        <v>14</v>
      </c>
      <c r="AN64" s="968">
        <f t="shared" si="1"/>
        <v>14</v>
      </c>
      <c r="AO64" s="981">
        <f t="shared" si="1"/>
        <v>14</v>
      </c>
      <c r="AP64" s="981">
        <f t="shared" si="1"/>
        <v>14</v>
      </c>
      <c r="AQ64" s="981">
        <f t="shared" si="1"/>
        <v>14</v>
      </c>
      <c r="AR64" s="981">
        <f t="shared" si="1"/>
        <v>14</v>
      </c>
      <c r="AS64" s="981">
        <f t="shared" si="1"/>
        <v>14</v>
      </c>
      <c r="AT64" s="994">
        <f t="shared" si="1"/>
        <v>14</v>
      </c>
      <c r="AU64" s="968" t="str">
        <f t="shared" si="1"/>
        <v/>
      </c>
      <c r="AV64" s="981" t="str">
        <f t="shared" si="1"/>
        <v/>
      </c>
      <c r="AW64" s="981" t="str">
        <f t="shared" si="1"/>
        <v/>
      </c>
      <c r="AX64" s="1050">
        <f t="shared" si="1"/>
        <v>392</v>
      </c>
      <c r="AY64" s="1062"/>
      <c r="AZ64" s="1074">
        <f>IF(AX64="","",IF($BB$3="４週",AX64/4,IF($BB$3="暦月",AX64/($BB$8/7),"")))</f>
        <v>98</v>
      </c>
      <c r="BA64" s="1083"/>
      <c r="BB64" s="1289"/>
      <c r="BC64" s="1294"/>
      <c r="BD64" s="1294"/>
      <c r="BE64" s="1294"/>
      <c r="BF64" s="1304"/>
    </row>
    <row r="65" spans="1:73" ht="20.25" customHeight="1">
      <c r="B65" s="1156"/>
      <c r="C65" s="856"/>
      <c r="D65" s="856"/>
      <c r="E65" s="856"/>
      <c r="F65" s="856"/>
      <c r="G65" s="1179" t="s">
        <v>361</v>
      </c>
      <c r="H65" s="1179"/>
      <c r="I65" s="1179"/>
      <c r="J65" s="1179"/>
      <c r="K65" s="1179"/>
      <c r="L65" s="1179"/>
      <c r="M65" s="1179"/>
      <c r="N65" s="1179"/>
      <c r="O65" s="1179"/>
      <c r="P65" s="1179"/>
      <c r="Q65" s="1179"/>
      <c r="R65" s="1220"/>
      <c r="S65" s="969">
        <v>12</v>
      </c>
      <c r="T65" s="982">
        <v>12</v>
      </c>
      <c r="U65" s="982">
        <v>12</v>
      </c>
      <c r="V65" s="982">
        <v>12</v>
      </c>
      <c r="W65" s="982">
        <v>12</v>
      </c>
      <c r="X65" s="982">
        <v>12</v>
      </c>
      <c r="Y65" s="995">
        <v>12</v>
      </c>
      <c r="Z65" s="969">
        <v>12</v>
      </c>
      <c r="AA65" s="982">
        <v>12</v>
      </c>
      <c r="AB65" s="982">
        <v>12</v>
      </c>
      <c r="AC65" s="982">
        <v>12</v>
      </c>
      <c r="AD65" s="982">
        <v>12</v>
      </c>
      <c r="AE65" s="982">
        <v>12</v>
      </c>
      <c r="AF65" s="995">
        <v>12</v>
      </c>
      <c r="AG65" s="969">
        <v>12</v>
      </c>
      <c r="AH65" s="982">
        <v>12</v>
      </c>
      <c r="AI65" s="982">
        <v>12</v>
      </c>
      <c r="AJ65" s="982">
        <v>12</v>
      </c>
      <c r="AK65" s="982">
        <v>12</v>
      </c>
      <c r="AL65" s="982">
        <v>12</v>
      </c>
      <c r="AM65" s="995">
        <v>12</v>
      </c>
      <c r="AN65" s="969">
        <v>12</v>
      </c>
      <c r="AO65" s="982">
        <v>12</v>
      </c>
      <c r="AP65" s="982">
        <v>12</v>
      </c>
      <c r="AQ65" s="982">
        <v>12</v>
      </c>
      <c r="AR65" s="982">
        <v>12</v>
      </c>
      <c r="AS65" s="982">
        <v>12</v>
      </c>
      <c r="AT65" s="995">
        <v>12</v>
      </c>
      <c r="AU65" s="969"/>
      <c r="AV65" s="982"/>
      <c r="AW65" s="995"/>
      <c r="AX65" s="1255"/>
      <c r="AY65" s="1265"/>
      <c r="AZ65" s="1265"/>
      <c r="BA65" s="1283"/>
      <c r="BB65" s="1289"/>
      <c r="BC65" s="1294"/>
      <c r="BD65" s="1294"/>
      <c r="BE65" s="1294"/>
      <c r="BF65" s="1304"/>
    </row>
    <row r="66" spans="1:73" ht="20.25" customHeight="1">
      <c r="B66" s="1157"/>
      <c r="C66" s="1165"/>
      <c r="D66" s="1165"/>
      <c r="E66" s="1165"/>
      <c r="F66" s="1165"/>
      <c r="G66" s="1180" t="s">
        <v>671</v>
      </c>
      <c r="H66" s="1180"/>
      <c r="I66" s="1180"/>
      <c r="J66" s="1180"/>
      <c r="K66" s="1180"/>
      <c r="L66" s="1180"/>
      <c r="M66" s="1180"/>
      <c r="N66" s="1180"/>
      <c r="O66" s="1180"/>
      <c r="P66" s="1180"/>
      <c r="Q66" s="1180"/>
      <c r="R66" s="1221"/>
      <c r="S66" s="969">
        <v>7</v>
      </c>
      <c r="T66" s="982">
        <v>7</v>
      </c>
      <c r="U66" s="982">
        <v>7</v>
      </c>
      <c r="V66" s="982">
        <v>7</v>
      </c>
      <c r="W66" s="982">
        <v>7</v>
      </c>
      <c r="X66" s="982">
        <v>7</v>
      </c>
      <c r="Y66" s="995">
        <v>7</v>
      </c>
      <c r="Z66" s="969">
        <v>7</v>
      </c>
      <c r="AA66" s="982">
        <v>7</v>
      </c>
      <c r="AB66" s="982">
        <v>7</v>
      </c>
      <c r="AC66" s="982">
        <v>7</v>
      </c>
      <c r="AD66" s="982">
        <v>7</v>
      </c>
      <c r="AE66" s="982">
        <v>7</v>
      </c>
      <c r="AF66" s="995">
        <v>7</v>
      </c>
      <c r="AG66" s="969">
        <v>7</v>
      </c>
      <c r="AH66" s="982">
        <v>7</v>
      </c>
      <c r="AI66" s="982">
        <v>7</v>
      </c>
      <c r="AJ66" s="982">
        <v>7</v>
      </c>
      <c r="AK66" s="982">
        <v>7</v>
      </c>
      <c r="AL66" s="982">
        <v>7</v>
      </c>
      <c r="AM66" s="995">
        <v>7</v>
      </c>
      <c r="AN66" s="969">
        <v>7</v>
      </c>
      <c r="AO66" s="982">
        <v>7</v>
      </c>
      <c r="AP66" s="982">
        <v>7</v>
      </c>
      <c r="AQ66" s="982">
        <v>7</v>
      </c>
      <c r="AR66" s="982">
        <v>7</v>
      </c>
      <c r="AS66" s="982">
        <v>7</v>
      </c>
      <c r="AT66" s="995">
        <v>7</v>
      </c>
      <c r="AU66" s="969"/>
      <c r="AV66" s="982"/>
      <c r="AW66" s="995"/>
      <c r="AX66" s="1256"/>
      <c r="AY66" s="1266"/>
      <c r="AZ66" s="1266"/>
      <c r="BA66" s="1284"/>
      <c r="BB66" s="1289"/>
      <c r="BC66" s="1294"/>
      <c r="BD66" s="1294"/>
      <c r="BE66" s="1294"/>
      <c r="BF66" s="1304"/>
    </row>
    <row r="67" spans="1:73" ht="18.75" customHeight="1">
      <c r="B67" s="1158" t="s">
        <v>696</v>
      </c>
      <c r="C67" s="868"/>
      <c r="D67" s="868"/>
      <c r="E67" s="868"/>
      <c r="F67" s="868"/>
      <c r="G67" s="868"/>
      <c r="H67" s="868"/>
      <c r="I67" s="868"/>
      <c r="J67" s="868"/>
      <c r="K67" s="1188"/>
      <c r="L67" s="1190" t="s">
        <v>7</v>
      </c>
      <c r="M67" s="1190"/>
      <c r="N67" s="1190"/>
      <c r="O67" s="1190"/>
      <c r="P67" s="1190"/>
      <c r="Q67" s="1190"/>
      <c r="R67" s="1222"/>
      <c r="S67" s="970">
        <f t="shared" ref="S67:AW71" si="2">IF($L67="","",IF(COUNTIFS($F$22:$F$60,$L67,S$22:S$60,"&gt;0")=0,"",COUNTIFS($F$22:$F$60,$L67,S$22:S$60,"&gt;0")))</f>
        <v>1</v>
      </c>
      <c r="T67" s="983">
        <f t="shared" si="2"/>
        <v>1</v>
      </c>
      <c r="U67" s="983">
        <f t="shared" si="2"/>
        <v>1</v>
      </c>
      <c r="V67" s="983">
        <f t="shared" si="2"/>
        <v>1</v>
      </c>
      <c r="W67" s="983">
        <f t="shared" si="2"/>
        <v>1</v>
      </c>
      <c r="X67" s="983">
        <f t="shared" si="2"/>
        <v>1</v>
      </c>
      <c r="Y67" s="996">
        <f t="shared" si="2"/>
        <v>1</v>
      </c>
      <c r="Z67" s="1002">
        <f t="shared" si="2"/>
        <v>1</v>
      </c>
      <c r="AA67" s="983">
        <f t="shared" si="2"/>
        <v>1</v>
      </c>
      <c r="AB67" s="983">
        <f t="shared" si="2"/>
        <v>1</v>
      </c>
      <c r="AC67" s="983">
        <f t="shared" si="2"/>
        <v>1</v>
      </c>
      <c r="AD67" s="983">
        <f t="shared" si="2"/>
        <v>1</v>
      </c>
      <c r="AE67" s="983">
        <f t="shared" si="2"/>
        <v>1</v>
      </c>
      <c r="AF67" s="996">
        <f t="shared" si="2"/>
        <v>1</v>
      </c>
      <c r="AG67" s="983">
        <f t="shared" si="2"/>
        <v>1</v>
      </c>
      <c r="AH67" s="983">
        <f t="shared" si="2"/>
        <v>1</v>
      </c>
      <c r="AI67" s="983">
        <f t="shared" si="2"/>
        <v>1</v>
      </c>
      <c r="AJ67" s="983">
        <f t="shared" si="2"/>
        <v>1</v>
      </c>
      <c r="AK67" s="983">
        <f t="shared" si="2"/>
        <v>1</v>
      </c>
      <c r="AL67" s="983">
        <f t="shared" si="2"/>
        <v>1</v>
      </c>
      <c r="AM67" s="996">
        <f t="shared" si="2"/>
        <v>1</v>
      </c>
      <c r="AN67" s="983">
        <f t="shared" si="2"/>
        <v>1</v>
      </c>
      <c r="AO67" s="983">
        <f t="shared" si="2"/>
        <v>1</v>
      </c>
      <c r="AP67" s="983">
        <f t="shared" si="2"/>
        <v>1</v>
      </c>
      <c r="AQ67" s="983">
        <f t="shared" si="2"/>
        <v>1</v>
      </c>
      <c r="AR67" s="983">
        <f t="shared" si="2"/>
        <v>1</v>
      </c>
      <c r="AS67" s="983">
        <f t="shared" si="2"/>
        <v>1</v>
      </c>
      <c r="AT67" s="996">
        <f t="shared" si="2"/>
        <v>1</v>
      </c>
      <c r="AU67" s="983" t="str">
        <f t="shared" si="2"/>
        <v/>
      </c>
      <c r="AV67" s="983" t="str">
        <f t="shared" si="2"/>
        <v/>
      </c>
      <c r="AW67" s="996" t="str">
        <f t="shared" si="2"/>
        <v/>
      </c>
      <c r="AX67" s="1256"/>
      <c r="AY67" s="1266"/>
      <c r="AZ67" s="1266"/>
      <c r="BA67" s="1284"/>
      <c r="BB67" s="1289"/>
      <c r="BC67" s="1294"/>
      <c r="BD67" s="1294"/>
      <c r="BE67" s="1294"/>
      <c r="BF67" s="1304"/>
    </row>
    <row r="68" spans="1:73" ht="18.75" customHeight="1">
      <c r="B68" s="1158"/>
      <c r="C68" s="868"/>
      <c r="D68" s="868"/>
      <c r="E68" s="868"/>
      <c r="F68" s="868"/>
      <c r="G68" s="868"/>
      <c r="H68" s="868"/>
      <c r="I68" s="868"/>
      <c r="J68" s="868"/>
      <c r="K68" s="1188"/>
      <c r="L68" s="1191" t="s">
        <v>687</v>
      </c>
      <c r="M68" s="1191"/>
      <c r="N68" s="1191"/>
      <c r="O68" s="1191"/>
      <c r="P68" s="1191"/>
      <c r="Q68" s="1191"/>
      <c r="R68" s="1223"/>
      <c r="S68" s="971">
        <f t="shared" si="2"/>
        <v>1</v>
      </c>
      <c r="T68" s="984">
        <f t="shared" si="2"/>
        <v>1</v>
      </c>
      <c r="U68" s="984">
        <f t="shared" si="2"/>
        <v>1</v>
      </c>
      <c r="V68" s="984">
        <f t="shared" si="2"/>
        <v>1</v>
      </c>
      <c r="W68" s="984">
        <f t="shared" si="2"/>
        <v>1</v>
      </c>
      <c r="X68" s="984">
        <f t="shared" si="2"/>
        <v>1</v>
      </c>
      <c r="Y68" s="997">
        <f t="shared" si="2"/>
        <v>1</v>
      </c>
      <c r="Z68" s="1003">
        <f t="shared" si="2"/>
        <v>1</v>
      </c>
      <c r="AA68" s="984">
        <f t="shared" si="2"/>
        <v>1</v>
      </c>
      <c r="AB68" s="984">
        <f t="shared" si="2"/>
        <v>1</v>
      </c>
      <c r="AC68" s="984">
        <f t="shared" si="2"/>
        <v>1</v>
      </c>
      <c r="AD68" s="984">
        <f t="shared" si="2"/>
        <v>1</v>
      </c>
      <c r="AE68" s="984">
        <f t="shared" si="2"/>
        <v>1</v>
      </c>
      <c r="AF68" s="997">
        <f t="shared" si="2"/>
        <v>1</v>
      </c>
      <c r="AG68" s="984">
        <f t="shared" si="2"/>
        <v>1</v>
      </c>
      <c r="AH68" s="984">
        <f t="shared" si="2"/>
        <v>1</v>
      </c>
      <c r="AI68" s="984">
        <f t="shared" si="2"/>
        <v>1</v>
      </c>
      <c r="AJ68" s="984">
        <f t="shared" si="2"/>
        <v>1</v>
      </c>
      <c r="AK68" s="984">
        <f t="shared" si="2"/>
        <v>1</v>
      </c>
      <c r="AL68" s="984">
        <f t="shared" si="2"/>
        <v>1</v>
      </c>
      <c r="AM68" s="997">
        <f t="shared" si="2"/>
        <v>1</v>
      </c>
      <c r="AN68" s="984">
        <f t="shared" si="2"/>
        <v>1</v>
      </c>
      <c r="AO68" s="984">
        <f t="shared" si="2"/>
        <v>1</v>
      </c>
      <c r="AP68" s="984">
        <f t="shared" si="2"/>
        <v>1</v>
      </c>
      <c r="AQ68" s="984">
        <f t="shared" si="2"/>
        <v>1</v>
      </c>
      <c r="AR68" s="984">
        <f t="shared" si="2"/>
        <v>1</v>
      </c>
      <c r="AS68" s="984">
        <f t="shared" si="2"/>
        <v>1</v>
      </c>
      <c r="AT68" s="997">
        <f t="shared" si="2"/>
        <v>1</v>
      </c>
      <c r="AU68" s="984" t="str">
        <f t="shared" si="2"/>
        <v/>
      </c>
      <c r="AV68" s="984" t="str">
        <f t="shared" si="2"/>
        <v/>
      </c>
      <c r="AW68" s="997" t="str">
        <f t="shared" si="2"/>
        <v/>
      </c>
      <c r="AX68" s="1256"/>
      <c r="AY68" s="1266"/>
      <c r="AZ68" s="1266"/>
      <c r="BA68" s="1284"/>
      <c r="BB68" s="1289"/>
      <c r="BC68" s="1294"/>
      <c r="BD68" s="1294"/>
      <c r="BE68" s="1294"/>
      <c r="BF68" s="1304"/>
    </row>
    <row r="69" spans="1:73" ht="18.75" customHeight="1">
      <c r="B69" s="1158"/>
      <c r="C69" s="868"/>
      <c r="D69" s="868"/>
      <c r="E69" s="868"/>
      <c r="F69" s="868"/>
      <c r="G69" s="868"/>
      <c r="H69" s="868"/>
      <c r="I69" s="868"/>
      <c r="J69" s="868"/>
      <c r="K69" s="1188"/>
      <c r="L69" s="1191" t="s">
        <v>689</v>
      </c>
      <c r="M69" s="1191"/>
      <c r="N69" s="1191"/>
      <c r="O69" s="1191"/>
      <c r="P69" s="1191"/>
      <c r="Q69" s="1191"/>
      <c r="R69" s="1223"/>
      <c r="S69" s="971">
        <f t="shared" si="2"/>
        <v>2</v>
      </c>
      <c r="T69" s="984">
        <f t="shared" si="2"/>
        <v>2</v>
      </c>
      <c r="U69" s="984">
        <f t="shared" si="2"/>
        <v>2</v>
      </c>
      <c r="V69" s="984">
        <f t="shared" si="2"/>
        <v>2</v>
      </c>
      <c r="W69" s="984">
        <f t="shared" si="2"/>
        <v>2</v>
      </c>
      <c r="X69" s="984">
        <f t="shared" si="2"/>
        <v>2</v>
      </c>
      <c r="Y69" s="997">
        <f t="shared" si="2"/>
        <v>2</v>
      </c>
      <c r="Z69" s="1003">
        <f t="shared" si="2"/>
        <v>2</v>
      </c>
      <c r="AA69" s="984">
        <f t="shared" si="2"/>
        <v>2</v>
      </c>
      <c r="AB69" s="984">
        <f t="shared" si="2"/>
        <v>2</v>
      </c>
      <c r="AC69" s="984">
        <f t="shared" si="2"/>
        <v>2</v>
      </c>
      <c r="AD69" s="984">
        <f t="shared" si="2"/>
        <v>2</v>
      </c>
      <c r="AE69" s="984">
        <f t="shared" si="2"/>
        <v>2</v>
      </c>
      <c r="AF69" s="997">
        <f t="shared" si="2"/>
        <v>2</v>
      </c>
      <c r="AG69" s="984">
        <f t="shared" si="2"/>
        <v>2</v>
      </c>
      <c r="AH69" s="984">
        <f t="shared" si="2"/>
        <v>2</v>
      </c>
      <c r="AI69" s="984">
        <f t="shared" si="2"/>
        <v>2</v>
      </c>
      <c r="AJ69" s="984">
        <f t="shared" si="2"/>
        <v>2</v>
      </c>
      <c r="AK69" s="984">
        <f t="shared" si="2"/>
        <v>2</v>
      </c>
      <c r="AL69" s="984">
        <f t="shared" si="2"/>
        <v>2</v>
      </c>
      <c r="AM69" s="997">
        <f t="shared" si="2"/>
        <v>2</v>
      </c>
      <c r="AN69" s="984">
        <f t="shared" si="2"/>
        <v>2</v>
      </c>
      <c r="AO69" s="984">
        <f t="shared" si="2"/>
        <v>2</v>
      </c>
      <c r="AP69" s="984">
        <f t="shared" si="2"/>
        <v>2</v>
      </c>
      <c r="AQ69" s="984">
        <f t="shared" si="2"/>
        <v>2</v>
      </c>
      <c r="AR69" s="984">
        <f t="shared" si="2"/>
        <v>2</v>
      </c>
      <c r="AS69" s="984">
        <f t="shared" si="2"/>
        <v>2</v>
      </c>
      <c r="AT69" s="997">
        <f t="shared" si="2"/>
        <v>2</v>
      </c>
      <c r="AU69" s="984" t="str">
        <f t="shared" si="2"/>
        <v/>
      </c>
      <c r="AV69" s="984" t="str">
        <f t="shared" si="2"/>
        <v/>
      </c>
      <c r="AW69" s="997" t="str">
        <f t="shared" si="2"/>
        <v/>
      </c>
      <c r="AX69" s="1256"/>
      <c r="AY69" s="1266"/>
      <c r="AZ69" s="1266"/>
      <c r="BA69" s="1284"/>
      <c r="BB69" s="1289"/>
      <c r="BC69" s="1294"/>
      <c r="BD69" s="1294"/>
      <c r="BE69" s="1294"/>
      <c r="BF69" s="1304"/>
    </row>
    <row r="70" spans="1:73" ht="18.75" customHeight="1">
      <c r="B70" s="1158"/>
      <c r="C70" s="868"/>
      <c r="D70" s="868"/>
      <c r="E70" s="868"/>
      <c r="F70" s="868"/>
      <c r="G70" s="868"/>
      <c r="H70" s="868"/>
      <c r="I70" s="868"/>
      <c r="J70" s="868"/>
      <c r="K70" s="1188"/>
      <c r="L70" s="1191" t="s">
        <v>478</v>
      </c>
      <c r="M70" s="1191"/>
      <c r="N70" s="1191"/>
      <c r="O70" s="1191"/>
      <c r="P70" s="1191"/>
      <c r="Q70" s="1191"/>
      <c r="R70" s="1223"/>
      <c r="S70" s="971">
        <f t="shared" si="2"/>
        <v>1</v>
      </c>
      <c r="T70" s="984">
        <f t="shared" si="2"/>
        <v>1</v>
      </c>
      <c r="U70" s="984">
        <f t="shared" si="2"/>
        <v>1</v>
      </c>
      <c r="V70" s="984">
        <f t="shared" si="2"/>
        <v>1</v>
      </c>
      <c r="W70" s="984">
        <f t="shared" si="2"/>
        <v>1</v>
      </c>
      <c r="X70" s="984">
        <f t="shared" si="2"/>
        <v>1</v>
      </c>
      <c r="Y70" s="997">
        <f t="shared" si="2"/>
        <v>1</v>
      </c>
      <c r="Z70" s="1003">
        <f t="shared" si="2"/>
        <v>1</v>
      </c>
      <c r="AA70" s="984">
        <f t="shared" si="2"/>
        <v>1</v>
      </c>
      <c r="AB70" s="984">
        <f t="shared" si="2"/>
        <v>1</v>
      </c>
      <c r="AC70" s="984">
        <f t="shared" si="2"/>
        <v>1</v>
      </c>
      <c r="AD70" s="984">
        <f t="shared" si="2"/>
        <v>1</v>
      </c>
      <c r="AE70" s="984">
        <f t="shared" si="2"/>
        <v>1</v>
      </c>
      <c r="AF70" s="997">
        <f t="shared" si="2"/>
        <v>1</v>
      </c>
      <c r="AG70" s="984">
        <f t="shared" si="2"/>
        <v>1</v>
      </c>
      <c r="AH70" s="984">
        <f t="shared" si="2"/>
        <v>1</v>
      </c>
      <c r="AI70" s="984">
        <f t="shared" si="2"/>
        <v>1</v>
      </c>
      <c r="AJ70" s="984">
        <f t="shared" si="2"/>
        <v>1</v>
      </c>
      <c r="AK70" s="984">
        <f t="shared" si="2"/>
        <v>1</v>
      </c>
      <c r="AL70" s="984">
        <f t="shared" si="2"/>
        <v>1</v>
      </c>
      <c r="AM70" s="997">
        <f t="shared" si="2"/>
        <v>1</v>
      </c>
      <c r="AN70" s="984">
        <f t="shared" si="2"/>
        <v>1</v>
      </c>
      <c r="AO70" s="984">
        <f t="shared" si="2"/>
        <v>1</v>
      </c>
      <c r="AP70" s="984">
        <f t="shared" si="2"/>
        <v>1</v>
      </c>
      <c r="AQ70" s="984">
        <f t="shared" si="2"/>
        <v>1</v>
      </c>
      <c r="AR70" s="984">
        <f t="shared" si="2"/>
        <v>1</v>
      </c>
      <c r="AS70" s="984">
        <f t="shared" si="2"/>
        <v>1</v>
      </c>
      <c r="AT70" s="997">
        <f t="shared" si="2"/>
        <v>1</v>
      </c>
      <c r="AU70" s="984" t="str">
        <f t="shared" si="2"/>
        <v/>
      </c>
      <c r="AV70" s="984" t="str">
        <f t="shared" si="2"/>
        <v/>
      </c>
      <c r="AW70" s="997" t="str">
        <f t="shared" si="2"/>
        <v/>
      </c>
      <c r="AX70" s="1256"/>
      <c r="AY70" s="1266"/>
      <c r="AZ70" s="1266"/>
      <c r="BA70" s="1284"/>
      <c r="BB70" s="1289"/>
      <c r="BC70" s="1294"/>
      <c r="BD70" s="1294"/>
      <c r="BE70" s="1294"/>
      <c r="BF70" s="1304"/>
    </row>
    <row r="71" spans="1:73" ht="18.75" customHeight="1">
      <c r="B71" s="1159"/>
      <c r="C71" s="1166"/>
      <c r="D71" s="1166"/>
      <c r="E71" s="1166"/>
      <c r="F71" s="1166"/>
      <c r="G71" s="1166"/>
      <c r="H71" s="1166"/>
      <c r="I71" s="1166"/>
      <c r="J71" s="1166"/>
      <c r="K71" s="1189"/>
      <c r="L71" s="910"/>
      <c r="M71" s="910"/>
      <c r="N71" s="910"/>
      <c r="O71" s="910"/>
      <c r="P71" s="910"/>
      <c r="Q71" s="910"/>
      <c r="R71" s="959"/>
      <c r="S71" s="972" t="str">
        <f t="shared" si="2"/>
        <v/>
      </c>
      <c r="T71" s="985" t="str">
        <f t="shared" si="2"/>
        <v/>
      </c>
      <c r="U71" s="985" t="str">
        <f t="shared" si="2"/>
        <v/>
      </c>
      <c r="V71" s="985" t="str">
        <f t="shared" si="2"/>
        <v/>
      </c>
      <c r="W71" s="985" t="str">
        <f t="shared" si="2"/>
        <v/>
      </c>
      <c r="X71" s="985" t="str">
        <f t="shared" si="2"/>
        <v/>
      </c>
      <c r="Y71" s="998" t="str">
        <f t="shared" si="2"/>
        <v/>
      </c>
      <c r="Z71" s="1004" t="str">
        <f t="shared" si="2"/>
        <v/>
      </c>
      <c r="AA71" s="985" t="str">
        <f t="shared" si="2"/>
        <v/>
      </c>
      <c r="AB71" s="985" t="str">
        <f t="shared" si="2"/>
        <v/>
      </c>
      <c r="AC71" s="985" t="str">
        <f t="shared" si="2"/>
        <v/>
      </c>
      <c r="AD71" s="985" t="str">
        <f t="shared" si="2"/>
        <v/>
      </c>
      <c r="AE71" s="985" t="str">
        <f t="shared" si="2"/>
        <v/>
      </c>
      <c r="AF71" s="998" t="str">
        <f t="shared" si="2"/>
        <v/>
      </c>
      <c r="AG71" s="985" t="str">
        <f t="shared" si="2"/>
        <v/>
      </c>
      <c r="AH71" s="985" t="str">
        <f t="shared" si="2"/>
        <v/>
      </c>
      <c r="AI71" s="985" t="str">
        <f t="shared" si="2"/>
        <v/>
      </c>
      <c r="AJ71" s="985" t="str">
        <f t="shared" si="2"/>
        <v/>
      </c>
      <c r="AK71" s="985" t="str">
        <f t="shared" si="2"/>
        <v/>
      </c>
      <c r="AL71" s="985" t="str">
        <f t="shared" si="2"/>
        <v/>
      </c>
      <c r="AM71" s="998" t="str">
        <f t="shared" si="2"/>
        <v/>
      </c>
      <c r="AN71" s="985" t="str">
        <f t="shared" si="2"/>
        <v/>
      </c>
      <c r="AO71" s="985" t="str">
        <f t="shared" si="2"/>
        <v/>
      </c>
      <c r="AP71" s="985" t="str">
        <f t="shared" si="2"/>
        <v/>
      </c>
      <c r="AQ71" s="985" t="str">
        <f t="shared" si="2"/>
        <v/>
      </c>
      <c r="AR71" s="985" t="str">
        <f t="shared" si="2"/>
        <v/>
      </c>
      <c r="AS71" s="985" t="str">
        <f t="shared" si="2"/>
        <v/>
      </c>
      <c r="AT71" s="998" t="str">
        <f t="shared" si="2"/>
        <v/>
      </c>
      <c r="AU71" s="985" t="str">
        <f t="shared" si="2"/>
        <v/>
      </c>
      <c r="AV71" s="985" t="str">
        <f t="shared" si="2"/>
        <v/>
      </c>
      <c r="AW71" s="998" t="str">
        <f t="shared" si="2"/>
        <v/>
      </c>
      <c r="AX71" s="1257"/>
      <c r="AY71" s="1267"/>
      <c r="AZ71" s="1267"/>
      <c r="BA71" s="1285"/>
      <c r="BB71" s="1290"/>
      <c r="BC71" s="1295"/>
      <c r="BD71" s="1295"/>
      <c r="BE71" s="1295"/>
      <c r="BF71" s="1305"/>
    </row>
    <row r="72" spans="1:73" ht="13.5" customHeight="1">
      <c r="C72" s="1167"/>
      <c r="D72" s="1167"/>
      <c r="E72" s="1167"/>
      <c r="F72" s="1167"/>
      <c r="G72" s="1181"/>
      <c r="H72" s="1186"/>
      <c r="AF72" s="806"/>
    </row>
    <row r="73" spans="1:73" ht="11.45" customHeight="1">
      <c r="H73" s="1187"/>
      <c r="I73" s="1187"/>
      <c r="J73" s="1187"/>
      <c r="K73" s="1187"/>
      <c r="L73" s="1187"/>
      <c r="M73" s="1187"/>
      <c r="N73" s="1187"/>
      <c r="O73" s="1187"/>
      <c r="P73" s="1187"/>
      <c r="Q73" s="1187"/>
      <c r="R73" s="1187"/>
      <c r="S73" s="1187"/>
      <c r="T73" s="1187"/>
      <c r="U73" s="1187"/>
      <c r="V73" s="1187"/>
      <c r="W73" s="1187"/>
      <c r="X73" s="1187"/>
      <c r="Y73" s="1187"/>
      <c r="Z73" s="1187"/>
      <c r="AA73" s="1187"/>
      <c r="AB73" s="1187"/>
      <c r="AC73" s="1187"/>
      <c r="AD73" s="1187"/>
      <c r="AE73" s="1187"/>
      <c r="AF73" s="1187"/>
      <c r="AG73" s="1187"/>
      <c r="AH73" s="1187"/>
      <c r="AI73" s="1187"/>
      <c r="AJ73" s="1187"/>
      <c r="AK73" s="1187"/>
      <c r="AL73" s="1187"/>
      <c r="AM73" s="1187"/>
      <c r="AN73" s="1187"/>
      <c r="AO73" s="1187"/>
      <c r="AP73" s="1187"/>
      <c r="AQ73" s="1187"/>
      <c r="AR73" s="1187"/>
      <c r="AS73" s="1187"/>
      <c r="AT73" s="1187"/>
      <c r="AU73" s="1187"/>
      <c r="AV73" s="1187"/>
      <c r="AW73" s="1187"/>
      <c r="AX73" s="1187"/>
      <c r="AY73" s="1187"/>
      <c r="AZ73" s="1187"/>
      <c r="BA73" s="1187"/>
    </row>
    <row r="74" spans="1:73" ht="20.25" customHeight="1">
      <c r="A74" s="1148"/>
      <c r="B74" s="1148"/>
      <c r="G74" s="1148"/>
      <c r="H74" s="1148"/>
      <c r="I74" s="1148"/>
      <c r="J74" s="1148"/>
      <c r="K74" s="1148"/>
      <c r="L74" s="1148"/>
      <c r="M74" s="1148"/>
      <c r="N74" s="1148"/>
      <c r="O74" s="1148"/>
      <c r="P74" s="1148"/>
      <c r="Q74" s="1148"/>
      <c r="R74" s="1148"/>
      <c r="S74" s="1148"/>
      <c r="T74" s="1148"/>
      <c r="U74" s="1148"/>
      <c r="V74" s="1148"/>
      <c r="W74" s="1148"/>
      <c r="X74" s="1148"/>
      <c r="Y74" s="1148"/>
      <c r="Z74" s="1148"/>
      <c r="AA74" s="1148"/>
      <c r="AB74" s="1148"/>
      <c r="AC74" s="1148"/>
      <c r="AD74" s="1148"/>
      <c r="AE74" s="1148"/>
      <c r="AF74" s="1148"/>
      <c r="AG74" s="1148"/>
      <c r="AH74" s="1148"/>
      <c r="AI74" s="1148"/>
      <c r="AJ74" s="1148"/>
      <c r="AK74" s="1148"/>
      <c r="AL74" s="1148"/>
      <c r="AM74" s="1148"/>
      <c r="AN74" s="1148"/>
      <c r="AO74" s="1148"/>
      <c r="AP74" s="1148"/>
      <c r="AQ74" s="1148"/>
      <c r="AR74" s="1148"/>
      <c r="AS74" s="1148"/>
      <c r="AT74" s="1148"/>
      <c r="AU74" s="1148"/>
      <c r="AV74" s="1148"/>
      <c r="BN74" s="1297"/>
      <c r="BO74" s="1306"/>
      <c r="BP74" s="1297"/>
      <c r="BQ74" s="1297"/>
      <c r="BR74" s="1297"/>
      <c r="BS74" s="819"/>
      <c r="BT74" s="1307"/>
      <c r="BU74" s="1307"/>
    </row>
    <row r="75" spans="1:73" ht="20.25" customHeight="1">
      <c r="C75" s="1168"/>
      <c r="D75" s="1168"/>
      <c r="E75" s="1168"/>
      <c r="F75" s="1168"/>
      <c r="G75" s="1168"/>
      <c r="H75" s="806"/>
      <c r="I75" s="806"/>
    </row>
    <row r="76" spans="1:73" ht="20.25" customHeight="1">
      <c r="C76" s="1168"/>
      <c r="D76" s="1168"/>
      <c r="E76" s="1168"/>
      <c r="F76" s="1168"/>
      <c r="G76" s="1168"/>
      <c r="H76" s="806"/>
      <c r="I76" s="806"/>
    </row>
    <row r="77" spans="1:73" ht="20.25" customHeight="1">
      <c r="C77" s="806"/>
      <c r="D77" s="806"/>
      <c r="E77" s="806"/>
      <c r="F77" s="806"/>
      <c r="G77" s="806"/>
    </row>
    <row r="78" spans="1:73" ht="20.25" customHeight="1">
      <c r="C78" s="806"/>
      <c r="D78" s="806"/>
      <c r="E78" s="806"/>
      <c r="F78" s="806"/>
      <c r="G78" s="806"/>
    </row>
    <row r="79" spans="1:73" ht="20.25" customHeight="1">
      <c r="C79" s="806"/>
      <c r="D79" s="806"/>
      <c r="E79" s="806"/>
      <c r="F79" s="806"/>
      <c r="G79" s="806"/>
    </row>
    <row r="80" spans="1:73" ht="20.25" customHeight="1">
      <c r="C80" s="806"/>
      <c r="D80" s="806"/>
      <c r="E80" s="806"/>
      <c r="F80" s="806"/>
      <c r="G80" s="806"/>
    </row>
  </sheetData>
  <mergeCells count="246">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7:K71"/>
    <mergeCell ref="BB62:BF71"/>
    <mergeCell ref="AX65:BA71"/>
  </mergeCells>
  <phoneticPr fontId="56"/>
  <conditionalFormatting sqref="S24 S65:BA71">
    <cfRule type="expression" dxfId="274" priority="297">
      <formula>INDIRECT(ADDRESS(ROW(),COLUMN()))=TRUNC(INDIRECT(ADDRESS(ROW(),COLUMN())))</formula>
    </cfRule>
  </conditionalFormatting>
  <conditionalFormatting sqref="S23">
    <cfRule type="expression" dxfId="273" priority="296">
      <formula>INDIRECT(ADDRESS(ROW(),COLUMN()))=TRUNC(INDIRECT(ADDRESS(ROW(),COLUMN())))</formula>
    </cfRule>
  </conditionalFormatting>
  <conditionalFormatting sqref="T24:Y24">
    <cfRule type="expression" dxfId="272" priority="295">
      <formula>INDIRECT(ADDRESS(ROW(),COLUMN()))=TRUNC(INDIRECT(ADDRESS(ROW(),COLUMN())))</formula>
    </cfRule>
  </conditionalFormatting>
  <conditionalFormatting sqref="T23:Y23">
    <cfRule type="expression" dxfId="271" priority="294">
      <formula>INDIRECT(ADDRESS(ROW(),COLUMN()))=TRUNC(INDIRECT(ADDRESS(ROW(),COLUMN())))</formula>
    </cfRule>
  </conditionalFormatting>
  <conditionalFormatting sqref="Z24">
    <cfRule type="expression" dxfId="270" priority="293">
      <formula>INDIRECT(ADDRESS(ROW(),COLUMN()))=TRUNC(INDIRECT(ADDRESS(ROW(),COLUMN())))</formula>
    </cfRule>
  </conditionalFormatting>
  <conditionalFormatting sqref="Z23">
    <cfRule type="expression" dxfId="269" priority="292">
      <formula>INDIRECT(ADDRESS(ROW(),COLUMN()))=TRUNC(INDIRECT(ADDRESS(ROW(),COLUMN())))</formula>
    </cfRule>
  </conditionalFormatting>
  <conditionalFormatting sqref="AA24:AF24">
    <cfRule type="expression" dxfId="268" priority="291">
      <formula>INDIRECT(ADDRESS(ROW(),COLUMN()))=TRUNC(INDIRECT(ADDRESS(ROW(),COLUMN())))</formula>
    </cfRule>
  </conditionalFormatting>
  <conditionalFormatting sqref="AA23:AF23">
    <cfRule type="expression" dxfId="267" priority="290">
      <formula>INDIRECT(ADDRESS(ROW(),COLUMN()))=TRUNC(INDIRECT(ADDRESS(ROW(),COLUMN())))</formula>
    </cfRule>
  </conditionalFormatting>
  <conditionalFormatting sqref="AG24">
    <cfRule type="expression" dxfId="266" priority="289">
      <formula>INDIRECT(ADDRESS(ROW(),COLUMN()))=TRUNC(INDIRECT(ADDRESS(ROW(),COLUMN())))</formula>
    </cfRule>
  </conditionalFormatting>
  <conditionalFormatting sqref="AG23">
    <cfRule type="expression" dxfId="265" priority="288">
      <formula>INDIRECT(ADDRESS(ROW(),COLUMN()))=TRUNC(INDIRECT(ADDRESS(ROW(),COLUMN())))</formula>
    </cfRule>
  </conditionalFormatting>
  <conditionalFormatting sqref="AH24:AM24">
    <cfRule type="expression" dxfId="264" priority="287">
      <formula>INDIRECT(ADDRESS(ROW(),COLUMN()))=TRUNC(INDIRECT(ADDRESS(ROW(),COLUMN())))</formula>
    </cfRule>
  </conditionalFormatting>
  <conditionalFormatting sqref="AH23:AM23">
    <cfRule type="expression" dxfId="263" priority="286">
      <formula>INDIRECT(ADDRESS(ROW(),COLUMN()))=TRUNC(INDIRECT(ADDRESS(ROW(),COLUMN())))</formula>
    </cfRule>
  </conditionalFormatting>
  <conditionalFormatting sqref="AN24">
    <cfRule type="expression" dxfId="262" priority="285">
      <formula>INDIRECT(ADDRESS(ROW(),COLUMN()))=TRUNC(INDIRECT(ADDRESS(ROW(),COLUMN())))</formula>
    </cfRule>
  </conditionalFormatting>
  <conditionalFormatting sqref="AN23">
    <cfRule type="expression" dxfId="261" priority="284">
      <formula>INDIRECT(ADDRESS(ROW(),COLUMN()))=TRUNC(INDIRECT(ADDRESS(ROW(),COLUMN())))</formula>
    </cfRule>
  </conditionalFormatting>
  <conditionalFormatting sqref="AO24:AT24">
    <cfRule type="expression" dxfId="260" priority="283">
      <formula>INDIRECT(ADDRESS(ROW(),COLUMN()))=TRUNC(INDIRECT(ADDRESS(ROW(),COLUMN())))</formula>
    </cfRule>
  </conditionalFormatting>
  <conditionalFormatting sqref="AO23:AT23">
    <cfRule type="expression" dxfId="259" priority="282">
      <formula>INDIRECT(ADDRESS(ROW(),COLUMN()))=TRUNC(INDIRECT(ADDRESS(ROW(),COLUMN())))</formula>
    </cfRule>
  </conditionalFormatting>
  <conditionalFormatting sqref="AU24">
    <cfRule type="expression" dxfId="258" priority="281">
      <formula>INDIRECT(ADDRESS(ROW(),COLUMN()))=TRUNC(INDIRECT(ADDRESS(ROW(),COLUMN())))</formula>
    </cfRule>
  </conditionalFormatting>
  <conditionalFormatting sqref="AU23">
    <cfRule type="expression" dxfId="257" priority="280">
      <formula>INDIRECT(ADDRESS(ROW(),COLUMN()))=TRUNC(INDIRECT(ADDRESS(ROW(),COLUMN())))</formula>
    </cfRule>
  </conditionalFormatting>
  <conditionalFormatting sqref="AV24:AW24">
    <cfRule type="expression" dxfId="256" priority="279">
      <formula>INDIRECT(ADDRESS(ROW(),COLUMN()))=TRUNC(INDIRECT(ADDRESS(ROW(),COLUMN())))</formula>
    </cfRule>
  </conditionalFormatting>
  <conditionalFormatting sqref="AV23:AW23">
    <cfRule type="expression" dxfId="255" priority="278">
      <formula>INDIRECT(ADDRESS(ROW(),COLUMN()))=TRUNC(INDIRECT(ADDRESS(ROW(),COLUMN())))</formula>
    </cfRule>
  </conditionalFormatting>
  <conditionalFormatting sqref="AX23:BA24">
    <cfRule type="expression" dxfId="254" priority="277">
      <formula>INDIRECT(ADDRESS(ROW(),COLUMN()))=TRUNC(INDIRECT(ADDRESS(ROW(),COLUMN())))</formula>
    </cfRule>
  </conditionalFormatting>
  <conditionalFormatting sqref="S27">
    <cfRule type="expression" dxfId="253" priority="256">
      <formula>INDIRECT(ADDRESS(ROW(),COLUMN()))=TRUNC(INDIRECT(ADDRESS(ROW(),COLUMN())))</formula>
    </cfRule>
  </conditionalFormatting>
  <conditionalFormatting sqref="S26">
    <cfRule type="expression" dxfId="252" priority="255">
      <formula>INDIRECT(ADDRESS(ROW(),COLUMN()))=TRUNC(INDIRECT(ADDRESS(ROW(),COLUMN())))</formula>
    </cfRule>
  </conditionalFormatting>
  <conditionalFormatting sqref="T27:Y27">
    <cfRule type="expression" dxfId="251" priority="254">
      <formula>INDIRECT(ADDRESS(ROW(),COLUMN()))=TRUNC(INDIRECT(ADDRESS(ROW(),COLUMN())))</formula>
    </cfRule>
  </conditionalFormatting>
  <conditionalFormatting sqref="T26:Y26">
    <cfRule type="expression" dxfId="250" priority="253">
      <formula>INDIRECT(ADDRESS(ROW(),COLUMN()))=TRUNC(INDIRECT(ADDRESS(ROW(),COLUMN())))</formula>
    </cfRule>
  </conditionalFormatting>
  <conditionalFormatting sqref="Z27">
    <cfRule type="expression" dxfId="249" priority="252">
      <formula>INDIRECT(ADDRESS(ROW(),COLUMN()))=TRUNC(INDIRECT(ADDRESS(ROW(),COLUMN())))</formula>
    </cfRule>
  </conditionalFormatting>
  <conditionalFormatting sqref="Z26">
    <cfRule type="expression" dxfId="248" priority="251">
      <formula>INDIRECT(ADDRESS(ROW(),COLUMN()))=TRUNC(INDIRECT(ADDRESS(ROW(),COLUMN())))</formula>
    </cfRule>
  </conditionalFormatting>
  <conditionalFormatting sqref="AA27:AF27">
    <cfRule type="expression" dxfId="247" priority="250">
      <formula>INDIRECT(ADDRESS(ROW(),COLUMN()))=TRUNC(INDIRECT(ADDRESS(ROW(),COLUMN())))</formula>
    </cfRule>
  </conditionalFormatting>
  <conditionalFormatting sqref="AA26:AF26">
    <cfRule type="expression" dxfId="246" priority="249">
      <formula>INDIRECT(ADDRESS(ROW(),COLUMN()))=TRUNC(INDIRECT(ADDRESS(ROW(),COLUMN())))</formula>
    </cfRule>
  </conditionalFormatting>
  <conditionalFormatting sqref="AG27">
    <cfRule type="expression" dxfId="245" priority="248">
      <formula>INDIRECT(ADDRESS(ROW(),COLUMN()))=TRUNC(INDIRECT(ADDRESS(ROW(),COLUMN())))</formula>
    </cfRule>
  </conditionalFormatting>
  <conditionalFormatting sqref="AG26">
    <cfRule type="expression" dxfId="244" priority="247">
      <formula>INDIRECT(ADDRESS(ROW(),COLUMN()))=TRUNC(INDIRECT(ADDRESS(ROW(),COLUMN())))</formula>
    </cfRule>
  </conditionalFormatting>
  <conditionalFormatting sqref="AH27:AM27">
    <cfRule type="expression" dxfId="243" priority="246">
      <formula>INDIRECT(ADDRESS(ROW(),COLUMN()))=TRUNC(INDIRECT(ADDRESS(ROW(),COLUMN())))</formula>
    </cfRule>
  </conditionalFormatting>
  <conditionalFormatting sqref="AH26:AM26">
    <cfRule type="expression" dxfId="242" priority="245">
      <formula>INDIRECT(ADDRESS(ROW(),COLUMN()))=TRUNC(INDIRECT(ADDRESS(ROW(),COLUMN())))</formula>
    </cfRule>
  </conditionalFormatting>
  <conditionalFormatting sqref="AN27">
    <cfRule type="expression" dxfId="241" priority="244">
      <formula>INDIRECT(ADDRESS(ROW(),COLUMN()))=TRUNC(INDIRECT(ADDRESS(ROW(),COLUMN())))</formula>
    </cfRule>
  </conditionalFormatting>
  <conditionalFormatting sqref="AN26">
    <cfRule type="expression" dxfId="240" priority="243">
      <formula>INDIRECT(ADDRESS(ROW(),COLUMN()))=TRUNC(INDIRECT(ADDRESS(ROW(),COLUMN())))</formula>
    </cfRule>
  </conditionalFormatting>
  <conditionalFormatting sqref="AO27:AT27">
    <cfRule type="expression" dxfId="239" priority="242">
      <formula>INDIRECT(ADDRESS(ROW(),COLUMN()))=TRUNC(INDIRECT(ADDRESS(ROW(),COLUMN())))</formula>
    </cfRule>
  </conditionalFormatting>
  <conditionalFormatting sqref="AO26:AT26">
    <cfRule type="expression" dxfId="238" priority="241">
      <formula>INDIRECT(ADDRESS(ROW(),COLUMN()))=TRUNC(INDIRECT(ADDRESS(ROW(),COLUMN())))</formula>
    </cfRule>
  </conditionalFormatting>
  <conditionalFormatting sqref="AU27">
    <cfRule type="expression" dxfId="237" priority="240">
      <formula>INDIRECT(ADDRESS(ROW(),COLUMN()))=TRUNC(INDIRECT(ADDRESS(ROW(),COLUMN())))</formula>
    </cfRule>
  </conditionalFormatting>
  <conditionalFormatting sqref="AU26">
    <cfRule type="expression" dxfId="236" priority="239">
      <formula>INDIRECT(ADDRESS(ROW(),COLUMN()))=TRUNC(INDIRECT(ADDRESS(ROW(),COLUMN())))</formula>
    </cfRule>
  </conditionalFormatting>
  <conditionalFormatting sqref="AV27:AW27">
    <cfRule type="expression" dxfId="235" priority="238">
      <formula>INDIRECT(ADDRESS(ROW(),COLUMN()))=TRUNC(INDIRECT(ADDRESS(ROW(),COLUMN())))</formula>
    </cfRule>
  </conditionalFormatting>
  <conditionalFormatting sqref="AV26:AW26">
    <cfRule type="expression" dxfId="234" priority="237">
      <formula>INDIRECT(ADDRESS(ROW(),COLUMN()))=TRUNC(INDIRECT(ADDRESS(ROW(),COLUMN())))</formula>
    </cfRule>
  </conditionalFormatting>
  <conditionalFormatting sqref="AX26:BA27">
    <cfRule type="expression" dxfId="233" priority="236">
      <formula>INDIRECT(ADDRESS(ROW(),COLUMN()))=TRUNC(INDIRECT(ADDRESS(ROW(),COLUMN())))</formula>
    </cfRule>
  </conditionalFormatting>
  <conditionalFormatting sqref="S30">
    <cfRule type="expression" dxfId="232" priority="235">
      <formula>INDIRECT(ADDRESS(ROW(),COLUMN()))=TRUNC(INDIRECT(ADDRESS(ROW(),COLUMN())))</formula>
    </cfRule>
  </conditionalFormatting>
  <conditionalFormatting sqref="S29">
    <cfRule type="expression" dxfId="231" priority="234">
      <formula>INDIRECT(ADDRESS(ROW(),COLUMN()))=TRUNC(INDIRECT(ADDRESS(ROW(),COLUMN())))</formula>
    </cfRule>
  </conditionalFormatting>
  <conditionalFormatting sqref="T30:Y30">
    <cfRule type="expression" dxfId="230" priority="233">
      <formula>INDIRECT(ADDRESS(ROW(),COLUMN()))=TRUNC(INDIRECT(ADDRESS(ROW(),COLUMN())))</formula>
    </cfRule>
  </conditionalFormatting>
  <conditionalFormatting sqref="T29:Y29">
    <cfRule type="expression" dxfId="229" priority="232">
      <formula>INDIRECT(ADDRESS(ROW(),COLUMN()))=TRUNC(INDIRECT(ADDRESS(ROW(),COLUMN())))</formula>
    </cfRule>
  </conditionalFormatting>
  <conditionalFormatting sqref="Z30">
    <cfRule type="expression" dxfId="228" priority="231">
      <formula>INDIRECT(ADDRESS(ROW(),COLUMN()))=TRUNC(INDIRECT(ADDRESS(ROW(),COLUMN())))</formula>
    </cfRule>
  </conditionalFormatting>
  <conditionalFormatting sqref="Z29">
    <cfRule type="expression" dxfId="227" priority="230">
      <formula>INDIRECT(ADDRESS(ROW(),COLUMN()))=TRUNC(INDIRECT(ADDRESS(ROW(),COLUMN())))</formula>
    </cfRule>
  </conditionalFormatting>
  <conditionalFormatting sqref="AA30:AF30">
    <cfRule type="expression" dxfId="226" priority="229">
      <formula>INDIRECT(ADDRESS(ROW(),COLUMN()))=TRUNC(INDIRECT(ADDRESS(ROW(),COLUMN())))</formula>
    </cfRule>
  </conditionalFormatting>
  <conditionalFormatting sqref="AA29:AF29">
    <cfRule type="expression" dxfId="225" priority="228">
      <formula>INDIRECT(ADDRESS(ROW(),COLUMN()))=TRUNC(INDIRECT(ADDRESS(ROW(),COLUMN())))</formula>
    </cfRule>
  </conditionalFormatting>
  <conditionalFormatting sqref="AG30">
    <cfRule type="expression" dxfId="224" priority="227">
      <formula>INDIRECT(ADDRESS(ROW(),COLUMN()))=TRUNC(INDIRECT(ADDRESS(ROW(),COLUMN())))</formula>
    </cfRule>
  </conditionalFormatting>
  <conditionalFormatting sqref="AG29">
    <cfRule type="expression" dxfId="223" priority="226">
      <formula>INDIRECT(ADDRESS(ROW(),COLUMN()))=TRUNC(INDIRECT(ADDRESS(ROW(),COLUMN())))</formula>
    </cfRule>
  </conditionalFormatting>
  <conditionalFormatting sqref="AH30:AM30">
    <cfRule type="expression" dxfId="222" priority="225">
      <formula>INDIRECT(ADDRESS(ROW(),COLUMN()))=TRUNC(INDIRECT(ADDRESS(ROW(),COLUMN())))</formula>
    </cfRule>
  </conditionalFormatting>
  <conditionalFormatting sqref="AH29:AM29">
    <cfRule type="expression" dxfId="221" priority="224">
      <formula>INDIRECT(ADDRESS(ROW(),COLUMN()))=TRUNC(INDIRECT(ADDRESS(ROW(),COLUMN())))</formula>
    </cfRule>
  </conditionalFormatting>
  <conditionalFormatting sqref="AN30">
    <cfRule type="expression" dxfId="220" priority="223">
      <formula>INDIRECT(ADDRESS(ROW(),COLUMN()))=TRUNC(INDIRECT(ADDRESS(ROW(),COLUMN())))</formula>
    </cfRule>
  </conditionalFormatting>
  <conditionalFormatting sqref="AN29">
    <cfRule type="expression" dxfId="219" priority="222">
      <formula>INDIRECT(ADDRESS(ROW(),COLUMN()))=TRUNC(INDIRECT(ADDRESS(ROW(),COLUMN())))</formula>
    </cfRule>
  </conditionalFormatting>
  <conditionalFormatting sqref="AO30:AT30">
    <cfRule type="expression" dxfId="218" priority="221">
      <formula>INDIRECT(ADDRESS(ROW(),COLUMN()))=TRUNC(INDIRECT(ADDRESS(ROW(),COLUMN())))</formula>
    </cfRule>
  </conditionalFormatting>
  <conditionalFormatting sqref="AO29:AT29">
    <cfRule type="expression" dxfId="217" priority="220">
      <formula>INDIRECT(ADDRESS(ROW(),COLUMN()))=TRUNC(INDIRECT(ADDRESS(ROW(),COLUMN())))</formula>
    </cfRule>
  </conditionalFormatting>
  <conditionalFormatting sqref="AU30">
    <cfRule type="expression" dxfId="216" priority="219">
      <formula>INDIRECT(ADDRESS(ROW(),COLUMN()))=TRUNC(INDIRECT(ADDRESS(ROW(),COLUMN())))</formula>
    </cfRule>
  </conditionalFormatting>
  <conditionalFormatting sqref="AU29">
    <cfRule type="expression" dxfId="215" priority="218">
      <formula>INDIRECT(ADDRESS(ROW(),COLUMN()))=TRUNC(INDIRECT(ADDRESS(ROW(),COLUMN())))</formula>
    </cfRule>
  </conditionalFormatting>
  <conditionalFormatting sqref="AV30:AW30">
    <cfRule type="expression" dxfId="214" priority="217">
      <formula>INDIRECT(ADDRESS(ROW(),COLUMN()))=TRUNC(INDIRECT(ADDRESS(ROW(),COLUMN())))</formula>
    </cfRule>
  </conditionalFormatting>
  <conditionalFormatting sqref="AV29:AW29">
    <cfRule type="expression" dxfId="213" priority="216">
      <formula>INDIRECT(ADDRESS(ROW(),COLUMN()))=TRUNC(INDIRECT(ADDRESS(ROW(),COLUMN())))</formula>
    </cfRule>
  </conditionalFormatting>
  <conditionalFormatting sqref="AX29:BA30">
    <cfRule type="expression" dxfId="212" priority="215">
      <formula>INDIRECT(ADDRESS(ROW(),COLUMN()))=TRUNC(INDIRECT(ADDRESS(ROW(),COLUMN())))</formula>
    </cfRule>
  </conditionalFormatting>
  <conditionalFormatting sqref="S33">
    <cfRule type="expression" dxfId="211" priority="214">
      <formula>INDIRECT(ADDRESS(ROW(),COLUMN()))=TRUNC(INDIRECT(ADDRESS(ROW(),COLUMN())))</formula>
    </cfRule>
  </conditionalFormatting>
  <conditionalFormatting sqref="S32">
    <cfRule type="expression" dxfId="210" priority="213">
      <formula>INDIRECT(ADDRESS(ROW(),COLUMN()))=TRUNC(INDIRECT(ADDRESS(ROW(),COLUMN())))</formula>
    </cfRule>
  </conditionalFormatting>
  <conditionalFormatting sqref="T33:Y33">
    <cfRule type="expression" dxfId="209" priority="212">
      <formula>INDIRECT(ADDRESS(ROW(),COLUMN()))=TRUNC(INDIRECT(ADDRESS(ROW(),COLUMN())))</formula>
    </cfRule>
  </conditionalFormatting>
  <conditionalFormatting sqref="T32:Y32">
    <cfRule type="expression" dxfId="208" priority="211">
      <formula>INDIRECT(ADDRESS(ROW(),COLUMN()))=TRUNC(INDIRECT(ADDRESS(ROW(),COLUMN())))</formula>
    </cfRule>
  </conditionalFormatting>
  <conditionalFormatting sqref="Z33">
    <cfRule type="expression" dxfId="207" priority="210">
      <formula>INDIRECT(ADDRESS(ROW(),COLUMN()))=TRUNC(INDIRECT(ADDRESS(ROW(),COLUMN())))</formula>
    </cfRule>
  </conditionalFormatting>
  <conditionalFormatting sqref="Z32">
    <cfRule type="expression" dxfId="206" priority="209">
      <formula>INDIRECT(ADDRESS(ROW(),COLUMN()))=TRUNC(INDIRECT(ADDRESS(ROW(),COLUMN())))</formula>
    </cfRule>
  </conditionalFormatting>
  <conditionalFormatting sqref="AA33:AF33">
    <cfRule type="expression" dxfId="205" priority="208">
      <formula>INDIRECT(ADDRESS(ROW(),COLUMN()))=TRUNC(INDIRECT(ADDRESS(ROW(),COLUMN())))</formula>
    </cfRule>
  </conditionalFormatting>
  <conditionalFormatting sqref="AA32:AF32">
    <cfRule type="expression" dxfId="204" priority="207">
      <formula>INDIRECT(ADDRESS(ROW(),COLUMN()))=TRUNC(INDIRECT(ADDRESS(ROW(),COLUMN())))</formula>
    </cfRule>
  </conditionalFormatting>
  <conditionalFormatting sqref="AG33">
    <cfRule type="expression" dxfId="203" priority="206">
      <formula>INDIRECT(ADDRESS(ROW(),COLUMN()))=TRUNC(INDIRECT(ADDRESS(ROW(),COLUMN())))</formula>
    </cfRule>
  </conditionalFormatting>
  <conditionalFormatting sqref="AG32">
    <cfRule type="expression" dxfId="202" priority="205">
      <formula>INDIRECT(ADDRESS(ROW(),COLUMN()))=TRUNC(INDIRECT(ADDRESS(ROW(),COLUMN())))</formula>
    </cfRule>
  </conditionalFormatting>
  <conditionalFormatting sqref="AH33:AM33">
    <cfRule type="expression" dxfId="201" priority="204">
      <formula>INDIRECT(ADDRESS(ROW(),COLUMN()))=TRUNC(INDIRECT(ADDRESS(ROW(),COLUMN())))</formula>
    </cfRule>
  </conditionalFormatting>
  <conditionalFormatting sqref="AH32:AM32">
    <cfRule type="expression" dxfId="200" priority="203">
      <formula>INDIRECT(ADDRESS(ROW(),COLUMN()))=TRUNC(INDIRECT(ADDRESS(ROW(),COLUMN())))</formula>
    </cfRule>
  </conditionalFormatting>
  <conditionalFormatting sqref="AN33">
    <cfRule type="expression" dxfId="199" priority="202">
      <formula>INDIRECT(ADDRESS(ROW(),COLUMN()))=TRUNC(INDIRECT(ADDRESS(ROW(),COLUMN())))</formula>
    </cfRule>
  </conditionalFormatting>
  <conditionalFormatting sqref="AN32">
    <cfRule type="expression" dxfId="198" priority="201">
      <formula>INDIRECT(ADDRESS(ROW(),COLUMN()))=TRUNC(INDIRECT(ADDRESS(ROW(),COLUMN())))</formula>
    </cfRule>
  </conditionalFormatting>
  <conditionalFormatting sqref="AO33:AT33">
    <cfRule type="expression" dxfId="197" priority="200">
      <formula>INDIRECT(ADDRESS(ROW(),COLUMN()))=TRUNC(INDIRECT(ADDRESS(ROW(),COLUMN())))</formula>
    </cfRule>
  </conditionalFormatting>
  <conditionalFormatting sqref="AO32:AT32">
    <cfRule type="expression" dxfId="196" priority="199">
      <formula>INDIRECT(ADDRESS(ROW(),COLUMN()))=TRUNC(INDIRECT(ADDRESS(ROW(),COLUMN())))</formula>
    </cfRule>
  </conditionalFormatting>
  <conditionalFormatting sqref="AU33">
    <cfRule type="expression" dxfId="195" priority="198">
      <formula>INDIRECT(ADDRESS(ROW(),COLUMN()))=TRUNC(INDIRECT(ADDRESS(ROW(),COLUMN())))</formula>
    </cfRule>
  </conditionalFormatting>
  <conditionalFormatting sqref="AU32">
    <cfRule type="expression" dxfId="194" priority="197">
      <formula>INDIRECT(ADDRESS(ROW(),COLUMN()))=TRUNC(INDIRECT(ADDRESS(ROW(),COLUMN())))</formula>
    </cfRule>
  </conditionalFormatting>
  <conditionalFormatting sqref="AV33:AW33">
    <cfRule type="expression" dxfId="193" priority="196">
      <formula>INDIRECT(ADDRESS(ROW(),COLUMN()))=TRUNC(INDIRECT(ADDRESS(ROW(),COLUMN())))</formula>
    </cfRule>
  </conditionalFormatting>
  <conditionalFormatting sqref="AV32:AW32">
    <cfRule type="expression" dxfId="192" priority="195">
      <formula>INDIRECT(ADDRESS(ROW(),COLUMN()))=TRUNC(INDIRECT(ADDRESS(ROW(),COLUMN())))</formula>
    </cfRule>
  </conditionalFormatting>
  <conditionalFormatting sqref="AX32:BA33">
    <cfRule type="expression" dxfId="191" priority="194">
      <formula>INDIRECT(ADDRESS(ROW(),COLUMN()))=TRUNC(INDIRECT(ADDRESS(ROW(),COLUMN())))</formula>
    </cfRule>
  </conditionalFormatting>
  <conditionalFormatting sqref="S36">
    <cfRule type="expression" dxfId="190" priority="193">
      <formula>INDIRECT(ADDRESS(ROW(),COLUMN()))=TRUNC(INDIRECT(ADDRESS(ROW(),COLUMN())))</formula>
    </cfRule>
  </conditionalFormatting>
  <conditionalFormatting sqref="S35">
    <cfRule type="expression" dxfId="189" priority="192">
      <formula>INDIRECT(ADDRESS(ROW(),COLUMN()))=TRUNC(INDIRECT(ADDRESS(ROW(),COLUMN())))</formula>
    </cfRule>
  </conditionalFormatting>
  <conditionalFormatting sqref="T36:Y36">
    <cfRule type="expression" dxfId="188" priority="191">
      <formula>INDIRECT(ADDRESS(ROW(),COLUMN()))=TRUNC(INDIRECT(ADDRESS(ROW(),COLUMN())))</formula>
    </cfRule>
  </conditionalFormatting>
  <conditionalFormatting sqref="T35:Y35">
    <cfRule type="expression" dxfId="187" priority="190">
      <formula>INDIRECT(ADDRESS(ROW(),COLUMN()))=TRUNC(INDIRECT(ADDRESS(ROW(),COLUMN())))</formula>
    </cfRule>
  </conditionalFormatting>
  <conditionalFormatting sqref="Z36">
    <cfRule type="expression" dxfId="186" priority="189">
      <formula>INDIRECT(ADDRESS(ROW(),COLUMN()))=TRUNC(INDIRECT(ADDRESS(ROW(),COLUMN())))</formula>
    </cfRule>
  </conditionalFormatting>
  <conditionalFormatting sqref="Z35">
    <cfRule type="expression" dxfId="185" priority="188">
      <formula>INDIRECT(ADDRESS(ROW(),COLUMN()))=TRUNC(INDIRECT(ADDRESS(ROW(),COLUMN())))</formula>
    </cfRule>
  </conditionalFormatting>
  <conditionalFormatting sqref="AA36:AF36">
    <cfRule type="expression" dxfId="184" priority="187">
      <formula>INDIRECT(ADDRESS(ROW(),COLUMN()))=TRUNC(INDIRECT(ADDRESS(ROW(),COLUMN())))</formula>
    </cfRule>
  </conditionalFormatting>
  <conditionalFormatting sqref="AA35:AF35">
    <cfRule type="expression" dxfId="183" priority="186">
      <formula>INDIRECT(ADDRESS(ROW(),COLUMN()))=TRUNC(INDIRECT(ADDRESS(ROW(),COLUMN())))</formula>
    </cfRule>
  </conditionalFormatting>
  <conditionalFormatting sqref="AG36">
    <cfRule type="expression" dxfId="182" priority="185">
      <formula>INDIRECT(ADDRESS(ROW(),COLUMN()))=TRUNC(INDIRECT(ADDRESS(ROW(),COLUMN())))</formula>
    </cfRule>
  </conditionalFormatting>
  <conditionalFormatting sqref="AG35">
    <cfRule type="expression" dxfId="181" priority="184">
      <formula>INDIRECT(ADDRESS(ROW(),COLUMN()))=TRUNC(INDIRECT(ADDRESS(ROW(),COLUMN())))</formula>
    </cfRule>
  </conditionalFormatting>
  <conditionalFormatting sqref="AH36:AM36">
    <cfRule type="expression" dxfId="180" priority="183">
      <formula>INDIRECT(ADDRESS(ROW(),COLUMN()))=TRUNC(INDIRECT(ADDRESS(ROW(),COLUMN())))</formula>
    </cfRule>
  </conditionalFormatting>
  <conditionalFormatting sqref="AH35:AM35">
    <cfRule type="expression" dxfId="179" priority="182">
      <formula>INDIRECT(ADDRESS(ROW(),COLUMN()))=TRUNC(INDIRECT(ADDRESS(ROW(),COLUMN())))</formula>
    </cfRule>
  </conditionalFormatting>
  <conditionalFormatting sqref="AN36">
    <cfRule type="expression" dxfId="178" priority="181">
      <formula>INDIRECT(ADDRESS(ROW(),COLUMN()))=TRUNC(INDIRECT(ADDRESS(ROW(),COLUMN())))</formula>
    </cfRule>
  </conditionalFormatting>
  <conditionalFormatting sqref="AN35">
    <cfRule type="expression" dxfId="177" priority="180">
      <formula>INDIRECT(ADDRESS(ROW(),COLUMN()))=TRUNC(INDIRECT(ADDRESS(ROW(),COLUMN())))</formula>
    </cfRule>
  </conditionalFormatting>
  <conditionalFormatting sqref="AO36:AT36">
    <cfRule type="expression" dxfId="176" priority="179">
      <formula>INDIRECT(ADDRESS(ROW(),COLUMN()))=TRUNC(INDIRECT(ADDRESS(ROW(),COLUMN())))</formula>
    </cfRule>
  </conditionalFormatting>
  <conditionalFormatting sqref="AO35:AT35">
    <cfRule type="expression" dxfId="175" priority="178">
      <formula>INDIRECT(ADDRESS(ROW(),COLUMN()))=TRUNC(INDIRECT(ADDRESS(ROW(),COLUMN())))</formula>
    </cfRule>
  </conditionalFormatting>
  <conditionalFormatting sqref="AU36">
    <cfRule type="expression" dxfId="174" priority="177">
      <formula>INDIRECT(ADDRESS(ROW(),COLUMN()))=TRUNC(INDIRECT(ADDRESS(ROW(),COLUMN())))</formula>
    </cfRule>
  </conditionalFormatting>
  <conditionalFormatting sqref="AU35">
    <cfRule type="expression" dxfId="173" priority="176">
      <formula>INDIRECT(ADDRESS(ROW(),COLUMN()))=TRUNC(INDIRECT(ADDRESS(ROW(),COLUMN())))</formula>
    </cfRule>
  </conditionalFormatting>
  <conditionalFormatting sqref="AV36:AW36">
    <cfRule type="expression" dxfId="172" priority="175">
      <formula>INDIRECT(ADDRESS(ROW(),COLUMN()))=TRUNC(INDIRECT(ADDRESS(ROW(),COLUMN())))</formula>
    </cfRule>
  </conditionalFormatting>
  <conditionalFormatting sqref="AV35:AW35">
    <cfRule type="expression" dxfId="171" priority="174">
      <formula>INDIRECT(ADDRESS(ROW(),COLUMN()))=TRUNC(INDIRECT(ADDRESS(ROW(),COLUMN())))</formula>
    </cfRule>
  </conditionalFormatting>
  <conditionalFormatting sqref="AX35:BA36">
    <cfRule type="expression" dxfId="170" priority="173">
      <formula>INDIRECT(ADDRESS(ROW(),COLUMN()))=TRUNC(INDIRECT(ADDRESS(ROW(),COLUMN())))</formula>
    </cfRule>
  </conditionalFormatting>
  <conditionalFormatting sqref="S39">
    <cfRule type="expression" dxfId="169" priority="172">
      <formula>INDIRECT(ADDRESS(ROW(),COLUMN()))=TRUNC(INDIRECT(ADDRESS(ROW(),COLUMN())))</formula>
    </cfRule>
  </conditionalFormatting>
  <conditionalFormatting sqref="S38">
    <cfRule type="expression" dxfId="168" priority="171">
      <formula>INDIRECT(ADDRESS(ROW(),COLUMN()))=TRUNC(INDIRECT(ADDRESS(ROW(),COLUMN())))</formula>
    </cfRule>
  </conditionalFormatting>
  <conditionalFormatting sqref="T39:Y39">
    <cfRule type="expression" dxfId="167" priority="170">
      <formula>INDIRECT(ADDRESS(ROW(),COLUMN()))=TRUNC(INDIRECT(ADDRESS(ROW(),COLUMN())))</formula>
    </cfRule>
  </conditionalFormatting>
  <conditionalFormatting sqref="T38:Y38">
    <cfRule type="expression" dxfId="166" priority="169">
      <formula>INDIRECT(ADDRESS(ROW(),COLUMN()))=TRUNC(INDIRECT(ADDRESS(ROW(),COLUMN())))</formula>
    </cfRule>
  </conditionalFormatting>
  <conditionalFormatting sqref="Z39">
    <cfRule type="expression" dxfId="165" priority="168">
      <formula>INDIRECT(ADDRESS(ROW(),COLUMN()))=TRUNC(INDIRECT(ADDRESS(ROW(),COLUMN())))</formula>
    </cfRule>
  </conditionalFormatting>
  <conditionalFormatting sqref="Z38">
    <cfRule type="expression" dxfId="164" priority="167">
      <formula>INDIRECT(ADDRESS(ROW(),COLUMN()))=TRUNC(INDIRECT(ADDRESS(ROW(),COLUMN())))</formula>
    </cfRule>
  </conditionalFormatting>
  <conditionalFormatting sqref="AA39:AF39">
    <cfRule type="expression" dxfId="163" priority="166">
      <formula>INDIRECT(ADDRESS(ROW(),COLUMN()))=TRUNC(INDIRECT(ADDRESS(ROW(),COLUMN())))</formula>
    </cfRule>
  </conditionalFormatting>
  <conditionalFormatting sqref="AA38:AF38">
    <cfRule type="expression" dxfId="162" priority="165">
      <formula>INDIRECT(ADDRESS(ROW(),COLUMN()))=TRUNC(INDIRECT(ADDRESS(ROW(),COLUMN())))</formula>
    </cfRule>
  </conditionalFormatting>
  <conditionalFormatting sqref="AG39">
    <cfRule type="expression" dxfId="161" priority="164">
      <formula>INDIRECT(ADDRESS(ROW(),COLUMN()))=TRUNC(INDIRECT(ADDRESS(ROW(),COLUMN())))</formula>
    </cfRule>
  </conditionalFormatting>
  <conditionalFormatting sqref="AG38">
    <cfRule type="expression" dxfId="160" priority="163">
      <formula>INDIRECT(ADDRESS(ROW(),COLUMN()))=TRUNC(INDIRECT(ADDRESS(ROW(),COLUMN())))</formula>
    </cfRule>
  </conditionalFormatting>
  <conditionalFormatting sqref="AH39:AM39">
    <cfRule type="expression" dxfId="159" priority="162">
      <formula>INDIRECT(ADDRESS(ROW(),COLUMN()))=TRUNC(INDIRECT(ADDRESS(ROW(),COLUMN())))</formula>
    </cfRule>
  </conditionalFormatting>
  <conditionalFormatting sqref="AH38:AM38">
    <cfRule type="expression" dxfId="158" priority="161">
      <formula>INDIRECT(ADDRESS(ROW(),COLUMN()))=TRUNC(INDIRECT(ADDRESS(ROW(),COLUMN())))</formula>
    </cfRule>
  </conditionalFormatting>
  <conditionalFormatting sqref="AN39">
    <cfRule type="expression" dxfId="157" priority="160">
      <formula>INDIRECT(ADDRESS(ROW(),COLUMN()))=TRUNC(INDIRECT(ADDRESS(ROW(),COLUMN())))</formula>
    </cfRule>
  </conditionalFormatting>
  <conditionalFormatting sqref="AN38">
    <cfRule type="expression" dxfId="156" priority="159">
      <formula>INDIRECT(ADDRESS(ROW(),COLUMN()))=TRUNC(INDIRECT(ADDRESS(ROW(),COLUMN())))</formula>
    </cfRule>
  </conditionalFormatting>
  <conditionalFormatting sqref="AO39:AT39">
    <cfRule type="expression" dxfId="155" priority="158">
      <formula>INDIRECT(ADDRESS(ROW(),COLUMN()))=TRUNC(INDIRECT(ADDRESS(ROW(),COLUMN())))</formula>
    </cfRule>
  </conditionalFormatting>
  <conditionalFormatting sqref="AO38:AT38">
    <cfRule type="expression" dxfId="154" priority="157">
      <formula>INDIRECT(ADDRESS(ROW(),COLUMN()))=TRUNC(INDIRECT(ADDRESS(ROW(),COLUMN())))</formula>
    </cfRule>
  </conditionalFormatting>
  <conditionalFormatting sqref="AU39">
    <cfRule type="expression" dxfId="153" priority="156">
      <formula>INDIRECT(ADDRESS(ROW(),COLUMN()))=TRUNC(INDIRECT(ADDRESS(ROW(),COLUMN())))</formula>
    </cfRule>
  </conditionalFormatting>
  <conditionalFormatting sqref="AU38">
    <cfRule type="expression" dxfId="152" priority="155">
      <formula>INDIRECT(ADDRESS(ROW(),COLUMN()))=TRUNC(INDIRECT(ADDRESS(ROW(),COLUMN())))</formula>
    </cfRule>
  </conditionalFormatting>
  <conditionalFormatting sqref="AV39:AW39">
    <cfRule type="expression" dxfId="151" priority="154">
      <formula>INDIRECT(ADDRESS(ROW(),COLUMN()))=TRUNC(INDIRECT(ADDRESS(ROW(),COLUMN())))</formula>
    </cfRule>
  </conditionalFormatting>
  <conditionalFormatting sqref="AV38:AW38">
    <cfRule type="expression" dxfId="150" priority="153">
      <formula>INDIRECT(ADDRESS(ROW(),COLUMN()))=TRUNC(INDIRECT(ADDRESS(ROW(),COLUMN())))</formula>
    </cfRule>
  </conditionalFormatting>
  <conditionalFormatting sqref="AX38:BA39">
    <cfRule type="expression" dxfId="149" priority="152">
      <formula>INDIRECT(ADDRESS(ROW(),COLUMN()))=TRUNC(INDIRECT(ADDRESS(ROW(),COLUMN())))</formula>
    </cfRule>
  </conditionalFormatting>
  <conditionalFormatting sqref="S42">
    <cfRule type="expression" dxfId="148" priority="151">
      <formula>INDIRECT(ADDRESS(ROW(),COLUMN()))=TRUNC(INDIRECT(ADDRESS(ROW(),COLUMN())))</formula>
    </cfRule>
  </conditionalFormatting>
  <conditionalFormatting sqref="S41">
    <cfRule type="expression" dxfId="147" priority="150">
      <formula>INDIRECT(ADDRESS(ROW(),COLUMN()))=TRUNC(INDIRECT(ADDRESS(ROW(),COLUMN())))</formula>
    </cfRule>
  </conditionalFormatting>
  <conditionalFormatting sqref="T42:Y42">
    <cfRule type="expression" dxfId="146" priority="149">
      <formula>INDIRECT(ADDRESS(ROW(),COLUMN()))=TRUNC(INDIRECT(ADDRESS(ROW(),COLUMN())))</formula>
    </cfRule>
  </conditionalFormatting>
  <conditionalFormatting sqref="T41:Y41">
    <cfRule type="expression" dxfId="145" priority="148">
      <formula>INDIRECT(ADDRESS(ROW(),COLUMN()))=TRUNC(INDIRECT(ADDRESS(ROW(),COLUMN())))</formula>
    </cfRule>
  </conditionalFormatting>
  <conditionalFormatting sqref="Z42">
    <cfRule type="expression" dxfId="144" priority="147">
      <formula>INDIRECT(ADDRESS(ROW(),COLUMN()))=TRUNC(INDIRECT(ADDRESS(ROW(),COLUMN())))</formula>
    </cfRule>
  </conditionalFormatting>
  <conditionalFormatting sqref="Z41">
    <cfRule type="expression" dxfId="143" priority="146">
      <formula>INDIRECT(ADDRESS(ROW(),COLUMN()))=TRUNC(INDIRECT(ADDRESS(ROW(),COLUMN())))</formula>
    </cfRule>
  </conditionalFormatting>
  <conditionalFormatting sqref="AA42:AF42">
    <cfRule type="expression" dxfId="142" priority="145">
      <formula>INDIRECT(ADDRESS(ROW(),COLUMN()))=TRUNC(INDIRECT(ADDRESS(ROW(),COLUMN())))</formula>
    </cfRule>
  </conditionalFormatting>
  <conditionalFormatting sqref="AA41:AF41">
    <cfRule type="expression" dxfId="141" priority="144">
      <formula>INDIRECT(ADDRESS(ROW(),COLUMN()))=TRUNC(INDIRECT(ADDRESS(ROW(),COLUMN())))</formula>
    </cfRule>
  </conditionalFormatting>
  <conditionalFormatting sqref="AG42">
    <cfRule type="expression" dxfId="140" priority="143">
      <formula>INDIRECT(ADDRESS(ROW(),COLUMN()))=TRUNC(INDIRECT(ADDRESS(ROW(),COLUMN())))</formula>
    </cfRule>
  </conditionalFormatting>
  <conditionalFormatting sqref="AG41">
    <cfRule type="expression" dxfId="139" priority="142">
      <formula>INDIRECT(ADDRESS(ROW(),COLUMN()))=TRUNC(INDIRECT(ADDRESS(ROW(),COLUMN())))</formula>
    </cfRule>
  </conditionalFormatting>
  <conditionalFormatting sqref="AH42:AM42">
    <cfRule type="expression" dxfId="138" priority="141">
      <formula>INDIRECT(ADDRESS(ROW(),COLUMN()))=TRUNC(INDIRECT(ADDRESS(ROW(),COLUMN())))</formula>
    </cfRule>
  </conditionalFormatting>
  <conditionalFormatting sqref="AH41:AM41">
    <cfRule type="expression" dxfId="137" priority="140">
      <formula>INDIRECT(ADDRESS(ROW(),COLUMN()))=TRUNC(INDIRECT(ADDRESS(ROW(),COLUMN())))</formula>
    </cfRule>
  </conditionalFormatting>
  <conditionalFormatting sqref="AN42">
    <cfRule type="expression" dxfId="136" priority="139">
      <formula>INDIRECT(ADDRESS(ROW(),COLUMN()))=TRUNC(INDIRECT(ADDRESS(ROW(),COLUMN())))</formula>
    </cfRule>
  </conditionalFormatting>
  <conditionalFormatting sqref="AN41">
    <cfRule type="expression" dxfId="135" priority="138">
      <formula>INDIRECT(ADDRESS(ROW(),COLUMN()))=TRUNC(INDIRECT(ADDRESS(ROW(),COLUMN())))</formula>
    </cfRule>
  </conditionalFormatting>
  <conditionalFormatting sqref="AO42:AT42">
    <cfRule type="expression" dxfId="134" priority="137">
      <formula>INDIRECT(ADDRESS(ROW(),COLUMN()))=TRUNC(INDIRECT(ADDRESS(ROW(),COLUMN())))</formula>
    </cfRule>
  </conditionalFormatting>
  <conditionalFormatting sqref="AO41:AT41">
    <cfRule type="expression" dxfId="133" priority="136">
      <formula>INDIRECT(ADDRESS(ROW(),COLUMN()))=TRUNC(INDIRECT(ADDRESS(ROW(),COLUMN())))</formula>
    </cfRule>
  </conditionalFormatting>
  <conditionalFormatting sqref="AU42">
    <cfRule type="expression" dxfId="132" priority="135">
      <formula>INDIRECT(ADDRESS(ROW(),COLUMN()))=TRUNC(INDIRECT(ADDRESS(ROW(),COLUMN())))</formula>
    </cfRule>
  </conditionalFormatting>
  <conditionalFormatting sqref="AU41">
    <cfRule type="expression" dxfId="131" priority="134">
      <formula>INDIRECT(ADDRESS(ROW(),COLUMN()))=TRUNC(INDIRECT(ADDRESS(ROW(),COLUMN())))</formula>
    </cfRule>
  </conditionalFormatting>
  <conditionalFormatting sqref="AV42:AW42">
    <cfRule type="expression" dxfId="130" priority="133">
      <formula>INDIRECT(ADDRESS(ROW(),COLUMN()))=TRUNC(INDIRECT(ADDRESS(ROW(),COLUMN())))</formula>
    </cfRule>
  </conditionalFormatting>
  <conditionalFormatting sqref="AV41:AW41">
    <cfRule type="expression" dxfId="129" priority="132">
      <formula>INDIRECT(ADDRESS(ROW(),COLUMN()))=TRUNC(INDIRECT(ADDRESS(ROW(),COLUMN())))</formula>
    </cfRule>
  </conditionalFormatting>
  <conditionalFormatting sqref="AX41:BA42">
    <cfRule type="expression" dxfId="128" priority="131">
      <formula>INDIRECT(ADDRESS(ROW(),COLUMN()))=TRUNC(INDIRECT(ADDRESS(ROW(),COLUMN())))</formula>
    </cfRule>
  </conditionalFormatting>
  <conditionalFormatting sqref="S45">
    <cfRule type="expression" dxfId="127" priority="130">
      <formula>INDIRECT(ADDRESS(ROW(),COLUMN()))=TRUNC(INDIRECT(ADDRESS(ROW(),COLUMN())))</formula>
    </cfRule>
  </conditionalFormatting>
  <conditionalFormatting sqref="S44">
    <cfRule type="expression" dxfId="126" priority="129">
      <formula>INDIRECT(ADDRESS(ROW(),COLUMN()))=TRUNC(INDIRECT(ADDRESS(ROW(),COLUMN())))</formula>
    </cfRule>
  </conditionalFormatting>
  <conditionalFormatting sqref="T45:Y45">
    <cfRule type="expression" dxfId="125" priority="128">
      <formula>INDIRECT(ADDRESS(ROW(),COLUMN()))=TRUNC(INDIRECT(ADDRESS(ROW(),COLUMN())))</formula>
    </cfRule>
  </conditionalFormatting>
  <conditionalFormatting sqref="T44:Y44">
    <cfRule type="expression" dxfId="124" priority="127">
      <formula>INDIRECT(ADDRESS(ROW(),COLUMN()))=TRUNC(INDIRECT(ADDRESS(ROW(),COLUMN())))</formula>
    </cfRule>
  </conditionalFormatting>
  <conditionalFormatting sqref="Z45">
    <cfRule type="expression" dxfId="123" priority="126">
      <formula>INDIRECT(ADDRESS(ROW(),COLUMN()))=TRUNC(INDIRECT(ADDRESS(ROW(),COLUMN())))</formula>
    </cfRule>
  </conditionalFormatting>
  <conditionalFormatting sqref="Z44">
    <cfRule type="expression" dxfId="122" priority="125">
      <formula>INDIRECT(ADDRESS(ROW(),COLUMN()))=TRUNC(INDIRECT(ADDRESS(ROW(),COLUMN())))</formula>
    </cfRule>
  </conditionalFormatting>
  <conditionalFormatting sqref="AA45:AF45">
    <cfRule type="expression" dxfId="121" priority="124">
      <formula>INDIRECT(ADDRESS(ROW(),COLUMN()))=TRUNC(INDIRECT(ADDRESS(ROW(),COLUMN())))</formula>
    </cfRule>
  </conditionalFormatting>
  <conditionalFormatting sqref="AA44:AF44">
    <cfRule type="expression" dxfId="120" priority="123">
      <formula>INDIRECT(ADDRESS(ROW(),COLUMN()))=TRUNC(INDIRECT(ADDRESS(ROW(),COLUMN())))</formula>
    </cfRule>
  </conditionalFormatting>
  <conditionalFormatting sqref="AG45">
    <cfRule type="expression" dxfId="119" priority="122">
      <formula>INDIRECT(ADDRESS(ROW(),COLUMN()))=TRUNC(INDIRECT(ADDRESS(ROW(),COLUMN())))</formula>
    </cfRule>
  </conditionalFormatting>
  <conditionalFormatting sqref="AG44">
    <cfRule type="expression" dxfId="118" priority="121">
      <formula>INDIRECT(ADDRESS(ROW(),COLUMN()))=TRUNC(INDIRECT(ADDRESS(ROW(),COLUMN())))</formula>
    </cfRule>
  </conditionalFormatting>
  <conditionalFormatting sqref="AH45:AM45">
    <cfRule type="expression" dxfId="117" priority="120">
      <formula>INDIRECT(ADDRESS(ROW(),COLUMN()))=TRUNC(INDIRECT(ADDRESS(ROW(),COLUMN())))</formula>
    </cfRule>
  </conditionalFormatting>
  <conditionalFormatting sqref="AH44:AM44">
    <cfRule type="expression" dxfId="116" priority="119">
      <formula>INDIRECT(ADDRESS(ROW(),COLUMN()))=TRUNC(INDIRECT(ADDRESS(ROW(),COLUMN())))</formula>
    </cfRule>
  </conditionalFormatting>
  <conditionalFormatting sqref="AN45">
    <cfRule type="expression" dxfId="115" priority="118">
      <formula>INDIRECT(ADDRESS(ROW(),COLUMN()))=TRUNC(INDIRECT(ADDRESS(ROW(),COLUMN())))</formula>
    </cfRule>
  </conditionalFormatting>
  <conditionalFormatting sqref="AN44">
    <cfRule type="expression" dxfId="114" priority="117">
      <formula>INDIRECT(ADDRESS(ROW(),COLUMN()))=TRUNC(INDIRECT(ADDRESS(ROW(),COLUMN())))</formula>
    </cfRule>
  </conditionalFormatting>
  <conditionalFormatting sqref="AO45:AT45">
    <cfRule type="expression" dxfId="113" priority="116">
      <formula>INDIRECT(ADDRESS(ROW(),COLUMN()))=TRUNC(INDIRECT(ADDRESS(ROW(),COLUMN())))</formula>
    </cfRule>
  </conditionalFormatting>
  <conditionalFormatting sqref="AO44:AT44">
    <cfRule type="expression" dxfId="112" priority="115">
      <formula>INDIRECT(ADDRESS(ROW(),COLUMN()))=TRUNC(INDIRECT(ADDRESS(ROW(),COLUMN())))</formula>
    </cfRule>
  </conditionalFormatting>
  <conditionalFormatting sqref="AU45">
    <cfRule type="expression" dxfId="111" priority="114">
      <formula>INDIRECT(ADDRESS(ROW(),COLUMN()))=TRUNC(INDIRECT(ADDRESS(ROW(),COLUMN())))</formula>
    </cfRule>
  </conditionalFormatting>
  <conditionalFormatting sqref="AU44">
    <cfRule type="expression" dxfId="110" priority="113">
      <formula>INDIRECT(ADDRESS(ROW(),COLUMN()))=TRUNC(INDIRECT(ADDRESS(ROW(),COLUMN())))</formula>
    </cfRule>
  </conditionalFormatting>
  <conditionalFormatting sqref="AV45:AW45">
    <cfRule type="expression" dxfId="109" priority="112">
      <formula>INDIRECT(ADDRESS(ROW(),COLUMN()))=TRUNC(INDIRECT(ADDRESS(ROW(),COLUMN())))</formula>
    </cfRule>
  </conditionalFormatting>
  <conditionalFormatting sqref="AV44:AW44">
    <cfRule type="expression" dxfId="108" priority="111">
      <formula>INDIRECT(ADDRESS(ROW(),COLUMN()))=TRUNC(INDIRECT(ADDRESS(ROW(),COLUMN())))</formula>
    </cfRule>
  </conditionalFormatting>
  <conditionalFormatting sqref="AX44:BA45">
    <cfRule type="expression" dxfId="107" priority="110">
      <formula>INDIRECT(ADDRESS(ROW(),COLUMN()))=TRUNC(INDIRECT(ADDRESS(ROW(),COLUMN())))</formula>
    </cfRule>
  </conditionalFormatting>
  <conditionalFormatting sqref="S48">
    <cfRule type="expression" dxfId="106" priority="109">
      <formula>INDIRECT(ADDRESS(ROW(),COLUMN()))=TRUNC(INDIRECT(ADDRESS(ROW(),COLUMN())))</formula>
    </cfRule>
  </conditionalFormatting>
  <conditionalFormatting sqref="S47">
    <cfRule type="expression" dxfId="105" priority="108">
      <formula>INDIRECT(ADDRESS(ROW(),COLUMN()))=TRUNC(INDIRECT(ADDRESS(ROW(),COLUMN())))</formula>
    </cfRule>
  </conditionalFormatting>
  <conditionalFormatting sqref="T48:Y48">
    <cfRule type="expression" dxfId="104" priority="107">
      <formula>INDIRECT(ADDRESS(ROW(),COLUMN()))=TRUNC(INDIRECT(ADDRESS(ROW(),COLUMN())))</formula>
    </cfRule>
  </conditionalFormatting>
  <conditionalFormatting sqref="T47:Y47">
    <cfRule type="expression" dxfId="103" priority="106">
      <formula>INDIRECT(ADDRESS(ROW(),COLUMN()))=TRUNC(INDIRECT(ADDRESS(ROW(),COLUMN())))</formula>
    </cfRule>
  </conditionalFormatting>
  <conditionalFormatting sqref="Z48">
    <cfRule type="expression" dxfId="102" priority="105">
      <formula>INDIRECT(ADDRESS(ROW(),COLUMN()))=TRUNC(INDIRECT(ADDRESS(ROW(),COLUMN())))</formula>
    </cfRule>
  </conditionalFormatting>
  <conditionalFormatting sqref="Z47">
    <cfRule type="expression" dxfId="101" priority="104">
      <formula>INDIRECT(ADDRESS(ROW(),COLUMN()))=TRUNC(INDIRECT(ADDRESS(ROW(),COLUMN())))</formula>
    </cfRule>
  </conditionalFormatting>
  <conditionalFormatting sqref="AA48:AF48">
    <cfRule type="expression" dxfId="100" priority="103">
      <formula>INDIRECT(ADDRESS(ROW(),COLUMN()))=TRUNC(INDIRECT(ADDRESS(ROW(),COLUMN())))</formula>
    </cfRule>
  </conditionalFormatting>
  <conditionalFormatting sqref="AA47:AF47">
    <cfRule type="expression" dxfId="99" priority="102">
      <formula>INDIRECT(ADDRESS(ROW(),COLUMN()))=TRUNC(INDIRECT(ADDRESS(ROW(),COLUMN())))</formula>
    </cfRule>
  </conditionalFormatting>
  <conditionalFormatting sqref="AG48">
    <cfRule type="expression" dxfId="98" priority="101">
      <formula>INDIRECT(ADDRESS(ROW(),COLUMN()))=TRUNC(INDIRECT(ADDRESS(ROW(),COLUMN())))</formula>
    </cfRule>
  </conditionalFormatting>
  <conditionalFormatting sqref="AG47">
    <cfRule type="expression" dxfId="97" priority="100">
      <formula>INDIRECT(ADDRESS(ROW(),COLUMN()))=TRUNC(INDIRECT(ADDRESS(ROW(),COLUMN())))</formula>
    </cfRule>
  </conditionalFormatting>
  <conditionalFormatting sqref="AH48:AM48">
    <cfRule type="expression" dxfId="96" priority="99">
      <formula>INDIRECT(ADDRESS(ROW(),COLUMN()))=TRUNC(INDIRECT(ADDRESS(ROW(),COLUMN())))</formula>
    </cfRule>
  </conditionalFormatting>
  <conditionalFormatting sqref="AH47:AM47">
    <cfRule type="expression" dxfId="95" priority="98">
      <formula>INDIRECT(ADDRESS(ROW(),COLUMN()))=TRUNC(INDIRECT(ADDRESS(ROW(),COLUMN())))</formula>
    </cfRule>
  </conditionalFormatting>
  <conditionalFormatting sqref="AN48">
    <cfRule type="expression" dxfId="94" priority="97">
      <formula>INDIRECT(ADDRESS(ROW(),COLUMN()))=TRUNC(INDIRECT(ADDRESS(ROW(),COLUMN())))</formula>
    </cfRule>
  </conditionalFormatting>
  <conditionalFormatting sqref="AN47">
    <cfRule type="expression" dxfId="93" priority="96">
      <formula>INDIRECT(ADDRESS(ROW(),COLUMN()))=TRUNC(INDIRECT(ADDRESS(ROW(),COLUMN())))</formula>
    </cfRule>
  </conditionalFormatting>
  <conditionalFormatting sqref="AO48:AT48">
    <cfRule type="expression" dxfId="92" priority="95">
      <formula>INDIRECT(ADDRESS(ROW(),COLUMN()))=TRUNC(INDIRECT(ADDRESS(ROW(),COLUMN())))</formula>
    </cfRule>
  </conditionalFormatting>
  <conditionalFormatting sqref="AO47:AT47">
    <cfRule type="expression" dxfId="91" priority="94">
      <formula>INDIRECT(ADDRESS(ROW(),COLUMN()))=TRUNC(INDIRECT(ADDRESS(ROW(),COLUMN())))</formula>
    </cfRule>
  </conditionalFormatting>
  <conditionalFormatting sqref="AU48">
    <cfRule type="expression" dxfId="90" priority="93">
      <formula>INDIRECT(ADDRESS(ROW(),COLUMN()))=TRUNC(INDIRECT(ADDRESS(ROW(),COLUMN())))</formula>
    </cfRule>
  </conditionalFormatting>
  <conditionalFormatting sqref="AU47">
    <cfRule type="expression" dxfId="89" priority="92">
      <formula>INDIRECT(ADDRESS(ROW(),COLUMN()))=TRUNC(INDIRECT(ADDRESS(ROW(),COLUMN())))</formula>
    </cfRule>
  </conditionalFormatting>
  <conditionalFormatting sqref="AV48:AW48">
    <cfRule type="expression" dxfId="88" priority="91">
      <formula>INDIRECT(ADDRESS(ROW(),COLUMN()))=TRUNC(INDIRECT(ADDRESS(ROW(),COLUMN())))</formula>
    </cfRule>
  </conditionalFormatting>
  <conditionalFormatting sqref="AV47:AW47">
    <cfRule type="expression" dxfId="87" priority="90">
      <formula>INDIRECT(ADDRESS(ROW(),COLUMN()))=TRUNC(INDIRECT(ADDRESS(ROW(),COLUMN())))</formula>
    </cfRule>
  </conditionalFormatting>
  <conditionalFormatting sqref="AX47:BA48">
    <cfRule type="expression" dxfId="86" priority="89">
      <formula>INDIRECT(ADDRESS(ROW(),COLUMN()))=TRUNC(INDIRECT(ADDRESS(ROW(),COLUMN())))</formula>
    </cfRule>
  </conditionalFormatting>
  <conditionalFormatting sqref="S51">
    <cfRule type="expression" dxfId="85" priority="88">
      <formula>INDIRECT(ADDRESS(ROW(),COLUMN()))=TRUNC(INDIRECT(ADDRESS(ROW(),COLUMN())))</formula>
    </cfRule>
  </conditionalFormatting>
  <conditionalFormatting sqref="S50">
    <cfRule type="expression" dxfId="84" priority="87">
      <formula>INDIRECT(ADDRESS(ROW(),COLUMN()))=TRUNC(INDIRECT(ADDRESS(ROW(),COLUMN())))</formula>
    </cfRule>
  </conditionalFormatting>
  <conditionalFormatting sqref="T51:Y51">
    <cfRule type="expression" dxfId="83" priority="86">
      <formula>INDIRECT(ADDRESS(ROW(),COLUMN()))=TRUNC(INDIRECT(ADDRESS(ROW(),COLUMN())))</formula>
    </cfRule>
  </conditionalFormatting>
  <conditionalFormatting sqref="T50:Y50">
    <cfRule type="expression" dxfId="82" priority="85">
      <formula>INDIRECT(ADDRESS(ROW(),COLUMN()))=TRUNC(INDIRECT(ADDRESS(ROW(),COLUMN())))</formula>
    </cfRule>
  </conditionalFormatting>
  <conditionalFormatting sqref="Z51">
    <cfRule type="expression" dxfId="81" priority="84">
      <formula>INDIRECT(ADDRESS(ROW(),COLUMN()))=TRUNC(INDIRECT(ADDRESS(ROW(),COLUMN())))</formula>
    </cfRule>
  </conditionalFormatting>
  <conditionalFormatting sqref="Z50">
    <cfRule type="expression" dxfId="80" priority="83">
      <formula>INDIRECT(ADDRESS(ROW(),COLUMN()))=TRUNC(INDIRECT(ADDRESS(ROW(),COLUMN())))</formula>
    </cfRule>
  </conditionalFormatting>
  <conditionalFormatting sqref="AA51:AF51">
    <cfRule type="expression" dxfId="79" priority="82">
      <formula>INDIRECT(ADDRESS(ROW(),COLUMN()))=TRUNC(INDIRECT(ADDRESS(ROW(),COLUMN())))</formula>
    </cfRule>
  </conditionalFormatting>
  <conditionalFormatting sqref="AA50:AF50">
    <cfRule type="expression" dxfId="78" priority="81">
      <formula>INDIRECT(ADDRESS(ROW(),COLUMN()))=TRUNC(INDIRECT(ADDRESS(ROW(),COLUMN())))</formula>
    </cfRule>
  </conditionalFormatting>
  <conditionalFormatting sqref="AG51">
    <cfRule type="expression" dxfId="77" priority="80">
      <formula>INDIRECT(ADDRESS(ROW(),COLUMN()))=TRUNC(INDIRECT(ADDRESS(ROW(),COLUMN())))</formula>
    </cfRule>
  </conditionalFormatting>
  <conditionalFormatting sqref="AG50">
    <cfRule type="expression" dxfId="76" priority="79">
      <formula>INDIRECT(ADDRESS(ROW(),COLUMN()))=TRUNC(INDIRECT(ADDRESS(ROW(),COLUMN())))</formula>
    </cfRule>
  </conditionalFormatting>
  <conditionalFormatting sqref="AH51:AM51">
    <cfRule type="expression" dxfId="75" priority="78">
      <formula>INDIRECT(ADDRESS(ROW(),COLUMN()))=TRUNC(INDIRECT(ADDRESS(ROW(),COLUMN())))</formula>
    </cfRule>
  </conditionalFormatting>
  <conditionalFormatting sqref="AH50:AM50">
    <cfRule type="expression" dxfId="74" priority="77">
      <formula>INDIRECT(ADDRESS(ROW(),COLUMN()))=TRUNC(INDIRECT(ADDRESS(ROW(),COLUMN())))</formula>
    </cfRule>
  </conditionalFormatting>
  <conditionalFormatting sqref="AN51">
    <cfRule type="expression" dxfId="73" priority="76">
      <formula>INDIRECT(ADDRESS(ROW(),COLUMN()))=TRUNC(INDIRECT(ADDRESS(ROW(),COLUMN())))</formula>
    </cfRule>
  </conditionalFormatting>
  <conditionalFormatting sqref="AN50">
    <cfRule type="expression" dxfId="72" priority="75">
      <formula>INDIRECT(ADDRESS(ROW(),COLUMN()))=TRUNC(INDIRECT(ADDRESS(ROW(),COLUMN())))</formula>
    </cfRule>
  </conditionalFormatting>
  <conditionalFormatting sqref="AO51:AT51">
    <cfRule type="expression" dxfId="71" priority="74">
      <formula>INDIRECT(ADDRESS(ROW(),COLUMN()))=TRUNC(INDIRECT(ADDRESS(ROW(),COLUMN())))</formula>
    </cfRule>
  </conditionalFormatting>
  <conditionalFormatting sqref="AO50:AT50">
    <cfRule type="expression" dxfId="70" priority="73">
      <formula>INDIRECT(ADDRESS(ROW(),COLUMN()))=TRUNC(INDIRECT(ADDRESS(ROW(),COLUMN())))</formula>
    </cfRule>
  </conditionalFormatting>
  <conditionalFormatting sqref="AU51">
    <cfRule type="expression" dxfId="69" priority="72">
      <formula>INDIRECT(ADDRESS(ROW(),COLUMN()))=TRUNC(INDIRECT(ADDRESS(ROW(),COLUMN())))</formula>
    </cfRule>
  </conditionalFormatting>
  <conditionalFormatting sqref="AU50">
    <cfRule type="expression" dxfId="68" priority="71">
      <formula>INDIRECT(ADDRESS(ROW(),COLUMN()))=TRUNC(INDIRECT(ADDRESS(ROW(),COLUMN())))</formula>
    </cfRule>
  </conditionalFormatting>
  <conditionalFormatting sqref="AV51:AW51">
    <cfRule type="expression" dxfId="67" priority="70">
      <formula>INDIRECT(ADDRESS(ROW(),COLUMN()))=TRUNC(INDIRECT(ADDRESS(ROW(),COLUMN())))</formula>
    </cfRule>
  </conditionalFormatting>
  <conditionalFormatting sqref="AV50:AW50">
    <cfRule type="expression" dxfId="66" priority="69">
      <formula>INDIRECT(ADDRESS(ROW(),COLUMN()))=TRUNC(INDIRECT(ADDRESS(ROW(),COLUMN())))</formula>
    </cfRule>
  </conditionalFormatting>
  <conditionalFormatting sqref="AX50:BA51">
    <cfRule type="expression" dxfId="65" priority="68">
      <formula>INDIRECT(ADDRESS(ROW(),COLUMN()))=TRUNC(INDIRECT(ADDRESS(ROW(),COLUMN())))</formula>
    </cfRule>
  </conditionalFormatting>
  <conditionalFormatting sqref="S54">
    <cfRule type="expression" dxfId="64" priority="67">
      <formula>INDIRECT(ADDRESS(ROW(),COLUMN()))=TRUNC(INDIRECT(ADDRESS(ROW(),COLUMN())))</formula>
    </cfRule>
  </conditionalFormatting>
  <conditionalFormatting sqref="S53">
    <cfRule type="expression" dxfId="63" priority="66">
      <formula>INDIRECT(ADDRESS(ROW(),COLUMN()))=TRUNC(INDIRECT(ADDRESS(ROW(),COLUMN())))</formula>
    </cfRule>
  </conditionalFormatting>
  <conditionalFormatting sqref="T54:Y54">
    <cfRule type="expression" dxfId="62" priority="65">
      <formula>INDIRECT(ADDRESS(ROW(),COLUMN()))=TRUNC(INDIRECT(ADDRESS(ROW(),COLUMN())))</formula>
    </cfRule>
  </conditionalFormatting>
  <conditionalFormatting sqref="T53:Y53">
    <cfRule type="expression" dxfId="61" priority="64">
      <formula>INDIRECT(ADDRESS(ROW(),COLUMN()))=TRUNC(INDIRECT(ADDRESS(ROW(),COLUMN())))</formula>
    </cfRule>
  </conditionalFormatting>
  <conditionalFormatting sqref="Z54">
    <cfRule type="expression" dxfId="60" priority="63">
      <formula>INDIRECT(ADDRESS(ROW(),COLUMN()))=TRUNC(INDIRECT(ADDRESS(ROW(),COLUMN())))</formula>
    </cfRule>
  </conditionalFormatting>
  <conditionalFormatting sqref="Z53">
    <cfRule type="expression" dxfId="59" priority="62">
      <formula>INDIRECT(ADDRESS(ROW(),COLUMN()))=TRUNC(INDIRECT(ADDRESS(ROW(),COLUMN())))</formula>
    </cfRule>
  </conditionalFormatting>
  <conditionalFormatting sqref="AA54:AF54">
    <cfRule type="expression" dxfId="58" priority="61">
      <formula>INDIRECT(ADDRESS(ROW(),COLUMN()))=TRUNC(INDIRECT(ADDRESS(ROW(),COLUMN())))</formula>
    </cfRule>
  </conditionalFormatting>
  <conditionalFormatting sqref="AA53:AF53">
    <cfRule type="expression" dxfId="57" priority="60">
      <formula>INDIRECT(ADDRESS(ROW(),COLUMN()))=TRUNC(INDIRECT(ADDRESS(ROW(),COLUMN())))</formula>
    </cfRule>
  </conditionalFormatting>
  <conditionalFormatting sqref="AG54">
    <cfRule type="expression" dxfId="56" priority="59">
      <formula>INDIRECT(ADDRESS(ROW(),COLUMN()))=TRUNC(INDIRECT(ADDRESS(ROW(),COLUMN())))</formula>
    </cfRule>
  </conditionalFormatting>
  <conditionalFormatting sqref="AG53">
    <cfRule type="expression" dxfId="55" priority="58">
      <formula>INDIRECT(ADDRESS(ROW(),COLUMN()))=TRUNC(INDIRECT(ADDRESS(ROW(),COLUMN())))</formula>
    </cfRule>
  </conditionalFormatting>
  <conditionalFormatting sqref="AH54:AM54">
    <cfRule type="expression" dxfId="54" priority="57">
      <formula>INDIRECT(ADDRESS(ROW(),COLUMN()))=TRUNC(INDIRECT(ADDRESS(ROW(),COLUMN())))</formula>
    </cfRule>
  </conditionalFormatting>
  <conditionalFormatting sqref="AH53:AM53">
    <cfRule type="expression" dxfId="53" priority="56">
      <formula>INDIRECT(ADDRESS(ROW(),COLUMN()))=TRUNC(INDIRECT(ADDRESS(ROW(),COLUMN())))</formula>
    </cfRule>
  </conditionalFormatting>
  <conditionalFormatting sqref="AN54">
    <cfRule type="expression" dxfId="52" priority="55">
      <formula>INDIRECT(ADDRESS(ROW(),COLUMN()))=TRUNC(INDIRECT(ADDRESS(ROW(),COLUMN())))</formula>
    </cfRule>
  </conditionalFormatting>
  <conditionalFormatting sqref="AN53">
    <cfRule type="expression" dxfId="51" priority="54">
      <formula>INDIRECT(ADDRESS(ROW(),COLUMN()))=TRUNC(INDIRECT(ADDRESS(ROW(),COLUMN())))</formula>
    </cfRule>
  </conditionalFormatting>
  <conditionalFormatting sqref="AO54:AT54">
    <cfRule type="expression" dxfId="50" priority="53">
      <formula>INDIRECT(ADDRESS(ROW(),COLUMN()))=TRUNC(INDIRECT(ADDRESS(ROW(),COLUMN())))</formula>
    </cfRule>
  </conditionalFormatting>
  <conditionalFormatting sqref="AO53:AT53">
    <cfRule type="expression" dxfId="49" priority="52">
      <formula>INDIRECT(ADDRESS(ROW(),COLUMN()))=TRUNC(INDIRECT(ADDRESS(ROW(),COLUMN())))</formula>
    </cfRule>
  </conditionalFormatting>
  <conditionalFormatting sqref="AU54">
    <cfRule type="expression" dxfId="48" priority="51">
      <formula>INDIRECT(ADDRESS(ROW(),COLUMN()))=TRUNC(INDIRECT(ADDRESS(ROW(),COLUMN())))</formula>
    </cfRule>
  </conditionalFormatting>
  <conditionalFormatting sqref="AU53">
    <cfRule type="expression" dxfId="47" priority="50">
      <formula>INDIRECT(ADDRESS(ROW(),COLUMN()))=TRUNC(INDIRECT(ADDRESS(ROW(),COLUMN())))</formula>
    </cfRule>
  </conditionalFormatting>
  <conditionalFormatting sqref="AV54:AW54">
    <cfRule type="expression" dxfId="46" priority="49">
      <formula>INDIRECT(ADDRESS(ROW(),COLUMN()))=TRUNC(INDIRECT(ADDRESS(ROW(),COLUMN())))</formula>
    </cfRule>
  </conditionalFormatting>
  <conditionalFormatting sqref="AV53:AW53">
    <cfRule type="expression" dxfId="45" priority="48">
      <formula>INDIRECT(ADDRESS(ROW(),COLUMN()))=TRUNC(INDIRECT(ADDRESS(ROW(),COLUMN())))</formula>
    </cfRule>
  </conditionalFormatting>
  <conditionalFormatting sqref="AX53:BA54">
    <cfRule type="expression" dxfId="44" priority="47">
      <formula>INDIRECT(ADDRESS(ROW(),COLUMN()))=TRUNC(INDIRECT(ADDRESS(ROW(),COLUMN())))</formula>
    </cfRule>
  </conditionalFormatting>
  <conditionalFormatting sqref="S57">
    <cfRule type="expression" dxfId="43" priority="46">
      <formula>INDIRECT(ADDRESS(ROW(),COLUMN()))=TRUNC(INDIRECT(ADDRESS(ROW(),COLUMN())))</formula>
    </cfRule>
  </conditionalFormatting>
  <conditionalFormatting sqref="S56">
    <cfRule type="expression" dxfId="42" priority="45">
      <formula>INDIRECT(ADDRESS(ROW(),COLUMN()))=TRUNC(INDIRECT(ADDRESS(ROW(),COLUMN())))</formula>
    </cfRule>
  </conditionalFormatting>
  <conditionalFormatting sqref="T57:Y57">
    <cfRule type="expression" dxfId="41" priority="44">
      <formula>INDIRECT(ADDRESS(ROW(),COLUMN()))=TRUNC(INDIRECT(ADDRESS(ROW(),COLUMN())))</formula>
    </cfRule>
  </conditionalFormatting>
  <conditionalFormatting sqref="T56:Y56">
    <cfRule type="expression" dxfId="40" priority="43">
      <formula>INDIRECT(ADDRESS(ROW(),COLUMN()))=TRUNC(INDIRECT(ADDRESS(ROW(),COLUMN())))</formula>
    </cfRule>
  </conditionalFormatting>
  <conditionalFormatting sqref="Z57">
    <cfRule type="expression" dxfId="39" priority="42">
      <formula>INDIRECT(ADDRESS(ROW(),COLUMN()))=TRUNC(INDIRECT(ADDRESS(ROW(),COLUMN())))</formula>
    </cfRule>
  </conditionalFormatting>
  <conditionalFormatting sqref="Z56">
    <cfRule type="expression" dxfId="38" priority="41">
      <formula>INDIRECT(ADDRESS(ROW(),COLUMN()))=TRUNC(INDIRECT(ADDRESS(ROW(),COLUMN())))</formula>
    </cfRule>
  </conditionalFormatting>
  <conditionalFormatting sqref="AA57:AF57">
    <cfRule type="expression" dxfId="37" priority="40">
      <formula>INDIRECT(ADDRESS(ROW(),COLUMN()))=TRUNC(INDIRECT(ADDRESS(ROW(),COLUMN())))</formula>
    </cfRule>
  </conditionalFormatting>
  <conditionalFormatting sqref="AA56:AF56">
    <cfRule type="expression" dxfId="36" priority="39">
      <formula>INDIRECT(ADDRESS(ROW(),COLUMN()))=TRUNC(INDIRECT(ADDRESS(ROW(),COLUMN())))</formula>
    </cfRule>
  </conditionalFormatting>
  <conditionalFormatting sqref="AG57">
    <cfRule type="expression" dxfId="35" priority="38">
      <formula>INDIRECT(ADDRESS(ROW(),COLUMN()))=TRUNC(INDIRECT(ADDRESS(ROW(),COLUMN())))</formula>
    </cfRule>
  </conditionalFormatting>
  <conditionalFormatting sqref="AG56">
    <cfRule type="expression" dxfId="34" priority="37">
      <formula>INDIRECT(ADDRESS(ROW(),COLUMN()))=TRUNC(INDIRECT(ADDRESS(ROW(),COLUMN())))</formula>
    </cfRule>
  </conditionalFormatting>
  <conditionalFormatting sqref="AH57:AM57">
    <cfRule type="expression" dxfId="33" priority="36">
      <formula>INDIRECT(ADDRESS(ROW(),COLUMN()))=TRUNC(INDIRECT(ADDRESS(ROW(),COLUMN())))</formula>
    </cfRule>
  </conditionalFormatting>
  <conditionalFormatting sqref="AH56:AM56">
    <cfRule type="expression" dxfId="32" priority="35">
      <formula>INDIRECT(ADDRESS(ROW(),COLUMN()))=TRUNC(INDIRECT(ADDRESS(ROW(),COLUMN())))</formula>
    </cfRule>
  </conditionalFormatting>
  <conditionalFormatting sqref="AN57">
    <cfRule type="expression" dxfId="31" priority="34">
      <formula>INDIRECT(ADDRESS(ROW(),COLUMN()))=TRUNC(INDIRECT(ADDRESS(ROW(),COLUMN())))</formula>
    </cfRule>
  </conditionalFormatting>
  <conditionalFormatting sqref="AN56">
    <cfRule type="expression" dxfId="30" priority="33">
      <formula>INDIRECT(ADDRESS(ROW(),COLUMN()))=TRUNC(INDIRECT(ADDRESS(ROW(),COLUMN())))</formula>
    </cfRule>
  </conditionalFormatting>
  <conditionalFormatting sqref="AO57:AT57">
    <cfRule type="expression" dxfId="29" priority="32">
      <formula>INDIRECT(ADDRESS(ROW(),COLUMN()))=TRUNC(INDIRECT(ADDRESS(ROW(),COLUMN())))</formula>
    </cfRule>
  </conditionalFormatting>
  <conditionalFormatting sqref="AO56:AT56">
    <cfRule type="expression" dxfId="28" priority="31">
      <formula>INDIRECT(ADDRESS(ROW(),COLUMN()))=TRUNC(INDIRECT(ADDRESS(ROW(),COLUMN())))</formula>
    </cfRule>
  </conditionalFormatting>
  <conditionalFormatting sqref="AU57">
    <cfRule type="expression" dxfId="27" priority="30">
      <formula>INDIRECT(ADDRESS(ROW(),COLUMN()))=TRUNC(INDIRECT(ADDRESS(ROW(),COLUMN())))</formula>
    </cfRule>
  </conditionalFormatting>
  <conditionalFormatting sqref="AU56">
    <cfRule type="expression" dxfId="26" priority="29">
      <formula>INDIRECT(ADDRESS(ROW(),COLUMN()))=TRUNC(INDIRECT(ADDRESS(ROW(),COLUMN())))</formula>
    </cfRule>
  </conditionalFormatting>
  <conditionalFormatting sqref="AV57:AW57">
    <cfRule type="expression" dxfId="25" priority="28">
      <formula>INDIRECT(ADDRESS(ROW(),COLUMN()))=TRUNC(INDIRECT(ADDRESS(ROW(),COLUMN())))</formula>
    </cfRule>
  </conditionalFormatting>
  <conditionalFormatting sqref="AV56:AW56">
    <cfRule type="expression" dxfId="24" priority="27">
      <formula>INDIRECT(ADDRESS(ROW(),COLUMN()))=TRUNC(INDIRECT(ADDRESS(ROW(),COLUMN())))</formula>
    </cfRule>
  </conditionalFormatting>
  <conditionalFormatting sqref="AX56:BA57">
    <cfRule type="expression" dxfId="23" priority="26">
      <formula>INDIRECT(ADDRESS(ROW(),COLUMN()))=TRUNC(INDIRECT(ADDRESS(ROW(),COLUMN())))</formula>
    </cfRule>
  </conditionalFormatting>
  <conditionalFormatting sqref="S60">
    <cfRule type="expression" dxfId="22" priority="25">
      <formula>INDIRECT(ADDRESS(ROW(),COLUMN()))=TRUNC(INDIRECT(ADDRESS(ROW(),COLUMN())))</formula>
    </cfRule>
  </conditionalFormatting>
  <conditionalFormatting sqref="S59">
    <cfRule type="expression" dxfId="21" priority="24">
      <formula>INDIRECT(ADDRESS(ROW(),COLUMN()))=TRUNC(INDIRECT(ADDRESS(ROW(),COLUMN())))</formula>
    </cfRule>
  </conditionalFormatting>
  <conditionalFormatting sqref="T60:Y60">
    <cfRule type="expression" dxfId="20" priority="23">
      <formula>INDIRECT(ADDRESS(ROW(),COLUMN()))=TRUNC(INDIRECT(ADDRESS(ROW(),COLUMN())))</formula>
    </cfRule>
  </conditionalFormatting>
  <conditionalFormatting sqref="T59:Y59">
    <cfRule type="expression" dxfId="19" priority="22">
      <formula>INDIRECT(ADDRESS(ROW(),COLUMN()))=TRUNC(INDIRECT(ADDRESS(ROW(),COLUMN())))</formula>
    </cfRule>
  </conditionalFormatting>
  <conditionalFormatting sqref="Z60">
    <cfRule type="expression" dxfId="18" priority="21">
      <formula>INDIRECT(ADDRESS(ROW(),COLUMN()))=TRUNC(INDIRECT(ADDRESS(ROW(),COLUMN())))</formula>
    </cfRule>
  </conditionalFormatting>
  <conditionalFormatting sqref="Z59">
    <cfRule type="expression" dxfId="17" priority="20">
      <formula>INDIRECT(ADDRESS(ROW(),COLUMN()))=TRUNC(INDIRECT(ADDRESS(ROW(),COLUMN())))</formula>
    </cfRule>
  </conditionalFormatting>
  <conditionalFormatting sqref="AA60:AF60">
    <cfRule type="expression" dxfId="16" priority="19">
      <formula>INDIRECT(ADDRESS(ROW(),COLUMN()))=TRUNC(INDIRECT(ADDRESS(ROW(),COLUMN())))</formula>
    </cfRule>
  </conditionalFormatting>
  <conditionalFormatting sqref="AA59:AF59">
    <cfRule type="expression" dxfId="15" priority="18">
      <formula>INDIRECT(ADDRESS(ROW(),COLUMN()))=TRUNC(INDIRECT(ADDRESS(ROW(),COLUMN())))</formula>
    </cfRule>
  </conditionalFormatting>
  <conditionalFormatting sqref="AG60">
    <cfRule type="expression" dxfId="14" priority="17">
      <formula>INDIRECT(ADDRESS(ROW(),COLUMN()))=TRUNC(INDIRECT(ADDRESS(ROW(),COLUMN())))</formula>
    </cfRule>
  </conditionalFormatting>
  <conditionalFormatting sqref="AG59">
    <cfRule type="expression" dxfId="13" priority="16">
      <formula>INDIRECT(ADDRESS(ROW(),COLUMN()))=TRUNC(INDIRECT(ADDRESS(ROW(),COLUMN())))</formula>
    </cfRule>
  </conditionalFormatting>
  <conditionalFormatting sqref="AH60:AM60">
    <cfRule type="expression" dxfId="12" priority="15">
      <formula>INDIRECT(ADDRESS(ROW(),COLUMN()))=TRUNC(INDIRECT(ADDRESS(ROW(),COLUMN())))</formula>
    </cfRule>
  </conditionalFormatting>
  <conditionalFormatting sqref="AH59:AM59">
    <cfRule type="expression" dxfId="11" priority="14">
      <formula>INDIRECT(ADDRESS(ROW(),COLUMN()))=TRUNC(INDIRECT(ADDRESS(ROW(),COLUMN())))</formula>
    </cfRule>
  </conditionalFormatting>
  <conditionalFormatting sqref="AN60">
    <cfRule type="expression" dxfId="10" priority="13">
      <formula>INDIRECT(ADDRESS(ROW(),COLUMN()))=TRUNC(INDIRECT(ADDRESS(ROW(),COLUMN())))</formula>
    </cfRule>
  </conditionalFormatting>
  <conditionalFormatting sqref="AN59">
    <cfRule type="expression" dxfId="9" priority="12">
      <formula>INDIRECT(ADDRESS(ROW(),COLUMN()))=TRUNC(INDIRECT(ADDRESS(ROW(),COLUMN())))</formula>
    </cfRule>
  </conditionalFormatting>
  <conditionalFormatting sqref="AO60:AT60">
    <cfRule type="expression" dxfId="8" priority="11">
      <formula>INDIRECT(ADDRESS(ROW(),COLUMN()))=TRUNC(INDIRECT(ADDRESS(ROW(),COLUMN())))</formula>
    </cfRule>
  </conditionalFormatting>
  <conditionalFormatting sqref="AO59:AT59">
    <cfRule type="expression" dxfId="7" priority="10">
      <formula>INDIRECT(ADDRESS(ROW(),COLUMN()))=TRUNC(INDIRECT(ADDRESS(ROW(),COLUMN())))</formula>
    </cfRule>
  </conditionalFormatting>
  <conditionalFormatting sqref="AU60">
    <cfRule type="expression" dxfId="6" priority="9">
      <formula>INDIRECT(ADDRESS(ROW(),COLUMN()))=TRUNC(INDIRECT(ADDRESS(ROW(),COLUMN())))</formula>
    </cfRule>
  </conditionalFormatting>
  <conditionalFormatting sqref="AU59">
    <cfRule type="expression" dxfId="5" priority="8">
      <formula>INDIRECT(ADDRESS(ROW(),COLUMN()))=TRUNC(INDIRECT(ADDRESS(ROW(),COLUMN())))</formula>
    </cfRule>
  </conditionalFormatting>
  <conditionalFormatting sqref="AV60:AW60">
    <cfRule type="expression" dxfId="4" priority="7">
      <formula>INDIRECT(ADDRESS(ROW(),COLUMN()))=TRUNC(INDIRECT(ADDRESS(ROW(),COLUMN())))</formula>
    </cfRule>
  </conditionalFormatting>
  <conditionalFormatting sqref="AV59:AW59">
    <cfRule type="expression" dxfId="3" priority="6">
      <formula>INDIRECT(ADDRESS(ROW(),COLUMN()))=TRUNC(INDIRECT(ADDRESS(ROW(),COLUMN())))</formula>
    </cfRule>
  </conditionalFormatting>
  <conditionalFormatting sqref="AX59:BA60">
    <cfRule type="expression" dxfId="2" priority="5">
      <formula>INDIRECT(ADDRESS(ROW(),COLUMN()))=TRUNC(INDIRECT(ADDRESS(ROW(),COLUMN())))</formula>
    </cfRule>
  </conditionalFormatting>
  <conditionalFormatting sqref="BC14:BD14">
    <cfRule type="expression" dxfId="1" priority="3">
      <formula>INDIRECT(ADDRESS(ROW(),COLUMN()))=TRUNC(INDIRECT(ADDRESS(ROW(),COLUMN())))</formula>
    </cfRule>
  </conditionalFormatting>
  <conditionalFormatting sqref="S62:BA6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7" fitToWidth="1" fitToHeight="1"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3">
    <tabColor theme="9" tint="0.4"/>
    <pageSetUpPr fitToPage="1"/>
  </sheetPr>
  <dimension ref="B1:W42"/>
  <sheetViews>
    <sheetView zoomScale="50" zoomScaleNormal="50" workbookViewId="0">
      <selection activeCell="B1" sqref="B1"/>
    </sheetView>
  </sheetViews>
  <sheetFormatPr defaultRowHeight="25.5"/>
  <cols>
    <col min="1" max="1" width="1.625" style="1133" customWidth="1"/>
    <col min="2" max="2" width="5.625" style="1134" customWidth="1"/>
    <col min="3" max="3" width="10.625" style="1134" customWidth="1"/>
    <col min="4" max="4" width="3.375" style="1134" bestFit="1" customWidth="1"/>
    <col min="5" max="5" width="15.625" style="1133" customWidth="1"/>
    <col min="6" max="6" width="3.375" style="1133" bestFit="1" customWidth="1"/>
    <col min="7" max="7" width="15.625" style="1133" customWidth="1"/>
    <col min="8" max="8" width="3.375" style="1133" bestFit="1" customWidth="1"/>
    <col min="9" max="9" width="15.625" style="1134" customWidth="1"/>
    <col min="10" max="10" width="3.375" style="1133" bestFit="1" customWidth="1"/>
    <col min="11" max="11" width="15.625" style="1133" customWidth="1"/>
    <col min="12" max="12" width="3.375" style="1133" customWidth="1"/>
    <col min="13" max="13" width="15.625" style="1133" customWidth="1"/>
    <col min="14" max="14" width="3.375" style="1133" customWidth="1"/>
    <col min="15" max="15" width="15.625" style="1133" customWidth="1"/>
    <col min="16" max="16" width="3.375" style="1133" customWidth="1"/>
    <col min="17" max="17" width="15.625" style="1133" customWidth="1"/>
    <col min="18" max="18" width="3.375" style="1133" customWidth="1"/>
    <col min="19" max="19" width="15.625" style="1133" customWidth="1"/>
    <col min="20" max="20" width="3.375" style="1133" customWidth="1"/>
    <col min="21" max="21" width="15.625" style="1133" customWidth="1"/>
    <col min="22" max="22" width="3.375" style="1133" customWidth="1"/>
    <col min="23" max="23" width="50.625" style="1133" customWidth="1"/>
    <col min="24" max="16384" width="9" style="1133" customWidth="1"/>
  </cols>
  <sheetData>
    <row r="1" spans="2:23">
      <c r="B1" s="1135"/>
    </row>
    <row r="2" spans="2:23">
      <c r="B2" s="1136" t="s">
        <v>737</v>
      </c>
      <c r="E2" s="1141"/>
      <c r="I2" s="1137"/>
    </row>
    <row r="3" spans="2:23">
      <c r="B3" s="1137" t="s">
        <v>738</v>
      </c>
      <c r="E3" s="1141" t="s">
        <v>751</v>
      </c>
      <c r="I3" s="1137"/>
    </row>
    <row r="4" spans="2:23">
      <c r="B4" s="1136"/>
      <c r="E4" s="1142" t="s">
        <v>79</v>
      </c>
      <c r="F4" s="1142"/>
      <c r="G4" s="1142"/>
      <c r="H4" s="1142"/>
      <c r="I4" s="1142"/>
      <c r="J4" s="1142"/>
      <c r="K4" s="1142"/>
      <c r="M4" s="1142" t="s">
        <v>678</v>
      </c>
      <c r="N4" s="1142"/>
      <c r="O4" s="1142"/>
      <c r="Q4" s="1142" t="s">
        <v>685</v>
      </c>
      <c r="R4" s="1142"/>
      <c r="S4" s="1142"/>
      <c r="T4" s="1142"/>
      <c r="U4" s="1142"/>
      <c r="W4" s="1142" t="s">
        <v>183</v>
      </c>
    </row>
    <row r="5" spans="2:23">
      <c r="B5" s="1134" t="s">
        <v>209</v>
      </c>
      <c r="C5" s="1134" t="s">
        <v>537</v>
      </c>
      <c r="E5" s="1134" t="s">
        <v>753</v>
      </c>
      <c r="F5" s="1134"/>
      <c r="G5" s="1134" t="s">
        <v>755</v>
      </c>
      <c r="I5" s="1134" t="s">
        <v>756</v>
      </c>
      <c r="K5" s="1134" t="s">
        <v>79</v>
      </c>
      <c r="M5" s="1134" t="s">
        <v>757</v>
      </c>
      <c r="O5" s="1134" t="s">
        <v>758</v>
      </c>
      <c r="Q5" s="1134" t="s">
        <v>757</v>
      </c>
      <c r="S5" s="1134" t="s">
        <v>758</v>
      </c>
      <c r="U5" s="1134" t="s">
        <v>79</v>
      </c>
      <c r="W5" s="1142"/>
    </row>
    <row r="6" spans="2:23">
      <c r="B6" s="1134">
        <v>1</v>
      </c>
      <c r="C6" s="1138" t="s">
        <v>47</v>
      </c>
      <c r="D6" s="1134" t="s">
        <v>299</v>
      </c>
      <c r="E6" s="1143">
        <v>0.375</v>
      </c>
      <c r="F6" s="1134" t="s">
        <v>303</v>
      </c>
      <c r="G6" s="1143">
        <v>0.75</v>
      </c>
      <c r="H6" s="1133" t="s">
        <v>304</v>
      </c>
      <c r="I6" s="1143">
        <v>4.1666666666666664e-002</v>
      </c>
      <c r="J6" s="1133" t="s">
        <v>300</v>
      </c>
      <c r="K6" s="1142">
        <f t="shared" ref="K6:K25" si="0">(G6-E6-I6)*24</f>
        <v>8</v>
      </c>
      <c r="M6" s="1143">
        <v>0.39583333333333331</v>
      </c>
      <c r="N6" s="1134" t="s">
        <v>303</v>
      </c>
      <c r="O6" s="1143">
        <v>0.6875</v>
      </c>
      <c r="Q6" s="1145">
        <f t="shared" ref="Q6:Q25" si="1">IF(E6&lt;M6,M6,E6)</f>
        <v>0.39583333333333331</v>
      </c>
      <c r="R6" s="1134" t="s">
        <v>303</v>
      </c>
      <c r="S6" s="1145">
        <f t="shared" ref="S6:S25" si="2">IF(G6&gt;O6,O6,G6)</f>
        <v>0.6875</v>
      </c>
      <c r="U6" s="1142">
        <f t="shared" ref="U6:U25" si="3">(S6-Q6)*24</f>
        <v>7</v>
      </c>
      <c r="W6" s="1146"/>
    </row>
    <row r="7" spans="2:23">
      <c r="B7" s="1134">
        <v>2</v>
      </c>
      <c r="C7" s="1138" t="s">
        <v>25</v>
      </c>
      <c r="D7" s="1134" t="s">
        <v>299</v>
      </c>
      <c r="E7" s="1143"/>
      <c r="F7" s="1134" t="s">
        <v>303</v>
      </c>
      <c r="G7" s="1143"/>
      <c r="H7" s="1133" t="s">
        <v>304</v>
      </c>
      <c r="I7" s="1143">
        <v>0</v>
      </c>
      <c r="J7" s="1133" t="s">
        <v>300</v>
      </c>
      <c r="K7" s="1142">
        <f t="shared" si="0"/>
        <v>0</v>
      </c>
      <c r="M7" s="1143"/>
      <c r="N7" s="1134" t="s">
        <v>303</v>
      </c>
      <c r="O7" s="1143"/>
      <c r="Q7" s="1145">
        <f t="shared" si="1"/>
        <v>0</v>
      </c>
      <c r="R7" s="1134" t="s">
        <v>303</v>
      </c>
      <c r="S7" s="1145">
        <f t="shared" si="2"/>
        <v>0</v>
      </c>
      <c r="U7" s="1142">
        <f t="shared" si="3"/>
        <v>0</v>
      </c>
      <c r="W7" s="1146"/>
    </row>
    <row r="8" spans="2:23">
      <c r="B8" s="1134">
        <v>3</v>
      </c>
      <c r="C8" s="1138" t="s">
        <v>486</v>
      </c>
      <c r="D8" s="1134" t="s">
        <v>299</v>
      </c>
      <c r="E8" s="1143"/>
      <c r="F8" s="1134" t="s">
        <v>303</v>
      </c>
      <c r="G8" s="1143"/>
      <c r="H8" s="1133" t="s">
        <v>304</v>
      </c>
      <c r="I8" s="1143">
        <v>0</v>
      </c>
      <c r="J8" s="1133" t="s">
        <v>300</v>
      </c>
      <c r="K8" s="1142">
        <f t="shared" si="0"/>
        <v>0</v>
      </c>
      <c r="M8" s="1143"/>
      <c r="N8" s="1134" t="s">
        <v>303</v>
      </c>
      <c r="O8" s="1143"/>
      <c r="Q8" s="1145">
        <f t="shared" si="1"/>
        <v>0</v>
      </c>
      <c r="R8" s="1134" t="s">
        <v>303</v>
      </c>
      <c r="S8" s="1145">
        <f t="shared" si="2"/>
        <v>0</v>
      </c>
      <c r="U8" s="1142">
        <f t="shared" si="3"/>
        <v>0</v>
      </c>
      <c r="W8" s="1146"/>
    </row>
    <row r="9" spans="2:23">
      <c r="B9" s="1134">
        <v>4</v>
      </c>
      <c r="C9" s="1138" t="s">
        <v>739</v>
      </c>
      <c r="D9" s="1134" t="s">
        <v>299</v>
      </c>
      <c r="E9" s="1143"/>
      <c r="F9" s="1134" t="s">
        <v>303</v>
      </c>
      <c r="G9" s="1143"/>
      <c r="H9" s="1133" t="s">
        <v>304</v>
      </c>
      <c r="I9" s="1143">
        <v>0</v>
      </c>
      <c r="J9" s="1133" t="s">
        <v>300</v>
      </c>
      <c r="K9" s="1142">
        <f t="shared" si="0"/>
        <v>0</v>
      </c>
      <c r="M9" s="1143"/>
      <c r="N9" s="1134" t="s">
        <v>303</v>
      </c>
      <c r="O9" s="1143"/>
      <c r="Q9" s="1145">
        <f t="shared" si="1"/>
        <v>0</v>
      </c>
      <c r="R9" s="1134" t="s">
        <v>303</v>
      </c>
      <c r="S9" s="1145">
        <f t="shared" si="2"/>
        <v>0</v>
      </c>
      <c r="U9" s="1142">
        <f t="shared" si="3"/>
        <v>0</v>
      </c>
      <c r="W9" s="1146"/>
    </row>
    <row r="10" spans="2:23">
      <c r="B10" s="1134">
        <v>5</v>
      </c>
      <c r="C10" s="1138" t="s">
        <v>73</v>
      </c>
      <c r="D10" s="1134" t="s">
        <v>299</v>
      </c>
      <c r="E10" s="1143"/>
      <c r="F10" s="1134" t="s">
        <v>303</v>
      </c>
      <c r="G10" s="1143"/>
      <c r="H10" s="1133" t="s">
        <v>304</v>
      </c>
      <c r="I10" s="1143">
        <v>0</v>
      </c>
      <c r="J10" s="1133" t="s">
        <v>300</v>
      </c>
      <c r="K10" s="1142">
        <f t="shared" si="0"/>
        <v>0</v>
      </c>
      <c r="M10" s="1143"/>
      <c r="N10" s="1134" t="s">
        <v>303</v>
      </c>
      <c r="O10" s="1143"/>
      <c r="Q10" s="1145">
        <f t="shared" si="1"/>
        <v>0</v>
      </c>
      <c r="R10" s="1134" t="s">
        <v>303</v>
      </c>
      <c r="S10" s="1145">
        <f t="shared" si="2"/>
        <v>0</v>
      </c>
      <c r="U10" s="1142">
        <f t="shared" si="3"/>
        <v>0</v>
      </c>
      <c r="W10" s="1146"/>
    </row>
    <row r="11" spans="2:23">
      <c r="B11" s="1134">
        <v>6</v>
      </c>
      <c r="C11" s="1138" t="s">
        <v>740</v>
      </c>
      <c r="D11" s="1134" t="s">
        <v>299</v>
      </c>
      <c r="E11" s="1143"/>
      <c r="F11" s="1134" t="s">
        <v>303</v>
      </c>
      <c r="G11" s="1143"/>
      <c r="H11" s="1133" t="s">
        <v>304</v>
      </c>
      <c r="I11" s="1143">
        <v>0</v>
      </c>
      <c r="J11" s="1133" t="s">
        <v>300</v>
      </c>
      <c r="K11" s="1142">
        <f t="shared" si="0"/>
        <v>0</v>
      </c>
      <c r="M11" s="1143"/>
      <c r="N11" s="1134" t="s">
        <v>303</v>
      </c>
      <c r="O11" s="1143"/>
      <c r="Q11" s="1145">
        <f t="shared" si="1"/>
        <v>0</v>
      </c>
      <c r="R11" s="1134" t="s">
        <v>303</v>
      </c>
      <c r="S11" s="1145">
        <f t="shared" si="2"/>
        <v>0</v>
      </c>
      <c r="U11" s="1142">
        <f t="shared" si="3"/>
        <v>0</v>
      </c>
      <c r="W11" s="1146"/>
    </row>
    <row r="12" spans="2:23">
      <c r="B12" s="1134">
        <v>7</v>
      </c>
      <c r="C12" s="1138" t="s">
        <v>251</v>
      </c>
      <c r="D12" s="1134" t="s">
        <v>299</v>
      </c>
      <c r="E12" s="1143"/>
      <c r="F12" s="1134" t="s">
        <v>303</v>
      </c>
      <c r="G12" s="1143"/>
      <c r="H12" s="1133" t="s">
        <v>304</v>
      </c>
      <c r="I12" s="1143">
        <v>0</v>
      </c>
      <c r="J12" s="1133" t="s">
        <v>300</v>
      </c>
      <c r="K12" s="1142">
        <f t="shared" si="0"/>
        <v>0</v>
      </c>
      <c r="M12" s="1143"/>
      <c r="N12" s="1134" t="s">
        <v>303</v>
      </c>
      <c r="O12" s="1143"/>
      <c r="Q12" s="1145">
        <f t="shared" si="1"/>
        <v>0</v>
      </c>
      <c r="R12" s="1134" t="s">
        <v>303</v>
      </c>
      <c r="S12" s="1145">
        <f t="shared" si="2"/>
        <v>0</v>
      </c>
      <c r="U12" s="1142">
        <f t="shared" si="3"/>
        <v>0</v>
      </c>
      <c r="W12" s="1146"/>
    </row>
    <row r="13" spans="2:23">
      <c r="B13" s="1134">
        <v>8</v>
      </c>
      <c r="C13" s="1138" t="s">
        <v>198</v>
      </c>
      <c r="D13" s="1134" t="s">
        <v>299</v>
      </c>
      <c r="E13" s="1143"/>
      <c r="F13" s="1134" t="s">
        <v>303</v>
      </c>
      <c r="G13" s="1143"/>
      <c r="H13" s="1133" t="s">
        <v>304</v>
      </c>
      <c r="I13" s="1143">
        <v>0</v>
      </c>
      <c r="J13" s="1133" t="s">
        <v>300</v>
      </c>
      <c r="K13" s="1142">
        <f t="shared" si="0"/>
        <v>0</v>
      </c>
      <c r="M13" s="1143"/>
      <c r="N13" s="1134" t="s">
        <v>303</v>
      </c>
      <c r="O13" s="1143"/>
      <c r="Q13" s="1145">
        <f t="shared" si="1"/>
        <v>0</v>
      </c>
      <c r="R13" s="1134" t="s">
        <v>303</v>
      </c>
      <c r="S13" s="1145">
        <f t="shared" si="2"/>
        <v>0</v>
      </c>
      <c r="U13" s="1142">
        <f t="shared" si="3"/>
        <v>0</v>
      </c>
      <c r="W13" s="1146"/>
    </row>
    <row r="14" spans="2:23">
      <c r="B14" s="1134">
        <v>9</v>
      </c>
      <c r="C14" s="1138" t="s">
        <v>228</v>
      </c>
      <c r="D14" s="1134" t="s">
        <v>299</v>
      </c>
      <c r="E14" s="1143"/>
      <c r="F14" s="1134" t="s">
        <v>303</v>
      </c>
      <c r="G14" s="1143"/>
      <c r="H14" s="1133" t="s">
        <v>304</v>
      </c>
      <c r="I14" s="1143">
        <v>0</v>
      </c>
      <c r="J14" s="1133" t="s">
        <v>300</v>
      </c>
      <c r="K14" s="1142">
        <f t="shared" si="0"/>
        <v>0</v>
      </c>
      <c r="M14" s="1143"/>
      <c r="N14" s="1134" t="s">
        <v>303</v>
      </c>
      <c r="O14" s="1143"/>
      <c r="Q14" s="1145">
        <f t="shared" si="1"/>
        <v>0</v>
      </c>
      <c r="R14" s="1134" t="s">
        <v>303</v>
      </c>
      <c r="S14" s="1145">
        <f t="shared" si="2"/>
        <v>0</v>
      </c>
      <c r="U14" s="1142">
        <f t="shared" si="3"/>
        <v>0</v>
      </c>
      <c r="W14" s="1146"/>
    </row>
    <row r="15" spans="2:23">
      <c r="B15" s="1134">
        <v>10</v>
      </c>
      <c r="C15" s="1138" t="s">
        <v>741</v>
      </c>
      <c r="D15" s="1134" t="s">
        <v>299</v>
      </c>
      <c r="E15" s="1143"/>
      <c r="F15" s="1134" t="s">
        <v>303</v>
      </c>
      <c r="G15" s="1143"/>
      <c r="H15" s="1133" t="s">
        <v>304</v>
      </c>
      <c r="I15" s="1143">
        <v>0</v>
      </c>
      <c r="J15" s="1133" t="s">
        <v>300</v>
      </c>
      <c r="K15" s="1142">
        <f t="shared" si="0"/>
        <v>0</v>
      </c>
      <c r="M15" s="1143"/>
      <c r="N15" s="1134" t="s">
        <v>303</v>
      </c>
      <c r="O15" s="1143"/>
      <c r="Q15" s="1145">
        <f t="shared" si="1"/>
        <v>0</v>
      </c>
      <c r="R15" s="1134" t="s">
        <v>303</v>
      </c>
      <c r="S15" s="1145">
        <f t="shared" si="2"/>
        <v>0</v>
      </c>
      <c r="U15" s="1142">
        <f t="shared" si="3"/>
        <v>0</v>
      </c>
      <c r="W15" s="1146"/>
    </row>
    <row r="16" spans="2:23">
      <c r="B16" s="1134">
        <v>11</v>
      </c>
      <c r="C16" s="1138" t="s">
        <v>599</v>
      </c>
      <c r="D16" s="1134" t="s">
        <v>299</v>
      </c>
      <c r="E16" s="1143"/>
      <c r="F16" s="1134" t="s">
        <v>303</v>
      </c>
      <c r="G16" s="1143"/>
      <c r="H16" s="1133" t="s">
        <v>304</v>
      </c>
      <c r="I16" s="1143">
        <v>0</v>
      </c>
      <c r="J16" s="1133" t="s">
        <v>300</v>
      </c>
      <c r="K16" s="1142">
        <f t="shared" si="0"/>
        <v>0</v>
      </c>
      <c r="M16" s="1143"/>
      <c r="N16" s="1134" t="s">
        <v>303</v>
      </c>
      <c r="O16" s="1143"/>
      <c r="Q16" s="1145">
        <f t="shared" si="1"/>
        <v>0</v>
      </c>
      <c r="R16" s="1134" t="s">
        <v>303</v>
      </c>
      <c r="S16" s="1145">
        <f t="shared" si="2"/>
        <v>0</v>
      </c>
      <c r="U16" s="1142">
        <f t="shared" si="3"/>
        <v>0</v>
      </c>
      <c r="W16" s="1146"/>
    </row>
    <row r="17" spans="2:23">
      <c r="B17" s="1134">
        <v>12</v>
      </c>
      <c r="C17" s="1138" t="s">
        <v>489</v>
      </c>
      <c r="D17" s="1134" t="s">
        <v>299</v>
      </c>
      <c r="E17" s="1143"/>
      <c r="F17" s="1134" t="s">
        <v>303</v>
      </c>
      <c r="G17" s="1143"/>
      <c r="H17" s="1133" t="s">
        <v>304</v>
      </c>
      <c r="I17" s="1143">
        <v>0</v>
      </c>
      <c r="J17" s="1133" t="s">
        <v>300</v>
      </c>
      <c r="K17" s="1142">
        <f t="shared" si="0"/>
        <v>0</v>
      </c>
      <c r="M17" s="1143"/>
      <c r="N17" s="1134" t="s">
        <v>303</v>
      </c>
      <c r="O17" s="1143"/>
      <c r="Q17" s="1145">
        <f t="shared" si="1"/>
        <v>0</v>
      </c>
      <c r="R17" s="1134" t="s">
        <v>303</v>
      </c>
      <c r="S17" s="1145">
        <f t="shared" si="2"/>
        <v>0</v>
      </c>
      <c r="U17" s="1142">
        <f t="shared" si="3"/>
        <v>0</v>
      </c>
      <c r="W17" s="1146"/>
    </row>
    <row r="18" spans="2:23">
      <c r="B18" s="1134">
        <v>13</v>
      </c>
      <c r="C18" s="1138" t="s">
        <v>742</v>
      </c>
      <c r="D18" s="1134" t="s">
        <v>299</v>
      </c>
      <c r="E18" s="1143"/>
      <c r="F18" s="1134" t="s">
        <v>303</v>
      </c>
      <c r="G18" s="1143"/>
      <c r="H18" s="1133" t="s">
        <v>304</v>
      </c>
      <c r="I18" s="1143">
        <v>0</v>
      </c>
      <c r="J18" s="1133" t="s">
        <v>300</v>
      </c>
      <c r="K18" s="1142">
        <f t="shared" si="0"/>
        <v>0</v>
      </c>
      <c r="M18" s="1143"/>
      <c r="N18" s="1134" t="s">
        <v>303</v>
      </c>
      <c r="O18" s="1143"/>
      <c r="Q18" s="1145">
        <f t="shared" si="1"/>
        <v>0</v>
      </c>
      <c r="R18" s="1134" t="s">
        <v>303</v>
      </c>
      <c r="S18" s="1145">
        <f t="shared" si="2"/>
        <v>0</v>
      </c>
      <c r="U18" s="1142">
        <f t="shared" si="3"/>
        <v>0</v>
      </c>
      <c r="W18" s="1146"/>
    </row>
    <row r="19" spans="2:23">
      <c r="B19" s="1134">
        <v>14</v>
      </c>
      <c r="C19" s="1138" t="s">
        <v>743</v>
      </c>
      <c r="D19" s="1134" t="s">
        <v>299</v>
      </c>
      <c r="E19" s="1143"/>
      <c r="F19" s="1134" t="s">
        <v>303</v>
      </c>
      <c r="G19" s="1143"/>
      <c r="H19" s="1133" t="s">
        <v>304</v>
      </c>
      <c r="I19" s="1143">
        <v>0</v>
      </c>
      <c r="J19" s="1133" t="s">
        <v>300</v>
      </c>
      <c r="K19" s="1142">
        <f t="shared" si="0"/>
        <v>0</v>
      </c>
      <c r="M19" s="1143"/>
      <c r="N19" s="1134" t="s">
        <v>303</v>
      </c>
      <c r="O19" s="1143"/>
      <c r="Q19" s="1145">
        <f t="shared" si="1"/>
        <v>0</v>
      </c>
      <c r="R19" s="1134" t="s">
        <v>303</v>
      </c>
      <c r="S19" s="1145">
        <f t="shared" si="2"/>
        <v>0</v>
      </c>
      <c r="U19" s="1142">
        <f t="shared" si="3"/>
        <v>0</v>
      </c>
      <c r="W19" s="1146"/>
    </row>
    <row r="20" spans="2:23">
      <c r="B20" s="1134">
        <v>15</v>
      </c>
      <c r="C20" s="1138" t="s">
        <v>298</v>
      </c>
      <c r="D20" s="1134" t="s">
        <v>299</v>
      </c>
      <c r="E20" s="1143"/>
      <c r="F20" s="1134" t="s">
        <v>303</v>
      </c>
      <c r="G20" s="1143"/>
      <c r="H20" s="1133" t="s">
        <v>304</v>
      </c>
      <c r="I20" s="1143">
        <v>0</v>
      </c>
      <c r="J20" s="1133" t="s">
        <v>300</v>
      </c>
      <c r="K20" s="1142">
        <f t="shared" si="0"/>
        <v>0</v>
      </c>
      <c r="M20" s="1143"/>
      <c r="N20" s="1134" t="s">
        <v>303</v>
      </c>
      <c r="O20" s="1143"/>
      <c r="Q20" s="1145">
        <f t="shared" si="1"/>
        <v>0</v>
      </c>
      <c r="R20" s="1134" t="s">
        <v>303</v>
      </c>
      <c r="S20" s="1145">
        <f t="shared" si="2"/>
        <v>0</v>
      </c>
      <c r="U20" s="1142">
        <f t="shared" si="3"/>
        <v>0</v>
      </c>
      <c r="W20" s="1146"/>
    </row>
    <row r="21" spans="2:23">
      <c r="B21" s="1134">
        <v>16</v>
      </c>
      <c r="C21" s="1138" t="s">
        <v>19</v>
      </c>
      <c r="D21" s="1134" t="s">
        <v>299</v>
      </c>
      <c r="E21" s="1143"/>
      <c r="F21" s="1134" t="s">
        <v>303</v>
      </c>
      <c r="G21" s="1143"/>
      <c r="H21" s="1133" t="s">
        <v>304</v>
      </c>
      <c r="I21" s="1143">
        <v>0</v>
      </c>
      <c r="J21" s="1133" t="s">
        <v>300</v>
      </c>
      <c r="K21" s="1142">
        <f t="shared" si="0"/>
        <v>0</v>
      </c>
      <c r="M21" s="1143"/>
      <c r="N21" s="1134" t="s">
        <v>303</v>
      </c>
      <c r="O21" s="1143"/>
      <c r="Q21" s="1145">
        <f t="shared" si="1"/>
        <v>0</v>
      </c>
      <c r="R21" s="1134" t="s">
        <v>303</v>
      </c>
      <c r="S21" s="1145">
        <f t="shared" si="2"/>
        <v>0</v>
      </c>
      <c r="U21" s="1142">
        <f t="shared" si="3"/>
        <v>0</v>
      </c>
      <c r="W21" s="1146"/>
    </row>
    <row r="22" spans="2:23">
      <c r="B22" s="1134">
        <v>17</v>
      </c>
      <c r="C22" s="1138" t="s">
        <v>744</v>
      </c>
      <c r="D22" s="1134" t="s">
        <v>299</v>
      </c>
      <c r="E22" s="1143"/>
      <c r="F22" s="1134" t="s">
        <v>303</v>
      </c>
      <c r="G22" s="1143"/>
      <c r="H22" s="1133" t="s">
        <v>304</v>
      </c>
      <c r="I22" s="1143">
        <v>0</v>
      </c>
      <c r="J22" s="1133" t="s">
        <v>300</v>
      </c>
      <c r="K22" s="1142">
        <f t="shared" si="0"/>
        <v>0</v>
      </c>
      <c r="M22" s="1143"/>
      <c r="N22" s="1134" t="s">
        <v>303</v>
      </c>
      <c r="O22" s="1143"/>
      <c r="Q22" s="1145">
        <f t="shared" si="1"/>
        <v>0</v>
      </c>
      <c r="R22" s="1134" t="s">
        <v>303</v>
      </c>
      <c r="S22" s="1145">
        <f t="shared" si="2"/>
        <v>0</v>
      </c>
      <c r="U22" s="1142">
        <f t="shared" si="3"/>
        <v>0</v>
      </c>
      <c r="W22" s="1146"/>
    </row>
    <row r="23" spans="2:23">
      <c r="B23" s="1134">
        <v>18</v>
      </c>
      <c r="C23" s="1138" t="s">
        <v>254</v>
      </c>
      <c r="D23" s="1134" t="s">
        <v>299</v>
      </c>
      <c r="E23" s="1143"/>
      <c r="F23" s="1134" t="s">
        <v>303</v>
      </c>
      <c r="G23" s="1143"/>
      <c r="H23" s="1133" t="s">
        <v>304</v>
      </c>
      <c r="I23" s="1143">
        <v>0</v>
      </c>
      <c r="J23" s="1133" t="s">
        <v>300</v>
      </c>
      <c r="K23" s="1142">
        <f t="shared" si="0"/>
        <v>0</v>
      </c>
      <c r="M23" s="1143"/>
      <c r="N23" s="1134" t="s">
        <v>303</v>
      </c>
      <c r="O23" s="1143"/>
      <c r="Q23" s="1145">
        <f t="shared" si="1"/>
        <v>0</v>
      </c>
      <c r="R23" s="1134" t="s">
        <v>303</v>
      </c>
      <c r="S23" s="1145">
        <f t="shared" si="2"/>
        <v>0</v>
      </c>
      <c r="U23" s="1142">
        <f t="shared" si="3"/>
        <v>0</v>
      </c>
      <c r="W23" s="1146"/>
    </row>
    <row r="24" spans="2:23">
      <c r="B24" s="1134">
        <v>19</v>
      </c>
      <c r="C24" s="1138" t="s">
        <v>350</v>
      </c>
      <c r="D24" s="1134" t="s">
        <v>299</v>
      </c>
      <c r="E24" s="1143"/>
      <c r="F24" s="1134" t="s">
        <v>303</v>
      </c>
      <c r="G24" s="1143"/>
      <c r="H24" s="1133" t="s">
        <v>304</v>
      </c>
      <c r="I24" s="1143">
        <v>0</v>
      </c>
      <c r="J24" s="1133" t="s">
        <v>300</v>
      </c>
      <c r="K24" s="1142">
        <f t="shared" si="0"/>
        <v>0</v>
      </c>
      <c r="M24" s="1143"/>
      <c r="N24" s="1134" t="s">
        <v>303</v>
      </c>
      <c r="O24" s="1143"/>
      <c r="Q24" s="1145">
        <f t="shared" si="1"/>
        <v>0</v>
      </c>
      <c r="R24" s="1134" t="s">
        <v>303</v>
      </c>
      <c r="S24" s="1145">
        <f t="shared" si="2"/>
        <v>0</v>
      </c>
      <c r="U24" s="1142">
        <f t="shared" si="3"/>
        <v>0</v>
      </c>
      <c r="W24" s="1146"/>
    </row>
    <row r="25" spans="2:23">
      <c r="B25" s="1134">
        <v>20</v>
      </c>
      <c r="C25" s="1138" t="s">
        <v>120</v>
      </c>
      <c r="D25" s="1134" t="s">
        <v>299</v>
      </c>
      <c r="E25" s="1143"/>
      <c r="F25" s="1134" t="s">
        <v>303</v>
      </c>
      <c r="G25" s="1143"/>
      <c r="H25" s="1133" t="s">
        <v>304</v>
      </c>
      <c r="I25" s="1143">
        <v>0</v>
      </c>
      <c r="J25" s="1133" t="s">
        <v>300</v>
      </c>
      <c r="K25" s="1142">
        <f t="shared" si="0"/>
        <v>0</v>
      </c>
      <c r="M25" s="1143"/>
      <c r="N25" s="1134" t="s">
        <v>303</v>
      </c>
      <c r="O25" s="1143"/>
      <c r="Q25" s="1145">
        <f t="shared" si="1"/>
        <v>0</v>
      </c>
      <c r="R25" s="1134" t="s">
        <v>303</v>
      </c>
      <c r="S25" s="1145">
        <f t="shared" si="2"/>
        <v>0</v>
      </c>
      <c r="U25" s="1142">
        <f t="shared" si="3"/>
        <v>0</v>
      </c>
      <c r="W25" s="1146"/>
    </row>
    <row r="26" spans="2:23">
      <c r="B26" s="1134">
        <v>21</v>
      </c>
      <c r="C26" s="1138" t="s">
        <v>745</v>
      </c>
      <c r="D26" s="1134" t="s">
        <v>299</v>
      </c>
      <c r="E26" s="1144"/>
      <c r="F26" s="1134" t="s">
        <v>303</v>
      </c>
      <c r="G26" s="1144"/>
      <c r="H26" s="1133" t="s">
        <v>304</v>
      </c>
      <c r="I26" s="1144"/>
      <c r="J26" s="1133" t="s">
        <v>300</v>
      </c>
      <c r="K26" s="1138">
        <v>1</v>
      </c>
      <c r="M26" s="1142"/>
      <c r="N26" s="1134" t="s">
        <v>303</v>
      </c>
      <c r="O26" s="1142"/>
      <c r="Q26" s="1142"/>
      <c r="R26" s="1134" t="s">
        <v>303</v>
      </c>
      <c r="S26" s="1142"/>
      <c r="U26" s="1138">
        <v>1</v>
      </c>
      <c r="W26" s="1146"/>
    </row>
    <row r="27" spans="2:23">
      <c r="B27" s="1134">
        <v>22</v>
      </c>
      <c r="C27" s="1138" t="s">
        <v>746</v>
      </c>
      <c r="D27" s="1134" t="s">
        <v>299</v>
      </c>
      <c r="E27" s="1144"/>
      <c r="F27" s="1134" t="s">
        <v>303</v>
      </c>
      <c r="G27" s="1144"/>
      <c r="H27" s="1133" t="s">
        <v>304</v>
      </c>
      <c r="I27" s="1144"/>
      <c r="J27" s="1133" t="s">
        <v>300</v>
      </c>
      <c r="K27" s="1138">
        <v>2</v>
      </c>
      <c r="M27" s="1142"/>
      <c r="N27" s="1134" t="s">
        <v>303</v>
      </c>
      <c r="O27" s="1142"/>
      <c r="Q27" s="1142"/>
      <c r="R27" s="1134" t="s">
        <v>303</v>
      </c>
      <c r="S27" s="1142"/>
      <c r="U27" s="1138">
        <v>2</v>
      </c>
      <c r="W27" s="1146"/>
    </row>
    <row r="28" spans="2:23">
      <c r="B28" s="1134">
        <v>23</v>
      </c>
      <c r="C28" s="1138" t="s">
        <v>451</v>
      </c>
      <c r="D28" s="1134" t="s">
        <v>299</v>
      </c>
      <c r="E28" s="1144"/>
      <c r="F28" s="1134" t="s">
        <v>303</v>
      </c>
      <c r="G28" s="1144"/>
      <c r="H28" s="1133" t="s">
        <v>304</v>
      </c>
      <c r="I28" s="1144"/>
      <c r="J28" s="1133" t="s">
        <v>300</v>
      </c>
      <c r="K28" s="1138">
        <v>3</v>
      </c>
      <c r="M28" s="1142"/>
      <c r="N28" s="1134" t="s">
        <v>303</v>
      </c>
      <c r="O28" s="1142"/>
      <c r="Q28" s="1142"/>
      <c r="R28" s="1134" t="s">
        <v>303</v>
      </c>
      <c r="S28" s="1142"/>
      <c r="U28" s="1138">
        <v>3</v>
      </c>
      <c r="W28" s="1146"/>
    </row>
    <row r="29" spans="2:23">
      <c r="B29" s="1134">
        <v>24</v>
      </c>
      <c r="C29" s="1138" t="s">
        <v>732</v>
      </c>
      <c r="D29" s="1134" t="s">
        <v>299</v>
      </c>
      <c r="E29" s="1144"/>
      <c r="F29" s="1134" t="s">
        <v>303</v>
      </c>
      <c r="G29" s="1144"/>
      <c r="H29" s="1133" t="s">
        <v>304</v>
      </c>
      <c r="I29" s="1144"/>
      <c r="J29" s="1133" t="s">
        <v>300</v>
      </c>
      <c r="K29" s="1138">
        <v>4</v>
      </c>
      <c r="M29" s="1142"/>
      <c r="N29" s="1134" t="s">
        <v>303</v>
      </c>
      <c r="O29" s="1142"/>
      <c r="Q29" s="1142"/>
      <c r="R29" s="1134" t="s">
        <v>303</v>
      </c>
      <c r="S29" s="1142"/>
      <c r="U29" s="1138">
        <v>4</v>
      </c>
      <c r="W29" s="1146"/>
    </row>
    <row r="30" spans="2:23">
      <c r="B30" s="1134">
        <v>25</v>
      </c>
      <c r="C30" s="1138" t="s">
        <v>733</v>
      </c>
      <c r="D30" s="1134" t="s">
        <v>299</v>
      </c>
      <c r="E30" s="1144"/>
      <c r="F30" s="1134" t="s">
        <v>303</v>
      </c>
      <c r="G30" s="1144"/>
      <c r="H30" s="1133" t="s">
        <v>304</v>
      </c>
      <c r="I30" s="1144"/>
      <c r="J30" s="1133" t="s">
        <v>300</v>
      </c>
      <c r="K30" s="1138">
        <v>4</v>
      </c>
      <c r="M30" s="1142"/>
      <c r="N30" s="1134" t="s">
        <v>303</v>
      </c>
      <c r="O30" s="1142"/>
      <c r="Q30" s="1142"/>
      <c r="R30" s="1134" t="s">
        <v>303</v>
      </c>
      <c r="S30" s="1142"/>
      <c r="U30" s="1138">
        <v>3</v>
      </c>
      <c r="W30" s="1146"/>
    </row>
    <row r="31" spans="2:23">
      <c r="B31" s="1134">
        <v>26</v>
      </c>
      <c r="C31" s="1138" t="s">
        <v>513</v>
      </c>
      <c r="D31" s="1134" t="s">
        <v>299</v>
      </c>
      <c r="E31" s="1144"/>
      <c r="F31" s="1134" t="s">
        <v>303</v>
      </c>
      <c r="G31" s="1144"/>
      <c r="H31" s="1133" t="s">
        <v>304</v>
      </c>
      <c r="I31" s="1144"/>
      <c r="J31" s="1133" t="s">
        <v>300</v>
      </c>
      <c r="K31" s="1138">
        <v>5</v>
      </c>
      <c r="M31" s="1142"/>
      <c r="N31" s="1134" t="s">
        <v>303</v>
      </c>
      <c r="O31" s="1142"/>
      <c r="Q31" s="1142"/>
      <c r="R31" s="1134" t="s">
        <v>303</v>
      </c>
      <c r="S31" s="1142"/>
      <c r="U31" s="1138">
        <v>5</v>
      </c>
      <c r="W31" s="1146"/>
    </row>
    <row r="32" spans="2:23">
      <c r="B32" s="1134">
        <v>27</v>
      </c>
      <c r="C32" s="1138" t="s">
        <v>366</v>
      </c>
      <c r="D32" s="1134" t="s">
        <v>299</v>
      </c>
      <c r="E32" s="1144"/>
      <c r="F32" s="1134" t="s">
        <v>303</v>
      </c>
      <c r="G32" s="1144"/>
      <c r="H32" s="1133" t="s">
        <v>304</v>
      </c>
      <c r="I32" s="1144"/>
      <c r="J32" s="1133" t="s">
        <v>300</v>
      </c>
      <c r="K32" s="1138">
        <v>0</v>
      </c>
      <c r="M32" s="1142"/>
      <c r="N32" s="1134" t="s">
        <v>303</v>
      </c>
      <c r="O32" s="1142"/>
      <c r="Q32" s="1142"/>
      <c r="R32" s="1134" t="s">
        <v>303</v>
      </c>
      <c r="S32" s="1142"/>
      <c r="U32" s="1138">
        <v>0</v>
      </c>
      <c r="W32" s="1146" t="s">
        <v>759</v>
      </c>
    </row>
    <row r="33" spans="2:23">
      <c r="B33" s="1134">
        <v>28</v>
      </c>
      <c r="C33" s="1138" t="s">
        <v>747</v>
      </c>
      <c r="D33" s="1134" t="s">
        <v>299</v>
      </c>
      <c r="E33" s="1144"/>
      <c r="F33" s="1134" t="s">
        <v>303</v>
      </c>
      <c r="G33" s="1144"/>
      <c r="H33" s="1133" t="s">
        <v>304</v>
      </c>
      <c r="I33" s="1144"/>
      <c r="J33" s="1133" t="s">
        <v>300</v>
      </c>
      <c r="K33" s="1138"/>
      <c r="M33" s="1142"/>
      <c r="N33" s="1134" t="s">
        <v>303</v>
      </c>
      <c r="O33" s="1142"/>
      <c r="Q33" s="1142"/>
      <c r="R33" s="1134" t="s">
        <v>303</v>
      </c>
      <c r="S33" s="1142"/>
      <c r="U33" s="1138"/>
      <c r="W33" s="1146"/>
    </row>
    <row r="34" spans="2:23">
      <c r="B34" s="1134">
        <v>29</v>
      </c>
      <c r="C34" s="1138" t="s">
        <v>747</v>
      </c>
      <c r="D34" s="1134" t="s">
        <v>299</v>
      </c>
      <c r="E34" s="1144"/>
      <c r="F34" s="1134" t="s">
        <v>303</v>
      </c>
      <c r="G34" s="1144"/>
      <c r="H34" s="1133" t="s">
        <v>304</v>
      </c>
      <c r="I34" s="1144"/>
      <c r="J34" s="1133" t="s">
        <v>300</v>
      </c>
      <c r="K34" s="1138"/>
      <c r="M34" s="1142"/>
      <c r="N34" s="1134" t="s">
        <v>303</v>
      </c>
      <c r="O34" s="1142"/>
      <c r="Q34" s="1142"/>
      <c r="R34" s="1134" t="s">
        <v>303</v>
      </c>
      <c r="S34" s="1142"/>
      <c r="U34" s="1138"/>
      <c r="W34" s="1146"/>
    </row>
    <row r="35" spans="2:23">
      <c r="B35" s="1134">
        <v>30</v>
      </c>
      <c r="C35" s="1138" t="s">
        <v>747</v>
      </c>
      <c r="D35" s="1134" t="s">
        <v>299</v>
      </c>
      <c r="E35" s="1144"/>
      <c r="F35" s="1134" t="s">
        <v>303</v>
      </c>
      <c r="G35" s="1144"/>
      <c r="H35" s="1133" t="s">
        <v>304</v>
      </c>
      <c r="I35" s="1144"/>
      <c r="J35" s="1133" t="s">
        <v>300</v>
      </c>
      <c r="K35" s="1138"/>
      <c r="M35" s="1142"/>
      <c r="N35" s="1134" t="s">
        <v>303</v>
      </c>
      <c r="O35" s="1142"/>
      <c r="Q35" s="1142"/>
      <c r="R35" s="1134" t="s">
        <v>303</v>
      </c>
      <c r="S35" s="1142"/>
      <c r="U35" s="1138"/>
      <c r="W35" s="1146"/>
    </row>
    <row r="36" spans="2:23">
      <c r="C36" s="1139"/>
    </row>
    <row r="37" spans="2:23">
      <c r="C37" s="1140" t="s">
        <v>428</v>
      </c>
    </row>
    <row r="38" spans="2:23">
      <c r="C38" s="1140" t="s">
        <v>748</v>
      </c>
    </row>
    <row r="39" spans="2:23">
      <c r="C39" s="1140" t="s">
        <v>601</v>
      </c>
    </row>
    <row r="40" spans="2:23">
      <c r="C40" s="1140" t="s">
        <v>749</v>
      </c>
    </row>
    <row r="41" spans="2:23">
      <c r="C41" s="1136" t="s">
        <v>750</v>
      </c>
    </row>
    <row r="42" spans="2:23">
      <c r="C42" s="1136" t="s">
        <v>604</v>
      </c>
    </row>
  </sheetData>
  <mergeCells count="4">
    <mergeCell ref="E4:K4"/>
    <mergeCell ref="M4:O4"/>
    <mergeCell ref="Q4:U4"/>
    <mergeCell ref="W4:W5"/>
  </mergeCells>
  <phoneticPr fontId="56"/>
  <pageMargins left="0.15748031496062992" right="0.15748031496062992" top="0.55118110236220474" bottom="0.35433070866141736" header="0.31496062992125984" footer="0.31496062992125984"/>
  <pageSetup paperSize="9" fitToWidth="1" fitToHeight="1" orientation="portrait" usePrinterDefaults="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9">
    <tabColor theme="9" tint="0.4"/>
    <pageSetUpPr fitToPage="1"/>
  </sheetPr>
  <dimension ref="A1:L44"/>
  <sheetViews>
    <sheetView zoomScale="60" zoomScaleNormal="60" workbookViewId="0">
      <selection activeCell="B1" sqref="B1"/>
    </sheetView>
  </sheetViews>
  <sheetFormatPr defaultRowHeight="25.5"/>
  <cols>
    <col min="1" max="1" width="1.75" style="1308" customWidth="1"/>
    <col min="2" max="2" width="9" style="1308" customWidth="1"/>
    <col min="3" max="12" width="40.625" style="1308" customWidth="1"/>
    <col min="13" max="16384" width="9" style="1308" customWidth="1"/>
  </cols>
  <sheetData>
    <row r="1" spans="1:12">
      <c r="A1" s="1309"/>
      <c r="B1" s="1310" t="s">
        <v>203</v>
      </c>
      <c r="C1" s="1310"/>
      <c r="D1" s="1310"/>
    </row>
    <row r="2" spans="1:12">
      <c r="A2" s="1309"/>
      <c r="B2" s="1310"/>
      <c r="C2" s="1310"/>
      <c r="D2" s="1310"/>
    </row>
    <row r="3" spans="1:12">
      <c r="A3" s="1309"/>
      <c r="B3" s="1311" t="s">
        <v>209</v>
      </c>
      <c r="C3" s="1311" t="s">
        <v>761</v>
      </c>
      <c r="D3" s="1310"/>
    </row>
    <row r="4" spans="1:12">
      <c r="A4" s="1309"/>
      <c r="B4" s="1312">
        <v>1</v>
      </c>
      <c r="C4" s="1317" t="s">
        <v>709</v>
      </c>
      <c r="D4" s="1310"/>
    </row>
    <row r="5" spans="1:12">
      <c r="A5" s="1309"/>
      <c r="B5" s="1312">
        <v>2</v>
      </c>
      <c r="C5" s="1317" t="s">
        <v>575</v>
      </c>
    </row>
    <row r="6" spans="1:12">
      <c r="A6" s="1309"/>
      <c r="B6" s="1312">
        <v>3</v>
      </c>
      <c r="C6" s="1317" t="s">
        <v>95</v>
      </c>
      <c r="D6" s="1310"/>
    </row>
    <row r="7" spans="1:12">
      <c r="A7" s="1309"/>
      <c r="B7" s="1312">
        <v>4</v>
      </c>
      <c r="C7" s="1317" t="s">
        <v>186</v>
      </c>
      <c r="D7" s="1310"/>
    </row>
    <row r="8" spans="1:12">
      <c r="A8" s="1309"/>
      <c r="B8" s="1312">
        <v>5</v>
      </c>
      <c r="C8" s="1317" t="s">
        <v>186</v>
      </c>
      <c r="D8" s="1310"/>
    </row>
    <row r="9" spans="1:12">
      <c r="A9" s="1309"/>
      <c r="B9" s="1310"/>
      <c r="C9" s="1310"/>
      <c r="D9" s="1310"/>
    </row>
    <row r="10" spans="1:12">
      <c r="A10" s="1309"/>
      <c r="B10" s="1310" t="s">
        <v>760</v>
      </c>
      <c r="C10" s="1310"/>
      <c r="D10" s="1310"/>
    </row>
    <row r="11" spans="1:12" ht="26.25">
      <c r="A11" s="1309"/>
      <c r="B11" s="1310"/>
      <c r="C11" s="1310"/>
      <c r="D11" s="1310"/>
    </row>
    <row r="12" spans="1:12" ht="26.25">
      <c r="A12" s="1309"/>
      <c r="B12" s="1313" t="s">
        <v>609</v>
      </c>
      <c r="C12" s="1318" t="s">
        <v>466</v>
      </c>
      <c r="D12" s="1322" t="s">
        <v>7</v>
      </c>
      <c r="E12" s="1322" t="s">
        <v>687</v>
      </c>
      <c r="F12" s="1322" t="s">
        <v>689</v>
      </c>
      <c r="G12" s="1327" t="s">
        <v>478</v>
      </c>
      <c r="H12" s="1330" t="s">
        <v>186</v>
      </c>
      <c r="I12" s="1330" t="s">
        <v>186</v>
      </c>
      <c r="J12" s="1330" t="s">
        <v>186</v>
      </c>
      <c r="K12" s="1330" t="s">
        <v>186</v>
      </c>
      <c r="L12" s="1332" t="s">
        <v>186</v>
      </c>
    </row>
    <row r="13" spans="1:12">
      <c r="A13" s="1309"/>
      <c r="B13" s="1314" t="s">
        <v>729</v>
      </c>
      <c r="C13" s="1319" t="s">
        <v>723</v>
      </c>
      <c r="D13" s="1323" t="s">
        <v>724</v>
      </c>
      <c r="E13" s="1323" t="s">
        <v>725</v>
      </c>
      <c r="F13" s="1323" t="s">
        <v>727</v>
      </c>
      <c r="G13" s="1328" t="s">
        <v>768</v>
      </c>
      <c r="H13" s="1331" t="s">
        <v>186</v>
      </c>
      <c r="I13" s="1331" t="s">
        <v>186</v>
      </c>
      <c r="J13" s="1331" t="s">
        <v>186</v>
      </c>
      <c r="K13" s="1331" t="s">
        <v>186</v>
      </c>
      <c r="L13" s="1333" t="s">
        <v>186</v>
      </c>
    </row>
    <row r="14" spans="1:12">
      <c r="B14" s="1315"/>
      <c r="C14" s="1320" t="s">
        <v>186</v>
      </c>
      <c r="D14" s="1324" t="s">
        <v>380</v>
      </c>
      <c r="E14" s="1324" t="s">
        <v>726</v>
      </c>
      <c r="F14" s="1324" t="s">
        <v>186</v>
      </c>
      <c r="G14" s="1329" t="s">
        <v>769</v>
      </c>
      <c r="H14" s="1324" t="s">
        <v>186</v>
      </c>
      <c r="I14" s="1324" t="s">
        <v>186</v>
      </c>
      <c r="J14" s="1324" t="s">
        <v>186</v>
      </c>
      <c r="K14" s="1324" t="s">
        <v>186</v>
      </c>
      <c r="L14" s="1334" t="s">
        <v>186</v>
      </c>
    </row>
    <row r="15" spans="1:12">
      <c r="B15" s="1315"/>
      <c r="C15" s="1320" t="s">
        <v>186</v>
      </c>
      <c r="D15" s="1324" t="s">
        <v>309</v>
      </c>
      <c r="E15" s="1325" t="s">
        <v>186</v>
      </c>
      <c r="F15" s="1325" t="s">
        <v>186</v>
      </c>
      <c r="G15" s="1329" t="s">
        <v>770</v>
      </c>
      <c r="H15" s="1325" t="s">
        <v>186</v>
      </c>
      <c r="I15" s="1325" t="s">
        <v>186</v>
      </c>
      <c r="J15" s="1325" t="s">
        <v>186</v>
      </c>
      <c r="K15" s="1325" t="s">
        <v>186</v>
      </c>
      <c r="L15" s="1335" t="s">
        <v>186</v>
      </c>
    </row>
    <row r="16" spans="1:12">
      <c r="B16" s="1315"/>
      <c r="C16" s="1320" t="s">
        <v>186</v>
      </c>
      <c r="D16" s="1325" t="s">
        <v>186</v>
      </c>
      <c r="E16" s="1325" t="s">
        <v>186</v>
      </c>
      <c r="F16" s="1325" t="s">
        <v>186</v>
      </c>
      <c r="G16" s="1329" t="s">
        <v>725</v>
      </c>
      <c r="H16" s="1325" t="s">
        <v>186</v>
      </c>
      <c r="I16" s="1325" t="s">
        <v>186</v>
      </c>
      <c r="J16" s="1325" t="s">
        <v>186</v>
      </c>
      <c r="K16" s="1325" t="s">
        <v>186</v>
      </c>
      <c r="L16" s="1335" t="s">
        <v>186</v>
      </c>
    </row>
    <row r="17" spans="2:12">
      <c r="B17" s="1315"/>
      <c r="C17" s="1320" t="s">
        <v>186</v>
      </c>
      <c r="D17" s="1325" t="s">
        <v>186</v>
      </c>
      <c r="E17" s="1325" t="s">
        <v>186</v>
      </c>
      <c r="F17" s="1325" t="s">
        <v>186</v>
      </c>
      <c r="G17" s="1329" t="s">
        <v>726</v>
      </c>
      <c r="H17" s="1325" t="s">
        <v>186</v>
      </c>
      <c r="I17" s="1325" t="s">
        <v>186</v>
      </c>
      <c r="J17" s="1325" t="s">
        <v>186</v>
      </c>
      <c r="K17" s="1325" t="s">
        <v>186</v>
      </c>
      <c r="L17" s="1335" t="s">
        <v>186</v>
      </c>
    </row>
    <row r="18" spans="2:12">
      <c r="B18" s="1315"/>
      <c r="C18" s="1320" t="s">
        <v>186</v>
      </c>
      <c r="D18" s="1325" t="s">
        <v>186</v>
      </c>
      <c r="E18" s="1325" t="s">
        <v>186</v>
      </c>
      <c r="F18" s="1325" t="s">
        <v>186</v>
      </c>
      <c r="G18" s="1329" t="s">
        <v>771</v>
      </c>
      <c r="H18" s="1325" t="s">
        <v>186</v>
      </c>
      <c r="I18" s="1325" t="s">
        <v>186</v>
      </c>
      <c r="J18" s="1325" t="s">
        <v>186</v>
      </c>
      <c r="K18" s="1325" t="s">
        <v>186</v>
      </c>
      <c r="L18" s="1335" t="s">
        <v>186</v>
      </c>
    </row>
    <row r="19" spans="2:12">
      <c r="B19" s="1315"/>
      <c r="C19" s="1320" t="s">
        <v>186</v>
      </c>
      <c r="D19" s="1325" t="s">
        <v>186</v>
      </c>
      <c r="E19" s="1325" t="s">
        <v>186</v>
      </c>
      <c r="F19" s="1325" t="s">
        <v>186</v>
      </c>
      <c r="G19" s="1329" t="s">
        <v>397</v>
      </c>
      <c r="H19" s="1325" t="s">
        <v>186</v>
      </c>
      <c r="I19" s="1325" t="s">
        <v>186</v>
      </c>
      <c r="J19" s="1325" t="s">
        <v>186</v>
      </c>
      <c r="K19" s="1325" t="s">
        <v>186</v>
      </c>
      <c r="L19" s="1335" t="s">
        <v>186</v>
      </c>
    </row>
    <row r="20" spans="2:12">
      <c r="B20" s="1315"/>
      <c r="C20" s="1320" t="s">
        <v>186</v>
      </c>
      <c r="D20" s="1325" t="s">
        <v>186</v>
      </c>
      <c r="E20" s="1325" t="s">
        <v>186</v>
      </c>
      <c r="F20" s="1325" t="s">
        <v>186</v>
      </c>
      <c r="G20" s="1329" t="s">
        <v>465</v>
      </c>
      <c r="H20" s="1325" t="s">
        <v>186</v>
      </c>
      <c r="I20" s="1325" t="s">
        <v>186</v>
      </c>
      <c r="J20" s="1325" t="s">
        <v>186</v>
      </c>
      <c r="K20" s="1325" t="s">
        <v>186</v>
      </c>
      <c r="L20" s="1335" t="s">
        <v>186</v>
      </c>
    </row>
    <row r="21" spans="2:12">
      <c r="B21" s="1315"/>
      <c r="C21" s="1320" t="s">
        <v>186</v>
      </c>
      <c r="D21" s="1325" t="s">
        <v>186</v>
      </c>
      <c r="E21" s="1325" t="s">
        <v>186</v>
      </c>
      <c r="F21" s="1325" t="s">
        <v>186</v>
      </c>
      <c r="G21" s="1329" t="s">
        <v>734</v>
      </c>
      <c r="H21" s="1325" t="s">
        <v>186</v>
      </c>
      <c r="I21" s="1325" t="s">
        <v>186</v>
      </c>
      <c r="J21" s="1325" t="s">
        <v>186</v>
      </c>
      <c r="K21" s="1325" t="s">
        <v>186</v>
      </c>
      <c r="L21" s="1335" t="s">
        <v>186</v>
      </c>
    </row>
    <row r="22" spans="2:12">
      <c r="B22" s="1315"/>
      <c r="C22" s="1320" t="s">
        <v>186</v>
      </c>
      <c r="D22" s="1325" t="s">
        <v>186</v>
      </c>
      <c r="E22" s="1325" t="s">
        <v>186</v>
      </c>
      <c r="F22" s="1325" t="s">
        <v>186</v>
      </c>
      <c r="G22" s="1325" t="s">
        <v>186</v>
      </c>
      <c r="H22" s="1325" t="s">
        <v>186</v>
      </c>
      <c r="I22" s="1325" t="s">
        <v>186</v>
      </c>
      <c r="J22" s="1325" t="s">
        <v>186</v>
      </c>
      <c r="K22" s="1325" t="s">
        <v>186</v>
      </c>
      <c r="L22" s="1335" t="s">
        <v>186</v>
      </c>
    </row>
    <row r="23" spans="2:12">
      <c r="B23" s="1315"/>
      <c r="C23" s="1320" t="s">
        <v>186</v>
      </c>
      <c r="D23" s="1325" t="s">
        <v>186</v>
      </c>
      <c r="E23" s="1325" t="s">
        <v>186</v>
      </c>
      <c r="F23" s="1325" t="s">
        <v>186</v>
      </c>
      <c r="G23" s="1325" t="s">
        <v>186</v>
      </c>
      <c r="H23" s="1325" t="s">
        <v>186</v>
      </c>
      <c r="I23" s="1325" t="s">
        <v>186</v>
      </c>
      <c r="J23" s="1325" t="s">
        <v>186</v>
      </c>
      <c r="K23" s="1325" t="s">
        <v>186</v>
      </c>
      <c r="L23" s="1335" t="s">
        <v>186</v>
      </c>
    </row>
    <row r="24" spans="2:12">
      <c r="B24" s="1315"/>
      <c r="C24" s="1320" t="s">
        <v>186</v>
      </c>
      <c r="D24" s="1325" t="s">
        <v>186</v>
      </c>
      <c r="E24" s="1325" t="s">
        <v>186</v>
      </c>
      <c r="F24" s="1325" t="s">
        <v>186</v>
      </c>
      <c r="G24" s="1325" t="s">
        <v>186</v>
      </c>
      <c r="H24" s="1325" t="s">
        <v>186</v>
      </c>
      <c r="I24" s="1325" t="s">
        <v>186</v>
      </c>
      <c r="J24" s="1325" t="s">
        <v>186</v>
      </c>
      <c r="K24" s="1325" t="s">
        <v>186</v>
      </c>
      <c r="L24" s="1335" t="s">
        <v>186</v>
      </c>
    </row>
    <row r="25" spans="2:12" ht="26.25">
      <c r="B25" s="1316"/>
      <c r="C25" s="1321" t="s">
        <v>186</v>
      </c>
      <c r="D25" s="1326" t="s">
        <v>186</v>
      </c>
      <c r="E25" s="1326" t="s">
        <v>186</v>
      </c>
      <c r="F25" s="1326" t="s">
        <v>186</v>
      </c>
      <c r="G25" s="1326" t="s">
        <v>186</v>
      </c>
      <c r="H25" s="1326" t="s">
        <v>186</v>
      </c>
      <c r="I25" s="1326" t="s">
        <v>186</v>
      </c>
      <c r="J25" s="1326" t="s">
        <v>186</v>
      </c>
      <c r="K25" s="1326" t="s">
        <v>186</v>
      </c>
      <c r="L25" s="1336" t="s">
        <v>186</v>
      </c>
    </row>
    <row r="28" spans="2:12">
      <c r="C28" s="1308" t="s">
        <v>128</v>
      </c>
    </row>
    <row r="29" spans="2:12">
      <c r="C29" s="1308" t="s">
        <v>762</v>
      </c>
    </row>
    <row r="30" spans="2:12">
      <c r="C30" s="1308" t="s">
        <v>659</v>
      </c>
    </row>
    <row r="31" spans="2:12">
      <c r="C31" s="1308" t="s">
        <v>444</v>
      </c>
    </row>
    <row r="32" spans="2:12">
      <c r="C32" s="1308" t="s">
        <v>491</v>
      </c>
    </row>
    <row r="33" spans="3:3">
      <c r="C33" s="1308" t="s">
        <v>287</v>
      </c>
    </row>
    <row r="34" spans="3:3">
      <c r="C34" s="1308" t="s">
        <v>763</v>
      </c>
    </row>
    <row r="35" spans="3:3">
      <c r="C35" s="1308" t="s">
        <v>611</v>
      </c>
    </row>
    <row r="36" spans="3:3">
      <c r="C36" s="1308" t="s">
        <v>764</v>
      </c>
    </row>
    <row r="37" spans="3:3">
      <c r="C37" s="1308" t="s">
        <v>765</v>
      </c>
    </row>
    <row r="39" spans="3:3">
      <c r="C39" s="1308" t="s">
        <v>766</v>
      </c>
    </row>
    <row r="40" spans="3:3">
      <c r="C40" s="1308" t="s">
        <v>656</v>
      </c>
    </row>
    <row r="41" spans="3:3">
      <c r="C41" s="1308" t="s">
        <v>767</v>
      </c>
    </row>
    <row r="42" spans="3:3">
      <c r="C42" s="1308" t="s">
        <v>442</v>
      </c>
    </row>
    <row r="43" spans="3:3">
      <c r="C43" s="1308" t="s">
        <v>145</v>
      </c>
    </row>
    <row r="44" spans="3:3">
      <c r="C44" s="1308" t="s">
        <v>236</v>
      </c>
    </row>
  </sheetData>
  <mergeCells count="1">
    <mergeCell ref="B13:B25"/>
  </mergeCells>
  <phoneticPr fontId="56"/>
  <pageMargins left="0.70866141732283472" right="0.70866141732283472" top="0.74803149606299213" bottom="0.74803149606299213" header="0.31496062992125984" footer="0.31496062992125984"/>
  <pageSetup paperSize="9"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8" tint="0.8"/>
  </sheetPr>
  <dimension ref="A1:AH38"/>
  <sheetViews>
    <sheetView view="pageBreakPreview" zoomScaleSheetLayoutView="100" workbookViewId="0"/>
  </sheetViews>
  <sheetFormatPr defaultRowHeight="16.5" customHeight="1"/>
  <cols>
    <col min="1" max="1" width="16.5" style="1337" customWidth="1"/>
    <col min="2" max="2" width="4.875" style="1337" customWidth="1"/>
    <col min="3" max="3" width="18.6640625" style="1337" customWidth="1"/>
    <col min="4" max="31" width="3.83203125" style="1337" customWidth="1"/>
    <col min="32" max="33" width="12" style="1337" customWidth="1"/>
    <col min="34" max="34" width="24.5" style="1337" customWidth="1"/>
    <col min="35" max="16384" width="9" style="1337" bestFit="1" customWidth="1"/>
  </cols>
  <sheetData>
    <row r="1" spans="1:34" ht="16.5" customHeight="1">
      <c r="A1" s="1338" t="s">
        <v>526</v>
      </c>
      <c r="X1" s="1339"/>
      <c r="Y1" s="1420" t="s">
        <v>197</v>
      </c>
      <c r="Z1" s="1420"/>
      <c r="AA1" s="1420"/>
      <c r="AB1" s="1420"/>
      <c r="AC1" s="1420"/>
      <c r="AD1" s="1420"/>
      <c r="AE1" s="1420"/>
      <c r="AF1" s="1420" t="s">
        <v>782</v>
      </c>
      <c r="AG1" s="1420"/>
      <c r="AH1" s="1420"/>
    </row>
    <row r="2" spans="1:34" ht="16.5" customHeight="1">
      <c r="A2" s="1338" t="s">
        <v>772</v>
      </c>
      <c r="B2" s="1338"/>
      <c r="C2" s="1338"/>
      <c r="D2" s="1338"/>
      <c r="E2" s="1338"/>
      <c r="F2" s="1338"/>
      <c r="G2" s="1338"/>
      <c r="H2" s="1338"/>
      <c r="I2" s="1338"/>
      <c r="J2" s="1338"/>
      <c r="K2" s="1338"/>
      <c r="L2" s="1338"/>
      <c r="M2" s="1338"/>
      <c r="N2" s="1338"/>
      <c r="O2" s="1338"/>
      <c r="P2" s="1338"/>
      <c r="Q2" s="1338"/>
      <c r="R2" s="1338"/>
      <c r="S2" s="1338"/>
      <c r="T2" s="1338"/>
      <c r="U2" s="345"/>
      <c r="V2" s="345"/>
      <c r="W2" s="345"/>
      <c r="X2" s="345"/>
      <c r="Y2" s="1420" t="s">
        <v>780</v>
      </c>
      <c r="Z2" s="1420"/>
      <c r="AA2" s="1420"/>
      <c r="AB2" s="1420"/>
      <c r="AC2" s="1420"/>
      <c r="AD2" s="1420"/>
      <c r="AE2" s="1420"/>
      <c r="AF2" s="1420"/>
      <c r="AG2" s="1420"/>
      <c r="AH2" s="1420"/>
    </row>
    <row r="3" spans="1:34" ht="16.5" customHeight="1">
      <c r="A3" s="1339"/>
      <c r="B3" s="1339"/>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c r="AG3" s="1339"/>
      <c r="AH3" s="1339"/>
    </row>
    <row r="4" spans="1:34" ht="16.5" customHeight="1">
      <c r="A4" s="1340" t="s">
        <v>336</v>
      </c>
      <c r="B4" s="1353" t="s">
        <v>615</v>
      </c>
      <c r="C4" s="1366" t="s">
        <v>777</v>
      </c>
      <c r="D4" s="1378" t="s">
        <v>779</v>
      </c>
      <c r="E4" s="1378"/>
      <c r="F4" s="1378"/>
      <c r="G4" s="1378"/>
      <c r="H4" s="1378"/>
      <c r="I4" s="1378"/>
      <c r="J4" s="1378"/>
      <c r="K4" s="1378" t="s">
        <v>668</v>
      </c>
      <c r="L4" s="1378"/>
      <c r="M4" s="1378"/>
      <c r="N4" s="1378"/>
      <c r="O4" s="1378"/>
      <c r="P4" s="1378"/>
      <c r="Q4" s="1378"/>
      <c r="R4" s="1378" t="s">
        <v>331</v>
      </c>
      <c r="S4" s="1378"/>
      <c r="T4" s="1378"/>
      <c r="U4" s="1378"/>
      <c r="V4" s="1378"/>
      <c r="W4" s="1378"/>
      <c r="X4" s="1378"/>
      <c r="Y4" s="1378" t="s">
        <v>781</v>
      </c>
      <c r="Z4" s="1378"/>
      <c r="AA4" s="1378"/>
      <c r="AB4" s="1378"/>
      <c r="AC4" s="1378"/>
      <c r="AD4" s="1378"/>
      <c r="AE4" s="1423"/>
      <c r="AF4" s="1436" t="s">
        <v>783</v>
      </c>
      <c r="AG4" s="1449"/>
      <c r="AH4" s="1456" t="s">
        <v>788</v>
      </c>
    </row>
    <row r="5" spans="1:34" ht="16.5" customHeight="1">
      <c r="A5" s="1341"/>
      <c r="B5" s="1354"/>
      <c r="C5" s="1367"/>
      <c r="D5" s="1379">
        <v>1</v>
      </c>
      <c r="E5" s="1394">
        <v>2</v>
      </c>
      <c r="F5" s="1394">
        <v>3</v>
      </c>
      <c r="G5" s="1406">
        <v>4</v>
      </c>
      <c r="H5" s="1407">
        <v>5</v>
      </c>
      <c r="I5" s="1394">
        <v>6</v>
      </c>
      <c r="J5" s="1408">
        <v>7</v>
      </c>
      <c r="K5" s="1379">
        <v>8</v>
      </c>
      <c r="L5" s="1394">
        <v>9</v>
      </c>
      <c r="M5" s="1394">
        <v>10</v>
      </c>
      <c r="N5" s="1406">
        <v>11</v>
      </c>
      <c r="O5" s="1407">
        <v>12</v>
      </c>
      <c r="P5" s="1394">
        <v>13</v>
      </c>
      <c r="Q5" s="1408">
        <v>14</v>
      </c>
      <c r="R5" s="1379">
        <v>15</v>
      </c>
      <c r="S5" s="1394">
        <v>16</v>
      </c>
      <c r="T5" s="1394">
        <v>17</v>
      </c>
      <c r="U5" s="1406">
        <v>18</v>
      </c>
      <c r="V5" s="1407">
        <v>19</v>
      </c>
      <c r="W5" s="1394">
        <v>20</v>
      </c>
      <c r="X5" s="1408">
        <v>21</v>
      </c>
      <c r="Y5" s="1379">
        <v>22</v>
      </c>
      <c r="Z5" s="1394">
        <v>23</v>
      </c>
      <c r="AA5" s="1394">
        <v>24</v>
      </c>
      <c r="AB5" s="1406">
        <v>25</v>
      </c>
      <c r="AC5" s="1407">
        <v>26</v>
      </c>
      <c r="AD5" s="1394">
        <v>27</v>
      </c>
      <c r="AE5" s="1424">
        <v>28</v>
      </c>
      <c r="AF5" s="1437" t="s">
        <v>784</v>
      </c>
      <c r="AG5" s="1450" t="s">
        <v>787</v>
      </c>
      <c r="AH5" s="1457"/>
    </row>
    <row r="6" spans="1:34" ht="16.5" customHeight="1">
      <c r="A6" s="1342"/>
      <c r="B6" s="1355"/>
      <c r="C6" s="1368"/>
      <c r="D6" s="1380"/>
      <c r="E6" s="1395"/>
      <c r="F6" s="1395"/>
      <c r="G6" s="1395"/>
      <c r="H6" s="1395"/>
      <c r="I6" s="1395"/>
      <c r="J6" s="1409"/>
      <c r="K6" s="1380"/>
      <c r="L6" s="1395"/>
      <c r="M6" s="1395"/>
      <c r="N6" s="1395"/>
      <c r="O6" s="1395"/>
      <c r="P6" s="1395"/>
      <c r="Q6" s="1409"/>
      <c r="R6" s="1380"/>
      <c r="S6" s="1395"/>
      <c r="T6" s="1395"/>
      <c r="U6" s="1395"/>
      <c r="V6" s="1395"/>
      <c r="W6" s="1395"/>
      <c r="X6" s="1409"/>
      <c r="Y6" s="1380"/>
      <c r="Z6" s="1395"/>
      <c r="AA6" s="1395"/>
      <c r="AB6" s="1395"/>
      <c r="AC6" s="1395"/>
      <c r="AD6" s="1395"/>
      <c r="AE6" s="1409"/>
      <c r="AF6" s="1438" t="s">
        <v>584</v>
      </c>
      <c r="AG6" s="1451" t="s">
        <v>783</v>
      </c>
      <c r="AH6" s="1458"/>
    </row>
    <row r="7" spans="1:34" ht="18" customHeight="1">
      <c r="A7" s="1343"/>
      <c r="B7" s="1356"/>
      <c r="C7" s="1369"/>
      <c r="D7" s="1381"/>
      <c r="E7" s="1396"/>
      <c r="F7" s="1396"/>
      <c r="G7" s="1396"/>
      <c r="H7" s="1396"/>
      <c r="I7" s="1396"/>
      <c r="J7" s="1410"/>
      <c r="K7" s="1381"/>
      <c r="L7" s="1396"/>
      <c r="M7" s="1396"/>
      <c r="N7" s="1396"/>
      <c r="O7" s="1396"/>
      <c r="P7" s="1396"/>
      <c r="Q7" s="1410"/>
      <c r="R7" s="1381"/>
      <c r="S7" s="1396"/>
      <c r="T7" s="1396"/>
      <c r="U7" s="1396"/>
      <c r="V7" s="1396"/>
      <c r="W7" s="1396"/>
      <c r="X7" s="1410"/>
      <c r="Y7" s="1381"/>
      <c r="Z7" s="1396"/>
      <c r="AA7" s="1396"/>
      <c r="AB7" s="1396"/>
      <c r="AC7" s="1396"/>
      <c r="AD7" s="1396"/>
      <c r="AE7" s="1425"/>
      <c r="AF7" s="1439"/>
      <c r="AG7" s="1452"/>
      <c r="AH7" s="1459"/>
    </row>
    <row r="8" spans="1:34" ht="18" customHeight="1">
      <c r="A8" s="1344"/>
      <c r="B8" s="1357"/>
      <c r="C8" s="1370"/>
      <c r="D8" s="1382"/>
      <c r="E8" s="1397"/>
      <c r="F8" s="1397"/>
      <c r="G8" s="1397"/>
      <c r="H8" s="1397"/>
      <c r="I8" s="1397"/>
      <c r="J8" s="1411"/>
      <c r="K8" s="1382"/>
      <c r="L8" s="1397"/>
      <c r="M8" s="1397"/>
      <c r="N8" s="1397"/>
      <c r="O8" s="1397"/>
      <c r="P8" s="1397"/>
      <c r="Q8" s="1411"/>
      <c r="R8" s="1382"/>
      <c r="S8" s="1397"/>
      <c r="T8" s="1397"/>
      <c r="U8" s="1397"/>
      <c r="V8" s="1397"/>
      <c r="W8" s="1397"/>
      <c r="X8" s="1411"/>
      <c r="Y8" s="1382"/>
      <c r="Z8" s="1397"/>
      <c r="AA8" s="1397"/>
      <c r="AB8" s="1397"/>
      <c r="AC8" s="1397"/>
      <c r="AD8" s="1397"/>
      <c r="AE8" s="1426"/>
      <c r="AF8" s="1440"/>
      <c r="AG8" s="1453"/>
      <c r="AH8" s="1460"/>
    </row>
    <row r="9" spans="1:34" ht="18" customHeight="1">
      <c r="A9" s="1345"/>
      <c r="B9" s="1358"/>
      <c r="C9" s="1371"/>
      <c r="D9" s="1383"/>
      <c r="E9" s="1398"/>
      <c r="F9" s="1398"/>
      <c r="G9" s="1398"/>
      <c r="H9" s="1398"/>
      <c r="I9" s="1398"/>
      <c r="J9" s="1398"/>
      <c r="K9" s="1383"/>
      <c r="L9" s="1398"/>
      <c r="M9" s="1398"/>
      <c r="N9" s="1398"/>
      <c r="O9" s="1398"/>
      <c r="P9" s="1398"/>
      <c r="Q9" s="1398"/>
      <c r="R9" s="1383"/>
      <c r="S9" s="1398"/>
      <c r="T9" s="1398"/>
      <c r="U9" s="1398"/>
      <c r="V9" s="1398"/>
      <c r="W9" s="1398"/>
      <c r="X9" s="1412"/>
      <c r="Y9" s="1384"/>
      <c r="Z9" s="1398"/>
      <c r="AA9" s="1398"/>
      <c r="AB9" s="1398"/>
      <c r="AC9" s="1398"/>
      <c r="AD9" s="1398"/>
      <c r="AE9" s="1427"/>
      <c r="AF9" s="1441"/>
      <c r="AG9" s="1453"/>
      <c r="AH9" s="1460"/>
    </row>
    <row r="10" spans="1:34" ht="18" customHeight="1">
      <c r="A10" s="1345"/>
      <c r="B10" s="1358"/>
      <c r="C10" s="1371"/>
      <c r="D10" s="1384"/>
      <c r="E10" s="1398"/>
      <c r="F10" s="1398"/>
      <c r="G10" s="1398"/>
      <c r="H10" s="1398"/>
      <c r="I10" s="1398"/>
      <c r="J10" s="1412"/>
      <c r="K10" s="1384"/>
      <c r="L10" s="1398"/>
      <c r="M10" s="1398"/>
      <c r="N10" s="1398"/>
      <c r="O10" s="1398"/>
      <c r="P10" s="1398"/>
      <c r="Q10" s="1412"/>
      <c r="R10" s="1384"/>
      <c r="S10" s="1398"/>
      <c r="T10" s="1398"/>
      <c r="U10" s="1398"/>
      <c r="V10" s="1398"/>
      <c r="W10" s="1398"/>
      <c r="X10" s="1412"/>
      <c r="Y10" s="1384"/>
      <c r="Z10" s="1398"/>
      <c r="AA10" s="1398"/>
      <c r="AB10" s="1398"/>
      <c r="AC10" s="1398"/>
      <c r="AD10" s="1398"/>
      <c r="AE10" s="1427"/>
      <c r="AF10" s="1441"/>
      <c r="AG10" s="1453"/>
      <c r="AH10" s="1460"/>
    </row>
    <row r="11" spans="1:34" ht="18" customHeight="1">
      <c r="A11" s="1345"/>
      <c r="B11" s="1358"/>
      <c r="C11" s="1371"/>
      <c r="D11" s="1383"/>
      <c r="E11" s="1398"/>
      <c r="F11" s="1398"/>
      <c r="G11" s="1398"/>
      <c r="H11" s="1398"/>
      <c r="I11" s="1398"/>
      <c r="J11" s="1413"/>
      <c r="K11" s="1383"/>
      <c r="L11" s="1398"/>
      <c r="M11" s="1398"/>
      <c r="N11" s="1398"/>
      <c r="O11" s="1398"/>
      <c r="P11" s="1398"/>
      <c r="Q11" s="1413"/>
      <c r="R11" s="1383"/>
      <c r="S11" s="1398"/>
      <c r="T11" s="1398"/>
      <c r="U11" s="1398"/>
      <c r="V11" s="1398"/>
      <c r="W11" s="1398"/>
      <c r="X11" s="1413"/>
      <c r="Y11" s="1383"/>
      <c r="Z11" s="1398"/>
      <c r="AA11" s="1398"/>
      <c r="AB11" s="1398"/>
      <c r="AC11" s="1398"/>
      <c r="AD11" s="1398"/>
      <c r="AE11" s="1428"/>
      <c r="AF11" s="1441"/>
      <c r="AG11" s="1453"/>
      <c r="AH11" s="1460"/>
    </row>
    <row r="12" spans="1:34" ht="18" customHeight="1">
      <c r="A12" s="1345"/>
      <c r="B12" s="1358"/>
      <c r="C12" s="1371"/>
      <c r="D12" s="1383"/>
      <c r="E12" s="1398"/>
      <c r="F12" s="1398"/>
      <c r="G12" s="1398"/>
      <c r="H12" s="1398"/>
      <c r="I12" s="1398"/>
      <c r="J12" s="1413"/>
      <c r="K12" s="1383"/>
      <c r="L12" s="1398"/>
      <c r="M12" s="1398"/>
      <c r="N12" s="1398"/>
      <c r="O12" s="1398"/>
      <c r="P12" s="1398"/>
      <c r="Q12" s="1413"/>
      <c r="R12" s="1383"/>
      <c r="S12" s="1398"/>
      <c r="T12" s="1398"/>
      <c r="U12" s="1398"/>
      <c r="V12" s="1398"/>
      <c r="W12" s="1398"/>
      <c r="X12" s="1413"/>
      <c r="Y12" s="1383"/>
      <c r="Z12" s="1398"/>
      <c r="AA12" s="1398"/>
      <c r="AB12" s="1398"/>
      <c r="AC12" s="1398"/>
      <c r="AD12" s="1398"/>
      <c r="AE12" s="1428"/>
      <c r="AF12" s="1441"/>
      <c r="AG12" s="1453"/>
      <c r="AH12" s="1460"/>
    </row>
    <row r="13" spans="1:34" ht="18" customHeight="1">
      <c r="A13" s="1345"/>
      <c r="B13" s="1358"/>
      <c r="C13" s="1371"/>
      <c r="D13" s="1383"/>
      <c r="E13" s="1398"/>
      <c r="F13" s="1398"/>
      <c r="G13" s="1398"/>
      <c r="H13" s="1398"/>
      <c r="I13" s="1398"/>
      <c r="J13" s="1413"/>
      <c r="K13" s="1383"/>
      <c r="L13" s="1398"/>
      <c r="M13" s="1398"/>
      <c r="N13" s="1398"/>
      <c r="O13" s="1398"/>
      <c r="P13" s="1398"/>
      <c r="Q13" s="1413"/>
      <c r="R13" s="1383"/>
      <c r="S13" s="1398"/>
      <c r="T13" s="1398"/>
      <c r="U13" s="1398"/>
      <c r="V13" s="1398"/>
      <c r="W13" s="1398"/>
      <c r="X13" s="1413"/>
      <c r="Y13" s="1383"/>
      <c r="Z13" s="1398"/>
      <c r="AA13" s="1398"/>
      <c r="AB13" s="1398"/>
      <c r="AC13" s="1398"/>
      <c r="AD13" s="1398"/>
      <c r="AE13" s="1428"/>
      <c r="AF13" s="1441"/>
      <c r="AG13" s="1453"/>
      <c r="AH13" s="1460"/>
    </row>
    <row r="14" spans="1:34" ht="18" customHeight="1">
      <c r="A14" s="1345"/>
      <c r="B14" s="1358"/>
      <c r="C14" s="1371"/>
      <c r="D14" s="1383"/>
      <c r="E14" s="1398"/>
      <c r="F14" s="1398"/>
      <c r="G14" s="1398"/>
      <c r="H14" s="1398"/>
      <c r="I14" s="1398"/>
      <c r="J14" s="1413"/>
      <c r="K14" s="1383"/>
      <c r="L14" s="1398"/>
      <c r="M14" s="1398"/>
      <c r="N14" s="1398"/>
      <c r="O14" s="1398"/>
      <c r="P14" s="1398"/>
      <c r="Q14" s="1413"/>
      <c r="R14" s="1383"/>
      <c r="S14" s="1398"/>
      <c r="T14" s="1398"/>
      <c r="U14" s="1398"/>
      <c r="V14" s="1398"/>
      <c r="W14" s="1398"/>
      <c r="X14" s="1413"/>
      <c r="Y14" s="1383"/>
      <c r="Z14" s="1398"/>
      <c r="AA14" s="1398"/>
      <c r="AB14" s="1398"/>
      <c r="AC14" s="1398"/>
      <c r="AD14" s="1398"/>
      <c r="AE14" s="1429"/>
      <c r="AF14" s="1441"/>
      <c r="AG14" s="1453"/>
      <c r="AH14" s="1461"/>
    </row>
    <row r="15" spans="1:34" ht="18" customHeight="1">
      <c r="A15" s="1346"/>
      <c r="B15" s="1359"/>
      <c r="C15" s="1372"/>
      <c r="D15" s="1385"/>
      <c r="E15" s="1399"/>
      <c r="F15" s="1399"/>
      <c r="G15" s="1399"/>
      <c r="H15" s="1399"/>
      <c r="I15" s="1399"/>
      <c r="J15" s="1414"/>
      <c r="K15" s="1385"/>
      <c r="L15" s="1399"/>
      <c r="M15" s="1399"/>
      <c r="N15" s="1399"/>
      <c r="O15" s="1399"/>
      <c r="P15" s="1399"/>
      <c r="Q15" s="1414"/>
      <c r="R15" s="1385"/>
      <c r="S15" s="1399"/>
      <c r="T15" s="1399"/>
      <c r="U15" s="1399"/>
      <c r="V15" s="1399"/>
      <c r="W15" s="1399"/>
      <c r="X15" s="1414"/>
      <c r="Y15" s="1385"/>
      <c r="Z15" s="1399"/>
      <c r="AA15" s="1399"/>
      <c r="AB15" s="1399"/>
      <c r="AC15" s="1399"/>
      <c r="AD15" s="1399"/>
      <c r="AE15" s="1430"/>
      <c r="AF15" s="1441"/>
      <c r="AG15" s="1453"/>
      <c r="AH15" s="1460"/>
    </row>
    <row r="16" spans="1:34" ht="16.5" customHeight="1">
      <c r="A16" s="1347" t="s">
        <v>192</v>
      </c>
      <c r="B16" s="1360"/>
      <c r="C16" s="1373"/>
      <c r="D16" s="1386"/>
      <c r="E16" s="1400"/>
      <c r="F16" s="1400"/>
      <c r="G16" s="1400"/>
      <c r="H16" s="1400"/>
      <c r="I16" s="1400"/>
      <c r="J16" s="1415"/>
      <c r="K16" s="1386"/>
      <c r="L16" s="1400"/>
      <c r="M16" s="1400"/>
      <c r="N16" s="1400"/>
      <c r="O16" s="1400"/>
      <c r="P16" s="1400"/>
      <c r="Q16" s="1415"/>
      <c r="R16" s="1386"/>
      <c r="S16" s="1400"/>
      <c r="T16" s="1400"/>
      <c r="U16" s="1400"/>
      <c r="V16" s="1400"/>
      <c r="W16" s="1400"/>
      <c r="X16" s="1415"/>
      <c r="Y16" s="1421"/>
      <c r="Z16" s="1422"/>
      <c r="AA16" s="1422"/>
      <c r="AB16" s="1422"/>
      <c r="AC16" s="1422"/>
      <c r="AD16" s="1422"/>
      <c r="AE16" s="1431"/>
      <c r="AF16" s="1442"/>
      <c r="AG16" s="1454"/>
      <c r="AH16" s="1462"/>
    </row>
    <row r="17" spans="1:34" ht="13.5" customHeight="1">
      <c r="A17" s="1348" t="s">
        <v>576</v>
      </c>
      <c r="B17" s="1361"/>
      <c r="C17" s="1374" t="s">
        <v>675</v>
      </c>
      <c r="D17" s="1387"/>
      <c r="E17" s="1401"/>
      <c r="F17" s="1401"/>
      <c r="G17" s="1401"/>
      <c r="H17" s="1401"/>
      <c r="I17" s="1401"/>
      <c r="J17" s="1416"/>
      <c r="K17" s="1387"/>
      <c r="L17" s="1401"/>
      <c r="M17" s="1401"/>
      <c r="N17" s="1401"/>
      <c r="O17" s="1401"/>
      <c r="P17" s="1401"/>
      <c r="Q17" s="1416"/>
      <c r="R17" s="1387"/>
      <c r="S17" s="1401"/>
      <c r="T17" s="1401"/>
      <c r="U17" s="1401"/>
      <c r="V17" s="1401"/>
      <c r="W17" s="1401"/>
      <c r="X17" s="1416"/>
      <c r="Y17" s="1387"/>
      <c r="Z17" s="1401"/>
      <c r="AA17" s="1401"/>
      <c r="AB17" s="1401"/>
      <c r="AC17" s="1401"/>
      <c r="AD17" s="1401"/>
      <c r="AE17" s="1432"/>
      <c r="AF17" s="1393" t="s">
        <v>785</v>
      </c>
      <c r="AG17" s="1392"/>
      <c r="AH17" s="1463"/>
    </row>
    <row r="18" spans="1:34" ht="16.5" customHeight="1">
      <c r="A18" s="1341"/>
      <c r="B18" s="1362"/>
      <c r="C18" s="1375" t="s">
        <v>454</v>
      </c>
      <c r="D18" s="1388"/>
      <c r="E18" s="1402"/>
      <c r="F18" s="1402"/>
      <c r="G18" s="1402"/>
      <c r="H18" s="1402"/>
      <c r="I18" s="1402"/>
      <c r="J18" s="1417"/>
      <c r="K18" s="1388"/>
      <c r="L18" s="1402"/>
      <c r="M18" s="1402"/>
      <c r="N18" s="1402"/>
      <c r="O18" s="1402"/>
      <c r="P18" s="1402"/>
      <c r="Q18" s="1417"/>
      <c r="R18" s="1388"/>
      <c r="S18" s="1402"/>
      <c r="T18" s="1402"/>
      <c r="U18" s="1402"/>
      <c r="V18" s="1402"/>
      <c r="W18" s="1402"/>
      <c r="X18" s="1417"/>
      <c r="Y18" s="1388"/>
      <c r="Z18" s="1402"/>
      <c r="AA18" s="1402"/>
      <c r="AB18" s="1402"/>
      <c r="AC18" s="1402"/>
      <c r="AD18" s="1402"/>
      <c r="AE18" s="1433"/>
      <c r="AF18" s="1443" t="s">
        <v>679</v>
      </c>
      <c r="AG18" s="1392"/>
      <c r="AH18" s="1463"/>
    </row>
    <row r="19" spans="1:34" ht="16.5" customHeight="1">
      <c r="A19" s="1341"/>
      <c r="B19" s="1362"/>
      <c r="C19" s="1376" t="s">
        <v>778</v>
      </c>
      <c r="D19" s="1388"/>
      <c r="E19" s="1402"/>
      <c r="F19" s="1402"/>
      <c r="G19" s="1402"/>
      <c r="H19" s="1402"/>
      <c r="I19" s="1402"/>
      <c r="J19" s="1417"/>
      <c r="K19" s="1388"/>
      <c r="L19" s="1402"/>
      <c r="M19" s="1402"/>
      <c r="N19" s="1402"/>
      <c r="O19" s="1402"/>
      <c r="P19" s="1402"/>
      <c r="Q19" s="1417"/>
      <c r="R19" s="1388"/>
      <c r="S19" s="1402"/>
      <c r="T19" s="1402"/>
      <c r="U19" s="1402"/>
      <c r="V19" s="1402"/>
      <c r="W19" s="1402"/>
      <c r="X19" s="1417"/>
      <c r="Y19" s="1388"/>
      <c r="Z19" s="1402"/>
      <c r="AA19" s="1402"/>
      <c r="AB19" s="1402"/>
      <c r="AC19" s="1402"/>
      <c r="AD19" s="1402"/>
      <c r="AE19" s="1433"/>
      <c r="AF19" s="1339" t="s">
        <v>786</v>
      </c>
      <c r="AG19" s="1339"/>
      <c r="AH19" s="1464"/>
    </row>
    <row r="20" spans="1:34" ht="16.5" customHeight="1">
      <c r="A20" s="1341"/>
      <c r="B20" s="1362"/>
      <c r="C20" s="1376" t="s">
        <v>775</v>
      </c>
      <c r="D20" s="1388"/>
      <c r="E20" s="1402"/>
      <c r="F20" s="1402"/>
      <c r="G20" s="1402"/>
      <c r="H20" s="1402"/>
      <c r="I20" s="1402"/>
      <c r="J20" s="1417"/>
      <c r="K20" s="1388"/>
      <c r="L20" s="1402"/>
      <c r="M20" s="1402"/>
      <c r="N20" s="1402"/>
      <c r="O20" s="1402"/>
      <c r="P20" s="1402"/>
      <c r="Q20" s="1417"/>
      <c r="R20" s="1388"/>
      <c r="S20" s="1402"/>
      <c r="T20" s="1402"/>
      <c r="U20" s="1402"/>
      <c r="V20" s="1402"/>
      <c r="W20" s="1402"/>
      <c r="X20" s="1417"/>
      <c r="Y20" s="1388"/>
      <c r="Z20" s="1402"/>
      <c r="AA20" s="1402"/>
      <c r="AB20" s="1402"/>
      <c r="AC20" s="1402"/>
      <c r="AD20" s="1402"/>
      <c r="AE20" s="1433"/>
      <c r="AF20" s="1444" t="s">
        <v>180</v>
      </c>
      <c r="AG20" s="1339"/>
      <c r="AH20" s="1464"/>
    </row>
    <row r="21" spans="1:34" ht="16.5" customHeight="1">
      <c r="A21" s="1341"/>
      <c r="B21" s="1362"/>
      <c r="C21" s="1376"/>
      <c r="D21" s="1389"/>
      <c r="E21" s="1403"/>
      <c r="F21" s="1403"/>
      <c r="G21" s="1403"/>
      <c r="H21" s="1403"/>
      <c r="I21" s="1403"/>
      <c r="J21" s="1418"/>
      <c r="K21" s="1389"/>
      <c r="L21" s="1403"/>
      <c r="M21" s="1403"/>
      <c r="N21" s="1403"/>
      <c r="O21" s="1403"/>
      <c r="P21" s="1403"/>
      <c r="Q21" s="1418"/>
      <c r="R21" s="1389"/>
      <c r="S21" s="1403"/>
      <c r="T21" s="1403"/>
      <c r="U21" s="1403"/>
      <c r="V21" s="1403"/>
      <c r="W21" s="1403"/>
      <c r="X21" s="1418"/>
      <c r="Y21" s="1389"/>
      <c r="Z21" s="1403"/>
      <c r="AA21" s="1403"/>
      <c r="AB21" s="1403"/>
      <c r="AC21" s="1403"/>
      <c r="AD21" s="1403"/>
      <c r="AE21" s="1434"/>
      <c r="AF21" s="1445" t="s">
        <v>106</v>
      </c>
      <c r="AG21" s="1455"/>
      <c r="AH21" s="1465"/>
    </row>
    <row r="22" spans="1:34" ht="16.5" customHeight="1">
      <c r="A22" s="1342"/>
      <c r="B22" s="1363"/>
      <c r="C22" s="1377"/>
      <c r="D22" s="1390"/>
      <c r="E22" s="1404"/>
      <c r="F22" s="1404"/>
      <c r="G22" s="1404"/>
      <c r="H22" s="1404"/>
      <c r="I22" s="1404"/>
      <c r="J22" s="1419"/>
      <c r="K22" s="1390"/>
      <c r="L22" s="1404"/>
      <c r="M22" s="1404"/>
      <c r="N22" s="1404"/>
      <c r="O22" s="1404"/>
      <c r="P22" s="1404"/>
      <c r="Q22" s="1419"/>
      <c r="R22" s="1390"/>
      <c r="S22" s="1404"/>
      <c r="T22" s="1404"/>
      <c r="U22" s="1404"/>
      <c r="V22" s="1404"/>
      <c r="W22" s="1404"/>
      <c r="X22" s="1419"/>
      <c r="Y22" s="1390"/>
      <c r="Z22" s="1404"/>
      <c r="AA22" s="1404"/>
      <c r="AB22" s="1404"/>
      <c r="AC22" s="1404"/>
      <c r="AD22" s="1404"/>
      <c r="AE22" s="1435"/>
      <c r="AF22" s="1446"/>
      <c r="AG22" s="1364"/>
      <c r="AH22" s="1466"/>
    </row>
    <row r="23" spans="1:34" ht="16.5" customHeight="1">
      <c r="A23" s="1349"/>
      <c r="B23" s="1364"/>
      <c r="C23" s="1364"/>
      <c r="D23" s="1391"/>
      <c r="E23" s="1391"/>
      <c r="F23" s="1391"/>
      <c r="G23" s="1391"/>
      <c r="H23" s="1391"/>
      <c r="I23" s="1391"/>
      <c r="J23" s="1391"/>
      <c r="K23" s="1391"/>
      <c r="L23" s="1391"/>
      <c r="M23" s="1391"/>
      <c r="N23" s="1391"/>
      <c r="O23" s="1364"/>
      <c r="P23" s="1391"/>
      <c r="Q23" s="1391"/>
      <c r="R23" s="1391"/>
      <c r="S23" s="1391"/>
      <c r="T23" s="1391"/>
      <c r="U23" s="1391"/>
      <c r="V23" s="1391"/>
      <c r="W23" s="1391"/>
      <c r="X23" s="1391"/>
      <c r="Y23" s="1391"/>
      <c r="Z23" s="1391"/>
      <c r="AA23" s="1391"/>
      <c r="AB23" s="1391"/>
      <c r="AC23" s="1391"/>
      <c r="AD23" s="1391"/>
      <c r="AE23" s="1391"/>
      <c r="AF23" s="1447"/>
      <c r="AG23" s="1447"/>
      <c r="AH23" s="1467"/>
    </row>
    <row r="24" spans="1:34" ht="16.5" customHeight="1">
      <c r="A24" s="1350" t="s">
        <v>85</v>
      </c>
      <c r="B24" s="1339"/>
      <c r="C24" s="1339"/>
      <c r="D24" s="1392"/>
      <c r="E24" s="1392"/>
      <c r="F24" s="1392"/>
      <c r="G24" s="1392"/>
      <c r="H24" s="1392"/>
      <c r="I24" s="1392"/>
      <c r="J24" s="1392"/>
      <c r="K24" s="1392"/>
      <c r="L24" s="1392"/>
      <c r="M24" s="1392"/>
      <c r="N24" s="1392"/>
      <c r="O24" s="1339"/>
      <c r="P24" s="1392"/>
      <c r="Q24" s="1392"/>
      <c r="R24" s="1392"/>
      <c r="S24" s="1392"/>
      <c r="T24" s="1392"/>
      <c r="U24" s="1392"/>
      <c r="V24" s="1392"/>
      <c r="W24" s="1392"/>
      <c r="X24" s="1392"/>
      <c r="Y24" s="1392"/>
      <c r="Z24" s="1392"/>
      <c r="AA24" s="1392"/>
      <c r="AB24" s="1392"/>
      <c r="AC24" s="1392"/>
      <c r="AD24" s="1392"/>
      <c r="AE24" s="1392"/>
      <c r="AF24" s="1448"/>
      <c r="AG24" s="1448"/>
      <c r="AH24" s="1448"/>
    </row>
    <row r="25" spans="1:34" ht="16.5" customHeight="1">
      <c r="A25" s="1351" t="s">
        <v>704</v>
      </c>
      <c r="B25" s="1351"/>
      <c r="C25" s="1351"/>
      <c r="D25" s="1365"/>
      <c r="E25" s="1405"/>
      <c r="F25" s="1405"/>
      <c r="G25" s="1405"/>
      <c r="H25" s="1405"/>
      <c r="I25" s="1405"/>
      <c r="J25" s="1405"/>
      <c r="K25" s="1405"/>
      <c r="L25" s="1405"/>
      <c r="M25" s="1405"/>
      <c r="N25" s="1405"/>
      <c r="O25" s="1405"/>
      <c r="P25" s="1405"/>
      <c r="Q25" s="1405"/>
      <c r="R25" s="1405"/>
      <c r="S25" s="1405"/>
      <c r="T25" s="1405"/>
      <c r="U25" s="1405"/>
      <c r="V25" s="1405"/>
      <c r="W25" s="1405"/>
      <c r="X25" s="1405"/>
      <c r="Y25" s="1405"/>
      <c r="Z25" s="1405"/>
      <c r="AA25" s="1405"/>
      <c r="AB25" s="1405"/>
      <c r="AC25" s="1405"/>
      <c r="AD25" s="1405"/>
      <c r="AE25" s="1405"/>
      <c r="AF25" s="1405"/>
      <c r="AG25" s="1405"/>
      <c r="AH25" s="1405"/>
    </row>
    <row r="26" spans="1:34" ht="16.5" customHeight="1">
      <c r="A26" s="1351" t="s">
        <v>400</v>
      </c>
      <c r="B26" s="1339"/>
      <c r="C26" s="1339"/>
      <c r="D26" s="1393"/>
      <c r="E26" s="1393"/>
      <c r="F26" s="1393"/>
      <c r="G26" s="1393"/>
      <c r="H26" s="1393"/>
      <c r="I26" s="1393"/>
      <c r="J26" s="1393"/>
      <c r="K26" s="1393"/>
      <c r="L26" s="1393"/>
      <c r="M26" s="1393"/>
      <c r="N26" s="1393"/>
      <c r="O26" s="1393"/>
      <c r="P26" s="1393"/>
      <c r="Q26" s="1393"/>
      <c r="R26" s="1393"/>
      <c r="S26" s="1339"/>
      <c r="T26" s="1339"/>
      <c r="U26" s="1339"/>
      <c r="V26" s="1339"/>
      <c r="W26" s="1339"/>
      <c r="X26" s="1339"/>
      <c r="Y26" s="1339"/>
      <c r="Z26" s="1339"/>
      <c r="AA26" s="1339"/>
      <c r="AB26" s="1339"/>
      <c r="AC26" s="1339"/>
      <c r="AD26" s="1339"/>
      <c r="AE26" s="1339"/>
      <c r="AF26" s="1339"/>
      <c r="AG26" s="1339"/>
      <c r="AH26" s="1339"/>
    </row>
    <row r="27" spans="1:34" ht="16.5" customHeight="1">
      <c r="A27" s="1352" t="s">
        <v>773</v>
      </c>
      <c r="B27" s="1339"/>
      <c r="C27" s="1339"/>
      <c r="D27" s="1393"/>
      <c r="E27" s="1393"/>
      <c r="F27" s="1393"/>
      <c r="G27" s="1393"/>
      <c r="H27" s="1393"/>
      <c r="I27" s="1393"/>
      <c r="J27" s="1393"/>
      <c r="K27" s="1393"/>
      <c r="L27" s="1393"/>
      <c r="M27" s="1393"/>
      <c r="N27" s="1393"/>
      <c r="O27" s="1393"/>
      <c r="P27" s="1393"/>
      <c r="Q27" s="1393"/>
      <c r="R27" s="1393"/>
      <c r="S27" s="1339"/>
      <c r="T27" s="1339"/>
      <c r="U27" s="1339"/>
      <c r="V27" s="1339"/>
      <c r="W27" s="1339"/>
      <c r="X27" s="1339"/>
      <c r="Y27" s="1339"/>
      <c r="Z27" s="1339"/>
      <c r="AA27" s="1339"/>
      <c r="AB27" s="1339"/>
      <c r="AC27" s="1339"/>
      <c r="AD27" s="1339"/>
      <c r="AE27" s="1339"/>
      <c r="AF27" s="1339"/>
      <c r="AG27" s="1339"/>
      <c r="AH27" s="1339"/>
    </row>
    <row r="28" spans="1:34" ht="16.5" customHeight="1">
      <c r="A28" s="1352" t="s">
        <v>249</v>
      </c>
      <c r="B28" s="1351"/>
      <c r="C28" s="1351"/>
      <c r="D28" s="1365"/>
      <c r="E28" s="1339"/>
      <c r="F28" s="1339"/>
      <c r="G28" s="1339"/>
      <c r="H28" s="1339"/>
      <c r="I28" s="1339"/>
      <c r="J28" s="1339"/>
      <c r="K28" s="1339"/>
      <c r="L28" s="1339"/>
      <c r="M28" s="1339"/>
      <c r="N28" s="1339"/>
      <c r="O28" s="1339"/>
      <c r="P28" s="1339"/>
      <c r="Q28" s="1339"/>
      <c r="R28" s="1339"/>
      <c r="S28" s="1339"/>
      <c r="T28" s="1339"/>
      <c r="U28" s="1339"/>
      <c r="V28" s="1339"/>
      <c r="W28" s="1339"/>
      <c r="X28" s="1339"/>
      <c r="Y28" s="1339"/>
      <c r="Z28" s="1339"/>
      <c r="AA28" s="1339"/>
      <c r="AB28" s="1339"/>
      <c r="AC28" s="1339"/>
      <c r="AD28" s="1339"/>
      <c r="AE28" s="1339"/>
      <c r="AF28" s="1339"/>
      <c r="AG28" s="1339"/>
      <c r="AH28" s="1339"/>
    </row>
    <row r="29" spans="1:34" ht="16.5" customHeight="1">
      <c r="A29" s="1351" t="s">
        <v>774</v>
      </c>
      <c r="B29" s="1351"/>
      <c r="C29" s="1351"/>
      <c r="D29" s="1365"/>
      <c r="E29" s="1405"/>
      <c r="F29" s="1405"/>
      <c r="G29" s="1405"/>
      <c r="H29" s="1405"/>
      <c r="I29" s="1405"/>
      <c r="J29" s="1405"/>
      <c r="K29" s="1405"/>
      <c r="L29" s="1405"/>
      <c r="M29" s="1405"/>
      <c r="N29" s="1405"/>
      <c r="O29" s="1405"/>
      <c r="P29" s="1405"/>
      <c r="Q29" s="1405"/>
      <c r="R29" s="1405"/>
      <c r="S29" s="1405"/>
      <c r="T29" s="1405"/>
      <c r="U29" s="1405"/>
      <c r="V29" s="1405"/>
      <c r="W29" s="1405"/>
      <c r="X29" s="1405"/>
      <c r="Y29" s="1405"/>
      <c r="Z29" s="1405"/>
      <c r="AA29" s="1405"/>
      <c r="AB29" s="1405"/>
      <c r="AC29" s="1405"/>
      <c r="AD29" s="1405"/>
      <c r="AE29" s="1405"/>
      <c r="AF29" s="1405"/>
      <c r="AG29" s="1405"/>
      <c r="AH29" s="1405"/>
    </row>
    <row r="30" spans="1:34" ht="16.5" customHeight="1">
      <c r="A30" s="1351" t="s">
        <v>434</v>
      </c>
      <c r="B30" s="1339"/>
      <c r="C30" s="1339"/>
      <c r="D30" s="1393"/>
      <c r="E30" s="1393"/>
      <c r="F30" s="1393"/>
      <c r="G30" s="1393"/>
      <c r="H30" s="1393"/>
      <c r="I30" s="1393"/>
      <c r="J30" s="1393"/>
      <c r="K30" s="1393"/>
      <c r="L30" s="1393"/>
      <c r="M30" s="1393"/>
      <c r="N30" s="1393"/>
      <c r="O30" s="1393"/>
      <c r="P30" s="1393"/>
      <c r="Q30" s="1393"/>
      <c r="R30" s="1393"/>
      <c r="S30" s="1339"/>
      <c r="T30" s="1339"/>
      <c r="U30" s="1339"/>
      <c r="V30" s="1339"/>
      <c r="W30" s="1339"/>
      <c r="X30" s="1339"/>
      <c r="Y30" s="1339"/>
      <c r="Z30" s="1339"/>
      <c r="AA30" s="1339"/>
      <c r="AB30" s="1339"/>
      <c r="AC30" s="1339"/>
      <c r="AD30" s="1339"/>
      <c r="AE30" s="1339"/>
      <c r="AF30" s="1339"/>
      <c r="AG30" s="1339"/>
      <c r="AH30" s="1339"/>
    </row>
    <row r="31" spans="1:34" ht="16.5" customHeight="1">
      <c r="A31" s="1351" t="s">
        <v>347</v>
      </c>
      <c r="B31" s="1339"/>
      <c r="C31" s="1339"/>
      <c r="D31" s="1393"/>
      <c r="E31" s="1393"/>
      <c r="F31" s="1393"/>
      <c r="G31" s="1393"/>
      <c r="H31" s="1393"/>
      <c r="I31" s="1393"/>
      <c r="J31" s="1393"/>
      <c r="K31" s="1393"/>
      <c r="L31" s="1393"/>
      <c r="M31" s="1393"/>
      <c r="N31" s="1393"/>
      <c r="O31" s="1393"/>
      <c r="P31" s="1393"/>
      <c r="Q31" s="1393"/>
      <c r="R31" s="1393"/>
      <c r="S31" s="1339"/>
      <c r="T31" s="1339"/>
      <c r="U31" s="1339"/>
      <c r="V31" s="1339"/>
      <c r="W31" s="1339"/>
      <c r="X31" s="1339"/>
      <c r="Y31" s="1339"/>
      <c r="Z31" s="1339"/>
      <c r="AA31" s="1339"/>
      <c r="AB31" s="1339"/>
      <c r="AC31" s="1339"/>
      <c r="AD31" s="1339"/>
      <c r="AE31" s="1339"/>
      <c r="AF31" s="1339"/>
      <c r="AG31" s="1339"/>
      <c r="AH31" s="1339"/>
    </row>
    <row r="32" spans="1:34" ht="16.5" customHeight="1">
      <c r="A32" s="1351" t="s">
        <v>256</v>
      </c>
      <c r="B32" s="1351"/>
      <c r="C32" s="1351"/>
      <c r="D32" s="1365"/>
      <c r="E32" s="1339"/>
      <c r="F32" s="1339"/>
      <c r="G32" s="1339"/>
      <c r="H32" s="1339"/>
      <c r="I32" s="1339"/>
      <c r="J32" s="1339"/>
      <c r="K32" s="1339"/>
      <c r="L32" s="1339"/>
      <c r="M32" s="1339"/>
      <c r="N32" s="1339"/>
      <c r="O32" s="1339"/>
      <c r="P32" s="1339"/>
      <c r="Q32" s="1339"/>
      <c r="R32" s="1339"/>
      <c r="S32" s="1339"/>
      <c r="T32" s="1339"/>
      <c r="U32" s="1339"/>
      <c r="V32" s="1339"/>
      <c r="W32" s="1339"/>
      <c r="X32" s="1339"/>
      <c r="Y32" s="1339"/>
      <c r="Z32" s="1339"/>
      <c r="AA32" s="1339"/>
      <c r="AB32" s="1339"/>
      <c r="AC32" s="1339"/>
      <c r="AD32" s="1339"/>
      <c r="AE32" s="1339"/>
      <c r="AF32" s="1339"/>
      <c r="AG32" s="1339"/>
      <c r="AH32" s="1339"/>
    </row>
    <row r="33" spans="1:34" ht="16.5" customHeight="1">
      <c r="A33" s="1351" t="s">
        <v>317</v>
      </c>
      <c r="B33" s="1365"/>
      <c r="C33" s="1365"/>
      <c r="D33" s="1365"/>
      <c r="E33" s="1405"/>
      <c r="F33" s="1405"/>
      <c r="G33" s="1405"/>
      <c r="H33" s="1405"/>
      <c r="I33" s="1405"/>
      <c r="J33" s="1405"/>
      <c r="K33" s="1405"/>
      <c r="L33" s="1405"/>
      <c r="M33" s="1405"/>
      <c r="N33" s="1405"/>
      <c r="O33" s="1405"/>
      <c r="P33" s="1405"/>
      <c r="Q33" s="1405"/>
      <c r="R33" s="1405"/>
      <c r="S33" s="1405"/>
      <c r="T33" s="1405"/>
      <c r="U33" s="1405"/>
      <c r="V33" s="1405"/>
      <c r="W33" s="1405"/>
      <c r="X33" s="1405"/>
      <c r="Y33" s="1405"/>
      <c r="Z33" s="1405"/>
      <c r="AA33" s="1405"/>
      <c r="AB33" s="1405"/>
      <c r="AC33" s="1405"/>
      <c r="AD33" s="1405"/>
      <c r="AE33" s="1405"/>
      <c r="AF33" s="1405"/>
      <c r="AG33" s="1405"/>
      <c r="AH33" s="1405"/>
    </row>
    <row r="34" spans="1:34" ht="16.5" customHeight="1">
      <c r="A34" s="1351" t="s">
        <v>119</v>
      </c>
      <c r="B34" s="1365"/>
      <c r="C34" s="1365"/>
      <c r="D34" s="1365"/>
      <c r="E34" s="1405"/>
      <c r="F34" s="1405"/>
      <c r="G34" s="1405"/>
      <c r="H34" s="1405"/>
      <c r="I34" s="1405"/>
      <c r="J34" s="1405"/>
      <c r="K34" s="1405"/>
      <c r="L34" s="1405"/>
      <c r="M34" s="1405"/>
      <c r="N34" s="1405"/>
      <c r="O34" s="1405"/>
      <c r="P34" s="1405"/>
      <c r="Q34" s="1405"/>
      <c r="R34" s="1405"/>
      <c r="S34" s="1405"/>
      <c r="T34" s="1405"/>
      <c r="U34" s="1405"/>
      <c r="V34" s="1405"/>
      <c r="W34" s="1405"/>
      <c r="X34" s="1405"/>
      <c r="Y34" s="1405"/>
      <c r="Z34" s="1405"/>
      <c r="AA34" s="1405"/>
      <c r="AB34" s="1405"/>
      <c r="AC34" s="1405"/>
      <c r="AD34" s="1405"/>
      <c r="AE34" s="1405"/>
      <c r="AF34" s="1405"/>
      <c r="AG34" s="1405"/>
      <c r="AH34" s="1405"/>
    </row>
    <row r="35" spans="1:34" ht="16.5" customHeight="1">
      <c r="A35" s="1351" t="s">
        <v>776</v>
      </c>
      <c r="B35" s="1351"/>
      <c r="C35" s="1351"/>
      <c r="D35" s="1365"/>
      <c r="E35" s="1339"/>
      <c r="F35" s="1339"/>
      <c r="G35" s="1339"/>
      <c r="H35" s="1339"/>
      <c r="I35" s="1339"/>
      <c r="J35" s="1339"/>
      <c r="K35" s="1339"/>
      <c r="L35" s="1339"/>
      <c r="M35" s="1339"/>
      <c r="N35" s="1339"/>
      <c r="O35" s="1339"/>
      <c r="P35" s="1339"/>
      <c r="Q35" s="1339"/>
      <c r="R35" s="1339"/>
      <c r="S35" s="1339"/>
      <c r="T35" s="1339"/>
      <c r="U35" s="1339"/>
      <c r="V35" s="1339"/>
      <c r="W35" s="1339"/>
      <c r="X35" s="1339"/>
      <c r="Y35" s="1339"/>
      <c r="Z35" s="1339"/>
      <c r="AA35" s="1339"/>
      <c r="AB35" s="1339"/>
      <c r="AC35" s="1339"/>
      <c r="AD35" s="1339"/>
      <c r="AE35" s="1339"/>
      <c r="AF35" s="1339"/>
      <c r="AG35" s="1339"/>
      <c r="AH35" s="1339"/>
    </row>
    <row r="36" spans="1:34" ht="16.5" customHeight="1">
      <c r="A36" s="1351"/>
      <c r="B36" s="1351"/>
      <c r="C36" s="1351"/>
      <c r="D36" s="1365"/>
      <c r="E36" s="1405"/>
      <c r="F36" s="1405"/>
      <c r="G36" s="1405"/>
      <c r="H36" s="1405"/>
      <c r="I36" s="1405"/>
      <c r="J36" s="1405"/>
      <c r="K36" s="1405"/>
      <c r="L36" s="1405"/>
      <c r="M36" s="1405"/>
      <c r="N36" s="1405"/>
      <c r="O36" s="1405"/>
      <c r="P36" s="1405"/>
      <c r="Q36" s="1405"/>
      <c r="R36" s="1405"/>
      <c r="S36" s="1405"/>
      <c r="T36" s="1405"/>
      <c r="U36" s="1405"/>
      <c r="V36" s="1405"/>
      <c r="W36" s="1405"/>
      <c r="X36" s="1405"/>
      <c r="Y36" s="1405"/>
      <c r="Z36" s="1405"/>
      <c r="AA36" s="1405"/>
      <c r="AB36" s="1405"/>
      <c r="AC36" s="1405"/>
      <c r="AD36" s="1405"/>
      <c r="AE36" s="1405"/>
      <c r="AF36" s="1405"/>
      <c r="AG36" s="1405"/>
      <c r="AH36" s="1405"/>
    </row>
    <row r="37" spans="1:34" ht="16.5" customHeight="1">
      <c r="A37" s="1351"/>
      <c r="B37" s="1351"/>
      <c r="C37" s="1351"/>
      <c r="D37" s="1365"/>
      <c r="E37" s="1339"/>
      <c r="F37" s="1339"/>
      <c r="G37" s="1339"/>
      <c r="H37" s="1339"/>
      <c r="I37" s="1339"/>
      <c r="J37" s="1339"/>
      <c r="K37" s="1339"/>
      <c r="L37" s="1339"/>
      <c r="M37" s="1339"/>
      <c r="N37" s="1339"/>
      <c r="O37" s="1339"/>
      <c r="P37" s="1339"/>
      <c r="Q37" s="1339"/>
      <c r="R37" s="1339"/>
      <c r="S37" s="1339"/>
      <c r="T37" s="1339"/>
      <c r="U37" s="1339"/>
      <c r="V37" s="1339"/>
      <c r="W37" s="1339"/>
      <c r="X37" s="1339"/>
      <c r="Y37" s="1339"/>
      <c r="Z37" s="1339"/>
      <c r="AA37" s="1339"/>
      <c r="AB37" s="1339"/>
      <c r="AC37" s="1339"/>
      <c r="AD37" s="1339"/>
      <c r="AE37" s="1339"/>
      <c r="AF37" s="1339"/>
      <c r="AG37" s="1339"/>
      <c r="AH37" s="1339"/>
    </row>
    <row r="38" spans="1:34" ht="16.5" customHeight="1">
      <c r="A38" s="1351"/>
      <c r="B38" s="1365"/>
      <c r="C38" s="1365"/>
      <c r="D38" s="1365"/>
      <c r="E38" s="1405"/>
      <c r="F38" s="1405"/>
      <c r="G38" s="1405"/>
      <c r="H38" s="1405"/>
      <c r="I38" s="1405"/>
      <c r="J38" s="1405"/>
      <c r="K38" s="1405"/>
      <c r="L38" s="1405"/>
      <c r="M38" s="1405"/>
      <c r="N38" s="1405"/>
      <c r="O38" s="1405"/>
      <c r="P38" s="1405"/>
      <c r="Q38" s="1405"/>
      <c r="R38" s="1405"/>
      <c r="S38" s="1405"/>
      <c r="T38" s="1405"/>
      <c r="U38" s="1405"/>
      <c r="V38" s="1405"/>
      <c r="W38" s="1405"/>
      <c r="X38" s="1405"/>
      <c r="Y38" s="1405"/>
      <c r="Z38" s="1405"/>
      <c r="AA38" s="1405"/>
      <c r="AB38" s="1405"/>
      <c r="AC38" s="1405"/>
      <c r="AD38" s="1405"/>
      <c r="AE38" s="1405"/>
      <c r="AF38" s="1405"/>
      <c r="AG38" s="1405"/>
      <c r="AH38" s="1405"/>
    </row>
  </sheetData>
  <mergeCells count="18">
    <mergeCell ref="Y1:AE1"/>
    <mergeCell ref="AF1:AH1"/>
    <mergeCell ref="A2:T2"/>
    <mergeCell ref="U2:X2"/>
    <mergeCell ref="Y2:AE2"/>
    <mergeCell ref="AF2:AH2"/>
    <mergeCell ref="D4:J4"/>
    <mergeCell ref="K4:Q4"/>
    <mergeCell ref="R4:X4"/>
    <mergeCell ref="Y4:AE4"/>
    <mergeCell ref="AF4:AG4"/>
    <mergeCell ref="A16:C16"/>
    <mergeCell ref="AF21:AH21"/>
    <mergeCell ref="A4:A6"/>
    <mergeCell ref="B4:B6"/>
    <mergeCell ref="C4:C6"/>
    <mergeCell ref="AH4:AH6"/>
    <mergeCell ref="A17:B22"/>
  </mergeCells>
  <phoneticPr fontId="13"/>
  <pageMargins left="0.7" right="0.7" top="0.75" bottom="0.75" header="0.3" footer="0.3"/>
  <pageSetup paperSize="9" scale="85" fitToWidth="1" fitToHeight="1" orientation="landscape" usePrinterDefaults="1" horizontalDpi="300" verticalDpi="300" r:id="rId1"/>
  <headerFooter alignWithMargins="0">
    <oddHeader>&amp;R付表の別添関係</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8" tint="0.8"/>
  </sheetPr>
  <dimension ref="A1:AH43"/>
  <sheetViews>
    <sheetView view="pageBreakPreview" zoomScaleSheetLayoutView="100" workbookViewId="0"/>
  </sheetViews>
  <sheetFormatPr defaultRowHeight="16.5" customHeight="1"/>
  <cols>
    <col min="1" max="1" width="16.5" style="1337" customWidth="1"/>
    <col min="2" max="2" width="4.875" style="1337" customWidth="1"/>
    <col min="3" max="3" width="18.6640625" style="1337" customWidth="1"/>
    <col min="4" max="31" width="3.83203125" style="1337" customWidth="1"/>
    <col min="32" max="33" width="12" style="1337" customWidth="1"/>
    <col min="34" max="34" width="22.6640625" style="1337" customWidth="1"/>
    <col min="35" max="16384" width="9.33203125" style="1337" customWidth="1"/>
  </cols>
  <sheetData>
    <row r="1" spans="1:34" ht="16.5" customHeight="1">
      <c r="A1" s="1338" t="s">
        <v>526</v>
      </c>
      <c r="B1" s="1339"/>
      <c r="C1" s="1339"/>
      <c r="D1" s="1339"/>
      <c r="E1" s="1339"/>
      <c r="F1" s="1339"/>
      <c r="G1" s="1339"/>
      <c r="H1" s="1339"/>
      <c r="I1" s="1339"/>
      <c r="J1" s="1339"/>
      <c r="K1" s="1339"/>
      <c r="L1" s="1339"/>
      <c r="M1" s="1339"/>
      <c r="N1" s="1339"/>
      <c r="O1" s="1339"/>
      <c r="P1" s="1339"/>
      <c r="Q1" s="1339"/>
      <c r="R1" s="1339"/>
      <c r="S1" s="1339"/>
      <c r="T1" s="1339"/>
      <c r="U1" s="1339"/>
      <c r="V1" s="1339"/>
      <c r="W1" s="1339"/>
      <c r="X1" s="1339"/>
      <c r="Y1" s="1507" t="s">
        <v>197</v>
      </c>
      <c r="Z1" s="1508"/>
      <c r="AA1" s="1508"/>
      <c r="AB1" s="1508"/>
      <c r="AC1" s="1508"/>
      <c r="AD1" s="1508"/>
      <c r="AE1" s="1509"/>
      <c r="AF1" s="1507" t="s">
        <v>782</v>
      </c>
      <c r="AG1" s="1508"/>
      <c r="AH1" s="1509"/>
    </row>
    <row r="2" spans="1:34" ht="16.5" customHeight="1">
      <c r="A2" s="1338" t="s">
        <v>700</v>
      </c>
      <c r="B2" s="1339"/>
      <c r="C2" s="1339"/>
      <c r="D2" s="1339"/>
      <c r="E2" s="1339"/>
      <c r="F2" s="1339"/>
      <c r="G2" s="1339"/>
      <c r="H2" s="1339"/>
      <c r="I2" s="1339"/>
      <c r="J2" s="1339"/>
      <c r="K2" s="1339"/>
      <c r="L2" s="1339"/>
      <c r="M2" s="1339"/>
      <c r="N2" s="1339"/>
      <c r="O2" s="1339"/>
      <c r="P2" s="1339"/>
      <c r="Q2" s="1339"/>
      <c r="R2" s="1339"/>
      <c r="S2" s="1339"/>
      <c r="T2" s="1339"/>
      <c r="U2" s="1339"/>
      <c r="V2" s="1339"/>
      <c r="W2" s="1339"/>
      <c r="X2" s="1339"/>
      <c r="Y2" s="1507" t="s">
        <v>780</v>
      </c>
      <c r="Z2" s="1508"/>
      <c r="AA2" s="1508"/>
      <c r="AB2" s="1508"/>
      <c r="AC2" s="1508"/>
      <c r="AD2" s="1508"/>
      <c r="AE2" s="1509"/>
      <c r="AF2" s="1507" t="s">
        <v>710</v>
      </c>
      <c r="AG2" s="1508"/>
      <c r="AH2" s="1509"/>
    </row>
    <row r="3" spans="1:34" ht="16.5" customHeight="1">
      <c r="A3" s="1339"/>
      <c r="B3" s="1339"/>
      <c r="C3" s="1339"/>
      <c r="D3" s="1339"/>
      <c r="E3" s="1339"/>
      <c r="F3" s="1339"/>
      <c r="G3" s="1339"/>
      <c r="H3" s="1339"/>
      <c r="I3" s="1339"/>
      <c r="J3" s="1339"/>
      <c r="K3" s="1339"/>
      <c r="L3" s="1339"/>
      <c r="M3" s="1339"/>
      <c r="N3" s="1339"/>
      <c r="O3" s="1339"/>
      <c r="P3" s="1339"/>
      <c r="Q3" s="1339"/>
      <c r="R3" s="1339"/>
      <c r="S3" s="1339"/>
      <c r="T3" s="1339"/>
      <c r="U3" s="1339"/>
      <c r="V3" s="1339"/>
      <c r="W3" s="1339"/>
      <c r="X3" s="1339"/>
      <c r="Y3" s="1339"/>
      <c r="Z3" s="1339"/>
      <c r="AA3" s="1339"/>
      <c r="AB3" s="1339"/>
      <c r="AC3" s="1339"/>
      <c r="AD3" s="1339"/>
      <c r="AE3" s="1339"/>
      <c r="AF3" s="1339"/>
      <c r="AG3" s="1339"/>
      <c r="AH3" s="1339"/>
    </row>
    <row r="4" spans="1:34" ht="16.5" customHeight="1">
      <c r="A4" s="1340" t="s">
        <v>336</v>
      </c>
      <c r="B4" s="1353" t="s">
        <v>615</v>
      </c>
      <c r="C4" s="1366" t="s">
        <v>777</v>
      </c>
      <c r="D4" s="1366" t="s">
        <v>779</v>
      </c>
      <c r="E4" s="1366"/>
      <c r="F4" s="1366"/>
      <c r="G4" s="1366"/>
      <c r="H4" s="1366"/>
      <c r="I4" s="1366"/>
      <c r="J4" s="1366"/>
      <c r="K4" s="1378" t="s">
        <v>668</v>
      </c>
      <c r="L4" s="1378"/>
      <c r="M4" s="1378"/>
      <c r="N4" s="1378"/>
      <c r="O4" s="1378"/>
      <c r="P4" s="1378"/>
      <c r="Q4" s="1378"/>
      <c r="R4" s="1378" t="s">
        <v>331</v>
      </c>
      <c r="S4" s="1378"/>
      <c r="T4" s="1378"/>
      <c r="U4" s="1378"/>
      <c r="V4" s="1378"/>
      <c r="W4" s="1378"/>
      <c r="X4" s="1378"/>
      <c r="Y4" s="1378" t="s">
        <v>781</v>
      </c>
      <c r="Z4" s="1378"/>
      <c r="AA4" s="1378"/>
      <c r="AB4" s="1378"/>
      <c r="AC4" s="1378"/>
      <c r="AD4" s="1378"/>
      <c r="AE4" s="1510"/>
      <c r="AF4" s="1436" t="s">
        <v>783</v>
      </c>
      <c r="AG4" s="1522"/>
      <c r="AH4" s="1456" t="s">
        <v>788</v>
      </c>
    </row>
    <row r="5" spans="1:34" ht="16.5" customHeight="1">
      <c r="A5" s="1341"/>
      <c r="B5" s="1354"/>
      <c r="C5" s="1367"/>
      <c r="D5" s="1488">
        <v>1</v>
      </c>
      <c r="E5" s="1494">
        <v>2</v>
      </c>
      <c r="F5" s="1494">
        <v>3</v>
      </c>
      <c r="G5" s="1494">
        <v>4</v>
      </c>
      <c r="H5" s="1500">
        <v>5</v>
      </c>
      <c r="I5" s="1494">
        <v>6</v>
      </c>
      <c r="J5" s="1501">
        <v>7</v>
      </c>
      <c r="K5" s="1488">
        <v>8</v>
      </c>
      <c r="L5" s="1494">
        <v>9</v>
      </c>
      <c r="M5" s="1494">
        <v>10</v>
      </c>
      <c r="N5" s="1494">
        <v>11</v>
      </c>
      <c r="O5" s="1500">
        <v>12</v>
      </c>
      <c r="P5" s="1494">
        <v>13</v>
      </c>
      <c r="Q5" s="1501">
        <v>14</v>
      </c>
      <c r="R5" s="1488">
        <v>15</v>
      </c>
      <c r="S5" s="1494">
        <v>16</v>
      </c>
      <c r="T5" s="1494">
        <v>17</v>
      </c>
      <c r="U5" s="1494">
        <v>18</v>
      </c>
      <c r="V5" s="1500">
        <v>19</v>
      </c>
      <c r="W5" s="1494">
        <v>20</v>
      </c>
      <c r="X5" s="1501">
        <v>21</v>
      </c>
      <c r="Y5" s="1488">
        <v>22</v>
      </c>
      <c r="Z5" s="1494">
        <v>23</v>
      </c>
      <c r="AA5" s="1494">
        <v>24</v>
      </c>
      <c r="AB5" s="1494">
        <v>25</v>
      </c>
      <c r="AC5" s="1500">
        <v>26</v>
      </c>
      <c r="AD5" s="1494">
        <v>27</v>
      </c>
      <c r="AE5" s="1501">
        <v>28</v>
      </c>
      <c r="AF5" s="1515" t="s">
        <v>784</v>
      </c>
      <c r="AG5" s="1523" t="s">
        <v>787</v>
      </c>
      <c r="AH5" s="1457"/>
    </row>
    <row r="6" spans="1:34" ht="16.5" customHeight="1">
      <c r="A6" s="1342"/>
      <c r="B6" s="1355"/>
      <c r="C6" s="1368"/>
      <c r="D6" s="1380" t="s">
        <v>518</v>
      </c>
      <c r="E6" s="1395" t="s">
        <v>496</v>
      </c>
      <c r="F6" s="1395" t="s">
        <v>617</v>
      </c>
      <c r="G6" s="1395" t="s">
        <v>803</v>
      </c>
      <c r="H6" s="1395" t="s">
        <v>804</v>
      </c>
      <c r="I6" s="1395" t="s">
        <v>805</v>
      </c>
      <c r="J6" s="1409" t="s">
        <v>806</v>
      </c>
      <c r="K6" s="1380" t="s">
        <v>518</v>
      </c>
      <c r="L6" s="1395" t="s">
        <v>496</v>
      </c>
      <c r="M6" s="1395" t="s">
        <v>617</v>
      </c>
      <c r="N6" s="1395" t="s">
        <v>803</v>
      </c>
      <c r="O6" s="1395" t="s">
        <v>804</v>
      </c>
      <c r="P6" s="1395" t="s">
        <v>805</v>
      </c>
      <c r="Q6" s="1409" t="s">
        <v>806</v>
      </c>
      <c r="R6" s="1380" t="s">
        <v>518</v>
      </c>
      <c r="S6" s="1395" t="s">
        <v>496</v>
      </c>
      <c r="T6" s="1395" t="s">
        <v>617</v>
      </c>
      <c r="U6" s="1395" t="s">
        <v>803</v>
      </c>
      <c r="V6" s="1395" t="s">
        <v>804</v>
      </c>
      <c r="W6" s="1395" t="s">
        <v>805</v>
      </c>
      <c r="X6" s="1409" t="s">
        <v>806</v>
      </c>
      <c r="Y6" s="1380" t="s">
        <v>518</v>
      </c>
      <c r="Z6" s="1395" t="s">
        <v>496</v>
      </c>
      <c r="AA6" s="1395" t="s">
        <v>617</v>
      </c>
      <c r="AB6" s="1395" t="s">
        <v>803</v>
      </c>
      <c r="AC6" s="1395" t="s">
        <v>804</v>
      </c>
      <c r="AD6" s="1395" t="s">
        <v>805</v>
      </c>
      <c r="AE6" s="1409" t="s">
        <v>806</v>
      </c>
      <c r="AF6" s="1516" t="s">
        <v>584</v>
      </c>
      <c r="AG6" s="1524" t="s">
        <v>783</v>
      </c>
      <c r="AH6" s="1458"/>
    </row>
    <row r="7" spans="1:34" ht="16.5" customHeight="1">
      <c r="A7" s="1468" t="s">
        <v>754</v>
      </c>
      <c r="B7" s="1356" t="s">
        <v>792</v>
      </c>
      <c r="C7" s="1481" t="s">
        <v>794</v>
      </c>
      <c r="D7" s="1489" t="s">
        <v>65</v>
      </c>
      <c r="E7" s="1495" t="s">
        <v>65</v>
      </c>
      <c r="F7" s="1495"/>
      <c r="G7" s="1495" t="s">
        <v>65</v>
      </c>
      <c r="H7" s="1495" t="s">
        <v>65</v>
      </c>
      <c r="I7" s="1495"/>
      <c r="J7" s="1502" t="s">
        <v>65</v>
      </c>
      <c r="K7" s="1489" t="s">
        <v>65</v>
      </c>
      <c r="L7" s="1495" t="s">
        <v>65</v>
      </c>
      <c r="M7" s="1495"/>
      <c r="N7" s="1495" t="s">
        <v>65</v>
      </c>
      <c r="O7" s="1495" t="s">
        <v>65</v>
      </c>
      <c r="P7" s="1495"/>
      <c r="Q7" s="1502" t="s">
        <v>65</v>
      </c>
      <c r="R7" s="1489" t="s">
        <v>65</v>
      </c>
      <c r="S7" s="1495" t="s">
        <v>65</v>
      </c>
      <c r="T7" s="1495"/>
      <c r="U7" s="1495" t="s">
        <v>65</v>
      </c>
      <c r="V7" s="1495" t="s">
        <v>65</v>
      </c>
      <c r="W7" s="1495"/>
      <c r="X7" s="1502" t="s">
        <v>65</v>
      </c>
      <c r="Y7" s="1489" t="s">
        <v>65</v>
      </c>
      <c r="Z7" s="1495" t="s">
        <v>65</v>
      </c>
      <c r="AA7" s="1495"/>
      <c r="AB7" s="1495" t="s">
        <v>65</v>
      </c>
      <c r="AC7" s="1495" t="s">
        <v>65</v>
      </c>
      <c r="AD7" s="1495"/>
      <c r="AE7" s="1511" t="s">
        <v>65</v>
      </c>
      <c r="AF7" s="1517">
        <v>80</v>
      </c>
      <c r="AG7" s="1525">
        <f t="shared" ref="AG7:AG16" si="0">AF7/4</f>
        <v>20</v>
      </c>
      <c r="AH7" s="1530"/>
    </row>
    <row r="8" spans="1:34" ht="16.5" customHeight="1">
      <c r="A8" s="1469" t="s">
        <v>675</v>
      </c>
      <c r="B8" s="1358" t="s">
        <v>793</v>
      </c>
      <c r="C8" s="1482" t="s">
        <v>795</v>
      </c>
      <c r="D8" s="1490"/>
      <c r="E8" s="1496" t="s">
        <v>800</v>
      </c>
      <c r="F8" s="1496" t="s">
        <v>65</v>
      </c>
      <c r="G8" s="1496" t="s">
        <v>800</v>
      </c>
      <c r="H8" s="1496" t="s">
        <v>800</v>
      </c>
      <c r="I8" s="1496" t="s">
        <v>800</v>
      </c>
      <c r="J8" s="1503"/>
      <c r="K8" s="1490"/>
      <c r="L8" s="1496" t="s">
        <v>800</v>
      </c>
      <c r="M8" s="1496" t="s">
        <v>800</v>
      </c>
      <c r="N8" s="1496" t="s">
        <v>800</v>
      </c>
      <c r="O8" s="1496" t="s">
        <v>800</v>
      </c>
      <c r="P8" s="1496" t="s">
        <v>800</v>
      </c>
      <c r="Q8" s="1503"/>
      <c r="R8" s="1490"/>
      <c r="S8" s="1496" t="s">
        <v>800</v>
      </c>
      <c r="T8" s="1496" t="s">
        <v>800</v>
      </c>
      <c r="U8" s="1496" t="s">
        <v>800</v>
      </c>
      <c r="V8" s="1496" t="s">
        <v>800</v>
      </c>
      <c r="W8" s="1496" t="s">
        <v>800</v>
      </c>
      <c r="X8" s="1503"/>
      <c r="Y8" s="1490"/>
      <c r="Z8" s="1496" t="s">
        <v>800</v>
      </c>
      <c r="AA8" s="1496" t="s">
        <v>800</v>
      </c>
      <c r="AB8" s="1496" t="s">
        <v>800</v>
      </c>
      <c r="AC8" s="1496" t="s">
        <v>800</v>
      </c>
      <c r="AD8" s="1496" t="s">
        <v>800</v>
      </c>
      <c r="AE8" s="1512"/>
      <c r="AF8" s="1518">
        <v>156</v>
      </c>
      <c r="AG8" s="1526">
        <f t="shared" si="0"/>
        <v>39</v>
      </c>
      <c r="AH8" s="1531" t="s">
        <v>83</v>
      </c>
    </row>
    <row r="9" spans="1:34" ht="16.5" customHeight="1">
      <c r="A9" s="1469" t="s">
        <v>275</v>
      </c>
      <c r="B9" s="1358" t="s">
        <v>792</v>
      </c>
      <c r="C9" s="1482" t="s">
        <v>796</v>
      </c>
      <c r="D9" s="1490" t="s">
        <v>800</v>
      </c>
      <c r="E9" s="1496"/>
      <c r="F9" s="1496" t="s">
        <v>65</v>
      </c>
      <c r="G9" s="1496"/>
      <c r="H9" s="1496"/>
      <c r="I9" s="1496"/>
      <c r="J9" s="1503" t="s">
        <v>800</v>
      </c>
      <c r="K9" s="1490" t="s">
        <v>800</v>
      </c>
      <c r="L9" s="1496"/>
      <c r="M9" s="1496"/>
      <c r="N9" s="1496"/>
      <c r="O9" s="1496"/>
      <c r="P9" s="1496"/>
      <c r="Q9" s="1503" t="s">
        <v>800</v>
      </c>
      <c r="R9" s="1490" t="s">
        <v>800</v>
      </c>
      <c r="S9" s="1496"/>
      <c r="T9" s="1496"/>
      <c r="U9" s="1496"/>
      <c r="V9" s="1496"/>
      <c r="W9" s="1496"/>
      <c r="X9" s="1503" t="s">
        <v>800</v>
      </c>
      <c r="Y9" s="1490" t="s">
        <v>800</v>
      </c>
      <c r="Z9" s="1496"/>
      <c r="AA9" s="1496"/>
      <c r="AB9" s="1496"/>
      <c r="AC9" s="1496"/>
      <c r="AD9" s="1496"/>
      <c r="AE9" s="1512" t="s">
        <v>800</v>
      </c>
      <c r="AF9" s="1518">
        <v>68</v>
      </c>
      <c r="AG9" s="1526">
        <f t="shared" si="0"/>
        <v>17</v>
      </c>
      <c r="AH9" s="1531" t="s">
        <v>809</v>
      </c>
    </row>
    <row r="10" spans="1:34" ht="16.5" customHeight="1">
      <c r="A10" s="1470" t="s">
        <v>454</v>
      </c>
      <c r="B10" s="1358" t="s">
        <v>792</v>
      </c>
      <c r="C10" s="1482" t="s">
        <v>269</v>
      </c>
      <c r="D10" s="1490" t="s">
        <v>65</v>
      </c>
      <c r="E10" s="1496"/>
      <c r="F10" s="1496" t="s">
        <v>65</v>
      </c>
      <c r="G10" s="1496" t="s">
        <v>65</v>
      </c>
      <c r="H10" s="1496"/>
      <c r="I10" s="1496" t="s">
        <v>65</v>
      </c>
      <c r="J10" s="1503" t="s">
        <v>65</v>
      </c>
      <c r="K10" s="1490" t="s">
        <v>65</v>
      </c>
      <c r="L10" s="1496"/>
      <c r="M10" s="1496" t="s">
        <v>65</v>
      </c>
      <c r="N10" s="1496" t="s">
        <v>65</v>
      </c>
      <c r="O10" s="1496"/>
      <c r="P10" s="1496" t="s">
        <v>65</v>
      </c>
      <c r="Q10" s="1503" t="s">
        <v>65</v>
      </c>
      <c r="R10" s="1490" t="s">
        <v>65</v>
      </c>
      <c r="S10" s="1496"/>
      <c r="T10" s="1496" t="s">
        <v>65</v>
      </c>
      <c r="U10" s="1496" t="s">
        <v>65</v>
      </c>
      <c r="V10" s="1496"/>
      <c r="W10" s="1496" t="s">
        <v>65</v>
      </c>
      <c r="X10" s="1503" t="s">
        <v>65</v>
      </c>
      <c r="Y10" s="1490" t="s">
        <v>65</v>
      </c>
      <c r="Z10" s="1496"/>
      <c r="AA10" s="1496" t="s">
        <v>65</v>
      </c>
      <c r="AB10" s="1496" t="s">
        <v>65</v>
      </c>
      <c r="AC10" s="1496"/>
      <c r="AD10" s="1496" t="s">
        <v>65</v>
      </c>
      <c r="AE10" s="1503" t="s">
        <v>65</v>
      </c>
      <c r="AF10" s="1518">
        <v>80</v>
      </c>
      <c r="AG10" s="1526">
        <f t="shared" si="0"/>
        <v>20</v>
      </c>
      <c r="AH10" s="1531" t="s">
        <v>316</v>
      </c>
    </row>
    <row r="11" spans="1:34" ht="16.5" customHeight="1">
      <c r="A11" s="1469" t="s">
        <v>275</v>
      </c>
      <c r="B11" s="1358" t="s">
        <v>688</v>
      </c>
      <c r="C11" s="1482" t="s">
        <v>797</v>
      </c>
      <c r="D11" s="1490"/>
      <c r="E11" s="1496" t="s">
        <v>65</v>
      </c>
      <c r="F11" s="1496"/>
      <c r="G11" s="1496"/>
      <c r="H11" s="1496" t="s">
        <v>65</v>
      </c>
      <c r="I11" s="1496"/>
      <c r="J11" s="1503"/>
      <c r="K11" s="1490"/>
      <c r="L11" s="1496" t="s">
        <v>65</v>
      </c>
      <c r="M11" s="1496"/>
      <c r="N11" s="1496"/>
      <c r="O11" s="1496" t="s">
        <v>65</v>
      </c>
      <c r="P11" s="1496"/>
      <c r="Q11" s="1503"/>
      <c r="R11" s="1490"/>
      <c r="S11" s="1496" t="s">
        <v>65</v>
      </c>
      <c r="T11" s="1496"/>
      <c r="U11" s="1496"/>
      <c r="V11" s="1496" t="s">
        <v>65</v>
      </c>
      <c r="W11" s="1496"/>
      <c r="X11" s="1503"/>
      <c r="Y11" s="1490"/>
      <c r="Z11" s="1496" t="s">
        <v>65</v>
      </c>
      <c r="AA11" s="1496"/>
      <c r="AB11" s="1496"/>
      <c r="AC11" s="1496" t="s">
        <v>65</v>
      </c>
      <c r="AD11" s="1496"/>
      <c r="AE11" s="1503"/>
      <c r="AF11" s="1518">
        <v>32</v>
      </c>
      <c r="AG11" s="1526">
        <f t="shared" si="0"/>
        <v>8</v>
      </c>
      <c r="AH11" s="1531" t="s">
        <v>476</v>
      </c>
    </row>
    <row r="12" spans="1:34" ht="16.5" customHeight="1">
      <c r="A12" s="1470" t="s">
        <v>778</v>
      </c>
      <c r="B12" s="1358" t="s">
        <v>792</v>
      </c>
      <c r="C12" s="1482" t="s">
        <v>796</v>
      </c>
      <c r="D12" s="1490"/>
      <c r="E12" s="1496" t="s">
        <v>800</v>
      </c>
      <c r="F12" s="1496" t="s">
        <v>65</v>
      </c>
      <c r="G12" s="1496"/>
      <c r="H12" s="1496"/>
      <c r="I12" s="1496" t="s">
        <v>800</v>
      </c>
      <c r="J12" s="1503"/>
      <c r="K12" s="1490"/>
      <c r="L12" s="1496" t="s">
        <v>800</v>
      </c>
      <c r="M12" s="1496" t="s">
        <v>800</v>
      </c>
      <c r="N12" s="1496"/>
      <c r="O12" s="1496"/>
      <c r="P12" s="1496" t="s">
        <v>800</v>
      </c>
      <c r="Q12" s="1503"/>
      <c r="R12" s="1490"/>
      <c r="S12" s="1496" t="s">
        <v>800</v>
      </c>
      <c r="T12" s="1496" t="s">
        <v>800</v>
      </c>
      <c r="U12" s="1496"/>
      <c r="V12" s="1496"/>
      <c r="W12" s="1496" t="s">
        <v>800</v>
      </c>
      <c r="X12" s="1503"/>
      <c r="Y12" s="1490"/>
      <c r="Z12" s="1496" t="s">
        <v>800</v>
      </c>
      <c r="AA12" s="1496" t="s">
        <v>800</v>
      </c>
      <c r="AB12" s="1496"/>
      <c r="AC12" s="1496"/>
      <c r="AD12" s="1496" t="s">
        <v>800</v>
      </c>
      <c r="AE12" s="1512"/>
      <c r="AF12" s="1518">
        <v>92</v>
      </c>
      <c r="AG12" s="1526">
        <f t="shared" si="0"/>
        <v>23</v>
      </c>
      <c r="AH12" s="1531" t="s">
        <v>810</v>
      </c>
    </row>
    <row r="13" spans="1:34" ht="16.5" customHeight="1">
      <c r="A13" s="1470" t="s">
        <v>275</v>
      </c>
      <c r="B13" s="1358" t="s">
        <v>793</v>
      </c>
      <c r="C13" s="1482" t="s">
        <v>798</v>
      </c>
      <c r="D13" s="1490" t="s">
        <v>800</v>
      </c>
      <c r="E13" s="1496"/>
      <c r="F13" s="1496" t="s">
        <v>800</v>
      </c>
      <c r="G13" s="1496" t="s">
        <v>800</v>
      </c>
      <c r="H13" s="1496" t="s">
        <v>800</v>
      </c>
      <c r="I13" s="1496"/>
      <c r="J13" s="1503" t="s">
        <v>800</v>
      </c>
      <c r="K13" s="1490" t="s">
        <v>800</v>
      </c>
      <c r="L13" s="1496"/>
      <c r="M13" s="1496" t="s">
        <v>800</v>
      </c>
      <c r="N13" s="1496" t="s">
        <v>800</v>
      </c>
      <c r="O13" s="1496" t="s">
        <v>800</v>
      </c>
      <c r="P13" s="1496"/>
      <c r="Q13" s="1503" t="s">
        <v>800</v>
      </c>
      <c r="R13" s="1490" t="s">
        <v>800</v>
      </c>
      <c r="S13" s="1496"/>
      <c r="T13" s="1496" t="s">
        <v>800</v>
      </c>
      <c r="U13" s="1496" t="s">
        <v>800</v>
      </c>
      <c r="V13" s="1496" t="s">
        <v>800</v>
      </c>
      <c r="W13" s="1496"/>
      <c r="X13" s="1503" t="s">
        <v>800</v>
      </c>
      <c r="Y13" s="1490" t="s">
        <v>800</v>
      </c>
      <c r="Z13" s="1496"/>
      <c r="AA13" s="1496" t="s">
        <v>800</v>
      </c>
      <c r="AB13" s="1496" t="s">
        <v>800</v>
      </c>
      <c r="AC13" s="1496" t="s">
        <v>800</v>
      </c>
      <c r="AD13" s="1496"/>
      <c r="AE13" s="1512" t="s">
        <v>800</v>
      </c>
      <c r="AF13" s="1518">
        <v>160</v>
      </c>
      <c r="AG13" s="1526">
        <f t="shared" si="0"/>
        <v>40</v>
      </c>
      <c r="AH13" s="1531" t="s">
        <v>811</v>
      </c>
    </row>
    <row r="14" spans="1:34" ht="16.5" customHeight="1">
      <c r="A14" s="1470" t="s">
        <v>275</v>
      </c>
      <c r="B14" s="1358" t="s">
        <v>793</v>
      </c>
      <c r="C14" s="1482" t="s">
        <v>799</v>
      </c>
      <c r="D14" s="1490" t="s">
        <v>800</v>
      </c>
      <c r="E14" s="1496" t="s">
        <v>800</v>
      </c>
      <c r="F14" s="1496"/>
      <c r="G14" s="1496" t="s">
        <v>800</v>
      </c>
      <c r="H14" s="1496" t="s">
        <v>800</v>
      </c>
      <c r="I14" s="1496" t="s">
        <v>800</v>
      </c>
      <c r="J14" s="1503"/>
      <c r="K14" s="1490" t="s">
        <v>800</v>
      </c>
      <c r="L14" s="1496" t="s">
        <v>800</v>
      </c>
      <c r="M14" s="1496"/>
      <c r="N14" s="1496" t="s">
        <v>800</v>
      </c>
      <c r="O14" s="1496" t="s">
        <v>800</v>
      </c>
      <c r="P14" s="1496" t="s">
        <v>800</v>
      </c>
      <c r="Q14" s="1503"/>
      <c r="R14" s="1490" t="s">
        <v>800</v>
      </c>
      <c r="S14" s="1496" t="s">
        <v>800</v>
      </c>
      <c r="T14" s="1496"/>
      <c r="U14" s="1496" t="s">
        <v>800</v>
      </c>
      <c r="V14" s="1496" t="s">
        <v>800</v>
      </c>
      <c r="W14" s="1496" t="s">
        <v>800</v>
      </c>
      <c r="X14" s="1503"/>
      <c r="Y14" s="1490" t="s">
        <v>800</v>
      </c>
      <c r="Z14" s="1496" t="s">
        <v>800</v>
      </c>
      <c r="AA14" s="1496"/>
      <c r="AB14" s="1496" t="s">
        <v>800</v>
      </c>
      <c r="AC14" s="1496" t="s">
        <v>800</v>
      </c>
      <c r="AD14" s="1496" t="s">
        <v>800</v>
      </c>
      <c r="AE14" s="1512"/>
      <c r="AF14" s="1518">
        <v>160</v>
      </c>
      <c r="AG14" s="1526">
        <f t="shared" si="0"/>
        <v>40</v>
      </c>
      <c r="AH14" s="1531" t="s">
        <v>811</v>
      </c>
    </row>
    <row r="15" spans="1:34" ht="16.5" customHeight="1">
      <c r="A15" s="1469" t="s">
        <v>66</v>
      </c>
      <c r="B15" s="1358" t="s">
        <v>792</v>
      </c>
      <c r="C15" s="1482" t="s">
        <v>269</v>
      </c>
      <c r="D15" s="1490" t="s">
        <v>65</v>
      </c>
      <c r="E15" s="1496"/>
      <c r="F15" s="1496" t="s">
        <v>65</v>
      </c>
      <c r="G15" s="1496" t="s">
        <v>65</v>
      </c>
      <c r="H15" s="1496"/>
      <c r="I15" s="1496" t="s">
        <v>65</v>
      </c>
      <c r="J15" s="1503" t="s">
        <v>65</v>
      </c>
      <c r="K15" s="1490" t="s">
        <v>65</v>
      </c>
      <c r="L15" s="1496"/>
      <c r="M15" s="1496" t="s">
        <v>65</v>
      </c>
      <c r="N15" s="1496" t="s">
        <v>65</v>
      </c>
      <c r="O15" s="1496"/>
      <c r="P15" s="1496" t="s">
        <v>65</v>
      </c>
      <c r="Q15" s="1503" t="s">
        <v>65</v>
      </c>
      <c r="R15" s="1490" t="s">
        <v>65</v>
      </c>
      <c r="S15" s="1496"/>
      <c r="T15" s="1496" t="s">
        <v>65</v>
      </c>
      <c r="U15" s="1496" t="s">
        <v>65</v>
      </c>
      <c r="V15" s="1496"/>
      <c r="W15" s="1496" t="s">
        <v>65</v>
      </c>
      <c r="X15" s="1503" t="s">
        <v>65</v>
      </c>
      <c r="Y15" s="1490" t="s">
        <v>65</v>
      </c>
      <c r="Z15" s="1496"/>
      <c r="AA15" s="1496" t="s">
        <v>65</v>
      </c>
      <c r="AB15" s="1496" t="s">
        <v>65</v>
      </c>
      <c r="AC15" s="1496"/>
      <c r="AD15" s="1496" t="s">
        <v>65</v>
      </c>
      <c r="AE15" s="1503" t="s">
        <v>65</v>
      </c>
      <c r="AF15" s="1518">
        <v>80</v>
      </c>
      <c r="AG15" s="1526">
        <f t="shared" si="0"/>
        <v>20</v>
      </c>
      <c r="AH15" s="1531" t="s">
        <v>316</v>
      </c>
    </row>
    <row r="16" spans="1:34" ht="16.5" customHeight="1">
      <c r="A16" s="1470" t="s">
        <v>275</v>
      </c>
      <c r="B16" s="1358" t="s">
        <v>688</v>
      </c>
      <c r="C16" s="1482" t="s">
        <v>797</v>
      </c>
      <c r="D16" s="1490"/>
      <c r="E16" s="1496" t="s">
        <v>65</v>
      </c>
      <c r="F16" s="1496"/>
      <c r="G16" s="1496"/>
      <c r="H16" s="1496" t="s">
        <v>65</v>
      </c>
      <c r="I16" s="1496"/>
      <c r="J16" s="1503"/>
      <c r="K16" s="1490"/>
      <c r="L16" s="1496" t="s">
        <v>65</v>
      </c>
      <c r="M16" s="1496"/>
      <c r="N16" s="1496"/>
      <c r="O16" s="1496" t="s">
        <v>65</v>
      </c>
      <c r="P16" s="1496"/>
      <c r="Q16" s="1503"/>
      <c r="R16" s="1490"/>
      <c r="S16" s="1496" t="s">
        <v>65</v>
      </c>
      <c r="T16" s="1496"/>
      <c r="U16" s="1496"/>
      <c r="V16" s="1496" t="s">
        <v>65</v>
      </c>
      <c r="W16" s="1496"/>
      <c r="X16" s="1503"/>
      <c r="Y16" s="1490"/>
      <c r="Z16" s="1496" t="s">
        <v>65</v>
      </c>
      <c r="AA16" s="1496"/>
      <c r="AB16" s="1496"/>
      <c r="AC16" s="1496" t="s">
        <v>65</v>
      </c>
      <c r="AD16" s="1496"/>
      <c r="AE16" s="1503"/>
      <c r="AF16" s="1518">
        <v>32</v>
      </c>
      <c r="AG16" s="1526">
        <f t="shared" si="0"/>
        <v>8</v>
      </c>
      <c r="AH16" s="1531" t="s">
        <v>476</v>
      </c>
    </row>
    <row r="17" spans="1:34" ht="16.5" customHeight="1">
      <c r="A17" s="1470"/>
      <c r="B17" s="1358"/>
      <c r="C17" s="1482"/>
      <c r="D17" s="1490"/>
      <c r="E17" s="1496"/>
      <c r="F17" s="1496"/>
      <c r="G17" s="1496"/>
      <c r="H17" s="1496"/>
      <c r="I17" s="1496"/>
      <c r="J17" s="1503"/>
      <c r="K17" s="1490"/>
      <c r="L17" s="1496"/>
      <c r="M17" s="1496"/>
      <c r="N17" s="1496"/>
      <c r="O17" s="1496"/>
      <c r="P17" s="1496"/>
      <c r="Q17" s="1503"/>
      <c r="R17" s="1490"/>
      <c r="S17" s="1496"/>
      <c r="T17" s="1496"/>
      <c r="U17" s="1496"/>
      <c r="V17" s="1496"/>
      <c r="W17" s="1496"/>
      <c r="X17" s="1503"/>
      <c r="Y17" s="1490"/>
      <c r="Z17" s="1496"/>
      <c r="AA17" s="1496"/>
      <c r="AB17" s="1496"/>
      <c r="AC17" s="1496"/>
      <c r="AD17" s="1496"/>
      <c r="AE17" s="1512"/>
      <c r="AF17" s="1518"/>
      <c r="AG17" s="1526"/>
      <c r="AH17" s="1531"/>
    </row>
    <row r="18" spans="1:34" ht="16.5" customHeight="1">
      <c r="A18" s="1470"/>
      <c r="B18" s="1358"/>
      <c r="C18" s="1482"/>
      <c r="D18" s="1490"/>
      <c r="E18" s="1496"/>
      <c r="F18" s="1496"/>
      <c r="G18" s="1496"/>
      <c r="H18" s="1496"/>
      <c r="I18" s="1496"/>
      <c r="J18" s="1503"/>
      <c r="K18" s="1490"/>
      <c r="L18" s="1496"/>
      <c r="M18" s="1496"/>
      <c r="N18" s="1496"/>
      <c r="O18" s="1496"/>
      <c r="P18" s="1496"/>
      <c r="Q18" s="1503"/>
      <c r="R18" s="1490"/>
      <c r="S18" s="1496"/>
      <c r="T18" s="1496"/>
      <c r="U18" s="1496"/>
      <c r="V18" s="1496"/>
      <c r="W18" s="1496"/>
      <c r="X18" s="1503"/>
      <c r="Y18" s="1490"/>
      <c r="Z18" s="1496"/>
      <c r="AA18" s="1496"/>
      <c r="AB18" s="1496"/>
      <c r="AC18" s="1496"/>
      <c r="AD18" s="1496"/>
      <c r="AE18" s="1513"/>
      <c r="AF18" s="1518"/>
      <c r="AG18" s="1526"/>
      <c r="AH18" s="1531"/>
    </row>
    <row r="19" spans="1:34" ht="16.5" customHeight="1">
      <c r="A19" s="1470"/>
      <c r="B19" s="1358"/>
      <c r="C19" s="1482"/>
      <c r="D19" s="1490"/>
      <c r="E19" s="1496"/>
      <c r="F19" s="1496"/>
      <c r="G19" s="1496"/>
      <c r="H19" s="1496"/>
      <c r="I19" s="1496"/>
      <c r="J19" s="1503"/>
      <c r="K19" s="1490"/>
      <c r="L19" s="1496"/>
      <c r="M19" s="1496"/>
      <c r="N19" s="1496"/>
      <c r="O19" s="1496"/>
      <c r="P19" s="1496"/>
      <c r="Q19" s="1503"/>
      <c r="R19" s="1490"/>
      <c r="S19" s="1496"/>
      <c r="T19" s="1496"/>
      <c r="U19" s="1496"/>
      <c r="V19" s="1496"/>
      <c r="W19" s="1496"/>
      <c r="X19" s="1503"/>
      <c r="Y19" s="1490"/>
      <c r="Z19" s="1496"/>
      <c r="AA19" s="1496"/>
      <c r="AB19" s="1496"/>
      <c r="AC19" s="1496"/>
      <c r="AD19" s="1496"/>
      <c r="AE19" s="1512"/>
      <c r="AF19" s="1518"/>
      <c r="AG19" s="1526"/>
      <c r="AH19" s="1531"/>
    </row>
    <row r="20" spans="1:34" ht="16.5" customHeight="1">
      <c r="A20" s="1470"/>
      <c r="B20" s="1358"/>
      <c r="C20" s="1482"/>
      <c r="D20" s="1491"/>
      <c r="E20" s="1497"/>
      <c r="F20" s="1497"/>
      <c r="G20" s="1497"/>
      <c r="H20" s="1497"/>
      <c r="I20" s="1497"/>
      <c r="J20" s="1504"/>
      <c r="K20" s="1491"/>
      <c r="L20" s="1497"/>
      <c r="M20" s="1497"/>
      <c r="N20" s="1497"/>
      <c r="O20" s="1497"/>
      <c r="P20" s="1497"/>
      <c r="Q20" s="1504"/>
      <c r="R20" s="1491"/>
      <c r="S20" s="1497"/>
      <c r="T20" s="1497"/>
      <c r="U20" s="1497"/>
      <c r="V20" s="1497"/>
      <c r="W20" s="1497"/>
      <c r="X20" s="1504"/>
      <c r="Y20" s="1491"/>
      <c r="Z20" s="1497"/>
      <c r="AA20" s="1497"/>
      <c r="AB20" s="1497"/>
      <c r="AC20" s="1497"/>
      <c r="AD20" s="1497"/>
      <c r="AE20" s="1514"/>
      <c r="AF20" s="1519"/>
      <c r="AG20" s="1527"/>
      <c r="AH20" s="1532"/>
    </row>
    <row r="21" spans="1:34" ht="16.5" customHeight="1">
      <c r="A21" s="1471" t="s">
        <v>192</v>
      </c>
      <c r="B21" s="1476"/>
      <c r="C21" s="1483"/>
      <c r="D21" s="1492"/>
      <c r="E21" s="1498"/>
      <c r="F21" s="1498"/>
      <c r="G21" s="1498"/>
      <c r="H21" s="1498"/>
      <c r="I21" s="1498"/>
      <c r="J21" s="1505"/>
      <c r="K21" s="1492"/>
      <c r="L21" s="1498"/>
      <c r="M21" s="1498"/>
      <c r="N21" s="1498"/>
      <c r="O21" s="1498"/>
      <c r="P21" s="1498"/>
      <c r="Q21" s="1505"/>
      <c r="R21" s="1492"/>
      <c r="S21" s="1498"/>
      <c r="T21" s="1498"/>
      <c r="U21" s="1498"/>
      <c r="V21" s="1498"/>
      <c r="W21" s="1498"/>
      <c r="X21" s="1505"/>
      <c r="Y21" s="1492"/>
      <c r="Z21" s="1498"/>
      <c r="AA21" s="1498"/>
      <c r="AB21" s="1498"/>
      <c r="AC21" s="1498"/>
      <c r="AD21" s="1498"/>
      <c r="AE21" s="1505"/>
      <c r="AF21" s="1520"/>
      <c r="AG21" s="1528"/>
      <c r="AH21" s="1533"/>
    </row>
    <row r="22" spans="1:34" ht="16.5" customHeight="1">
      <c r="A22" s="1472" t="s">
        <v>789</v>
      </c>
      <c r="B22" s="1477"/>
      <c r="C22" s="1484"/>
      <c r="D22" s="1493">
        <v>10</v>
      </c>
      <c r="E22" s="1499">
        <v>16</v>
      </c>
      <c r="F22" s="1499">
        <v>11</v>
      </c>
      <c r="G22" s="1499">
        <v>9</v>
      </c>
      <c r="H22" s="1499">
        <v>17</v>
      </c>
      <c r="I22" s="1499">
        <v>15</v>
      </c>
      <c r="J22" s="1506">
        <v>15</v>
      </c>
      <c r="K22" s="1493">
        <v>10</v>
      </c>
      <c r="L22" s="1499">
        <v>16</v>
      </c>
      <c r="M22" s="1499">
        <v>11</v>
      </c>
      <c r="N22" s="1499">
        <v>9</v>
      </c>
      <c r="O22" s="1499">
        <v>17</v>
      </c>
      <c r="P22" s="1499">
        <v>15</v>
      </c>
      <c r="Q22" s="1506">
        <v>15</v>
      </c>
      <c r="R22" s="1493">
        <v>10</v>
      </c>
      <c r="S22" s="1499">
        <v>16</v>
      </c>
      <c r="T22" s="1499">
        <v>11</v>
      </c>
      <c r="U22" s="1499">
        <v>9</v>
      </c>
      <c r="V22" s="1499">
        <v>17</v>
      </c>
      <c r="W22" s="1499">
        <v>15</v>
      </c>
      <c r="X22" s="1506">
        <v>15</v>
      </c>
      <c r="Y22" s="1493">
        <v>10</v>
      </c>
      <c r="Z22" s="1499">
        <v>16</v>
      </c>
      <c r="AA22" s="1499">
        <v>11</v>
      </c>
      <c r="AB22" s="1499">
        <v>9</v>
      </c>
      <c r="AC22" s="1499">
        <v>17</v>
      </c>
      <c r="AD22" s="1499">
        <v>15</v>
      </c>
      <c r="AE22" s="1506">
        <v>15</v>
      </c>
      <c r="AF22" s="1521"/>
      <c r="AG22" s="1529"/>
      <c r="AH22" s="1534"/>
    </row>
    <row r="23" spans="1:34" ht="16.5" customHeight="1">
      <c r="A23" s="1473" t="s">
        <v>791</v>
      </c>
      <c r="B23" s="1478"/>
      <c r="C23" s="1485" t="s">
        <v>675</v>
      </c>
      <c r="D23" s="1387" t="s">
        <v>224</v>
      </c>
      <c r="E23" s="1401" t="s">
        <v>224</v>
      </c>
      <c r="F23" s="1401" t="s">
        <v>224</v>
      </c>
      <c r="G23" s="1401" t="s">
        <v>224</v>
      </c>
      <c r="H23" s="1401" t="s">
        <v>224</v>
      </c>
      <c r="I23" s="1401" t="s">
        <v>224</v>
      </c>
      <c r="J23" s="1416" t="s">
        <v>224</v>
      </c>
      <c r="K23" s="1387" t="s">
        <v>224</v>
      </c>
      <c r="L23" s="1401" t="s">
        <v>224</v>
      </c>
      <c r="M23" s="1401" t="s">
        <v>224</v>
      </c>
      <c r="N23" s="1401" t="s">
        <v>224</v>
      </c>
      <c r="O23" s="1401" t="s">
        <v>224</v>
      </c>
      <c r="P23" s="1401" t="s">
        <v>224</v>
      </c>
      <c r="Q23" s="1416" t="s">
        <v>224</v>
      </c>
      <c r="R23" s="1387" t="s">
        <v>224</v>
      </c>
      <c r="S23" s="1401" t="s">
        <v>224</v>
      </c>
      <c r="T23" s="1401" t="s">
        <v>224</v>
      </c>
      <c r="U23" s="1401" t="s">
        <v>224</v>
      </c>
      <c r="V23" s="1401" t="s">
        <v>224</v>
      </c>
      <c r="W23" s="1401" t="s">
        <v>224</v>
      </c>
      <c r="X23" s="1416" t="s">
        <v>224</v>
      </c>
      <c r="Y23" s="1387" t="s">
        <v>224</v>
      </c>
      <c r="Z23" s="1401" t="s">
        <v>224</v>
      </c>
      <c r="AA23" s="1401" t="s">
        <v>224</v>
      </c>
      <c r="AB23" s="1401" t="s">
        <v>224</v>
      </c>
      <c r="AC23" s="1401" t="s">
        <v>224</v>
      </c>
      <c r="AD23" s="1401" t="s">
        <v>224</v>
      </c>
      <c r="AE23" s="1432" t="s">
        <v>224</v>
      </c>
      <c r="AF23" s="1393" t="s">
        <v>602</v>
      </c>
      <c r="AG23" s="1392"/>
      <c r="AH23" s="1463"/>
    </row>
    <row r="24" spans="1:34" ht="16.5" customHeight="1">
      <c r="A24" s="1474"/>
      <c r="B24" s="1479"/>
      <c r="C24" s="1482" t="s">
        <v>454</v>
      </c>
      <c r="D24" s="1388" t="s">
        <v>224</v>
      </c>
      <c r="E24" s="1402" t="s">
        <v>224</v>
      </c>
      <c r="F24" s="1402" t="s">
        <v>224</v>
      </c>
      <c r="G24" s="1402" t="s">
        <v>224</v>
      </c>
      <c r="H24" s="1402" t="s">
        <v>224</v>
      </c>
      <c r="I24" s="1402" t="s">
        <v>224</v>
      </c>
      <c r="J24" s="1417" t="s">
        <v>224</v>
      </c>
      <c r="K24" s="1388" t="s">
        <v>224</v>
      </c>
      <c r="L24" s="1402" t="s">
        <v>224</v>
      </c>
      <c r="M24" s="1402" t="s">
        <v>224</v>
      </c>
      <c r="N24" s="1402" t="s">
        <v>224</v>
      </c>
      <c r="O24" s="1402" t="s">
        <v>224</v>
      </c>
      <c r="P24" s="1402" t="s">
        <v>224</v>
      </c>
      <c r="Q24" s="1417" t="s">
        <v>224</v>
      </c>
      <c r="R24" s="1388" t="s">
        <v>224</v>
      </c>
      <c r="S24" s="1402" t="s">
        <v>224</v>
      </c>
      <c r="T24" s="1402" t="s">
        <v>224</v>
      </c>
      <c r="U24" s="1402" t="s">
        <v>224</v>
      </c>
      <c r="V24" s="1402" t="s">
        <v>224</v>
      </c>
      <c r="W24" s="1402" t="s">
        <v>224</v>
      </c>
      <c r="X24" s="1417" t="s">
        <v>224</v>
      </c>
      <c r="Y24" s="1388" t="s">
        <v>224</v>
      </c>
      <c r="Z24" s="1402" t="s">
        <v>224</v>
      </c>
      <c r="AA24" s="1402" t="s">
        <v>224</v>
      </c>
      <c r="AB24" s="1402" t="s">
        <v>224</v>
      </c>
      <c r="AC24" s="1402" t="s">
        <v>224</v>
      </c>
      <c r="AD24" s="1402" t="s">
        <v>224</v>
      </c>
      <c r="AE24" s="1433" t="s">
        <v>224</v>
      </c>
      <c r="AF24" s="1443" t="s">
        <v>807</v>
      </c>
      <c r="AG24" s="1392"/>
      <c r="AH24" s="1463"/>
    </row>
    <row r="25" spans="1:34" ht="16.5" customHeight="1">
      <c r="A25" s="1474"/>
      <c r="B25" s="1479"/>
      <c r="C25" s="1482" t="s">
        <v>778</v>
      </c>
      <c r="D25" s="1388" t="s">
        <v>802</v>
      </c>
      <c r="E25" s="1402" t="s">
        <v>802</v>
      </c>
      <c r="F25" s="1402" t="s">
        <v>802</v>
      </c>
      <c r="G25" s="1402" t="s">
        <v>802</v>
      </c>
      <c r="H25" s="1402" t="s">
        <v>802</v>
      </c>
      <c r="I25" s="1402" t="s">
        <v>802</v>
      </c>
      <c r="J25" s="1417" t="s">
        <v>224</v>
      </c>
      <c r="K25" s="1388" t="s">
        <v>802</v>
      </c>
      <c r="L25" s="1402" t="s">
        <v>802</v>
      </c>
      <c r="M25" s="1402" t="s">
        <v>802</v>
      </c>
      <c r="N25" s="1402" t="s">
        <v>802</v>
      </c>
      <c r="O25" s="1402" t="s">
        <v>802</v>
      </c>
      <c r="P25" s="1402" t="s">
        <v>802</v>
      </c>
      <c r="Q25" s="1417" t="s">
        <v>224</v>
      </c>
      <c r="R25" s="1388" t="s">
        <v>802</v>
      </c>
      <c r="S25" s="1402" t="s">
        <v>802</v>
      </c>
      <c r="T25" s="1402" t="s">
        <v>802</v>
      </c>
      <c r="U25" s="1402" t="s">
        <v>802</v>
      </c>
      <c r="V25" s="1402" t="s">
        <v>802</v>
      </c>
      <c r="W25" s="1402" t="s">
        <v>802</v>
      </c>
      <c r="X25" s="1417" t="s">
        <v>224</v>
      </c>
      <c r="Y25" s="1388" t="s">
        <v>802</v>
      </c>
      <c r="Z25" s="1402" t="s">
        <v>802</v>
      </c>
      <c r="AA25" s="1402" t="s">
        <v>802</v>
      </c>
      <c r="AB25" s="1402" t="s">
        <v>802</v>
      </c>
      <c r="AC25" s="1402" t="s">
        <v>802</v>
      </c>
      <c r="AD25" s="1402" t="s">
        <v>802</v>
      </c>
      <c r="AE25" s="1433" t="s">
        <v>224</v>
      </c>
      <c r="AF25" s="1339" t="s">
        <v>786</v>
      </c>
      <c r="AG25" s="1339"/>
      <c r="AH25" s="1464"/>
    </row>
    <row r="26" spans="1:34" ht="16.5" customHeight="1">
      <c r="A26" s="1474"/>
      <c r="B26" s="1479"/>
      <c r="C26" s="1371" t="s">
        <v>775</v>
      </c>
      <c r="D26" s="1388" t="s">
        <v>224</v>
      </c>
      <c r="E26" s="1402" t="s">
        <v>224</v>
      </c>
      <c r="F26" s="1402" t="s">
        <v>224</v>
      </c>
      <c r="G26" s="1402" t="s">
        <v>224</v>
      </c>
      <c r="H26" s="1402" t="s">
        <v>224</v>
      </c>
      <c r="I26" s="1402" t="s">
        <v>224</v>
      </c>
      <c r="J26" s="1417" t="s">
        <v>224</v>
      </c>
      <c r="K26" s="1388" t="s">
        <v>224</v>
      </c>
      <c r="L26" s="1402" t="s">
        <v>224</v>
      </c>
      <c r="M26" s="1402" t="s">
        <v>224</v>
      </c>
      <c r="N26" s="1402" t="s">
        <v>224</v>
      </c>
      <c r="O26" s="1402" t="s">
        <v>224</v>
      </c>
      <c r="P26" s="1402" t="s">
        <v>224</v>
      </c>
      <c r="Q26" s="1417" t="s">
        <v>224</v>
      </c>
      <c r="R26" s="1388" t="s">
        <v>224</v>
      </c>
      <c r="S26" s="1402" t="s">
        <v>224</v>
      </c>
      <c r="T26" s="1402" t="s">
        <v>224</v>
      </c>
      <c r="U26" s="1402" t="s">
        <v>224</v>
      </c>
      <c r="V26" s="1402" t="s">
        <v>224</v>
      </c>
      <c r="W26" s="1402" t="s">
        <v>224</v>
      </c>
      <c r="X26" s="1417" t="s">
        <v>224</v>
      </c>
      <c r="Y26" s="1388" t="s">
        <v>224</v>
      </c>
      <c r="Z26" s="1402" t="s">
        <v>224</v>
      </c>
      <c r="AA26" s="1402" t="s">
        <v>224</v>
      </c>
      <c r="AB26" s="1402" t="s">
        <v>224</v>
      </c>
      <c r="AC26" s="1402" t="s">
        <v>224</v>
      </c>
      <c r="AD26" s="1402" t="s">
        <v>224</v>
      </c>
      <c r="AE26" s="1433" t="s">
        <v>224</v>
      </c>
      <c r="AF26" s="1444" t="s">
        <v>808</v>
      </c>
      <c r="AG26" s="1339"/>
      <c r="AH26" s="1464"/>
    </row>
    <row r="27" spans="1:34" ht="16.5" customHeight="1">
      <c r="A27" s="1474"/>
      <c r="B27" s="1479"/>
      <c r="C27" s="1486"/>
      <c r="D27" s="1389"/>
      <c r="E27" s="1403"/>
      <c r="F27" s="1403"/>
      <c r="G27" s="1403"/>
      <c r="H27" s="1403"/>
      <c r="I27" s="1403"/>
      <c r="J27" s="1418"/>
      <c r="K27" s="1389"/>
      <c r="L27" s="1403"/>
      <c r="M27" s="1403"/>
      <c r="N27" s="1403"/>
      <c r="O27" s="1403"/>
      <c r="P27" s="1403"/>
      <c r="Q27" s="1418"/>
      <c r="R27" s="1389"/>
      <c r="S27" s="1403"/>
      <c r="T27" s="1403"/>
      <c r="U27" s="1403"/>
      <c r="V27" s="1403"/>
      <c r="W27" s="1403"/>
      <c r="X27" s="1418"/>
      <c r="Y27" s="1389"/>
      <c r="Z27" s="1403"/>
      <c r="AA27" s="1403"/>
      <c r="AB27" s="1403"/>
      <c r="AC27" s="1403"/>
      <c r="AD27" s="1403"/>
      <c r="AE27" s="1434"/>
      <c r="AF27" s="1445" t="s">
        <v>106</v>
      </c>
      <c r="AG27" s="1455"/>
      <c r="AH27" s="1465"/>
    </row>
    <row r="28" spans="1:34" ht="16.5" customHeight="1">
      <c r="A28" s="1475"/>
      <c r="B28" s="1480"/>
      <c r="C28" s="1487"/>
      <c r="D28" s="1390"/>
      <c r="E28" s="1404"/>
      <c r="F28" s="1404"/>
      <c r="G28" s="1404"/>
      <c r="H28" s="1404"/>
      <c r="I28" s="1404"/>
      <c r="J28" s="1419"/>
      <c r="K28" s="1390"/>
      <c r="L28" s="1404"/>
      <c r="M28" s="1404"/>
      <c r="N28" s="1404"/>
      <c r="O28" s="1404"/>
      <c r="P28" s="1404"/>
      <c r="Q28" s="1419"/>
      <c r="R28" s="1390"/>
      <c r="S28" s="1404"/>
      <c r="T28" s="1404"/>
      <c r="U28" s="1404"/>
      <c r="V28" s="1404"/>
      <c r="W28" s="1404"/>
      <c r="X28" s="1419"/>
      <c r="Y28" s="1390"/>
      <c r="Z28" s="1404"/>
      <c r="AA28" s="1404"/>
      <c r="AB28" s="1404"/>
      <c r="AC28" s="1404"/>
      <c r="AD28" s="1404"/>
      <c r="AE28" s="1435"/>
      <c r="AF28" s="1446"/>
      <c r="AG28" s="1364"/>
      <c r="AH28" s="1466"/>
    </row>
    <row r="29" spans="1:34" ht="14.25" customHeight="1">
      <c r="A29" s="1350" t="s">
        <v>85</v>
      </c>
      <c r="B29" s="1365"/>
      <c r="C29" s="1365"/>
      <c r="D29" s="1365"/>
      <c r="E29" s="1405"/>
      <c r="F29" s="1405"/>
      <c r="G29" s="1405"/>
      <c r="H29" s="1405"/>
      <c r="I29" s="1405"/>
      <c r="J29" s="1405"/>
      <c r="K29" s="1405"/>
      <c r="L29" s="1405"/>
      <c r="M29" s="1405"/>
      <c r="N29" s="1405"/>
      <c r="O29" s="1405"/>
      <c r="P29" s="1405"/>
      <c r="Q29" s="1405"/>
      <c r="R29" s="1405"/>
      <c r="S29" s="1405"/>
      <c r="T29" s="1405"/>
      <c r="U29" s="1405"/>
      <c r="V29" s="1405"/>
      <c r="W29" s="1405"/>
      <c r="X29" s="1405"/>
      <c r="Y29" s="1405"/>
      <c r="Z29" s="1405"/>
      <c r="AA29" s="1405"/>
      <c r="AB29" s="1405"/>
      <c r="AC29" s="1405"/>
      <c r="AD29" s="1405"/>
      <c r="AE29" s="1405"/>
      <c r="AF29" s="1405"/>
      <c r="AG29" s="1405"/>
      <c r="AH29" s="1405"/>
    </row>
    <row r="30" spans="1:34" ht="14.25" customHeight="1">
      <c r="A30" s="1351" t="s">
        <v>704</v>
      </c>
      <c r="B30" s="1393"/>
      <c r="C30" s="1393"/>
      <c r="D30" s="1393"/>
      <c r="E30" s="1393"/>
      <c r="F30" s="1393"/>
      <c r="G30" s="1393"/>
      <c r="H30" s="1393"/>
      <c r="I30" s="1393"/>
      <c r="J30" s="1393"/>
      <c r="K30" s="1393"/>
      <c r="L30" s="1393"/>
      <c r="M30" s="1393"/>
      <c r="N30" s="1393"/>
      <c r="O30" s="1393"/>
      <c r="P30" s="1393"/>
      <c r="Q30" s="1393"/>
      <c r="R30" s="1393"/>
      <c r="S30" s="1339"/>
      <c r="T30" s="1339"/>
      <c r="U30" s="1339"/>
      <c r="V30" s="1339"/>
      <c r="W30" s="1339"/>
      <c r="X30" s="1339"/>
      <c r="Y30" s="1339"/>
      <c r="Z30" s="1339"/>
      <c r="AA30" s="1339"/>
      <c r="AB30" s="1339"/>
      <c r="AC30" s="1339"/>
      <c r="AD30" s="1339"/>
      <c r="AE30" s="1339"/>
      <c r="AF30" s="1339"/>
      <c r="AG30" s="1339"/>
      <c r="AH30" s="1339"/>
    </row>
    <row r="31" spans="1:34" ht="14.25" customHeight="1">
      <c r="A31" s="1351" t="s">
        <v>400</v>
      </c>
      <c r="B31" s="1393"/>
      <c r="C31" s="1393"/>
      <c r="D31" s="1393"/>
      <c r="E31" s="1393"/>
      <c r="F31" s="1393"/>
      <c r="G31" s="1393"/>
      <c r="H31" s="1393"/>
      <c r="I31" s="1393"/>
      <c r="J31" s="1393"/>
      <c r="K31" s="1393"/>
      <c r="L31" s="1393"/>
      <c r="M31" s="1393"/>
      <c r="N31" s="1393"/>
      <c r="O31" s="1393"/>
      <c r="P31" s="1393"/>
      <c r="Q31" s="1393"/>
      <c r="R31" s="1393"/>
      <c r="S31" s="1339"/>
      <c r="T31" s="1339"/>
      <c r="U31" s="1339"/>
      <c r="V31" s="1339"/>
      <c r="W31" s="1339"/>
      <c r="X31" s="1339"/>
      <c r="Y31" s="1339"/>
      <c r="Z31" s="1339"/>
      <c r="AA31" s="1339"/>
      <c r="AB31" s="1339"/>
      <c r="AC31" s="1339"/>
      <c r="AD31" s="1339"/>
      <c r="AE31" s="1339"/>
      <c r="AF31" s="1339"/>
      <c r="AG31" s="1339"/>
      <c r="AH31" s="1339"/>
    </row>
    <row r="32" spans="1:34" ht="14.25" customHeight="1">
      <c r="A32" s="1352" t="s">
        <v>773</v>
      </c>
      <c r="B32" s="1393"/>
      <c r="C32" s="1393"/>
      <c r="D32" s="1393"/>
      <c r="E32" s="1393"/>
      <c r="F32" s="1393"/>
      <c r="G32" s="1393"/>
      <c r="H32" s="1393"/>
      <c r="I32" s="1393"/>
      <c r="J32" s="1393"/>
      <c r="K32" s="1393"/>
      <c r="L32" s="1393"/>
      <c r="M32" s="1393"/>
      <c r="N32" s="1393"/>
      <c r="O32" s="1393"/>
      <c r="P32" s="1393"/>
      <c r="Q32" s="1393"/>
      <c r="R32" s="1393"/>
      <c r="S32" s="1339"/>
      <c r="T32" s="1339"/>
      <c r="U32" s="1339"/>
      <c r="V32" s="1339"/>
      <c r="W32" s="1339"/>
      <c r="X32" s="1339"/>
      <c r="Y32" s="1339"/>
      <c r="Z32" s="1339"/>
      <c r="AA32" s="1339"/>
      <c r="AB32" s="1339"/>
      <c r="AC32" s="1339"/>
      <c r="AD32" s="1339"/>
      <c r="AE32" s="1339"/>
      <c r="AF32" s="1339"/>
      <c r="AG32" s="1339"/>
      <c r="AH32" s="1339"/>
    </row>
    <row r="33" spans="1:34" ht="14.25" customHeight="1">
      <c r="A33" s="1352" t="s">
        <v>249</v>
      </c>
      <c r="B33" s="1365"/>
      <c r="C33" s="1365"/>
      <c r="D33" s="1365"/>
      <c r="E33" s="1339"/>
      <c r="F33" s="1339"/>
      <c r="G33" s="1339"/>
      <c r="H33" s="1339"/>
      <c r="I33" s="1339"/>
      <c r="J33" s="1339"/>
      <c r="K33" s="1339"/>
      <c r="L33" s="1339"/>
      <c r="M33" s="1339"/>
      <c r="N33" s="1339"/>
      <c r="O33" s="1339"/>
      <c r="P33" s="1339"/>
      <c r="Q33" s="1339"/>
      <c r="R33" s="1339"/>
      <c r="S33" s="1339"/>
      <c r="T33" s="1339"/>
      <c r="U33" s="1339"/>
      <c r="V33" s="1339"/>
      <c r="W33" s="1339"/>
      <c r="X33" s="1339"/>
      <c r="Y33" s="1339"/>
      <c r="Z33" s="1339"/>
      <c r="AA33" s="1339"/>
      <c r="AB33" s="1339"/>
      <c r="AC33" s="1339"/>
      <c r="AD33" s="1339"/>
      <c r="AE33" s="1339"/>
      <c r="AF33" s="1339"/>
      <c r="AG33" s="1339"/>
      <c r="AH33" s="1339"/>
    </row>
    <row r="34" spans="1:34" ht="14.25" customHeight="1">
      <c r="A34" s="1351" t="s">
        <v>774</v>
      </c>
      <c r="B34" s="1365"/>
      <c r="C34" s="1365"/>
      <c r="D34" s="1365"/>
      <c r="E34" s="1339"/>
      <c r="F34" s="1339"/>
      <c r="G34" s="1339"/>
      <c r="H34" s="1339"/>
      <c r="I34" s="1339"/>
      <c r="J34" s="1339"/>
      <c r="K34" s="1339"/>
      <c r="L34" s="1339"/>
      <c r="M34" s="1339"/>
      <c r="N34" s="1339"/>
      <c r="O34" s="1339"/>
      <c r="P34" s="1339"/>
      <c r="Q34" s="1339"/>
      <c r="R34" s="1339"/>
      <c r="S34" s="1339"/>
      <c r="T34" s="1339"/>
      <c r="U34" s="1339"/>
      <c r="V34" s="1339"/>
      <c r="W34" s="1339"/>
      <c r="X34" s="1339"/>
      <c r="Y34" s="1339"/>
      <c r="Z34" s="1339"/>
      <c r="AA34" s="1339"/>
      <c r="AB34" s="1339"/>
      <c r="AC34" s="1339"/>
      <c r="AD34" s="1339"/>
      <c r="AE34" s="1339"/>
      <c r="AF34" s="1339"/>
      <c r="AG34" s="1339"/>
      <c r="AH34" s="1339"/>
    </row>
    <row r="35" spans="1:34" ht="14.25" customHeight="1">
      <c r="A35" s="1351" t="s">
        <v>434</v>
      </c>
      <c r="B35" s="1365"/>
      <c r="C35" s="1365"/>
      <c r="D35" s="1365"/>
      <c r="E35" s="1339"/>
      <c r="F35" s="1339"/>
      <c r="G35" s="1339"/>
      <c r="H35" s="1339"/>
      <c r="I35" s="1339"/>
      <c r="J35" s="1339"/>
      <c r="K35" s="1339"/>
      <c r="L35" s="1339"/>
      <c r="M35" s="1339"/>
      <c r="N35" s="1339"/>
      <c r="O35" s="1339"/>
      <c r="P35" s="1339"/>
      <c r="Q35" s="1339"/>
      <c r="R35" s="1339"/>
      <c r="S35" s="1339"/>
      <c r="T35" s="1339"/>
      <c r="U35" s="1339"/>
      <c r="V35" s="1339"/>
      <c r="W35" s="1339"/>
      <c r="X35" s="1339"/>
      <c r="Y35" s="1339"/>
      <c r="Z35" s="1339"/>
      <c r="AA35" s="1339"/>
      <c r="AB35" s="1339"/>
      <c r="AC35" s="1339"/>
      <c r="AD35" s="1339"/>
      <c r="AE35" s="1339"/>
      <c r="AF35" s="1339"/>
      <c r="AG35" s="1339"/>
      <c r="AH35" s="1339"/>
    </row>
    <row r="36" spans="1:34" ht="14.25" customHeight="1">
      <c r="A36" s="1351" t="s">
        <v>347</v>
      </c>
      <c r="B36" s="1365"/>
      <c r="C36" s="1365"/>
      <c r="D36" s="1365"/>
      <c r="E36" s="1339"/>
      <c r="F36" s="1339"/>
      <c r="G36" s="1339"/>
      <c r="H36" s="1339"/>
      <c r="I36" s="1339"/>
      <c r="J36" s="1339"/>
      <c r="K36" s="1339"/>
      <c r="L36" s="1339"/>
      <c r="M36" s="1339"/>
      <c r="N36" s="1339"/>
      <c r="O36" s="1339"/>
      <c r="P36" s="1339"/>
      <c r="Q36" s="1339"/>
      <c r="R36" s="1339"/>
      <c r="S36" s="1339"/>
      <c r="T36" s="1339"/>
      <c r="U36" s="1339"/>
      <c r="V36" s="1339"/>
      <c r="W36" s="1339"/>
      <c r="X36" s="1339"/>
      <c r="Y36" s="1339"/>
      <c r="Z36" s="1339"/>
      <c r="AA36" s="1339"/>
      <c r="AB36" s="1339"/>
      <c r="AC36" s="1339"/>
      <c r="AD36" s="1339"/>
      <c r="AE36" s="1339"/>
      <c r="AF36" s="1339"/>
      <c r="AG36" s="1339"/>
      <c r="AH36" s="1339"/>
    </row>
    <row r="37" spans="1:34" ht="14.25" customHeight="1">
      <c r="A37" s="1351" t="s">
        <v>256</v>
      </c>
      <c r="B37" s="1365"/>
      <c r="C37" s="1365"/>
      <c r="D37" s="1365"/>
      <c r="E37" s="1339"/>
      <c r="F37" s="1339"/>
      <c r="G37" s="1339"/>
      <c r="H37" s="1339"/>
      <c r="I37" s="1339"/>
      <c r="J37" s="1339"/>
      <c r="K37" s="1339"/>
      <c r="L37" s="1339"/>
      <c r="M37" s="1339"/>
      <c r="N37" s="1339"/>
      <c r="O37" s="1339"/>
      <c r="P37" s="1339"/>
      <c r="Q37" s="1339"/>
      <c r="R37" s="1339"/>
      <c r="S37" s="1339"/>
      <c r="T37" s="1339"/>
      <c r="U37" s="1339"/>
      <c r="V37" s="1339"/>
      <c r="W37" s="1339"/>
      <c r="X37" s="1339"/>
      <c r="Y37" s="1339"/>
      <c r="Z37" s="1339"/>
      <c r="AA37" s="1339"/>
      <c r="AB37" s="1339"/>
      <c r="AC37" s="1339"/>
      <c r="AD37" s="1339"/>
      <c r="AE37" s="1339"/>
      <c r="AF37" s="1339"/>
      <c r="AG37" s="1339"/>
      <c r="AH37" s="1339"/>
    </row>
    <row r="38" spans="1:34" ht="14.25" customHeight="1">
      <c r="A38" s="1351" t="s">
        <v>317</v>
      </c>
      <c r="B38" s="1365"/>
      <c r="C38" s="1365"/>
      <c r="D38" s="1365"/>
      <c r="E38" s="1405"/>
      <c r="F38" s="1405"/>
      <c r="G38" s="1405"/>
      <c r="H38" s="1405"/>
      <c r="I38" s="1405"/>
      <c r="J38" s="1405"/>
      <c r="K38" s="1405"/>
      <c r="L38" s="1405"/>
      <c r="M38" s="1405"/>
      <c r="N38" s="1405"/>
      <c r="O38" s="1405"/>
      <c r="P38" s="1405"/>
      <c r="Q38" s="1405"/>
      <c r="R38" s="1405"/>
      <c r="S38" s="1405"/>
      <c r="T38" s="1405"/>
      <c r="U38" s="1405"/>
      <c r="V38" s="1405"/>
      <c r="W38" s="1405"/>
      <c r="X38" s="1405"/>
      <c r="Y38" s="1405"/>
      <c r="Z38" s="1405"/>
      <c r="AA38" s="1405"/>
      <c r="AB38" s="1405"/>
      <c r="AC38" s="1405"/>
      <c r="AD38" s="1405"/>
      <c r="AE38" s="1405"/>
      <c r="AF38" s="1405"/>
      <c r="AG38" s="1405"/>
      <c r="AH38" s="1405"/>
    </row>
    <row r="39" spans="1:34" ht="14.25" customHeight="1">
      <c r="A39" s="1351" t="s">
        <v>119</v>
      </c>
      <c r="B39" s="1365"/>
      <c r="C39" s="1365"/>
      <c r="D39" s="1365"/>
      <c r="E39" s="1339"/>
      <c r="F39" s="1339"/>
      <c r="G39" s="1339"/>
      <c r="H39" s="1339"/>
      <c r="I39" s="1339"/>
      <c r="J39" s="1339"/>
      <c r="K39" s="1339"/>
      <c r="L39" s="1339"/>
      <c r="M39" s="1339"/>
      <c r="N39" s="1339"/>
      <c r="O39" s="1339"/>
      <c r="P39" s="1339"/>
      <c r="Q39" s="1339"/>
      <c r="R39" s="1339"/>
      <c r="S39" s="1339"/>
      <c r="T39" s="1339"/>
      <c r="U39" s="1339"/>
      <c r="V39" s="1339"/>
      <c r="W39" s="1339"/>
      <c r="X39" s="1339"/>
      <c r="Y39" s="1339"/>
      <c r="Z39" s="1339"/>
      <c r="AA39" s="1339"/>
      <c r="AB39" s="1339"/>
      <c r="AC39" s="1339"/>
      <c r="AD39" s="1339"/>
      <c r="AE39" s="1339"/>
      <c r="AF39" s="1339"/>
      <c r="AG39" s="1339"/>
      <c r="AH39" s="1339"/>
    </row>
    <row r="40" spans="1:34" ht="14.25" customHeight="1">
      <c r="A40" s="1351" t="s">
        <v>776</v>
      </c>
      <c r="B40" s="1365"/>
      <c r="C40" s="1365"/>
      <c r="D40" s="1365"/>
      <c r="E40" s="1339"/>
      <c r="F40" s="1339"/>
      <c r="G40" s="1339"/>
      <c r="H40" s="1339"/>
      <c r="I40" s="1339"/>
      <c r="J40" s="1339"/>
      <c r="K40" s="1339"/>
      <c r="L40" s="1339"/>
      <c r="M40" s="1339"/>
      <c r="N40" s="1339"/>
      <c r="O40" s="1339"/>
      <c r="P40" s="1339"/>
      <c r="Q40" s="1339"/>
      <c r="R40" s="1339"/>
      <c r="S40" s="1339"/>
      <c r="T40" s="1339"/>
      <c r="U40" s="1339"/>
      <c r="V40" s="1339"/>
      <c r="W40" s="1339"/>
      <c r="X40" s="1339"/>
      <c r="Y40" s="1339"/>
      <c r="Z40" s="1339"/>
      <c r="AA40" s="1339"/>
      <c r="AB40" s="1339"/>
      <c r="AC40" s="1339"/>
      <c r="AD40" s="1339"/>
      <c r="AE40" s="1339"/>
      <c r="AF40" s="1339"/>
      <c r="AG40" s="1339"/>
      <c r="AH40" s="1339"/>
    </row>
    <row r="41" spans="1:34" ht="16.5" customHeight="1">
      <c r="A41" s="1365"/>
      <c r="B41" s="1365"/>
      <c r="C41" s="1365"/>
      <c r="D41" s="1365"/>
      <c r="E41" s="1405"/>
      <c r="F41" s="1405"/>
      <c r="G41" s="1405"/>
      <c r="H41" s="1405"/>
      <c r="I41" s="1405"/>
      <c r="J41" s="1405"/>
      <c r="K41" s="1405"/>
      <c r="L41" s="1405"/>
      <c r="M41" s="1405"/>
      <c r="N41" s="1405"/>
      <c r="O41" s="1405"/>
      <c r="P41" s="1405"/>
      <c r="Q41" s="1405"/>
      <c r="R41" s="1405"/>
      <c r="S41" s="1405"/>
      <c r="T41" s="1405"/>
      <c r="U41" s="1405"/>
      <c r="V41" s="1405"/>
      <c r="W41" s="1405"/>
      <c r="X41" s="1405"/>
      <c r="Y41" s="1405"/>
      <c r="Z41" s="1405"/>
      <c r="AA41" s="1405"/>
      <c r="AB41" s="1405"/>
      <c r="AC41" s="1405"/>
      <c r="AD41" s="1405"/>
      <c r="AE41" s="1405"/>
      <c r="AF41" s="1405"/>
      <c r="AG41" s="1405"/>
      <c r="AH41" s="1405"/>
    </row>
    <row r="42" spans="1:34" ht="16.5" customHeight="1">
      <c r="A42" s="1365"/>
      <c r="B42" s="1365"/>
      <c r="C42" s="1365"/>
      <c r="D42" s="1365"/>
      <c r="E42" s="1405"/>
      <c r="F42" s="1405"/>
      <c r="G42" s="1405"/>
      <c r="H42" s="1405"/>
      <c r="I42" s="1405"/>
      <c r="J42" s="1405"/>
      <c r="K42" s="1405"/>
      <c r="L42" s="1405"/>
      <c r="M42" s="1405"/>
      <c r="N42" s="1405"/>
      <c r="O42" s="1405"/>
      <c r="P42" s="1405"/>
      <c r="Q42" s="1405"/>
      <c r="R42" s="1405"/>
      <c r="S42" s="1405"/>
      <c r="T42" s="1405"/>
      <c r="U42" s="1405"/>
      <c r="V42" s="1405"/>
      <c r="W42" s="1405"/>
      <c r="X42" s="1405"/>
      <c r="Y42" s="1405"/>
      <c r="Z42" s="1405"/>
      <c r="AA42" s="1405"/>
      <c r="AB42" s="1405"/>
      <c r="AC42" s="1405"/>
      <c r="AD42" s="1405"/>
      <c r="AE42" s="1405"/>
      <c r="AF42" s="1405"/>
      <c r="AG42" s="1405"/>
      <c r="AH42" s="1405"/>
    </row>
    <row r="43" spans="1:34" ht="16.5" customHeight="1">
      <c r="A43" s="1365"/>
      <c r="B43" s="1365"/>
      <c r="C43" s="1365"/>
      <c r="D43" s="1365"/>
      <c r="E43" s="1405"/>
      <c r="F43" s="1405"/>
      <c r="G43" s="1405"/>
      <c r="H43" s="1405"/>
      <c r="I43" s="1405"/>
      <c r="J43" s="1405"/>
      <c r="K43" s="1405"/>
      <c r="L43" s="1405"/>
      <c r="M43" s="1405"/>
      <c r="N43" s="1405"/>
      <c r="O43" s="1405"/>
      <c r="P43" s="1405"/>
      <c r="Q43" s="1405"/>
      <c r="R43" s="1405"/>
      <c r="S43" s="1405"/>
      <c r="T43" s="1405"/>
      <c r="U43" s="1405"/>
      <c r="V43" s="1405"/>
      <c r="W43" s="1405"/>
      <c r="X43" s="1405"/>
      <c r="Y43" s="1405"/>
      <c r="Z43" s="1405"/>
      <c r="AA43" s="1405"/>
      <c r="AB43" s="1405"/>
      <c r="AC43" s="1405"/>
      <c r="AD43" s="1405"/>
      <c r="AE43" s="1405"/>
      <c r="AF43" s="1405"/>
      <c r="AG43" s="1405"/>
      <c r="AH43" s="1405"/>
    </row>
  </sheetData>
  <mergeCells count="17">
    <mergeCell ref="Y1:AE1"/>
    <mergeCell ref="AF1:AH1"/>
    <mergeCell ref="Y2:AE2"/>
    <mergeCell ref="AF2:AH2"/>
    <mergeCell ref="D4:J4"/>
    <mergeCell ref="K4:Q4"/>
    <mergeCell ref="R4:X4"/>
    <mergeCell ref="Y4:AE4"/>
    <mergeCell ref="AF4:AG4"/>
    <mergeCell ref="A21:C21"/>
    <mergeCell ref="A22:C22"/>
    <mergeCell ref="AF27:AH27"/>
    <mergeCell ref="A4:A6"/>
    <mergeCell ref="B4:B6"/>
    <mergeCell ref="C4:C6"/>
    <mergeCell ref="AH4:AH6"/>
    <mergeCell ref="A23:B28"/>
  </mergeCells>
  <phoneticPr fontId="13"/>
  <pageMargins left="0.7" right="0.7" top="0.52083333333333337" bottom="0.47916666666666657" header="0.3" footer="0.3"/>
  <pageSetup paperSize="9" scale="91" fitToWidth="1" fitToHeight="0" orientation="landscape" usePrinterDefaults="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4">
    <tabColor rgb="FFFF0000"/>
    <pageSetUpPr fitToPage="1"/>
  </sheetPr>
  <dimension ref="B1:AQ99"/>
  <sheetViews>
    <sheetView view="pageBreakPreview" zoomScaleSheetLayoutView="100" workbookViewId="0"/>
  </sheetViews>
  <sheetFormatPr defaultRowHeight="13.5"/>
  <cols>
    <col min="1" max="1" width="1.5" style="83" customWidth="1"/>
    <col min="2" max="2" width="4.25" style="83" customWidth="1"/>
    <col min="3" max="3" width="3.375" style="83" customWidth="1"/>
    <col min="4" max="4" width="0.5" style="83" customWidth="1"/>
    <col min="5" max="12" width="5.1640625" style="83" customWidth="1"/>
    <col min="13" max="17" width="3.125" style="83" customWidth="1"/>
    <col min="18" max="26" width="4.1640625" style="83" customWidth="1"/>
    <col min="27" max="32" width="4.33203125" style="83" customWidth="1"/>
    <col min="33" max="34" width="6" style="83" customWidth="1"/>
    <col min="35" max="40" width="3.125" style="83" customWidth="1"/>
    <col min="41" max="41" width="1.5" style="83" customWidth="1"/>
    <col min="42" max="42" width="9" style="84" customWidth="1"/>
    <col min="43" max="16384" width="9" style="83" customWidth="1"/>
  </cols>
  <sheetData>
    <row r="1" spans="2:42" s="85" customFormat="1">
      <c r="AP1" s="86"/>
    </row>
    <row r="2" spans="2:42" s="85" customFormat="1">
      <c r="B2" s="86" t="s">
        <v>52</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row>
    <row r="3" spans="2:42" s="85" customFormat="1" ht="14.25" customHeight="1">
      <c r="AB3" s="96" t="s">
        <v>1</v>
      </c>
      <c r="AC3" s="111"/>
      <c r="AD3" s="111"/>
      <c r="AE3" s="111"/>
      <c r="AF3" s="139"/>
      <c r="AG3" s="182"/>
      <c r="AH3" s="188"/>
      <c r="AI3" s="188"/>
      <c r="AJ3" s="188"/>
      <c r="AK3" s="188"/>
      <c r="AL3" s="188"/>
      <c r="AM3" s="188"/>
      <c r="AN3" s="207"/>
      <c r="AO3" s="248"/>
      <c r="AP3" s="86"/>
    </row>
    <row r="4" spans="2:42" s="85" customFormat="1">
      <c r="AP4" s="249"/>
    </row>
    <row r="5" spans="2:42" s="85" customFormat="1">
      <c r="B5" s="87" t="s">
        <v>283</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row>
    <row r="6" spans="2:42" s="85" customFormat="1">
      <c r="B6" s="87" t="s">
        <v>272</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row>
    <row r="7" spans="2:42" s="85" customFormat="1" ht="13.5" customHeight="1">
      <c r="AE7" s="206" t="s">
        <v>63</v>
      </c>
      <c r="AF7" s="224"/>
      <c r="AG7" s="224"/>
      <c r="AH7" s="85" t="s">
        <v>0</v>
      </c>
      <c r="AI7" s="224"/>
      <c r="AJ7" s="224"/>
      <c r="AK7" s="85" t="s">
        <v>496</v>
      </c>
      <c r="AL7" s="224"/>
      <c r="AM7" s="224"/>
      <c r="AN7" s="85" t="s">
        <v>219</v>
      </c>
    </row>
    <row r="8" spans="2:42" s="85" customFormat="1" ht="13.5" customHeight="1">
      <c r="AE8" s="206"/>
      <c r="AF8" s="87"/>
      <c r="AG8" s="87"/>
      <c r="AI8" s="87"/>
      <c r="AJ8" s="87"/>
      <c r="AL8" s="87"/>
      <c r="AM8" s="87"/>
    </row>
    <row r="9" spans="2:42" s="85" customFormat="1">
      <c r="E9" s="128" t="s">
        <v>379</v>
      </c>
      <c r="F9" s="128"/>
      <c r="G9" s="128"/>
      <c r="H9" s="128"/>
      <c r="I9" s="128"/>
      <c r="K9" s="85" t="s">
        <v>191</v>
      </c>
      <c r="L9" s="87"/>
      <c r="M9" s="87"/>
      <c r="N9" s="87"/>
      <c r="O9" s="87"/>
      <c r="P9" s="87"/>
      <c r="Q9" s="87"/>
      <c r="R9" s="87"/>
      <c r="S9" s="87"/>
      <c r="T9" s="87"/>
    </row>
    <row r="10" spans="2:42" s="85" customFormat="1">
      <c r="E10" s="87"/>
      <c r="F10" s="87"/>
      <c r="G10" s="87"/>
      <c r="H10" s="87"/>
      <c r="I10" s="87"/>
      <c r="L10" s="87"/>
      <c r="M10" s="87"/>
      <c r="N10" s="87"/>
      <c r="O10" s="87"/>
      <c r="P10" s="87"/>
      <c r="Q10" s="87"/>
      <c r="R10" s="87"/>
      <c r="S10" s="87"/>
      <c r="T10" s="87"/>
    </row>
    <row r="11" spans="2:42" s="85" customFormat="1" ht="19.5" customHeight="1">
      <c r="E11" s="87"/>
      <c r="F11" s="87"/>
      <c r="G11" s="87"/>
      <c r="H11" s="87"/>
      <c r="I11" s="87"/>
      <c r="L11" s="87"/>
      <c r="M11" s="87"/>
      <c r="N11" s="87"/>
      <c r="O11" s="87"/>
      <c r="P11" s="87"/>
      <c r="Q11" s="87"/>
      <c r="R11" s="87"/>
      <c r="S11" s="87"/>
      <c r="T11" s="87"/>
      <c r="Y11" s="85" t="s">
        <v>11</v>
      </c>
      <c r="AB11" s="212"/>
      <c r="AC11" s="212"/>
      <c r="AD11" s="212"/>
      <c r="AE11" s="212"/>
      <c r="AF11" s="212"/>
      <c r="AG11" s="212"/>
      <c r="AH11" s="212"/>
      <c r="AI11" s="212"/>
      <c r="AJ11" s="212"/>
      <c r="AK11" s="212"/>
      <c r="AL11" s="212"/>
      <c r="AM11" s="212"/>
    </row>
    <row r="12" spans="2:42" s="85" customFormat="1" ht="19.5" customHeight="1">
      <c r="E12" s="87"/>
      <c r="F12" s="87"/>
      <c r="G12" s="87"/>
      <c r="H12" s="87"/>
      <c r="I12" s="87"/>
      <c r="L12" s="87"/>
      <c r="M12" s="87"/>
      <c r="N12" s="87"/>
      <c r="O12" s="87"/>
      <c r="P12" s="87"/>
      <c r="Q12" s="87"/>
      <c r="R12" s="87"/>
      <c r="S12" s="87"/>
      <c r="T12" s="87"/>
      <c r="Y12" s="85" t="s">
        <v>490</v>
      </c>
      <c r="AB12" s="212"/>
      <c r="AC12" s="212"/>
      <c r="AD12" s="212"/>
      <c r="AE12" s="212"/>
      <c r="AF12" s="212"/>
      <c r="AG12" s="212"/>
      <c r="AH12" s="212"/>
      <c r="AI12" s="212"/>
      <c r="AJ12" s="212"/>
      <c r="AK12" s="212"/>
      <c r="AL12" s="212"/>
      <c r="AM12" s="212"/>
    </row>
    <row r="13" spans="2:42" s="85" customFormat="1" ht="19.5" customHeight="1">
      <c r="Y13" s="85" t="s">
        <v>237</v>
      </c>
      <c r="AA13" s="206"/>
      <c r="AD13" s="212"/>
      <c r="AE13" s="212"/>
      <c r="AF13" s="212"/>
      <c r="AG13" s="212"/>
      <c r="AH13" s="212"/>
      <c r="AI13" s="212"/>
      <c r="AJ13" s="212"/>
      <c r="AK13" s="212"/>
      <c r="AL13" s="212"/>
      <c r="AM13" s="212"/>
    </row>
    <row r="14" spans="2:42" s="85" customFormat="1">
      <c r="AA14" s="206"/>
      <c r="AB14" s="86"/>
      <c r="AC14" s="86"/>
      <c r="AD14" s="86"/>
      <c r="AE14" s="86"/>
      <c r="AF14" s="86"/>
      <c r="AG14" s="86"/>
      <c r="AH14" s="86"/>
      <c r="AI14" s="86"/>
      <c r="AJ14" s="86"/>
      <c r="AK14" s="86"/>
      <c r="AL14" s="86"/>
      <c r="AM14" s="86"/>
      <c r="AN14" s="86"/>
    </row>
    <row r="15" spans="2:42" s="85" customFormat="1">
      <c r="C15" s="86" t="s">
        <v>307</v>
      </c>
      <c r="D15" s="86"/>
    </row>
    <row r="16" spans="2:42" s="85" customFormat="1" ht="6.75" customHeight="1">
      <c r="C16" s="86"/>
      <c r="D16" s="86"/>
    </row>
    <row r="17" spans="2:42" s="85" customFormat="1" ht="14.25" customHeight="1">
      <c r="B17" s="88" t="s">
        <v>13</v>
      </c>
      <c r="C17" s="98" t="s">
        <v>150</v>
      </c>
      <c r="D17" s="112"/>
      <c r="E17" s="112"/>
      <c r="F17" s="112"/>
      <c r="G17" s="112"/>
      <c r="H17" s="112"/>
      <c r="I17" s="112"/>
      <c r="J17" s="112"/>
      <c r="K17" s="112"/>
      <c r="L17" s="140"/>
      <c r="M17" s="158"/>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238"/>
    </row>
    <row r="18" spans="2:42" s="85" customFormat="1" ht="18.75" customHeight="1">
      <c r="B18" s="89"/>
      <c r="C18" s="99" t="s">
        <v>449</v>
      </c>
      <c r="D18" s="113"/>
      <c r="E18" s="113"/>
      <c r="F18" s="113"/>
      <c r="G18" s="113"/>
      <c r="H18" s="113"/>
      <c r="I18" s="113"/>
      <c r="J18" s="113"/>
      <c r="K18" s="113"/>
      <c r="L18" s="141"/>
      <c r="M18" s="159"/>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239"/>
    </row>
    <row r="19" spans="2:42" s="85" customFormat="1" ht="13.5" customHeight="1">
      <c r="B19" s="89"/>
      <c r="C19" s="98" t="s">
        <v>469</v>
      </c>
      <c r="D19" s="112"/>
      <c r="E19" s="112"/>
      <c r="F19" s="112"/>
      <c r="G19" s="112"/>
      <c r="H19" s="112"/>
      <c r="I19" s="112"/>
      <c r="J19" s="112"/>
      <c r="K19" s="112"/>
      <c r="L19" s="142"/>
      <c r="M19" s="160" t="s">
        <v>279</v>
      </c>
      <c r="N19" s="160"/>
      <c r="O19" s="160"/>
      <c r="P19" s="160"/>
      <c r="Q19" s="160"/>
      <c r="R19" s="160"/>
      <c r="S19" s="160"/>
      <c r="T19" s="193" t="s">
        <v>186</v>
      </c>
      <c r="U19" s="160"/>
      <c r="V19" s="160"/>
      <c r="W19" s="160"/>
      <c r="X19" s="193" t="s">
        <v>321</v>
      </c>
      <c r="Y19" s="160"/>
      <c r="Z19" s="160"/>
      <c r="AA19" s="160"/>
      <c r="AB19" s="160"/>
      <c r="AC19" s="160"/>
      <c r="AD19" s="160"/>
      <c r="AE19" s="160"/>
      <c r="AF19" s="160"/>
      <c r="AG19" s="160"/>
      <c r="AH19" s="160"/>
      <c r="AI19" s="160"/>
      <c r="AJ19" s="160"/>
      <c r="AK19" s="160"/>
      <c r="AL19" s="160"/>
      <c r="AM19" s="160"/>
      <c r="AN19" s="225"/>
    </row>
    <row r="20" spans="2:42" s="85" customFormat="1" ht="13.5" customHeight="1">
      <c r="B20" s="89"/>
      <c r="C20" s="100"/>
      <c r="D20" s="114"/>
      <c r="E20" s="114"/>
      <c r="F20" s="114"/>
      <c r="G20" s="114"/>
      <c r="H20" s="114"/>
      <c r="I20" s="114"/>
      <c r="J20" s="114"/>
      <c r="K20" s="114"/>
      <c r="L20" s="143"/>
      <c r="M20" s="161" t="s">
        <v>242</v>
      </c>
      <c r="N20" s="161"/>
      <c r="O20" s="161"/>
      <c r="P20" s="161"/>
      <c r="Q20" s="178" t="s">
        <v>483</v>
      </c>
      <c r="R20" s="161"/>
      <c r="S20" s="161"/>
      <c r="T20" s="161"/>
      <c r="U20" s="161"/>
      <c r="V20" s="161" t="str">
        <v>郡市</v>
      </c>
      <c r="W20" s="161"/>
      <c r="X20" s="161"/>
      <c r="Y20" s="161"/>
      <c r="Z20" s="161"/>
      <c r="AA20" s="161"/>
      <c r="AB20" s="161"/>
      <c r="AC20" s="161"/>
      <c r="AD20" s="161"/>
      <c r="AE20" s="161"/>
      <c r="AF20" s="161"/>
      <c r="AG20" s="161"/>
      <c r="AH20" s="161"/>
      <c r="AI20" s="161"/>
      <c r="AJ20" s="161"/>
      <c r="AK20" s="161"/>
      <c r="AL20" s="161"/>
      <c r="AM20" s="161"/>
      <c r="AN20" s="240"/>
    </row>
    <row r="21" spans="2:42" s="85" customFormat="1" ht="13.5" customHeight="1">
      <c r="B21" s="89"/>
      <c r="C21" s="99"/>
      <c r="D21" s="113"/>
      <c r="E21" s="113"/>
      <c r="F21" s="113"/>
      <c r="G21" s="113"/>
      <c r="H21" s="113"/>
      <c r="I21" s="113"/>
      <c r="J21" s="113"/>
      <c r="K21" s="113"/>
      <c r="L21" s="141"/>
      <c r="M21" s="162" t="s">
        <v>479</v>
      </c>
      <c r="N21" s="162"/>
      <c r="O21" s="162"/>
      <c r="P21" s="162"/>
      <c r="Q21" s="162"/>
      <c r="R21" s="162"/>
      <c r="S21" s="162"/>
      <c r="T21" s="162"/>
      <c r="U21" s="162"/>
      <c r="V21" s="162"/>
      <c r="W21" s="162"/>
      <c r="X21" s="162"/>
      <c r="Y21" s="162"/>
      <c r="Z21" s="162"/>
      <c r="AA21" s="162"/>
      <c r="AB21" s="162"/>
      <c r="AC21" s="162"/>
      <c r="AD21" s="162"/>
      <c r="AE21" s="162"/>
      <c r="AF21" s="162"/>
      <c r="AG21" s="162"/>
      <c r="AH21" s="162"/>
      <c r="AI21" s="162"/>
      <c r="AJ21" s="162"/>
      <c r="AK21" s="162"/>
      <c r="AL21" s="162"/>
      <c r="AM21" s="162"/>
      <c r="AN21" s="241"/>
    </row>
    <row r="22" spans="2:42" s="85" customFormat="1" ht="14.25" customHeight="1">
      <c r="B22" s="89"/>
      <c r="C22" s="101" t="s">
        <v>35</v>
      </c>
      <c r="D22" s="115"/>
      <c r="E22" s="115"/>
      <c r="F22" s="115"/>
      <c r="G22" s="115"/>
      <c r="H22" s="115"/>
      <c r="I22" s="115"/>
      <c r="J22" s="115"/>
      <c r="K22" s="115"/>
      <c r="L22" s="144"/>
      <c r="M22" s="96" t="s">
        <v>22</v>
      </c>
      <c r="N22" s="111"/>
      <c r="O22" s="111"/>
      <c r="P22" s="111"/>
      <c r="Q22" s="139"/>
      <c r="R22" s="182"/>
      <c r="S22" s="188"/>
      <c r="T22" s="188"/>
      <c r="U22" s="188"/>
      <c r="V22" s="188"/>
      <c r="W22" s="188"/>
      <c r="X22" s="188"/>
      <c r="Y22" s="188"/>
      <c r="Z22" s="188"/>
      <c r="AA22" s="207"/>
      <c r="AB22" s="213" t="s">
        <v>29</v>
      </c>
      <c r="AC22" s="160"/>
      <c r="AD22" s="160"/>
      <c r="AE22" s="160"/>
      <c r="AF22" s="225"/>
      <c r="AG22" s="182"/>
      <c r="AH22" s="188"/>
      <c r="AI22" s="188"/>
      <c r="AJ22" s="188"/>
      <c r="AK22" s="188"/>
      <c r="AL22" s="188"/>
      <c r="AM22" s="188"/>
      <c r="AN22" s="207"/>
    </row>
    <row r="23" spans="2:42" ht="14.25" customHeight="1">
      <c r="B23" s="89"/>
      <c r="C23" s="102" t="s">
        <v>232</v>
      </c>
      <c r="D23" s="116"/>
      <c r="E23" s="116"/>
      <c r="F23" s="116"/>
      <c r="G23" s="116"/>
      <c r="H23" s="116"/>
      <c r="I23" s="116"/>
      <c r="J23" s="116"/>
      <c r="K23" s="116"/>
      <c r="L23" s="145"/>
      <c r="M23" s="109"/>
      <c r="N23" s="126"/>
      <c r="O23" s="126"/>
      <c r="P23" s="126"/>
      <c r="Q23" s="126"/>
      <c r="R23" s="126"/>
      <c r="S23" s="126"/>
      <c r="T23" s="126"/>
      <c r="U23" s="194"/>
      <c r="V23" s="96" t="s">
        <v>31</v>
      </c>
      <c r="W23" s="111"/>
      <c r="X23" s="111"/>
      <c r="Y23" s="111"/>
      <c r="Z23" s="111"/>
      <c r="AA23" s="139"/>
      <c r="AB23" s="109"/>
      <c r="AC23" s="126"/>
      <c r="AD23" s="126"/>
      <c r="AE23" s="126"/>
      <c r="AF23" s="126"/>
      <c r="AG23" s="126"/>
      <c r="AH23" s="126"/>
      <c r="AI23" s="126"/>
      <c r="AJ23" s="126"/>
      <c r="AK23" s="126"/>
      <c r="AL23" s="126"/>
      <c r="AM23" s="126"/>
      <c r="AN23" s="194"/>
      <c r="AP23" s="83"/>
    </row>
    <row r="24" spans="2:42" ht="14.25" customHeight="1">
      <c r="B24" s="89"/>
      <c r="C24" s="103" t="s">
        <v>34</v>
      </c>
      <c r="D24" s="117"/>
      <c r="E24" s="117"/>
      <c r="F24" s="117"/>
      <c r="G24" s="117"/>
      <c r="H24" s="117"/>
      <c r="I24" s="117"/>
      <c r="J24" s="117"/>
      <c r="K24" s="117"/>
      <c r="L24" s="146"/>
      <c r="M24" s="96" t="s">
        <v>37</v>
      </c>
      <c r="N24" s="111"/>
      <c r="O24" s="111"/>
      <c r="P24" s="111"/>
      <c r="Q24" s="139"/>
      <c r="R24" s="183"/>
      <c r="S24" s="189"/>
      <c r="T24" s="189"/>
      <c r="U24" s="189"/>
      <c r="V24" s="189"/>
      <c r="W24" s="189"/>
      <c r="X24" s="189"/>
      <c r="Y24" s="189"/>
      <c r="Z24" s="189"/>
      <c r="AA24" s="208"/>
      <c r="AB24" s="126" t="s">
        <v>39</v>
      </c>
      <c r="AC24" s="126"/>
      <c r="AD24" s="126"/>
      <c r="AE24" s="126"/>
      <c r="AF24" s="194"/>
      <c r="AG24" s="183"/>
      <c r="AH24" s="189"/>
      <c r="AI24" s="189"/>
      <c r="AJ24" s="189"/>
      <c r="AK24" s="189"/>
      <c r="AL24" s="189"/>
      <c r="AM24" s="189"/>
      <c r="AN24" s="208"/>
      <c r="AP24" s="83"/>
    </row>
    <row r="25" spans="2:42" ht="13.5" customHeight="1">
      <c r="B25" s="89"/>
      <c r="C25" s="98" t="s">
        <v>9</v>
      </c>
      <c r="D25" s="112"/>
      <c r="E25" s="112"/>
      <c r="F25" s="112"/>
      <c r="G25" s="112"/>
      <c r="H25" s="112"/>
      <c r="I25" s="112"/>
      <c r="J25" s="112"/>
      <c r="K25" s="112"/>
      <c r="L25" s="142"/>
      <c r="M25" s="160" t="s">
        <v>279</v>
      </c>
      <c r="N25" s="160"/>
      <c r="O25" s="160"/>
      <c r="P25" s="160"/>
      <c r="Q25" s="160"/>
      <c r="R25" s="160"/>
      <c r="S25" s="160"/>
      <c r="T25" s="193" t="s">
        <v>186</v>
      </c>
      <c r="U25" s="160"/>
      <c r="V25" s="160"/>
      <c r="W25" s="160"/>
      <c r="X25" s="193" t="s">
        <v>321</v>
      </c>
      <c r="Y25" s="160"/>
      <c r="Z25" s="160"/>
      <c r="AA25" s="160"/>
      <c r="AB25" s="160"/>
      <c r="AC25" s="160"/>
      <c r="AD25" s="160"/>
      <c r="AE25" s="160"/>
      <c r="AF25" s="160"/>
      <c r="AG25" s="160"/>
      <c r="AH25" s="160"/>
      <c r="AI25" s="160"/>
      <c r="AJ25" s="160"/>
      <c r="AK25" s="160"/>
      <c r="AL25" s="160"/>
      <c r="AM25" s="160"/>
      <c r="AN25" s="225"/>
      <c r="AP25" s="83"/>
    </row>
    <row r="26" spans="2:42" ht="14.25" customHeight="1">
      <c r="B26" s="89"/>
      <c r="C26" s="100"/>
      <c r="D26" s="114"/>
      <c r="E26" s="114"/>
      <c r="F26" s="114"/>
      <c r="G26" s="114"/>
      <c r="H26" s="114"/>
      <c r="I26" s="114"/>
      <c r="J26" s="114"/>
      <c r="K26" s="114"/>
      <c r="L26" s="143"/>
      <c r="M26" s="161" t="s">
        <v>242</v>
      </c>
      <c r="N26" s="161"/>
      <c r="O26" s="161"/>
      <c r="P26" s="161"/>
      <c r="Q26" s="178" t="s">
        <v>483</v>
      </c>
      <c r="R26" s="161"/>
      <c r="S26" s="161"/>
      <c r="T26" s="161"/>
      <c r="U26" s="161"/>
      <c r="V26" s="161" t="str">
        <v>郡市</v>
      </c>
      <c r="W26" s="161"/>
      <c r="X26" s="161"/>
      <c r="Y26" s="161"/>
      <c r="Z26" s="161"/>
      <c r="AA26" s="161"/>
      <c r="AB26" s="161"/>
      <c r="AC26" s="161"/>
      <c r="AD26" s="161"/>
      <c r="AE26" s="161"/>
      <c r="AF26" s="161"/>
      <c r="AG26" s="161"/>
      <c r="AH26" s="161"/>
      <c r="AI26" s="161"/>
      <c r="AJ26" s="161"/>
      <c r="AK26" s="161"/>
      <c r="AL26" s="161"/>
      <c r="AM26" s="161"/>
      <c r="AN26" s="240"/>
      <c r="AP26" s="83"/>
    </row>
    <row r="27" spans="2:42">
      <c r="B27" s="90"/>
      <c r="C27" s="99"/>
      <c r="D27" s="113"/>
      <c r="E27" s="113"/>
      <c r="F27" s="113"/>
      <c r="G27" s="113"/>
      <c r="H27" s="113"/>
      <c r="I27" s="113"/>
      <c r="J27" s="113"/>
      <c r="K27" s="113"/>
      <c r="L27" s="141"/>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62"/>
      <c r="AK27" s="162"/>
      <c r="AL27" s="162"/>
      <c r="AM27" s="162"/>
      <c r="AN27" s="241"/>
      <c r="AP27" s="83"/>
    </row>
    <row r="28" spans="2:42" ht="13.5" customHeight="1">
      <c r="B28" s="91" t="s">
        <v>456</v>
      </c>
      <c r="C28" s="98" t="s">
        <v>150</v>
      </c>
      <c r="D28" s="112"/>
      <c r="E28" s="112"/>
      <c r="F28" s="112"/>
      <c r="G28" s="112"/>
      <c r="H28" s="112"/>
      <c r="I28" s="112"/>
      <c r="J28" s="112"/>
      <c r="K28" s="112"/>
      <c r="L28" s="142"/>
      <c r="M28" s="158"/>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238"/>
      <c r="AP28" s="83"/>
    </row>
    <row r="29" spans="2:42" ht="21.75" customHeight="1">
      <c r="B29" s="92"/>
      <c r="C29" s="99" t="s">
        <v>174</v>
      </c>
      <c r="D29" s="113"/>
      <c r="E29" s="113"/>
      <c r="F29" s="113"/>
      <c r="G29" s="113"/>
      <c r="H29" s="113"/>
      <c r="I29" s="113"/>
      <c r="J29" s="113"/>
      <c r="K29" s="113"/>
      <c r="L29" s="141"/>
      <c r="M29" s="159"/>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239"/>
      <c r="AP29" s="83"/>
    </row>
    <row r="30" spans="2:42" ht="13.5" customHeight="1">
      <c r="B30" s="92"/>
      <c r="C30" s="98" t="s">
        <v>123</v>
      </c>
      <c r="D30" s="112"/>
      <c r="E30" s="112"/>
      <c r="F30" s="112"/>
      <c r="G30" s="112"/>
      <c r="H30" s="112"/>
      <c r="I30" s="112"/>
      <c r="J30" s="112"/>
      <c r="K30" s="112"/>
      <c r="L30" s="142"/>
      <c r="M30" s="160" t="s">
        <v>279</v>
      </c>
      <c r="N30" s="160"/>
      <c r="O30" s="160"/>
      <c r="P30" s="160"/>
      <c r="Q30" s="160"/>
      <c r="R30" s="160"/>
      <c r="S30" s="160"/>
      <c r="T30" s="193" t="s">
        <v>186</v>
      </c>
      <c r="U30" s="160"/>
      <c r="V30" s="160"/>
      <c r="W30" s="160"/>
      <c r="X30" s="193" t="s">
        <v>321</v>
      </c>
      <c r="Y30" s="160"/>
      <c r="Z30" s="160"/>
      <c r="AA30" s="160"/>
      <c r="AB30" s="160"/>
      <c r="AC30" s="160"/>
      <c r="AD30" s="160"/>
      <c r="AE30" s="160"/>
      <c r="AF30" s="160"/>
      <c r="AG30" s="160"/>
      <c r="AH30" s="160"/>
      <c r="AI30" s="160"/>
      <c r="AJ30" s="160"/>
      <c r="AK30" s="160"/>
      <c r="AL30" s="160"/>
      <c r="AM30" s="160"/>
      <c r="AN30" s="225"/>
      <c r="AP30" s="83"/>
    </row>
    <row r="31" spans="2:42" ht="14.25" customHeight="1">
      <c r="B31" s="92"/>
      <c r="C31" s="100"/>
      <c r="D31" s="114"/>
      <c r="E31" s="114"/>
      <c r="F31" s="114"/>
      <c r="G31" s="114"/>
      <c r="H31" s="114"/>
      <c r="I31" s="114"/>
      <c r="J31" s="114"/>
      <c r="K31" s="114"/>
      <c r="L31" s="143"/>
      <c r="M31" s="161" t="s">
        <v>382</v>
      </c>
      <c r="N31" s="161"/>
      <c r="O31" s="161"/>
      <c r="P31" s="161"/>
      <c r="Q31" s="178" t="s">
        <v>483</v>
      </c>
      <c r="R31" s="161" t="s">
        <v>27</v>
      </c>
      <c r="S31" s="161"/>
      <c r="T31" s="161"/>
      <c r="U31" s="161"/>
      <c r="V31" s="161" t="s">
        <v>432</v>
      </c>
      <c r="W31" s="161"/>
      <c r="X31" s="161"/>
      <c r="Y31" s="161"/>
      <c r="Z31" s="161"/>
      <c r="AA31" s="161"/>
      <c r="AB31" s="161"/>
      <c r="AC31" s="161"/>
      <c r="AD31" s="161"/>
      <c r="AE31" s="161"/>
      <c r="AF31" s="161"/>
      <c r="AG31" s="161"/>
      <c r="AH31" s="161"/>
      <c r="AI31" s="161"/>
      <c r="AJ31" s="161"/>
      <c r="AK31" s="161"/>
      <c r="AL31" s="161"/>
      <c r="AM31" s="161"/>
      <c r="AN31" s="240"/>
      <c r="AP31" s="83"/>
    </row>
    <row r="32" spans="2:42">
      <c r="B32" s="92"/>
      <c r="C32" s="99"/>
      <c r="D32" s="113"/>
      <c r="E32" s="113"/>
      <c r="F32" s="113"/>
      <c r="G32" s="113"/>
      <c r="H32" s="113"/>
      <c r="I32" s="113"/>
      <c r="J32" s="113"/>
      <c r="K32" s="113"/>
      <c r="L32" s="141"/>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241"/>
      <c r="AP32" s="83"/>
    </row>
    <row r="33" spans="2:42" ht="14.25" customHeight="1">
      <c r="B33" s="92"/>
      <c r="C33" s="101" t="s">
        <v>35</v>
      </c>
      <c r="D33" s="115"/>
      <c r="E33" s="115"/>
      <c r="F33" s="115"/>
      <c r="G33" s="115"/>
      <c r="H33" s="115"/>
      <c r="I33" s="115"/>
      <c r="J33" s="115"/>
      <c r="K33" s="115"/>
      <c r="L33" s="144"/>
      <c r="M33" s="96" t="s">
        <v>22</v>
      </c>
      <c r="N33" s="111"/>
      <c r="O33" s="111"/>
      <c r="P33" s="111"/>
      <c r="Q33" s="139"/>
      <c r="R33" s="182"/>
      <c r="S33" s="188"/>
      <c r="T33" s="188"/>
      <c r="U33" s="188"/>
      <c r="V33" s="188"/>
      <c r="W33" s="188"/>
      <c r="X33" s="188"/>
      <c r="Y33" s="188"/>
      <c r="Z33" s="188"/>
      <c r="AA33" s="207"/>
      <c r="AB33" s="213" t="s">
        <v>29</v>
      </c>
      <c r="AC33" s="160"/>
      <c r="AD33" s="160"/>
      <c r="AE33" s="160"/>
      <c r="AF33" s="225"/>
      <c r="AG33" s="182"/>
      <c r="AH33" s="188"/>
      <c r="AI33" s="188"/>
      <c r="AJ33" s="188"/>
      <c r="AK33" s="188"/>
      <c r="AL33" s="188"/>
      <c r="AM33" s="188"/>
      <c r="AN33" s="207"/>
      <c r="AP33" s="83"/>
    </row>
    <row r="34" spans="2:42" ht="13.5" customHeight="1">
      <c r="B34" s="92"/>
      <c r="C34" s="104" t="s">
        <v>32</v>
      </c>
      <c r="D34" s="118"/>
      <c r="E34" s="118"/>
      <c r="F34" s="118"/>
      <c r="G34" s="118"/>
      <c r="H34" s="118"/>
      <c r="I34" s="118"/>
      <c r="J34" s="118"/>
      <c r="K34" s="118"/>
      <c r="L34" s="147"/>
      <c r="M34" s="160" t="s">
        <v>279</v>
      </c>
      <c r="N34" s="160"/>
      <c r="O34" s="160"/>
      <c r="P34" s="160"/>
      <c r="Q34" s="160"/>
      <c r="R34" s="160"/>
      <c r="S34" s="160"/>
      <c r="T34" s="193" t="s">
        <v>186</v>
      </c>
      <c r="U34" s="160"/>
      <c r="V34" s="160"/>
      <c r="W34" s="160"/>
      <c r="X34" s="193" t="s">
        <v>321</v>
      </c>
      <c r="Y34" s="160"/>
      <c r="Z34" s="160"/>
      <c r="AA34" s="160"/>
      <c r="AB34" s="160"/>
      <c r="AC34" s="160"/>
      <c r="AD34" s="160"/>
      <c r="AE34" s="160"/>
      <c r="AF34" s="160"/>
      <c r="AG34" s="160"/>
      <c r="AH34" s="160"/>
      <c r="AI34" s="160"/>
      <c r="AJ34" s="160"/>
      <c r="AK34" s="160"/>
      <c r="AL34" s="160"/>
      <c r="AM34" s="160"/>
      <c r="AN34" s="225"/>
      <c r="AP34" s="83"/>
    </row>
    <row r="35" spans="2:42" ht="14.25" customHeight="1">
      <c r="B35" s="92"/>
      <c r="C35" s="105"/>
      <c r="D35" s="119"/>
      <c r="E35" s="119"/>
      <c r="F35" s="119"/>
      <c r="G35" s="119"/>
      <c r="H35" s="119"/>
      <c r="I35" s="119"/>
      <c r="J35" s="119"/>
      <c r="K35" s="119"/>
      <c r="L35" s="148"/>
      <c r="M35" s="161" t="s">
        <v>242</v>
      </c>
      <c r="N35" s="161"/>
      <c r="O35" s="161"/>
      <c r="P35" s="161"/>
      <c r="Q35" s="178" t="s">
        <v>483</v>
      </c>
      <c r="R35" s="161"/>
      <c r="S35" s="161"/>
      <c r="T35" s="161"/>
      <c r="U35" s="161"/>
      <c r="V35" s="161" t="str">
        <v>郡市</v>
      </c>
      <c r="W35" s="161"/>
      <c r="X35" s="161"/>
      <c r="Y35" s="161"/>
      <c r="Z35" s="161"/>
      <c r="AA35" s="161"/>
      <c r="AB35" s="161"/>
      <c r="AC35" s="161"/>
      <c r="AD35" s="161"/>
      <c r="AE35" s="161"/>
      <c r="AF35" s="161"/>
      <c r="AG35" s="161"/>
      <c r="AH35" s="161"/>
      <c r="AI35" s="161"/>
      <c r="AJ35" s="161"/>
      <c r="AK35" s="161"/>
      <c r="AL35" s="161"/>
      <c r="AM35" s="161"/>
      <c r="AN35" s="240"/>
      <c r="AP35" s="83"/>
    </row>
    <row r="36" spans="2:42">
      <c r="B36" s="92"/>
      <c r="C36" s="106"/>
      <c r="D36" s="120"/>
      <c r="E36" s="120"/>
      <c r="F36" s="120"/>
      <c r="G36" s="120"/>
      <c r="H36" s="120"/>
      <c r="I36" s="120"/>
      <c r="J36" s="120"/>
      <c r="K36" s="120"/>
      <c r="L36" s="149"/>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241"/>
      <c r="AP36" s="83"/>
    </row>
    <row r="37" spans="2:42" ht="14.25" customHeight="1">
      <c r="B37" s="92"/>
      <c r="C37" s="101" t="s">
        <v>35</v>
      </c>
      <c r="D37" s="115"/>
      <c r="E37" s="115"/>
      <c r="F37" s="115"/>
      <c r="G37" s="115"/>
      <c r="H37" s="115"/>
      <c r="I37" s="115"/>
      <c r="J37" s="115"/>
      <c r="K37" s="115"/>
      <c r="L37" s="144"/>
      <c r="M37" s="96" t="s">
        <v>22</v>
      </c>
      <c r="N37" s="111"/>
      <c r="O37" s="111"/>
      <c r="P37" s="111"/>
      <c r="Q37" s="139"/>
      <c r="R37" s="182"/>
      <c r="S37" s="188"/>
      <c r="T37" s="188"/>
      <c r="U37" s="188"/>
      <c r="V37" s="188"/>
      <c r="W37" s="188"/>
      <c r="X37" s="188"/>
      <c r="Y37" s="188"/>
      <c r="Z37" s="188"/>
      <c r="AA37" s="207"/>
      <c r="AB37" s="213" t="s">
        <v>29</v>
      </c>
      <c r="AC37" s="160"/>
      <c r="AD37" s="160"/>
      <c r="AE37" s="160"/>
      <c r="AF37" s="225"/>
      <c r="AG37" s="182"/>
      <c r="AH37" s="188"/>
      <c r="AI37" s="188"/>
      <c r="AJ37" s="188"/>
      <c r="AK37" s="188"/>
      <c r="AL37" s="188"/>
      <c r="AM37" s="188"/>
      <c r="AN37" s="207"/>
      <c r="AP37" s="83"/>
    </row>
    <row r="38" spans="2:42" ht="14.25" customHeight="1">
      <c r="B38" s="92"/>
      <c r="C38" s="101" t="s">
        <v>42</v>
      </c>
      <c r="D38" s="115"/>
      <c r="E38" s="115"/>
      <c r="F38" s="115"/>
      <c r="G38" s="115"/>
      <c r="H38" s="115"/>
      <c r="I38" s="115"/>
      <c r="J38" s="115"/>
      <c r="K38" s="115"/>
      <c r="L38" s="144"/>
      <c r="M38" s="103"/>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46"/>
      <c r="AP38" s="83"/>
    </row>
    <row r="39" spans="2:42" ht="13.5" customHeight="1">
      <c r="B39" s="92"/>
      <c r="C39" s="98" t="s">
        <v>44</v>
      </c>
      <c r="D39" s="112"/>
      <c r="E39" s="112"/>
      <c r="F39" s="112"/>
      <c r="G39" s="112"/>
      <c r="H39" s="112"/>
      <c r="I39" s="112"/>
      <c r="J39" s="112"/>
      <c r="K39" s="112"/>
      <c r="L39" s="142"/>
      <c r="M39" s="160" t="s">
        <v>279</v>
      </c>
      <c r="N39" s="160"/>
      <c r="O39" s="160"/>
      <c r="P39" s="160"/>
      <c r="Q39" s="160"/>
      <c r="R39" s="160"/>
      <c r="S39" s="160"/>
      <c r="T39" s="193" t="s">
        <v>186</v>
      </c>
      <c r="U39" s="160"/>
      <c r="V39" s="160"/>
      <c r="W39" s="160"/>
      <c r="X39" s="193" t="s">
        <v>321</v>
      </c>
      <c r="Y39" s="160"/>
      <c r="Z39" s="160"/>
      <c r="AA39" s="160"/>
      <c r="AB39" s="160"/>
      <c r="AC39" s="160"/>
      <c r="AD39" s="160"/>
      <c r="AE39" s="160"/>
      <c r="AF39" s="160"/>
      <c r="AG39" s="160"/>
      <c r="AH39" s="160"/>
      <c r="AI39" s="160"/>
      <c r="AJ39" s="160"/>
      <c r="AK39" s="160"/>
      <c r="AL39" s="160"/>
      <c r="AM39" s="160"/>
      <c r="AN39" s="225"/>
      <c r="AP39" s="83"/>
    </row>
    <row r="40" spans="2:42" ht="14.25" customHeight="1">
      <c r="B40" s="92"/>
      <c r="C40" s="100"/>
      <c r="D40" s="114"/>
      <c r="E40" s="114"/>
      <c r="F40" s="114"/>
      <c r="G40" s="114"/>
      <c r="H40" s="114"/>
      <c r="I40" s="114"/>
      <c r="J40" s="114"/>
      <c r="K40" s="114"/>
      <c r="L40" s="143"/>
      <c r="M40" s="161" t="s">
        <v>242</v>
      </c>
      <c r="N40" s="161"/>
      <c r="O40" s="161"/>
      <c r="P40" s="161"/>
      <c r="Q40" s="178" t="s">
        <v>483</v>
      </c>
      <c r="R40" s="161"/>
      <c r="S40" s="161"/>
      <c r="T40" s="161"/>
      <c r="U40" s="161"/>
      <c r="V40" s="161" t="str">
        <v>郡市</v>
      </c>
      <c r="W40" s="161"/>
      <c r="X40" s="161"/>
      <c r="Y40" s="161"/>
      <c r="Z40" s="161"/>
      <c r="AA40" s="161"/>
      <c r="AB40" s="161"/>
      <c r="AC40" s="161"/>
      <c r="AD40" s="161"/>
      <c r="AE40" s="161"/>
      <c r="AF40" s="161"/>
      <c r="AG40" s="161"/>
      <c r="AH40" s="161"/>
      <c r="AI40" s="161"/>
      <c r="AJ40" s="161"/>
      <c r="AK40" s="161"/>
      <c r="AL40" s="161"/>
      <c r="AM40" s="161"/>
      <c r="AN40" s="240"/>
      <c r="AP40" s="83"/>
    </row>
    <row r="41" spans="2:42">
      <c r="B41" s="93"/>
      <c r="C41" s="99"/>
      <c r="D41" s="113"/>
      <c r="E41" s="113"/>
      <c r="F41" s="113"/>
      <c r="G41" s="113"/>
      <c r="H41" s="113"/>
      <c r="I41" s="113"/>
      <c r="J41" s="113"/>
      <c r="K41" s="113"/>
      <c r="L41" s="141"/>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241"/>
      <c r="AP41" s="83"/>
    </row>
    <row r="42" spans="2:42" ht="13.5" customHeight="1">
      <c r="B42" s="91" t="s">
        <v>290</v>
      </c>
      <c r="C42" s="107" t="s">
        <v>470</v>
      </c>
      <c r="D42" s="121"/>
      <c r="E42" s="121"/>
      <c r="F42" s="121"/>
      <c r="G42" s="121"/>
      <c r="H42" s="121"/>
      <c r="I42" s="121"/>
      <c r="J42" s="121"/>
      <c r="K42" s="121"/>
      <c r="L42" s="121"/>
      <c r="M42" s="163" t="s">
        <v>480</v>
      </c>
      <c r="N42" s="169"/>
      <c r="O42" s="172" t="s">
        <v>481</v>
      </c>
      <c r="P42" s="175"/>
      <c r="Q42" s="179"/>
      <c r="R42" s="184" t="s">
        <v>485</v>
      </c>
      <c r="S42" s="190"/>
      <c r="T42" s="190"/>
      <c r="U42" s="190"/>
      <c r="V42" s="190"/>
      <c r="W42" s="190"/>
      <c r="X42" s="190"/>
      <c r="Y42" s="190"/>
      <c r="Z42" s="203"/>
      <c r="AA42" s="209" t="s">
        <v>48</v>
      </c>
      <c r="AB42" s="214"/>
      <c r="AC42" s="214"/>
      <c r="AD42" s="218"/>
      <c r="AE42" s="221" t="s">
        <v>253</v>
      </c>
      <c r="AF42" s="226"/>
      <c r="AG42" s="226"/>
      <c r="AH42" s="226"/>
      <c r="AI42" s="228" t="s">
        <v>494</v>
      </c>
      <c r="AJ42" s="232"/>
      <c r="AK42" s="232"/>
      <c r="AL42" s="232"/>
      <c r="AM42" s="232"/>
      <c r="AN42" s="242"/>
      <c r="AP42" s="83"/>
    </row>
    <row r="43" spans="2:42" ht="14.25" customHeight="1">
      <c r="B43" s="92"/>
      <c r="C43" s="108"/>
      <c r="D43" s="122"/>
      <c r="E43" s="122"/>
      <c r="F43" s="122"/>
      <c r="G43" s="122"/>
      <c r="H43" s="122"/>
      <c r="I43" s="122"/>
      <c r="J43" s="122"/>
      <c r="K43" s="122"/>
      <c r="L43" s="122"/>
      <c r="M43" s="164"/>
      <c r="N43" s="170"/>
      <c r="O43" s="173" t="s">
        <v>482</v>
      </c>
      <c r="P43" s="176"/>
      <c r="Q43" s="180"/>
      <c r="R43" s="185"/>
      <c r="S43" s="191"/>
      <c r="T43" s="191"/>
      <c r="U43" s="191"/>
      <c r="V43" s="191"/>
      <c r="W43" s="191"/>
      <c r="X43" s="191"/>
      <c r="Y43" s="191"/>
      <c r="Z43" s="204"/>
      <c r="AA43" s="210" t="s">
        <v>493</v>
      </c>
      <c r="AB43" s="215"/>
      <c r="AC43" s="215"/>
      <c r="AD43" s="219"/>
      <c r="AE43" s="222" t="s">
        <v>438</v>
      </c>
      <c r="AF43" s="227"/>
      <c r="AG43" s="227"/>
      <c r="AH43" s="227"/>
      <c r="AI43" s="229" t="s">
        <v>247</v>
      </c>
      <c r="AJ43" s="233"/>
      <c r="AK43" s="233"/>
      <c r="AL43" s="233"/>
      <c r="AM43" s="233"/>
      <c r="AN43" s="243"/>
      <c r="AP43" s="83"/>
    </row>
    <row r="44" spans="2:42" ht="14.25" customHeight="1">
      <c r="B44" s="92"/>
      <c r="C44" s="89" t="s">
        <v>71</v>
      </c>
      <c r="D44" s="123"/>
      <c r="E44" s="129" t="s">
        <v>86</v>
      </c>
      <c r="F44" s="129"/>
      <c r="G44" s="129"/>
      <c r="H44" s="129"/>
      <c r="I44" s="129"/>
      <c r="J44" s="129"/>
      <c r="K44" s="129"/>
      <c r="L44" s="150"/>
      <c r="M44" s="165"/>
      <c r="N44" s="171"/>
      <c r="O44" s="174"/>
      <c r="P44" s="177"/>
      <c r="Q44" s="181"/>
      <c r="R44" s="186" t="s">
        <v>6</v>
      </c>
      <c r="S44" s="192" t="s">
        <v>176</v>
      </c>
      <c r="T44" s="192"/>
      <c r="U44" s="198" t="s">
        <v>6</v>
      </c>
      <c r="V44" s="192" t="s">
        <v>114</v>
      </c>
      <c r="W44" s="192"/>
      <c r="X44" s="198" t="s">
        <v>6</v>
      </c>
      <c r="Y44" s="192" t="s">
        <v>96</v>
      </c>
      <c r="Z44" s="205"/>
      <c r="AA44" s="211"/>
      <c r="AB44" s="216"/>
      <c r="AC44" s="216"/>
      <c r="AD44" s="220"/>
      <c r="AE44" s="211"/>
      <c r="AF44" s="216"/>
      <c r="AG44" s="216"/>
      <c r="AH44" s="220"/>
      <c r="AI44" s="230" t="s">
        <v>6</v>
      </c>
      <c r="AJ44" s="234" t="s">
        <v>137</v>
      </c>
      <c r="AK44" s="234"/>
      <c r="AL44" s="237" t="s">
        <v>113</v>
      </c>
      <c r="AM44" s="234" t="s">
        <v>383</v>
      </c>
      <c r="AN44" s="244"/>
      <c r="AP44" s="83"/>
    </row>
    <row r="45" spans="2:42" ht="14.25" customHeight="1">
      <c r="B45" s="92"/>
      <c r="C45" s="89"/>
      <c r="D45" s="123"/>
      <c r="E45" s="129" t="s">
        <v>333</v>
      </c>
      <c r="F45" s="134"/>
      <c r="G45" s="134"/>
      <c r="H45" s="134"/>
      <c r="I45" s="134"/>
      <c r="J45" s="134"/>
      <c r="K45" s="134"/>
      <c r="L45" s="151"/>
      <c r="M45" s="165"/>
      <c r="N45" s="171"/>
      <c r="O45" s="174"/>
      <c r="P45" s="177"/>
      <c r="Q45" s="181"/>
      <c r="R45" s="186" t="s">
        <v>6</v>
      </c>
      <c r="S45" s="192" t="s">
        <v>176</v>
      </c>
      <c r="T45" s="192"/>
      <c r="U45" s="198" t="s">
        <v>6</v>
      </c>
      <c r="V45" s="192" t="s">
        <v>114</v>
      </c>
      <c r="W45" s="192"/>
      <c r="X45" s="198" t="s">
        <v>6</v>
      </c>
      <c r="Y45" s="192" t="s">
        <v>96</v>
      </c>
      <c r="Z45" s="205"/>
      <c r="AA45" s="211"/>
      <c r="AB45" s="216"/>
      <c r="AC45" s="216"/>
      <c r="AD45" s="220"/>
      <c r="AE45" s="211"/>
      <c r="AF45" s="216"/>
      <c r="AG45" s="216"/>
      <c r="AH45" s="220"/>
      <c r="AI45" s="230" t="s">
        <v>6</v>
      </c>
      <c r="AJ45" s="234" t="s">
        <v>137</v>
      </c>
      <c r="AK45" s="234"/>
      <c r="AL45" s="237" t="s">
        <v>113</v>
      </c>
      <c r="AM45" s="234" t="s">
        <v>383</v>
      </c>
      <c r="AN45" s="244"/>
      <c r="AP45" s="83"/>
    </row>
    <row r="46" spans="2:42" ht="14.25" customHeight="1">
      <c r="B46" s="92"/>
      <c r="C46" s="89"/>
      <c r="D46" s="123"/>
      <c r="E46" s="129" t="s">
        <v>472</v>
      </c>
      <c r="F46" s="134"/>
      <c r="G46" s="134"/>
      <c r="H46" s="134"/>
      <c r="I46" s="134"/>
      <c r="J46" s="134"/>
      <c r="K46" s="134"/>
      <c r="L46" s="151"/>
      <c r="M46" s="165"/>
      <c r="N46" s="171"/>
      <c r="O46" s="174"/>
      <c r="P46" s="177"/>
      <c r="Q46" s="181"/>
      <c r="R46" s="186" t="s">
        <v>6</v>
      </c>
      <c r="S46" s="192" t="s">
        <v>176</v>
      </c>
      <c r="T46" s="192"/>
      <c r="U46" s="198" t="s">
        <v>6</v>
      </c>
      <c r="V46" s="192" t="s">
        <v>114</v>
      </c>
      <c r="W46" s="192"/>
      <c r="X46" s="198" t="s">
        <v>6</v>
      </c>
      <c r="Y46" s="192" t="s">
        <v>96</v>
      </c>
      <c r="Z46" s="205"/>
      <c r="AA46" s="211"/>
      <c r="AB46" s="216"/>
      <c r="AC46" s="216"/>
      <c r="AD46" s="220"/>
      <c r="AE46" s="211"/>
      <c r="AF46" s="216"/>
      <c r="AG46" s="216"/>
      <c r="AH46" s="220"/>
      <c r="AI46" s="230" t="s">
        <v>6</v>
      </c>
      <c r="AJ46" s="234" t="s">
        <v>137</v>
      </c>
      <c r="AK46" s="234"/>
      <c r="AL46" s="237" t="s">
        <v>113</v>
      </c>
      <c r="AM46" s="234" t="s">
        <v>383</v>
      </c>
      <c r="AN46" s="244"/>
      <c r="AP46" s="83"/>
    </row>
    <row r="47" spans="2:42" ht="14.25" customHeight="1">
      <c r="B47" s="92"/>
      <c r="C47" s="89"/>
      <c r="D47" s="123"/>
      <c r="E47" s="129" t="s">
        <v>473</v>
      </c>
      <c r="F47" s="134"/>
      <c r="G47" s="134"/>
      <c r="H47" s="134"/>
      <c r="I47" s="134"/>
      <c r="J47" s="134"/>
      <c r="K47" s="134"/>
      <c r="L47" s="151"/>
      <c r="M47" s="165"/>
      <c r="N47" s="171"/>
      <c r="O47" s="174"/>
      <c r="P47" s="177"/>
      <c r="Q47" s="181"/>
      <c r="R47" s="186" t="s">
        <v>6</v>
      </c>
      <c r="S47" s="192" t="s">
        <v>176</v>
      </c>
      <c r="T47" s="192"/>
      <c r="U47" s="198" t="s">
        <v>6</v>
      </c>
      <c r="V47" s="192" t="s">
        <v>114</v>
      </c>
      <c r="W47" s="192"/>
      <c r="X47" s="198" t="s">
        <v>6</v>
      </c>
      <c r="Y47" s="192" t="s">
        <v>96</v>
      </c>
      <c r="Z47" s="205"/>
      <c r="AA47" s="211"/>
      <c r="AB47" s="216"/>
      <c r="AC47" s="216"/>
      <c r="AD47" s="220"/>
      <c r="AE47" s="211"/>
      <c r="AF47" s="216"/>
      <c r="AG47" s="216"/>
      <c r="AH47" s="220"/>
      <c r="AI47" s="230" t="s">
        <v>6</v>
      </c>
      <c r="AJ47" s="234" t="s">
        <v>137</v>
      </c>
      <c r="AK47" s="234"/>
      <c r="AL47" s="237" t="s">
        <v>113</v>
      </c>
      <c r="AM47" s="234" t="s">
        <v>383</v>
      </c>
      <c r="AN47" s="244"/>
      <c r="AP47" s="83"/>
    </row>
    <row r="48" spans="2:42" ht="14.25" customHeight="1">
      <c r="B48" s="92"/>
      <c r="C48" s="89"/>
      <c r="D48" s="123"/>
      <c r="E48" s="129" t="s">
        <v>21</v>
      </c>
      <c r="F48" s="134"/>
      <c r="G48" s="134"/>
      <c r="H48" s="134"/>
      <c r="I48" s="134"/>
      <c r="J48" s="134"/>
      <c r="K48" s="134"/>
      <c r="L48" s="151"/>
      <c r="M48" s="165"/>
      <c r="N48" s="171"/>
      <c r="O48" s="174"/>
      <c r="P48" s="177"/>
      <c r="Q48" s="181"/>
      <c r="R48" s="186" t="s">
        <v>6</v>
      </c>
      <c r="S48" s="192" t="s">
        <v>176</v>
      </c>
      <c r="T48" s="192"/>
      <c r="U48" s="198" t="s">
        <v>6</v>
      </c>
      <c r="V48" s="192" t="s">
        <v>114</v>
      </c>
      <c r="W48" s="192"/>
      <c r="X48" s="198" t="s">
        <v>6</v>
      </c>
      <c r="Y48" s="192" t="s">
        <v>96</v>
      </c>
      <c r="Z48" s="205"/>
      <c r="AA48" s="211"/>
      <c r="AB48" s="216"/>
      <c r="AC48" s="216"/>
      <c r="AD48" s="220"/>
      <c r="AE48" s="211"/>
      <c r="AF48" s="216"/>
      <c r="AG48" s="216"/>
      <c r="AH48" s="220"/>
      <c r="AI48" s="230" t="s">
        <v>6</v>
      </c>
      <c r="AJ48" s="234" t="s">
        <v>137</v>
      </c>
      <c r="AK48" s="234"/>
      <c r="AL48" s="237" t="s">
        <v>113</v>
      </c>
      <c r="AM48" s="234" t="s">
        <v>383</v>
      </c>
      <c r="AN48" s="244"/>
      <c r="AP48" s="83"/>
    </row>
    <row r="49" spans="2:42" ht="14.25" customHeight="1">
      <c r="B49" s="92"/>
      <c r="C49" s="89"/>
      <c r="D49" s="123"/>
      <c r="E49" s="130" t="s">
        <v>474</v>
      </c>
      <c r="F49" s="135"/>
      <c r="G49" s="135"/>
      <c r="H49" s="135"/>
      <c r="I49" s="135"/>
      <c r="J49" s="135"/>
      <c r="K49" s="135"/>
      <c r="L49" s="152"/>
      <c r="M49" s="165"/>
      <c r="N49" s="171"/>
      <c r="O49" s="174"/>
      <c r="P49" s="177"/>
      <c r="Q49" s="181"/>
      <c r="R49" s="186" t="s">
        <v>6</v>
      </c>
      <c r="S49" s="192" t="s">
        <v>176</v>
      </c>
      <c r="T49" s="192"/>
      <c r="U49" s="198" t="s">
        <v>6</v>
      </c>
      <c r="V49" s="192" t="s">
        <v>114</v>
      </c>
      <c r="W49" s="192"/>
      <c r="X49" s="198" t="s">
        <v>6</v>
      </c>
      <c r="Y49" s="192" t="s">
        <v>96</v>
      </c>
      <c r="Z49" s="205"/>
      <c r="AA49" s="211"/>
      <c r="AB49" s="216"/>
      <c r="AC49" s="216"/>
      <c r="AD49" s="220"/>
      <c r="AE49" s="211"/>
      <c r="AF49" s="216"/>
      <c r="AG49" s="216"/>
      <c r="AH49" s="220"/>
      <c r="AI49" s="230" t="s">
        <v>6</v>
      </c>
      <c r="AJ49" s="234" t="s">
        <v>137</v>
      </c>
      <c r="AK49" s="234"/>
      <c r="AL49" s="237" t="s">
        <v>113</v>
      </c>
      <c r="AM49" s="234" t="s">
        <v>383</v>
      </c>
      <c r="AN49" s="244"/>
      <c r="AP49" s="83"/>
    </row>
    <row r="50" spans="2:42" ht="14.25" customHeight="1">
      <c r="B50" s="92"/>
      <c r="C50" s="89"/>
      <c r="D50" s="123"/>
      <c r="E50" s="130" t="s">
        <v>158</v>
      </c>
      <c r="F50" s="135"/>
      <c r="G50" s="135"/>
      <c r="H50" s="135"/>
      <c r="I50" s="135"/>
      <c r="J50" s="135"/>
      <c r="K50" s="135"/>
      <c r="L50" s="152"/>
      <c r="M50" s="165"/>
      <c r="N50" s="171"/>
      <c r="O50" s="174"/>
      <c r="P50" s="177"/>
      <c r="Q50" s="181"/>
      <c r="R50" s="186" t="s">
        <v>6</v>
      </c>
      <c r="S50" s="192" t="s">
        <v>176</v>
      </c>
      <c r="T50" s="192"/>
      <c r="U50" s="198" t="s">
        <v>6</v>
      </c>
      <c r="V50" s="192" t="s">
        <v>114</v>
      </c>
      <c r="W50" s="192"/>
      <c r="X50" s="198" t="s">
        <v>6</v>
      </c>
      <c r="Y50" s="192" t="s">
        <v>96</v>
      </c>
      <c r="Z50" s="205"/>
      <c r="AA50" s="211"/>
      <c r="AB50" s="216"/>
      <c r="AC50" s="216"/>
      <c r="AD50" s="220"/>
      <c r="AE50" s="211"/>
      <c r="AF50" s="216"/>
      <c r="AG50" s="216"/>
      <c r="AH50" s="220"/>
      <c r="AI50" s="230" t="s">
        <v>6</v>
      </c>
      <c r="AJ50" s="234" t="s">
        <v>137</v>
      </c>
      <c r="AK50" s="234"/>
      <c r="AL50" s="237" t="s">
        <v>113</v>
      </c>
      <c r="AM50" s="234" t="s">
        <v>383</v>
      </c>
      <c r="AN50" s="244"/>
      <c r="AP50" s="83"/>
    </row>
    <row r="51" spans="2:42" ht="14.25" customHeight="1">
      <c r="B51" s="92"/>
      <c r="C51" s="89"/>
      <c r="D51" s="124"/>
      <c r="E51" s="130" t="s">
        <v>18</v>
      </c>
      <c r="F51" s="136"/>
      <c r="G51" s="136"/>
      <c r="H51" s="136"/>
      <c r="I51" s="136"/>
      <c r="J51" s="136"/>
      <c r="K51" s="136"/>
      <c r="L51" s="153"/>
      <c r="M51" s="165"/>
      <c r="N51" s="171"/>
      <c r="O51" s="174"/>
      <c r="P51" s="177"/>
      <c r="Q51" s="181"/>
      <c r="R51" s="186" t="s">
        <v>6</v>
      </c>
      <c r="S51" s="192" t="s">
        <v>176</v>
      </c>
      <c r="T51" s="192"/>
      <c r="U51" s="198" t="s">
        <v>6</v>
      </c>
      <c r="V51" s="192" t="s">
        <v>114</v>
      </c>
      <c r="W51" s="192"/>
      <c r="X51" s="198" t="s">
        <v>6</v>
      </c>
      <c r="Y51" s="192" t="s">
        <v>96</v>
      </c>
      <c r="Z51" s="205"/>
      <c r="AA51" s="211"/>
      <c r="AB51" s="216"/>
      <c r="AC51" s="216"/>
      <c r="AD51" s="220"/>
      <c r="AE51" s="211"/>
      <c r="AF51" s="216"/>
      <c r="AG51" s="216"/>
      <c r="AH51" s="220"/>
      <c r="AI51" s="230" t="s">
        <v>6</v>
      </c>
      <c r="AJ51" s="234" t="s">
        <v>137</v>
      </c>
      <c r="AK51" s="234"/>
      <c r="AL51" s="237" t="s">
        <v>113</v>
      </c>
      <c r="AM51" s="234" t="s">
        <v>383</v>
      </c>
      <c r="AN51" s="244"/>
      <c r="AP51" s="83"/>
    </row>
    <row r="52" spans="2:42" ht="14.25" customHeight="1">
      <c r="B52" s="92"/>
      <c r="C52" s="89"/>
      <c r="D52" s="124"/>
      <c r="E52" s="131" t="s">
        <v>263</v>
      </c>
      <c r="F52" s="137"/>
      <c r="G52" s="137"/>
      <c r="H52" s="137"/>
      <c r="I52" s="137"/>
      <c r="J52" s="137"/>
      <c r="K52" s="137"/>
      <c r="L52" s="154"/>
      <c r="M52" s="165"/>
      <c r="N52" s="171"/>
      <c r="O52" s="174"/>
      <c r="P52" s="177"/>
      <c r="Q52" s="181"/>
      <c r="R52" s="186" t="s">
        <v>6</v>
      </c>
      <c r="S52" s="192" t="s">
        <v>176</v>
      </c>
      <c r="T52" s="192"/>
      <c r="U52" s="198" t="s">
        <v>6</v>
      </c>
      <c r="V52" s="192" t="s">
        <v>114</v>
      </c>
      <c r="W52" s="192"/>
      <c r="X52" s="198" t="s">
        <v>6</v>
      </c>
      <c r="Y52" s="192" t="s">
        <v>96</v>
      </c>
      <c r="Z52" s="205"/>
      <c r="AA52" s="211"/>
      <c r="AB52" s="216"/>
      <c r="AC52" s="216"/>
      <c r="AD52" s="220"/>
      <c r="AE52" s="211"/>
      <c r="AF52" s="216"/>
      <c r="AG52" s="216"/>
      <c r="AH52" s="220"/>
      <c r="AI52" s="230" t="s">
        <v>6</v>
      </c>
      <c r="AJ52" s="234" t="s">
        <v>137</v>
      </c>
      <c r="AK52" s="234"/>
      <c r="AL52" s="237" t="s">
        <v>113</v>
      </c>
      <c r="AM52" s="234" t="s">
        <v>383</v>
      </c>
      <c r="AN52" s="244"/>
      <c r="AP52" s="83"/>
    </row>
    <row r="53" spans="2:42" ht="14.25" customHeight="1">
      <c r="B53" s="92"/>
      <c r="C53" s="89"/>
      <c r="D53" s="124"/>
      <c r="E53" s="132" t="s">
        <v>475</v>
      </c>
      <c r="F53" s="138"/>
      <c r="G53" s="138"/>
      <c r="H53" s="138"/>
      <c r="I53" s="138"/>
      <c r="J53" s="138"/>
      <c r="K53" s="138"/>
      <c r="L53" s="155"/>
      <c r="M53" s="165"/>
      <c r="N53" s="171"/>
      <c r="O53" s="174"/>
      <c r="P53" s="177"/>
      <c r="Q53" s="181"/>
      <c r="R53" s="186" t="s">
        <v>6</v>
      </c>
      <c r="S53" s="192" t="s">
        <v>176</v>
      </c>
      <c r="T53" s="192"/>
      <c r="U53" s="198" t="s">
        <v>6</v>
      </c>
      <c r="V53" s="192" t="s">
        <v>114</v>
      </c>
      <c r="W53" s="192"/>
      <c r="X53" s="198" t="s">
        <v>6</v>
      </c>
      <c r="Y53" s="192" t="s">
        <v>96</v>
      </c>
      <c r="Z53" s="205"/>
      <c r="AA53" s="211"/>
      <c r="AB53" s="216"/>
      <c r="AC53" s="216"/>
      <c r="AD53" s="220"/>
      <c r="AE53" s="211"/>
      <c r="AF53" s="216"/>
      <c r="AG53" s="216"/>
      <c r="AH53" s="220"/>
      <c r="AI53" s="230" t="s">
        <v>6</v>
      </c>
      <c r="AJ53" s="234" t="s">
        <v>137</v>
      </c>
      <c r="AK53" s="234"/>
      <c r="AL53" s="237" t="s">
        <v>113</v>
      </c>
      <c r="AM53" s="234" t="s">
        <v>383</v>
      </c>
      <c r="AN53" s="244"/>
      <c r="AP53" s="83"/>
    </row>
    <row r="54" spans="2:42" ht="14.25" customHeight="1">
      <c r="B54" s="92"/>
      <c r="C54" s="89"/>
      <c r="D54" s="125"/>
      <c r="E54" s="133" t="s">
        <v>394</v>
      </c>
      <c r="F54" s="133"/>
      <c r="G54" s="133"/>
      <c r="H54" s="133"/>
      <c r="I54" s="133"/>
      <c r="J54" s="133"/>
      <c r="K54" s="133"/>
      <c r="L54" s="156"/>
      <c r="M54" s="165"/>
      <c r="N54" s="171"/>
      <c r="O54" s="174"/>
      <c r="P54" s="177"/>
      <c r="Q54" s="181"/>
      <c r="R54" s="186" t="s">
        <v>6</v>
      </c>
      <c r="S54" s="192" t="s">
        <v>176</v>
      </c>
      <c r="T54" s="192"/>
      <c r="U54" s="198" t="s">
        <v>6</v>
      </c>
      <c r="V54" s="192" t="s">
        <v>114</v>
      </c>
      <c r="W54" s="192"/>
      <c r="X54" s="198" t="s">
        <v>6</v>
      </c>
      <c r="Y54" s="192" t="s">
        <v>96</v>
      </c>
      <c r="Z54" s="205"/>
      <c r="AA54" s="211"/>
      <c r="AB54" s="216"/>
      <c r="AC54" s="216"/>
      <c r="AD54" s="220"/>
      <c r="AE54" s="211"/>
      <c r="AF54" s="216"/>
      <c r="AG54" s="216"/>
      <c r="AH54" s="220"/>
      <c r="AI54" s="230" t="s">
        <v>6</v>
      </c>
      <c r="AJ54" s="234" t="s">
        <v>137</v>
      </c>
      <c r="AK54" s="234"/>
      <c r="AL54" s="237" t="s">
        <v>113</v>
      </c>
      <c r="AM54" s="234" t="s">
        <v>383</v>
      </c>
      <c r="AN54" s="244"/>
      <c r="AP54" s="83"/>
    </row>
    <row r="55" spans="2:42" ht="14.25" customHeight="1">
      <c r="B55" s="92"/>
      <c r="C55" s="89"/>
      <c r="D55" s="123"/>
      <c r="E55" s="130" t="s">
        <v>5</v>
      </c>
      <c r="F55" s="135"/>
      <c r="G55" s="135"/>
      <c r="H55" s="135"/>
      <c r="I55" s="135"/>
      <c r="J55" s="135"/>
      <c r="K55" s="135"/>
      <c r="L55" s="152"/>
      <c r="M55" s="165"/>
      <c r="N55" s="171"/>
      <c r="O55" s="174"/>
      <c r="P55" s="177"/>
      <c r="Q55" s="181"/>
      <c r="R55" s="186" t="s">
        <v>6</v>
      </c>
      <c r="S55" s="192" t="s">
        <v>176</v>
      </c>
      <c r="T55" s="192"/>
      <c r="U55" s="198" t="s">
        <v>6</v>
      </c>
      <c r="V55" s="192" t="s">
        <v>114</v>
      </c>
      <c r="W55" s="192"/>
      <c r="X55" s="198" t="s">
        <v>6</v>
      </c>
      <c r="Y55" s="192" t="s">
        <v>96</v>
      </c>
      <c r="Z55" s="205"/>
      <c r="AA55" s="211"/>
      <c r="AB55" s="216"/>
      <c r="AC55" s="216"/>
      <c r="AD55" s="220"/>
      <c r="AE55" s="211"/>
      <c r="AF55" s="216"/>
      <c r="AG55" s="216"/>
      <c r="AH55" s="220"/>
      <c r="AI55" s="230" t="s">
        <v>6</v>
      </c>
      <c r="AJ55" s="234" t="s">
        <v>137</v>
      </c>
      <c r="AK55" s="234"/>
      <c r="AL55" s="237" t="s">
        <v>113</v>
      </c>
      <c r="AM55" s="234" t="s">
        <v>383</v>
      </c>
      <c r="AN55" s="244"/>
      <c r="AP55" s="83"/>
    </row>
    <row r="56" spans="2:42" ht="14.25" customHeight="1">
      <c r="B56" s="92"/>
      <c r="C56" s="90"/>
      <c r="D56" s="123"/>
      <c r="E56" s="130" t="s">
        <v>98</v>
      </c>
      <c r="F56" s="135"/>
      <c r="G56" s="135"/>
      <c r="H56" s="135"/>
      <c r="I56" s="135"/>
      <c r="J56" s="135"/>
      <c r="K56" s="135"/>
      <c r="L56" s="152"/>
      <c r="M56" s="165"/>
      <c r="N56" s="171"/>
      <c r="O56" s="174"/>
      <c r="P56" s="177"/>
      <c r="Q56" s="181"/>
      <c r="R56" s="186" t="s">
        <v>6</v>
      </c>
      <c r="S56" s="192" t="s">
        <v>176</v>
      </c>
      <c r="T56" s="192"/>
      <c r="U56" s="198" t="s">
        <v>6</v>
      </c>
      <c r="V56" s="192" t="s">
        <v>114</v>
      </c>
      <c r="W56" s="192"/>
      <c r="X56" s="198" t="s">
        <v>6</v>
      </c>
      <c r="Y56" s="192" t="s">
        <v>96</v>
      </c>
      <c r="Z56" s="205"/>
      <c r="AA56" s="211"/>
      <c r="AB56" s="216"/>
      <c r="AC56" s="216"/>
      <c r="AD56" s="220"/>
      <c r="AE56" s="211"/>
      <c r="AF56" s="216"/>
      <c r="AG56" s="216"/>
      <c r="AH56" s="220"/>
      <c r="AI56" s="230" t="s">
        <v>6</v>
      </c>
      <c r="AJ56" s="234" t="s">
        <v>137</v>
      </c>
      <c r="AK56" s="234"/>
      <c r="AL56" s="237" t="s">
        <v>113</v>
      </c>
      <c r="AM56" s="234" t="s">
        <v>383</v>
      </c>
      <c r="AN56" s="244"/>
      <c r="AP56" s="83"/>
    </row>
    <row r="57" spans="2:42" ht="14.25" customHeight="1">
      <c r="B57" s="94"/>
      <c r="C57" s="103" t="s">
        <v>241</v>
      </c>
      <c r="D57" s="117"/>
      <c r="E57" s="117"/>
      <c r="F57" s="117"/>
      <c r="G57" s="117"/>
      <c r="H57" s="117"/>
      <c r="I57" s="117"/>
      <c r="J57" s="117"/>
      <c r="K57" s="117"/>
      <c r="L57" s="117"/>
      <c r="M57" s="165"/>
      <c r="N57" s="171"/>
      <c r="O57" s="174"/>
      <c r="P57" s="177"/>
      <c r="Q57" s="181"/>
      <c r="R57" s="186" t="s">
        <v>6</v>
      </c>
      <c r="S57" s="192" t="s">
        <v>176</v>
      </c>
      <c r="T57" s="192"/>
      <c r="U57" s="198" t="s">
        <v>6</v>
      </c>
      <c r="V57" s="192" t="s">
        <v>114</v>
      </c>
      <c r="W57" s="192"/>
      <c r="X57" s="198" t="s">
        <v>6</v>
      </c>
      <c r="Y57" s="192" t="s">
        <v>96</v>
      </c>
      <c r="Z57" s="205"/>
      <c r="AA57" s="211"/>
      <c r="AB57" s="216"/>
      <c r="AC57" s="216"/>
      <c r="AD57" s="220"/>
      <c r="AE57" s="211"/>
      <c r="AF57" s="216"/>
      <c r="AG57" s="216"/>
      <c r="AH57" s="220"/>
      <c r="AI57" s="231"/>
      <c r="AJ57" s="235"/>
      <c r="AK57" s="235"/>
      <c r="AL57" s="235"/>
      <c r="AM57" s="235"/>
      <c r="AN57" s="245"/>
      <c r="AP57" s="83"/>
    </row>
    <row r="58" spans="2:42" ht="14.25" customHeight="1">
      <c r="B58" s="94"/>
      <c r="C58" s="103" t="s">
        <v>462</v>
      </c>
      <c r="D58" s="117"/>
      <c r="E58" s="117"/>
      <c r="F58" s="117"/>
      <c r="G58" s="117"/>
      <c r="H58" s="117"/>
      <c r="I58" s="117"/>
      <c r="J58" s="117"/>
      <c r="K58" s="117"/>
      <c r="L58" s="117"/>
      <c r="M58" s="165"/>
      <c r="N58" s="171"/>
      <c r="O58" s="174"/>
      <c r="P58" s="177"/>
      <c r="Q58" s="181"/>
      <c r="R58" s="186" t="s">
        <v>6</v>
      </c>
      <c r="S58" s="192" t="s">
        <v>176</v>
      </c>
      <c r="T58" s="192"/>
      <c r="U58" s="198" t="s">
        <v>6</v>
      </c>
      <c r="V58" s="192" t="s">
        <v>114</v>
      </c>
      <c r="W58" s="192"/>
      <c r="X58" s="198" t="s">
        <v>6</v>
      </c>
      <c r="Y58" s="192" t="s">
        <v>96</v>
      </c>
      <c r="Z58" s="205"/>
      <c r="AA58" s="211"/>
      <c r="AB58" s="216"/>
      <c r="AC58" s="216"/>
      <c r="AD58" s="220"/>
      <c r="AE58" s="211"/>
      <c r="AF58" s="216"/>
      <c r="AG58" s="216"/>
      <c r="AH58" s="220"/>
      <c r="AI58" s="231"/>
      <c r="AJ58" s="235"/>
      <c r="AK58" s="235"/>
      <c r="AL58" s="235"/>
      <c r="AM58" s="235"/>
      <c r="AN58" s="245"/>
      <c r="AP58" s="83"/>
    </row>
    <row r="59" spans="2:42" ht="14.25" customHeight="1">
      <c r="B59" s="95" t="s">
        <v>20</v>
      </c>
      <c r="C59" s="95"/>
      <c r="D59" s="95"/>
      <c r="E59" s="95"/>
      <c r="F59" s="95"/>
      <c r="G59" s="95"/>
      <c r="H59" s="95"/>
      <c r="I59" s="95"/>
      <c r="J59" s="95"/>
      <c r="K59" s="95"/>
      <c r="L59" s="157"/>
      <c r="M59" s="166"/>
      <c r="N59" s="166"/>
      <c r="O59" s="166"/>
      <c r="P59" s="166"/>
      <c r="Q59" s="166"/>
      <c r="R59" s="187"/>
      <c r="S59" s="187"/>
      <c r="T59" s="187"/>
      <c r="U59" s="199"/>
      <c r="V59" s="200" t="s">
        <v>488</v>
      </c>
      <c r="W59" s="202"/>
      <c r="X59" s="202"/>
      <c r="Y59" s="202"/>
      <c r="Z59" s="202"/>
      <c r="AA59" s="202"/>
      <c r="AB59" s="217"/>
      <c r="AC59" s="217"/>
      <c r="AD59" s="217"/>
      <c r="AE59" s="223"/>
      <c r="AF59" s="223"/>
      <c r="AG59" s="223"/>
      <c r="AH59" s="223"/>
      <c r="AI59" s="223"/>
      <c r="AJ59" s="236"/>
      <c r="AK59" s="223"/>
      <c r="AL59" s="223"/>
      <c r="AM59" s="223"/>
      <c r="AN59" s="246"/>
      <c r="AP59" s="83"/>
    </row>
    <row r="60" spans="2:42" ht="14.25" customHeight="1">
      <c r="B60" s="88" t="s">
        <v>238</v>
      </c>
      <c r="C60" s="109" t="s">
        <v>471</v>
      </c>
      <c r="D60" s="126"/>
      <c r="E60" s="126"/>
      <c r="F60" s="126"/>
      <c r="G60" s="126"/>
      <c r="H60" s="126"/>
      <c r="I60" s="126"/>
      <c r="J60" s="126"/>
      <c r="K60" s="126"/>
      <c r="L60" s="126"/>
      <c r="M60" s="126"/>
      <c r="N60" s="126"/>
      <c r="O60" s="126"/>
      <c r="P60" s="126"/>
      <c r="Q60" s="126"/>
      <c r="R60" s="126"/>
      <c r="S60" s="126"/>
      <c r="T60" s="194"/>
      <c r="U60" s="109" t="s">
        <v>436</v>
      </c>
      <c r="V60" s="201"/>
      <c r="W60" s="201"/>
      <c r="X60" s="201"/>
      <c r="Y60" s="201"/>
      <c r="Z60" s="201"/>
      <c r="AA60" s="201"/>
      <c r="AB60" s="201"/>
      <c r="AC60" s="201"/>
      <c r="AD60" s="201"/>
      <c r="AE60" s="201"/>
      <c r="AF60" s="201"/>
      <c r="AG60" s="201"/>
      <c r="AH60" s="201"/>
      <c r="AI60" s="201"/>
      <c r="AJ60" s="201"/>
      <c r="AK60" s="201"/>
      <c r="AL60" s="201"/>
      <c r="AM60" s="201"/>
      <c r="AN60" s="247"/>
      <c r="AP60" s="83"/>
    </row>
    <row r="61" spans="2:42">
      <c r="B61" s="89"/>
      <c r="C61" s="107"/>
      <c r="D61" s="121"/>
      <c r="E61" s="121"/>
      <c r="F61" s="121"/>
      <c r="G61" s="121"/>
      <c r="H61" s="121"/>
      <c r="I61" s="121"/>
      <c r="J61" s="121"/>
      <c r="K61" s="121"/>
      <c r="L61" s="121"/>
      <c r="M61" s="121"/>
      <c r="N61" s="121"/>
      <c r="O61" s="121"/>
      <c r="P61" s="121"/>
      <c r="Q61" s="121"/>
      <c r="R61" s="121"/>
      <c r="S61" s="121"/>
      <c r="T61" s="195"/>
      <c r="U61" s="107"/>
      <c r="V61" s="121"/>
      <c r="W61" s="121"/>
      <c r="X61" s="121"/>
      <c r="Y61" s="121"/>
      <c r="Z61" s="121"/>
      <c r="AA61" s="121"/>
      <c r="AB61" s="121"/>
      <c r="AC61" s="121"/>
      <c r="AD61" s="121"/>
      <c r="AE61" s="121"/>
      <c r="AF61" s="121"/>
      <c r="AG61" s="121"/>
      <c r="AH61" s="121"/>
      <c r="AI61" s="121"/>
      <c r="AJ61" s="121"/>
      <c r="AK61" s="121"/>
      <c r="AL61" s="121"/>
      <c r="AM61" s="121"/>
      <c r="AN61" s="195"/>
      <c r="AP61" s="83"/>
    </row>
    <row r="62" spans="2:42">
      <c r="B62" s="89"/>
      <c r="C62" s="108"/>
      <c r="D62" s="122"/>
      <c r="E62" s="122"/>
      <c r="F62" s="122"/>
      <c r="G62" s="122"/>
      <c r="H62" s="122"/>
      <c r="I62" s="122"/>
      <c r="J62" s="122"/>
      <c r="K62" s="122"/>
      <c r="L62" s="122"/>
      <c r="M62" s="122"/>
      <c r="N62" s="122"/>
      <c r="O62" s="122"/>
      <c r="P62" s="122"/>
      <c r="Q62" s="122"/>
      <c r="R62" s="122"/>
      <c r="S62" s="122"/>
      <c r="T62" s="196"/>
      <c r="U62" s="108"/>
      <c r="V62" s="122"/>
      <c r="W62" s="122"/>
      <c r="X62" s="122"/>
      <c r="Y62" s="122"/>
      <c r="Z62" s="122"/>
      <c r="AA62" s="122"/>
      <c r="AB62" s="122"/>
      <c r="AC62" s="122"/>
      <c r="AD62" s="122"/>
      <c r="AE62" s="122"/>
      <c r="AF62" s="122"/>
      <c r="AG62" s="122"/>
      <c r="AH62" s="122"/>
      <c r="AI62" s="122"/>
      <c r="AJ62" s="122"/>
      <c r="AK62" s="122"/>
      <c r="AL62" s="122"/>
      <c r="AM62" s="122"/>
      <c r="AN62" s="196"/>
      <c r="AP62" s="83"/>
    </row>
    <row r="63" spans="2:42">
      <c r="B63" s="89"/>
      <c r="C63" s="108"/>
      <c r="D63" s="122"/>
      <c r="E63" s="122"/>
      <c r="F63" s="122"/>
      <c r="G63" s="122"/>
      <c r="H63" s="122"/>
      <c r="I63" s="122"/>
      <c r="J63" s="122"/>
      <c r="K63" s="122"/>
      <c r="L63" s="122"/>
      <c r="M63" s="122"/>
      <c r="N63" s="122"/>
      <c r="O63" s="122"/>
      <c r="P63" s="122"/>
      <c r="Q63" s="122"/>
      <c r="R63" s="122"/>
      <c r="S63" s="122"/>
      <c r="T63" s="196"/>
      <c r="U63" s="108"/>
      <c r="V63" s="122"/>
      <c r="W63" s="122"/>
      <c r="X63" s="122"/>
      <c r="Y63" s="122"/>
      <c r="Z63" s="122"/>
      <c r="AA63" s="122"/>
      <c r="AB63" s="122"/>
      <c r="AC63" s="122"/>
      <c r="AD63" s="122"/>
      <c r="AE63" s="122"/>
      <c r="AF63" s="122"/>
      <c r="AG63" s="122"/>
      <c r="AH63" s="122"/>
      <c r="AI63" s="122"/>
      <c r="AJ63" s="122"/>
      <c r="AK63" s="122"/>
      <c r="AL63" s="122"/>
      <c r="AM63" s="122"/>
      <c r="AN63" s="196"/>
      <c r="AP63" s="83"/>
    </row>
    <row r="64" spans="2:42">
      <c r="B64" s="90"/>
      <c r="C64" s="110"/>
      <c r="D64" s="127"/>
      <c r="E64" s="127"/>
      <c r="F64" s="127"/>
      <c r="G64" s="127"/>
      <c r="H64" s="127"/>
      <c r="I64" s="127"/>
      <c r="J64" s="127"/>
      <c r="K64" s="127"/>
      <c r="L64" s="127"/>
      <c r="M64" s="127"/>
      <c r="N64" s="127"/>
      <c r="O64" s="127"/>
      <c r="P64" s="127"/>
      <c r="Q64" s="127"/>
      <c r="R64" s="127"/>
      <c r="S64" s="127"/>
      <c r="T64" s="197"/>
      <c r="U64" s="110"/>
      <c r="V64" s="127"/>
      <c r="W64" s="127"/>
      <c r="X64" s="127"/>
      <c r="Y64" s="127"/>
      <c r="Z64" s="127"/>
      <c r="AA64" s="127"/>
      <c r="AB64" s="127"/>
      <c r="AC64" s="127"/>
      <c r="AD64" s="127"/>
      <c r="AE64" s="127"/>
      <c r="AF64" s="127"/>
      <c r="AG64" s="127"/>
      <c r="AH64" s="127"/>
      <c r="AI64" s="127"/>
      <c r="AJ64" s="127"/>
      <c r="AK64" s="127"/>
      <c r="AL64" s="127"/>
      <c r="AM64" s="127"/>
      <c r="AN64" s="197"/>
      <c r="AP64" s="83"/>
    </row>
    <row r="65" spans="2:43" ht="14.25" customHeight="1">
      <c r="B65" s="96" t="s">
        <v>458</v>
      </c>
      <c r="C65" s="111"/>
      <c r="D65" s="111"/>
      <c r="E65" s="111"/>
      <c r="F65" s="139"/>
      <c r="G65" s="95" t="s">
        <v>53</v>
      </c>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P65" s="83"/>
    </row>
    <row r="67" spans="2:43">
      <c r="B67" s="84" t="s">
        <v>292</v>
      </c>
    </row>
    <row r="68" spans="2:43">
      <c r="B68" s="84" t="s">
        <v>244</v>
      </c>
    </row>
    <row r="69" spans="2:43">
      <c r="B69" s="84" t="s">
        <v>463</v>
      </c>
    </row>
    <row r="70" spans="2:43">
      <c r="B70" s="84" t="s">
        <v>252</v>
      </c>
    </row>
    <row r="71" spans="2:43">
      <c r="B71" s="84" t="s">
        <v>401</v>
      </c>
    </row>
    <row r="72" spans="2:43">
      <c r="B72" s="84" t="s">
        <v>243</v>
      </c>
    </row>
    <row r="73" spans="2:43">
      <c r="B73" s="84" t="s">
        <v>821</v>
      </c>
      <c r="AP73" s="83"/>
      <c r="AQ73" s="84"/>
    </row>
    <row r="74" spans="2:43">
      <c r="B74" s="84"/>
      <c r="E74" s="83" t="s">
        <v>477</v>
      </c>
      <c r="AP74" s="83"/>
      <c r="AQ74" s="84"/>
    </row>
    <row r="75" spans="2:43">
      <c r="B75" s="84" t="s">
        <v>388</v>
      </c>
    </row>
    <row r="76" spans="2:43">
      <c r="B76" s="84" t="s">
        <v>464</v>
      </c>
    </row>
    <row r="77" spans="2:43">
      <c r="B77" s="84" t="s">
        <v>311</v>
      </c>
    </row>
    <row r="91" spans="2:2" ht="12.75" customHeight="1">
      <c r="B91" s="97"/>
    </row>
    <row r="92" spans="2:2" ht="12.75" customHeight="1">
      <c r="B92" s="97" t="s">
        <v>467</v>
      </c>
    </row>
    <row r="93" spans="2:2" ht="12.75" customHeight="1">
      <c r="B93" s="97" t="s">
        <v>135</v>
      </c>
    </row>
    <row r="94" spans="2:2" ht="12.75" customHeight="1">
      <c r="B94" s="97" t="s">
        <v>45</v>
      </c>
    </row>
    <row r="95" spans="2:2" ht="12.75" customHeight="1">
      <c r="B95" s="97" t="s">
        <v>222</v>
      </c>
    </row>
    <row r="96" spans="2:2" ht="12.75" customHeight="1">
      <c r="B96" s="97" t="s">
        <v>468</v>
      </c>
    </row>
    <row r="97" spans="2:2" ht="12.75" customHeight="1">
      <c r="B97" s="97" t="s">
        <v>268</v>
      </c>
    </row>
    <row r="98" spans="2:2" ht="12.75" customHeight="1">
      <c r="B98" s="97" t="s">
        <v>278</v>
      </c>
    </row>
    <row r="99" spans="2:2" ht="12.75" customHeight="1">
      <c r="B99" s="97" t="s">
        <v>359</v>
      </c>
    </row>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sheetData>
  <mergeCells count="263">
    <mergeCell ref="AB3:AF3"/>
    <mergeCell ref="AG3:AN3"/>
    <mergeCell ref="B5:AN5"/>
    <mergeCell ref="B6:AN6"/>
    <mergeCell ref="AF7:AG7"/>
    <mergeCell ref="AI7:AJ7"/>
    <mergeCell ref="AL7:AM7"/>
    <mergeCell ref="E9:I9"/>
    <mergeCell ref="AB11:AM11"/>
    <mergeCell ref="AB12:AM12"/>
    <mergeCell ref="AD13:AM13"/>
    <mergeCell ref="C17:L17"/>
    <mergeCell ref="M17:AN17"/>
    <mergeCell ref="C18:L18"/>
    <mergeCell ref="M18:AN18"/>
    <mergeCell ref="M19:P19"/>
    <mergeCell ref="Q19:S19"/>
    <mergeCell ref="U19:W19"/>
    <mergeCell ref="Y19:AN19"/>
    <mergeCell ref="M20:P20"/>
    <mergeCell ref="R20:U20"/>
    <mergeCell ref="V20:W20"/>
    <mergeCell ref="X20:AN20"/>
    <mergeCell ref="M21:AN21"/>
    <mergeCell ref="C22:L22"/>
    <mergeCell ref="M22:Q22"/>
    <mergeCell ref="R22:AA22"/>
    <mergeCell ref="AB22:AF22"/>
    <mergeCell ref="AG22:AN22"/>
    <mergeCell ref="C23:L23"/>
    <mergeCell ref="M23:U23"/>
    <mergeCell ref="V23:AA23"/>
    <mergeCell ref="AB23:AN23"/>
    <mergeCell ref="C24:L24"/>
    <mergeCell ref="M24:Q24"/>
    <mergeCell ref="R24:AA24"/>
    <mergeCell ref="AB24:AF24"/>
    <mergeCell ref="AG24:AN24"/>
    <mergeCell ref="M25:P25"/>
    <mergeCell ref="Q25:S25"/>
    <mergeCell ref="U25:W25"/>
    <mergeCell ref="Y25:AN25"/>
    <mergeCell ref="M26:P26"/>
    <mergeCell ref="R26:U26"/>
    <mergeCell ref="V26:W26"/>
    <mergeCell ref="X26:AN26"/>
    <mergeCell ref="M27:AN27"/>
    <mergeCell ref="C28:L28"/>
    <mergeCell ref="M28:AN28"/>
    <mergeCell ref="C29:L29"/>
    <mergeCell ref="M29:AN29"/>
    <mergeCell ref="M30:P30"/>
    <mergeCell ref="Q30:S30"/>
    <mergeCell ref="U30:W30"/>
    <mergeCell ref="Y30:AN30"/>
    <mergeCell ref="M31:P31"/>
    <mergeCell ref="R31:U31"/>
    <mergeCell ref="V31:W31"/>
    <mergeCell ref="X31:AN31"/>
    <mergeCell ref="M32:AN32"/>
    <mergeCell ref="C33:L33"/>
    <mergeCell ref="M33:Q33"/>
    <mergeCell ref="R33:AA33"/>
    <mergeCell ref="AB33:AF33"/>
    <mergeCell ref="AG33:AN33"/>
    <mergeCell ref="M34:P34"/>
    <mergeCell ref="Q34:S34"/>
    <mergeCell ref="U34:W34"/>
    <mergeCell ref="Y34:AN34"/>
    <mergeCell ref="M35:P35"/>
    <mergeCell ref="R35:U35"/>
    <mergeCell ref="V35:W35"/>
    <mergeCell ref="X35:AN35"/>
    <mergeCell ref="M36:AN36"/>
    <mergeCell ref="C37:L37"/>
    <mergeCell ref="M37:Q37"/>
    <mergeCell ref="R37:AA37"/>
    <mergeCell ref="AB37:AF37"/>
    <mergeCell ref="AG37:AN37"/>
    <mergeCell ref="C38:L38"/>
    <mergeCell ref="M38:AN38"/>
    <mergeCell ref="M39:P39"/>
    <mergeCell ref="Q39:S39"/>
    <mergeCell ref="U39:W39"/>
    <mergeCell ref="Y39:AN39"/>
    <mergeCell ref="M40:P40"/>
    <mergeCell ref="R40:U40"/>
    <mergeCell ref="V40:W40"/>
    <mergeCell ref="X40:AN40"/>
    <mergeCell ref="M41:AN41"/>
    <mergeCell ref="AA42:AD42"/>
    <mergeCell ref="AE42:AH42"/>
    <mergeCell ref="AI42:AN42"/>
    <mergeCell ref="AE43:AH43"/>
    <mergeCell ref="AI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E55:L55"/>
    <mergeCell ref="M55:N55"/>
    <mergeCell ref="O55:Q55"/>
    <mergeCell ref="S55:T55"/>
    <mergeCell ref="V55:W55"/>
    <mergeCell ref="Y55:Z55"/>
    <mergeCell ref="AA55:AD55"/>
    <mergeCell ref="AE55:AH55"/>
    <mergeCell ref="AJ55:AK55"/>
    <mergeCell ref="AM55:AN55"/>
    <mergeCell ref="E56:L56"/>
    <mergeCell ref="M56:N56"/>
    <mergeCell ref="O56:Q56"/>
    <mergeCell ref="S56:T56"/>
    <mergeCell ref="V56:W56"/>
    <mergeCell ref="Y56:Z56"/>
    <mergeCell ref="AA56:AD56"/>
    <mergeCell ref="AE56:AH56"/>
    <mergeCell ref="AJ56:AK56"/>
    <mergeCell ref="AM56:AN56"/>
    <mergeCell ref="C57:L57"/>
    <mergeCell ref="M57:N57"/>
    <mergeCell ref="O57:Q57"/>
    <mergeCell ref="S57:T57"/>
    <mergeCell ref="V57:W57"/>
    <mergeCell ref="Y57:Z57"/>
    <mergeCell ref="AA57:AD57"/>
    <mergeCell ref="AE57:AH57"/>
    <mergeCell ref="AI57:AN57"/>
    <mergeCell ref="C58:L58"/>
    <mergeCell ref="M58:N58"/>
    <mergeCell ref="O58:Q58"/>
    <mergeCell ref="S58:T58"/>
    <mergeCell ref="V58:W58"/>
    <mergeCell ref="Y58:Z58"/>
    <mergeCell ref="AA58:AD58"/>
    <mergeCell ref="AE58:AH58"/>
    <mergeCell ref="AI58:AN58"/>
    <mergeCell ref="B59:K59"/>
    <mergeCell ref="C60:T60"/>
    <mergeCell ref="U60:AN60"/>
    <mergeCell ref="B65:F65"/>
    <mergeCell ref="G65:AN65"/>
    <mergeCell ref="C19:L21"/>
    <mergeCell ref="C25:L27"/>
    <mergeCell ref="C30:L32"/>
    <mergeCell ref="C34:L36"/>
    <mergeCell ref="C39:L41"/>
    <mergeCell ref="C42:L43"/>
    <mergeCell ref="M42:N43"/>
    <mergeCell ref="R42:Z43"/>
    <mergeCell ref="B60:B64"/>
    <mergeCell ref="C61:T64"/>
    <mergeCell ref="U61:AN64"/>
    <mergeCell ref="B17:B27"/>
    <mergeCell ref="B28:B41"/>
    <mergeCell ref="B42:B56"/>
    <mergeCell ref="C44:C56"/>
  </mergeCells>
  <phoneticPr fontId="13"/>
  <dataValidations count="2">
    <dataValidation type="list" allowBlank="1" showDropDown="0" showInputMessage="1" showErrorMessage="1" sqref="R44:R58 U44:U58 X44:X58 AI44:AI56 AL44:AL56">
      <formula1>"□,■"</formula1>
    </dataValidation>
    <dataValidation type="list" allowBlank="1" showDropDown="0" showInputMessage="1" showErrorMessage="1" sqref="M44:N58">
      <formula1>"○"</formula1>
    </dataValidation>
  </dataValidations>
  <printOptions horizontalCentered="1"/>
  <pageMargins left="0.23622047244094491" right="0.23622047244094491" top="0.74803149606299213" bottom="0.74803149606299213" header="0.31496062992125984" footer="0.31496062992125984"/>
  <pageSetup paperSize="9" scale="75" fitToWidth="1" fitToHeight="1" orientation="portrait" usePrinterDefaults="1" r:id="rId1"/>
  <headerFooter alignWithMargins="0"/>
  <rowBreaks count="1" manualBreakCount="1">
    <brk id="43" max="40" man="1"/>
  </rowBreaks>
  <colBreaks count="1" manualBreakCount="1">
    <brk id="26" max="81"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2:IV96"/>
  <sheetViews>
    <sheetView view="pageBreakPreview" zoomScale="80" zoomScaleNormal="70" zoomScaleSheetLayoutView="80" workbookViewId="0"/>
  </sheetViews>
  <sheetFormatPr defaultRowHeight="20.25" customHeight="1"/>
  <cols>
    <col min="1" max="2" width="4.25" style="87" customWidth="1"/>
    <col min="3" max="3" width="43.33203125" style="86" customWidth="1"/>
    <col min="4" max="4" width="4.875" style="86" customWidth="1"/>
    <col min="5" max="5" width="30.5" style="86" customWidth="1"/>
    <col min="6" max="6" width="4.875" style="86" customWidth="1"/>
    <col min="7" max="7" width="19.625" style="250" customWidth="1"/>
    <col min="8" max="8" width="53.6640625" style="86" customWidth="1"/>
    <col min="9" max="11" width="4.875" style="86" customWidth="1"/>
    <col min="12" max="12" width="6.83203125" style="86" customWidth="1"/>
    <col min="13" max="15" width="4.875" style="86" customWidth="1"/>
    <col min="16" max="16" width="6.83203125" style="86" customWidth="1"/>
    <col min="17" max="19" width="4.875" style="86" customWidth="1"/>
    <col min="20" max="20" width="6.83203125" style="86" customWidth="1"/>
    <col min="21" max="23" width="4.875" style="86" customWidth="1"/>
    <col min="24" max="24" width="6.83203125" style="86" customWidth="1"/>
    <col min="25" max="32" width="4.875" style="86" customWidth="1"/>
    <col min="33" max="33" width="12" style="86" bestFit="1" customWidth="1"/>
    <col min="34" max="256" width="9" style="86" customWidth="1"/>
    <col min="257" max="267" width="9" customWidth="1"/>
    <col min="268" max="268" width="4.25" customWidth="1"/>
    <col min="269" max="269" width="25" customWidth="1"/>
    <col min="270" max="270" width="41.625" customWidth="1"/>
    <col min="271" max="271" width="19.625" customWidth="1"/>
    <col min="272" max="272" width="33.875" customWidth="1"/>
    <col min="273" max="273" width="25" customWidth="1"/>
    <col min="274" max="274" width="13.625" customWidth="1"/>
    <col min="275" max="288" width="4.875" customWidth="1"/>
    <col min="289" max="289" width="12" bestFit="1" customWidth="1"/>
    <col min="290" max="523" width="9" customWidth="1"/>
    <col min="524" max="524" width="4.25" customWidth="1"/>
    <col min="525" max="525" width="25" customWidth="1"/>
    <col min="526" max="526" width="41.625" customWidth="1"/>
    <col min="527" max="527" width="19.625" customWidth="1"/>
    <col min="528" max="528" width="33.875" customWidth="1"/>
    <col min="529" max="529" width="25" customWidth="1"/>
    <col min="530" max="530" width="13.625" customWidth="1"/>
    <col min="531" max="544" width="4.875" customWidth="1"/>
    <col min="545" max="545" width="12" bestFit="1" customWidth="1"/>
    <col min="546" max="779" width="9" customWidth="1"/>
    <col min="780" max="780" width="4.25" customWidth="1"/>
    <col min="781" max="781" width="25" customWidth="1"/>
    <col min="782" max="782" width="41.625" customWidth="1"/>
    <col min="783" max="783" width="19.625" customWidth="1"/>
    <col min="784" max="784" width="33.875" customWidth="1"/>
    <col min="785" max="785" width="25" customWidth="1"/>
    <col min="786" max="786" width="13.625" customWidth="1"/>
    <col min="787" max="800" width="4.875" customWidth="1"/>
    <col min="801" max="801" width="12" bestFit="1" customWidth="1"/>
    <col min="802" max="1035" width="9" customWidth="1"/>
    <col min="1036" max="1036" width="4.25" customWidth="1"/>
    <col min="1037" max="1037" width="25" customWidth="1"/>
    <col min="1038" max="1038" width="41.625" customWidth="1"/>
    <col min="1039" max="1039" width="19.625" customWidth="1"/>
    <col min="1040" max="1040" width="33.875" customWidth="1"/>
    <col min="1041" max="1041" width="25" customWidth="1"/>
    <col min="1042" max="1042" width="13.625" customWidth="1"/>
    <col min="1043" max="1056" width="4.875" customWidth="1"/>
    <col min="1057" max="1057" width="12" bestFit="1" customWidth="1"/>
    <col min="1058" max="1291" width="9" customWidth="1"/>
    <col min="1292" max="1292" width="4.25" customWidth="1"/>
    <col min="1293" max="1293" width="25" customWidth="1"/>
    <col min="1294" max="1294" width="41.625" customWidth="1"/>
    <col min="1295" max="1295" width="19.625" customWidth="1"/>
    <col min="1296" max="1296" width="33.875" customWidth="1"/>
    <col min="1297" max="1297" width="25" customWidth="1"/>
    <col min="1298" max="1298" width="13.625" customWidth="1"/>
    <col min="1299" max="1312" width="4.875" customWidth="1"/>
    <col min="1313" max="1313" width="12" bestFit="1" customWidth="1"/>
    <col min="1314" max="1547" width="9" customWidth="1"/>
    <col min="1548" max="1548" width="4.25" customWidth="1"/>
    <col min="1549" max="1549" width="25" customWidth="1"/>
    <col min="1550" max="1550" width="41.625" customWidth="1"/>
    <col min="1551" max="1551" width="19.625" customWidth="1"/>
    <col min="1552" max="1552" width="33.875" customWidth="1"/>
    <col min="1553" max="1553" width="25" customWidth="1"/>
    <col min="1554" max="1554" width="13.625" customWidth="1"/>
    <col min="1555" max="1568" width="4.875" customWidth="1"/>
    <col min="1569" max="1569" width="12" bestFit="1" customWidth="1"/>
    <col min="1570" max="1803" width="9" customWidth="1"/>
    <col min="1804" max="1804" width="4.25" customWidth="1"/>
    <col min="1805" max="1805" width="25" customWidth="1"/>
    <col min="1806" max="1806" width="41.625" customWidth="1"/>
    <col min="1807" max="1807" width="19.625" customWidth="1"/>
    <col min="1808" max="1808" width="33.875" customWidth="1"/>
    <col min="1809" max="1809" width="25" customWidth="1"/>
    <col min="1810" max="1810" width="13.625" customWidth="1"/>
    <col min="1811" max="1824" width="4.875" customWidth="1"/>
    <col min="1825" max="1825" width="12" bestFit="1" customWidth="1"/>
    <col min="1826" max="2059" width="9" customWidth="1"/>
    <col min="2060" max="2060" width="4.25" customWidth="1"/>
    <col min="2061" max="2061" width="25" customWidth="1"/>
    <col min="2062" max="2062" width="41.625" customWidth="1"/>
    <col min="2063" max="2063" width="19.625" customWidth="1"/>
    <col min="2064" max="2064" width="33.875" customWidth="1"/>
    <col min="2065" max="2065" width="25" customWidth="1"/>
    <col min="2066" max="2066" width="13.625" customWidth="1"/>
    <col min="2067" max="2080" width="4.875" customWidth="1"/>
    <col min="2081" max="2081" width="12" bestFit="1" customWidth="1"/>
    <col min="2082" max="2315" width="9" customWidth="1"/>
    <col min="2316" max="2316" width="4.25" customWidth="1"/>
    <col min="2317" max="2317" width="25" customWidth="1"/>
    <col min="2318" max="2318" width="41.625" customWidth="1"/>
    <col min="2319" max="2319" width="19.625" customWidth="1"/>
    <col min="2320" max="2320" width="33.875" customWidth="1"/>
    <col min="2321" max="2321" width="25" customWidth="1"/>
    <col min="2322" max="2322" width="13.625" customWidth="1"/>
    <col min="2323" max="2336" width="4.875" customWidth="1"/>
    <col min="2337" max="2337" width="12" bestFit="1" customWidth="1"/>
    <col min="2338" max="2571" width="9" customWidth="1"/>
    <col min="2572" max="2572" width="4.25" customWidth="1"/>
    <col min="2573" max="2573" width="25" customWidth="1"/>
    <col min="2574" max="2574" width="41.625" customWidth="1"/>
    <col min="2575" max="2575" width="19.625" customWidth="1"/>
    <col min="2576" max="2576" width="33.875" customWidth="1"/>
    <col min="2577" max="2577" width="25" customWidth="1"/>
    <col min="2578" max="2578" width="13.625" customWidth="1"/>
    <col min="2579" max="2592" width="4.875" customWidth="1"/>
    <col min="2593" max="2593" width="12" bestFit="1" customWidth="1"/>
    <col min="2594" max="2827" width="9" customWidth="1"/>
    <col min="2828" max="2828" width="4.25" customWidth="1"/>
    <col min="2829" max="2829" width="25" customWidth="1"/>
    <col min="2830" max="2830" width="41.625" customWidth="1"/>
    <col min="2831" max="2831" width="19.625" customWidth="1"/>
    <col min="2832" max="2832" width="33.875" customWidth="1"/>
    <col min="2833" max="2833" width="25" customWidth="1"/>
    <col min="2834" max="2834" width="13.625" customWidth="1"/>
    <col min="2835" max="2848" width="4.875" customWidth="1"/>
    <col min="2849" max="2849" width="12" bestFit="1" customWidth="1"/>
    <col min="2850" max="3083" width="9" customWidth="1"/>
    <col min="3084" max="3084" width="4.25" customWidth="1"/>
    <col min="3085" max="3085" width="25" customWidth="1"/>
    <col min="3086" max="3086" width="41.625" customWidth="1"/>
    <col min="3087" max="3087" width="19.625" customWidth="1"/>
    <col min="3088" max="3088" width="33.875" customWidth="1"/>
    <col min="3089" max="3089" width="25" customWidth="1"/>
    <col min="3090" max="3090" width="13.625" customWidth="1"/>
    <col min="3091" max="3104" width="4.875" customWidth="1"/>
    <col min="3105" max="3105" width="12" bestFit="1" customWidth="1"/>
    <col min="3106" max="3339" width="9" customWidth="1"/>
    <col min="3340" max="3340" width="4.25" customWidth="1"/>
    <col min="3341" max="3341" width="25" customWidth="1"/>
    <col min="3342" max="3342" width="41.625" customWidth="1"/>
    <col min="3343" max="3343" width="19.625" customWidth="1"/>
    <col min="3344" max="3344" width="33.875" customWidth="1"/>
    <col min="3345" max="3345" width="25" customWidth="1"/>
    <col min="3346" max="3346" width="13.625" customWidth="1"/>
    <col min="3347" max="3360" width="4.875" customWidth="1"/>
    <col min="3361" max="3361" width="12" bestFit="1" customWidth="1"/>
    <col min="3362" max="3595" width="9" customWidth="1"/>
    <col min="3596" max="3596" width="4.25" customWidth="1"/>
    <col min="3597" max="3597" width="25" customWidth="1"/>
    <col min="3598" max="3598" width="41.625" customWidth="1"/>
    <col min="3599" max="3599" width="19.625" customWidth="1"/>
    <col min="3600" max="3600" width="33.875" customWidth="1"/>
    <col min="3601" max="3601" width="25" customWidth="1"/>
    <col min="3602" max="3602" width="13.625" customWidth="1"/>
    <col min="3603" max="3616" width="4.875" customWidth="1"/>
    <col min="3617" max="3617" width="12" bestFit="1" customWidth="1"/>
    <col min="3618" max="3851" width="9" customWidth="1"/>
    <col min="3852" max="3852" width="4.25" customWidth="1"/>
    <col min="3853" max="3853" width="25" customWidth="1"/>
    <col min="3854" max="3854" width="41.625" customWidth="1"/>
    <col min="3855" max="3855" width="19.625" customWidth="1"/>
    <col min="3856" max="3856" width="33.875" customWidth="1"/>
    <col min="3857" max="3857" width="25" customWidth="1"/>
    <col min="3858" max="3858" width="13.625" customWidth="1"/>
    <col min="3859" max="3872" width="4.875" customWidth="1"/>
    <col min="3873" max="3873" width="12" bestFit="1" customWidth="1"/>
    <col min="3874" max="4107" width="9" customWidth="1"/>
    <col min="4108" max="4108" width="4.25" customWidth="1"/>
    <col min="4109" max="4109" width="25" customWidth="1"/>
    <col min="4110" max="4110" width="41.625" customWidth="1"/>
    <col min="4111" max="4111" width="19.625" customWidth="1"/>
    <col min="4112" max="4112" width="33.875" customWidth="1"/>
    <col min="4113" max="4113" width="25" customWidth="1"/>
    <col min="4114" max="4114" width="13.625" customWidth="1"/>
    <col min="4115" max="4128" width="4.875" customWidth="1"/>
    <col min="4129" max="4129" width="12" bestFit="1" customWidth="1"/>
    <col min="4130" max="4363" width="9" customWidth="1"/>
    <col min="4364" max="4364" width="4.25" customWidth="1"/>
    <col min="4365" max="4365" width="25" customWidth="1"/>
    <col min="4366" max="4366" width="41.625" customWidth="1"/>
    <col min="4367" max="4367" width="19.625" customWidth="1"/>
    <col min="4368" max="4368" width="33.875" customWidth="1"/>
    <col min="4369" max="4369" width="25" customWidth="1"/>
    <col min="4370" max="4370" width="13.625" customWidth="1"/>
    <col min="4371" max="4384" width="4.875" customWidth="1"/>
    <col min="4385" max="4385" width="12" bestFit="1" customWidth="1"/>
    <col min="4386" max="4619" width="9" customWidth="1"/>
    <col min="4620" max="4620" width="4.25" customWidth="1"/>
    <col min="4621" max="4621" width="25" customWidth="1"/>
    <col min="4622" max="4622" width="41.625" customWidth="1"/>
    <col min="4623" max="4623" width="19.625" customWidth="1"/>
    <col min="4624" max="4624" width="33.875" customWidth="1"/>
    <col min="4625" max="4625" width="25" customWidth="1"/>
    <col min="4626" max="4626" width="13.625" customWidth="1"/>
    <col min="4627" max="4640" width="4.875" customWidth="1"/>
    <col min="4641" max="4641" width="12" bestFit="1" customWidth="1"/>
    <col min="4642" max="4875" width="9" customWidth="1"/>
    <col min="4876" max="4876" width="4.25" customWidth="1"/>
    <col min="4877" max="4877" width="25" customWidth="1"/>
    <col min="4878" max="4878" width="41.625" customWidth="1"/>
    <col min="4879" max="4879" width="19.625" customWidth="1"/>
    <col min="4880" max="4880" width="33.875" customWidth="1"/>
    <col min="4881" max="4881" width="25" customWidth="1"/>
    <col min="4882" max="4882" width="13.625" customWidth="1"/>
    <col min="4883" max="4896" width="4.875" customWidth="1"/>
    <col min="4897" max="4897" width="12" bestFit="1" customWidth="1"/>
    <col min="4898" max="5131" width="9" customWidth="1"/>
    <col min="5132" max="5132" width="4.25" customWidth="1"/>
    <col min="5133" max="5133" width="25" customWidth="1"/>
    <col min="5134" max="5134" width="41.625" customWidth="1"/>
    <col min="5135" max="5135" width="19.625" customWidth="1"/>
    <col min="5136" max="5136" width="33.875" customWidth="1"/>
    <col min="5137" max="5137" width="25" customWidth="1"/>
    <col min="5138" max="5138" width="13.625" customWidth="1"/>
    <col min="5139" max="5152" width="4.875" customWidth="1"/>
    <col min="5153" max="5153" width="12" bestFit="1" customWidth="1"/>
    <col min="5154" max="5387" width="9" customWidth="1"/>
    <col min="5388" max="5388" width="4.25" customWidth="1"/>
    <col min="5389" max="5389" width="25" customWidth="1"/>
    <col min="5390" max="5390" width="41.625" customWidth="1"/>
    <col min="5391" max="5391" width="19.625" customWidth="1"/>
    <col min="5392" max="5392" width="33.875" customWidth="1"/>
    <col min="5393" max="5393" width="25" customWidth="1"/>
    <col min="5394" max="5394" width="13.625" customWidth="1"/>
    <col min="5395" max="5408" width="4.875" customWidth="1"/>
    <col min="5409" max="5409" width="12" bestFit="1" customWidth="1"/>
    <col min="5410" max="5643" width="9" customWidth="1"/>
    <col min="5644" max="5644" width="4.25" customWidth="1"/>
    <col min="5645" max="5645" width="25" customWidth="1"/>
    <col min="5646" max="5646" width="41.625" customWidth="1"/>
    <col min="5647" max="5647" width="19.625" customWidth="1"/>
    <col min="5648" max="5648" width="33.875" customWidth="1"/>
    <col min="5649" max="5649" width="25" customWidth="1"/>
    <col min="5650" max="5650" width="13.625" customWidth="1"/>
    <col min="5651" max="5664" width="4.875" customWidth="1"/>
    <col min="5665" max="5665" width="12" bestFit="1" customWidth="1"/>
    <col min="5666" max="5899" width="9" customWidth="1"/>
    <col min="5900" max="5900" width="4.25" customWidth="1"/>
    <col min="5901" max="5901" width="25" customWidth="1"/>
    <col min="5902" max="5902" width="41.625" customWidth="1"/>
    <col min="5903" max="5903" width="19.625" customWidth="1"/>
    <col min="5904" max="5904" width="33.875" customWidth="1"/>
    <col min="5905" max="5905" width="25" customWidth="1"/>
    <col min="5906" max="5906" width="13.625" customWidth="1"/>
    <col min="5907" max="5920" width="4.875" customWidth="1"/>
    <col min="5921" max="5921" width="12" bestFit="1" customWidth="1"/>
    <col min="5922" max="6155" width="9" customWidth="1"/>
    <col min="6156" max="6156" width="4.25" customWidth="1"/>
    <col min="6157" max="6157" width="25" customWidth="1"/>
    <col min="6158" max="6158" width="41.625" customWidth="1"/>
    <col min="6159" max="6159" width="19.625" customWidth="1"/>
    <col min="6160" max="6160" width="33.875" customWidth="1"/>
    <col min="6161" max="6161" width="25" customWidth="1"/>
    <col min="6162" max="6162" width="13.625" customWidth="1"/>
    <col min="6163" max="6176" width="4.875" customWidth="1"/>
    <col min="6177" max="6177" width="12" bestFit="1" customWidth="1"/>
    <col min="6178" max="6411" width="9" customWidth="1"/>
    <col min="6412" max="6412" width="4.25" customWidth="1"/>
    <col min="6413" max="6413" width="25" customWidth="1"/>
    <col min="6414" max="6414" width="41.625" customWidth="1"/>
    <col min="6415" max="6415" width="19.625" customWidth="1"/>
    <col min="6416" max="6416" width="33.875" customWidth="1"/>
    <col min="6417" max="6417" width="25" customWidth="1"/>
    <col min="6418" max="6418" width="13.625" customWidth="1"/>
    <col min="6419" max="6432" width="4.875" customWidth="1"/>
    <col min="6433" max="6433" width="12" bestFit="1" customWidth="1"/>
    <col min="6434" max="6667" width="9" customWidth="1"/>
    <col min="6668" max="6668" width="4.25" customWidth="1"/>
    <col min="6669" max="6669" width="25" customWidth="1"/>
    <col min="6670" max="6670" width="41.625" customWidth="1"/>
    <col min="6671" max="6671" width="19.625" customWidth="1"/>
    <col min="6672" max="6672" width="33.875" customWidth="1"/>
    <col min="6673" max="6673" width="25" customWidth="1"/>
    <col min="6674" max="6674" width="13.625" customWidth="1"/>
    <col min="6675" max="6688" width="4.875" customWidth="1"/>
    <col min="6689" max="6689" width="12" bestFit="1" customWidth="1"/>
    <col min="6690" max="6923" width="9" customWidth="1"/>
    <col min="6924" max="6924" width="4.25" customWidth="1"/>
    <col min="6925" max="6925" width="25" customWidth="1"/>
    <col min="6926" max="6926" width="41.625" customWidth="1"/>
    <col min="6927" max="6927" width="19.625" customWidth="1"/>
    <col min="6928" max="6928" width="33.875" customWidth="1"/>
    <col min="6929" max="6929" width="25" customWidth="1"/>
    <col min="6930" max="6930" width="13.625" customWidth="1"/>
    <col min="6931" max="6944" width="4.875" customWidth="1"/>
    <col min="6945" max="6945" width="12" bestFit="1" customWidth="1"/>
    <col min="6946" max="7179" width="9" customWidth="1"/>
    <col min="7180" max="7180" width="4.25" customWidth="1"/>
    <col min="7181" max="7181" width="25" customWidth="1"/>
    <col min="7182" max="7182" width="41.625" customWidth="1"/>
    <col min="7183" max="7183" width="19.625" customWidth="1"/>
    <col min="7184" max="7184" width="33.875" customWidth="1"/>
    <col min="7185" max="7185" width="25" customWidth="1"/>
    <col min="7186" max="7186" width="13.625" customWidth="1"/>
    <col min="7187" max="7200" width="4.875" customWidth="1"/>
    <col min="7201" max="7201" width="12" bestFit="1" customWidth="1"/>
    <col min="7202" max="7435" width="9" customWidth="1"/>
    <col min="7436" max="7436" width="4.25" customWidth="1"/>
    <col min="7437" max="7437" width="25" customWidth="1"/>
    <col min="7438" max="7438" width="41.625" customWidth="1"/>
    <col min="7439" max="7439" width="19.625" customWidth="1"/>
    <col min="7440" max="7440" width="33.875" customWidth="1"/>
    <col min="7441" max="7441" width="25" customWidth="1"/>
    <col min="7442" max="7442" width="13.625" customWidth="1"/>
    <col min="7443" max="7456" width="4.875" customWidth="1"/>
    <col min="7457" max="7457" width="12" bestFit="1" customWidth="1"/>
    <col min="7458" max="7691" width="9" customWidth="1"/>
    <col min="7692" max="7692" width="4.25" customWidth="1"/>
    <col min="7693" max="7693" width="25" customWidth="1"/>
    <col min="7694" max="7694" width="41.625" customWidth="1"/>
    <col min="7695" max="7695" width="19.625" customWidth="1"/>
    <col min="7696" max="7696" width="33.875" customWidth="1"/>
    <col min="7697" max="7697" width="25" customWidth="1"/>
    <col min="7698" max="7698" width="13.625" customWidth="1"/>
    <col min="7699" max="7712" width="4.875" customWidth="1"/>
    <col min="7713" max="7713" width="12" bestFit="1" customWidth="1"/>
    <col min="7714" max="7947" width="9" customWidth="1"/>
    <col min="7948" max="7948" width="4.25" customWidth="1"/>
    <col min="7949" max="7949" width="25" customWidth="1"/>
    <col min="7950" max="7950" width="41.625" customWidth="1"/>
    <col min="7951" max="7951" width="19.625" customWidth="1"/>
    <col min="7952" max="7952" width="33.875" customWidth="1"/>
    <col min="7953" max="7953" width="25" customWidth="1"/>
    <col min="7954" max="7954" width="13.625" customWidth="1"/>
    <col min="7955" max="7968" width="4.875" customWidth="1"/>
    <col min="7969" max="7969" width="12" bestFit="1" customWidth="1"/>
    <col min="7970" max="8203" width="9" customWidth="1"/>
    <col min="8204" max="8204" width="4.25" customWidth="1"/>
    <col min="8205" max="8205" width="25" customWidth="1"/>
    <col min="8206" max="8206" width="41.625" customWidth="1"/>
    <col min="8207" max="8207" width="19.625" customWidth="1"/>
    <col min="8208" max="8208" width="33.875" customWidth="1"/>
    <col min="8209" max="8209" width="25" customWidth="1"/>
    <col min="8210" max="8210" width="13.625" customWidth="1"/>
    <col min="8211" max="8224" width="4.875" customWidth="1"/>
    <col min="8225" max="8225" width="12" bestFit="1" customWidth="1"/>
    <col min="8226" max="8459" width="9" customWidth="1"/>
    <col min="8460" max="8460" width="4.25" customWidth="1"/>
    <col min="8461" max="8461" width="25" customWidth="1"/>
    <col min="8462" max="8462" width="41.625" customWidth="1"/>
    <col min="8463" max="8463" width="19.625" customWidth="1"/>
    <col min="8464" max="8464" width="33.875" customWidth="1"/>
    <col min="8465" max="8465" width="25" customWidth="1"/>
    <col min="8466" max="8466" width="13.625" customWidth="1"/>
    <col min="8467" max="8480" width="4.875" customWidth="1"/>
    <col min="8481" max="8481" width="12" bestFit="1" customWidth="1"/>
    <col min="8482" max="8715" width="9" customWidth="1"/>
    <col min="8716" max="8716" width="4.25" customWidth="1"/>
    <col min="8717" max="8717" width="25" customWidth="1"/>
    <col min="8718" max="8718" width="41.625" customWidth="1"/>
    <col min="8719" max="8719" width="19.625" customWidth="1"/>
    <col min="8720" max="8720" width="33.875" customWidth="1"/>
    <col min="8721" max="8721" width="25" customWidth="1"/>
    <col min="8722" max="8722" width="13.625" customWidth="1"/>
    <col min="8723" max="8736" width="4.875" customWidth="1"/>
    <col min="8737" max="8737" width="12" bestFit="1" customWidth="1"/>
    <col min="8738" max="8971" width="9" customWidth="1"/>
    <col min="8972" max="8972" width="4.25" customWidth="1"/>
    <col min="8973" max="8973" width="25" customWidth="1"/>
    <col min="8974" max="8974" width="41.625" customWidth="1"/>
    <col min="8975" max="8975" width="19.625" customWidth="1"/>
    <col min="8976" max="8976" width="33.875" customWidth="1"/>
    <col min="8977" max="8977" width="25" customWidth="1"/>
    <col min="8978" max="8978" width="13.625" customWidth="1"/>
    <col min="8979" max="8992" width="4.875" customWidth="1"/>
    <col min="8993" max="8993" width="12" bestFit="1" customWidth="1"/>
    <col min="8994" max="9227" width="9" customWidth="1"/>
    <col min="9228" max="9228" width="4.25" customWidth="1"/>
    <col min="9229" max="9229" width="25" customWidth="1"/>
    <col min="9230" max="9230" width="41.625" customWidth="1"/>
    <col min="9231" max="9231" width="19.625" customWidth="1"/>
    <col min="9232" max="9232" width="33.875" customWidth="1"/>
    <col min="9233" max="9233" width="25" customWidth="1"/>
    <col min="9234" max="9234" width="13.625" customWidth="1"/>
    <col min="9235" max="9248" width="4.875" customWidth="1"/>
    <col min="9249" max="9249" width="12" bestFit="1" customWidth="1"/>
    <col min="9250" max="9483" width="9" customWidth="1"/>
    <col min="9484" max="9484" width="4.25" customWidth="1"/>
    <col min="9485" max="9485" width="25" customWidth="1"/>
    <col min="9486" max="9486" width="41.625" customWidth="1"/>
    <col min="9487" max="9487" width="19.625" customWidth="1"/>
    <col min="9488" max="9488" width="33.875" customWidth="1"/>
    <col min="9489" max="9489" width="25" customWidth="1"/>
    <col min="9490" max="9490" width="13.625" customWidth="1"/>
    <col min="9491" max="9504" width="4.875" customWidth="1"/>
    <col min="9505" max="9505" width="12" bestFit="1" customWidth="1"/>
    <col min="9506" max="9739" width="9" customWidth="1"/>
    <col min="9740" max="9740" width="4.25" customWidth="1"/>
    <col min="9741" max="9741" width="25" customWidth="1"/>
    <col min="9742" max="9742" width="41.625" customWidth="1"/>
    <col min="9743" max="9743" width="19.625" customWidth="1"/>
    <col min="9744" max="9744" width="33.875" customWidth="1"/>
    <col min="9745" max="9745" width="25" customWidth="1"/>
    <col min="9746" max="9746" width="13.625" customWidth="1"/>
    <col min="9747" max="9760" width="4.875" customWidth="1"/>
    <col min="9761" max="9761" width="12" bestFit="1" customWidth="1"/>
    <col min="9762" max="9995" width="9" customWidth="1"/>
    <col min="9996" max="9996" width="4.25" customWidth="1"/>
    <col min="9997" max="9997" width="25" customWidth="1"/>
    <col min="9998" max="9998" width="41.625" customWidth="1"/>
    <col min="9999" max="9999" width="19.625" customWidth="1"/>
    <col min="10000" max="10000" width="33.875" customWidth="1"/>
    <col min="10001" max="10001" width="25" customWidth="1"/>
    <col min="10002" max="10002" width="13.625" customWidth="1"/>
    <col min="10003" max="10016" width="4.875" customWidth="1"/>
    <col min="10017" max="10017" width="12" bestFit="1" customWidth="1"/>
    <col min="10018" max="10251" width="9" customWidth="1"/>
    <col min="10252" max="10252" width="4.25" customWidth="1"/>
    <col min="10253" max="10253" width="25" customWidth="1"/>
    <col min="10254" max="10254" width="41.625" customWidth="1"/>
    <col min="10255" max="10255" width="19.625" customWidth="1"/>
    <col min="10256" max="10256" width="33.875" customWidth="1"/>
    <col min="10257" max="10257" width="25" customWidth="1"/>
    <col min="10258" max="10258" width="13.625" customWidth="1"/>
    <col min="10259" max="10272" width="4.875" customWidth="1"/>
    <col min="10273" max="10273" width="12" bestFit="1" customWidth="1"/>
    <col min="10274" max="10507" width="9" customWidth="1"/>
    <col min="10508" max="10508" width="4.25" customWidth="1"/>
    <col min="10509" max="10509" width="25" customWidth="1"/>
    <col min="10510" max="10510" width="41.625" customWidth="1"/>
    <col min="10511" max="10511" width="19.625" customWidth="1"/>
    <col min="10512" max="10512" width="33.875" customWidth="1"/>
    <col min="10513" max="10513" width="25" customWidth="1"/>
    <col min="10514" max="10514" width="13.625" customWidth="1"/>
    <col min="10515" max="10528" width="4.875" customWidth="1"/>
    <col min="10529" max="10529" width="12" bestFit="1" customWidth="1"/>
    <col min="10530" max="10763" width="9" customWidth="1"/>
    <col min="10764" max="10764" width="4.25" customWidth="1"/>
    <col min="10765" max="10765" width="25" customWidth="1"/>
    <col min="10766" max="10766" width="41.625" customWidth="1"/>
    <col min="10767" max="10767" width="19.625" customWidth="1"/>
    <col min="10768" max="10768" width="33.875" customWidth="1"/>
    <col min="10769" max="10769" width="25" customWidth="1"/>
    <col min="10770" max="10770" width="13.625" customWidth="1"/>
    <col min="10771" max="10784" width="4.875" customWidth="1"/>
    <col min="10785" max="10785" width="12" bestFit="1" customWidth="1"/>
    <col min="10786" max="11019" width="9" customWidth="1"/>
    <col min="11020" max="11020" width="4.25" customWidth="1"/>
    <col min="11021" max="11021" width="25" customWidth="1"/>
    <col min="11022" max="11022" width="41.625" customWidth="1"/>
    <col min="11023" max="11023" width="19.625" customWidth="1"/>
    <col min="11024" max="11024" width="33.875" customWidth="1"/>
    <col min="11025" max="11025" width="25" customWidth="1"/>
    <col min="11026" max="11026" width="13.625" customWidth="1"/>
    <col min="11027" max="11040" width="4.875" customWidth="1"/>
    <col min="11041" max="11041" width="12" bestFit="1" customWidth="1"/>
    <col min="11042" max="11275" width="9" customWidth="1"/>
    <col min="11276" max="11276" width="4.25" customWidth="1"/>
    <col min="11277" max="11277" width="25" customWidth="1"/>
    <col min="11278" max="11278" width="41.625" customWidth="1"/>
    <col min="11279" max="11279" width="19.625" customWidth="1"/>
    <col min="11280" max="11280" width="33.875" customWidth="1"/>
    <col min="11281" max="11281" width="25" customWidth="1"/>
    <col min="11282" max="11282" width="13.625" customWidth="1"/>
    <col min="11283" max="11296" width="4.875" customWidth="1"/>
    <col min="11297" max="11297" width="12" bestFit="1" customWidth="1"/>
    <col min="11298" max="11531" width="9" customWidth="1"/>
    <col min="11532" max="11532" width="4.25" customWidth="1"/>
    <col min="11533" max="11533" width="25" customWidth="1"/>
    <col min="11534" max="11534" width="41.625" customWidth="1"/>
    <col min="11535" max="11535" width="19.625" customWidth="1"/>
    <col min="11536" max="11536" width="33.875" customWidth="1"/>
    <col min="11537" max="11537" width="25" customWidth="1"/>
    <col min="11538" max="11538" width="13.625" customWidth="1"/>
    <col min="11539" max="11552" width="4.875" customWidth="1"/>
    <col min="11553" max="11553" width="12" bestFit="1" customWidth="1"/>
    <col min="11554" max="11787" width="9" customWidth="1"/>
    <col min="11788" max="11788" width="4.25" customWidth="1"/>
    <col min="11789" max="11789" width="25" customWidth="1"/>
    <col min="11790" max="11790" width="41.625" customWidth="1"/>
    <col min="11791" max="11791" width="19.625" customWidth="1"/>
    <col min="11792" max="11792" width="33.875" customWidth="1"/>
    <col min="11793" max="11793" width="25" customWidth="1"/>
    <col min="11794" max="11794" width="13.625" customWidth="1"/>
    <col min="11795" max="11808" width="4.875" customWidth="1"/>
    <col min="11809" max="11809" width="12" bestFit="1" customWidth="1"/>
    <col min="11810" max="12043" width="9" customWidth="1"/>
    <col min="12044" max="12044" width="4.25" customWidth="1"/>
    <col min="12045" max="12045" width="25" customWidth="1"/>
    <col min="12046" max="12046" width="41.625" customWidth="1"/>
    <col min="12047" max="12047" width="19.625" customWidth="1"/>
    <col min="12048" max="12048" width="33.875" customWidth="1"/>
    <col min="12049" max="12049" width="25" customWidth="1"/>
    <col min="12050" max="12050" width="13.625" customWidth="1"/>
    <col min="12051" max="12064" width="4.875" customWidth="1"/>
    <col min="12065" max="12065" width="12" bestFit="1" customWidth="1"/>
    <col min="12066" max="12299" width="9" customWidth="1"/>
    <col min="12300" max="12300" width="4.25" customWidth="1"/>
    <col min="12301" max="12301" width="25" customWidth="1"/>
    <col min="12302" max="12302" width="41.625" customWidth="1"/>
    <col min="12303" max="12303" width="19.625" customWidth="1"/>
    <col min="12304" max="12304" width="33.875" customWidth="1"/>
    <col min="12305" max="12305" width="25" customWidth="1"/>
    <col min="12306" max="12306" width="13.625" customWidth="1"/>
    <col min="12307" max="12320" width="4.875" customWidth="1"/>
    <col min="12321" max="12321" width="12" bestFit="1" customWidth="1"/>
    <col min="12322" max="12555" width="9" customWidth="1"/>
    <col min="12556" max="12556" width="4.25" customWidth="1"/>
    <col min="12557" max="12557" width="25" customWidth="1"/>
    <col min="12558" max="12558" width="41.625" customWidth="1"/>
    <col min="12559" max="12559" width="19.625" customWidth="1"/>
    <col min="12560" max="12560" width="33.875" customWidth="1"/>
    <col min="12561" max="12561" width="25" customWidth="1"/>
    <col min="12562" max="12562" width="13.625" customWidth="1"/>
    <col min="12563" max="12576" width="4.875" customWidth="1"/>
    <col min="12577" max="12577" width="12" bestFit="1" customWidth="1"/>
    <col min="12578" max="12811" width="9" customWidth="1"/>
    <col min="12812" max="12812" width="4.25" customWidth="1"/>
    <col min="12813" max="12813" width="25" customWidth="1"/>
    <col min="12814" max="12814" width="41.625" customWidth="1"/>
    <col min="12815" max="12815" width="19.625" customWidth="1"/>
    <col min="12816" max="12816" width="33.875" customWidth="1"/>
    <col min="12817" max="12817" width="25" customWidth="1"/>
    <col min="12818" max="12818" width="13.625" customWidth="1"/>
    <col min="12819" max="12832" width="4.875" customWidth="1"/>
    <col min="12833" max="12833" width="12" bestFit="1" customWidth="1"/>
    <col min="12834" max="13067" width="9" customWidth="1"/>
    <col min="13068" max="13068" width="4.25" customWidth="1"/>
    <col min="13069" max="13069" width="25" customWidth="1"/>
    <col min="13070" max="13070" width="41.625" customWidth="1"/>
    <col min="13071" max="13071" width="19.625" customWidth="1"/>
    <col min="13072" max="13072" width="33.875" customWidth="1"/>
    <col min="13073" max="13073" width="25" customWidth="1"/>
    <col min="13074" max="13074" width="13.625" customWidth="1"/>
    <col min="13075" max="13088" width="4.875" customWidth="1"/>
    <col min="13089" max="13089" width="12" bestFit="1" customWidth="1"/>
    <col min="13090" max="13323" width="9" customWidth="1"/>
    <col min="13324" max="13324" width="4.25" customWidth="1"/>
    <col min="13325" max="13325" width="25" customWidth="1"/>
    <col min="13326" max="13326" width="41.625" customWidth="1"/>
    <col min="13327" max="13327" width="19.625" customWidth="1"/>
    <col min="13328" max="13328" width="33.875" customWidth="1"/>
    <col min="13329" max="13329" width="25" customWidth="1"/>
    <col min="13330" max="13330" width="13.625" customWidth="1"/>
    <col min="13331" max="13344" width="4.875" customWidth="1"/>
    <col min="13345" max="13345" width="12" bestFit="1" customWidth="1"/>
    <col min="13346" max="13579" width="9" customWidth="1"/>
    <col min="13580" max="13580" width="4.25" customWidth="1"/>
    <col min="13581" max="13581" width="25" customWidth="1"/>
    <col min="13582" max="13582" width="41.625" customWidth="1"/>
    <col min="13583" max="13583" width="19.625" customWidth="1"/>
    <col min="13584" max="13584" width="33.875" customWidth="1"/>
    <col min="13585" max="13585" width="25" customWidth="1"/>
    <col min="13586" max="13586" width="13.625" customWidth="1"/>
    <col min="13587" max="13600" width="4.875" customWidth="1"/>
    <col min="13601" max="13601" width="12" bestFit="1" customWidth="1"/>
    <col min="13602" max="13835" width="9" customWidth="1"/>
    <col min="13836" max="13836" width="4.25" customWidth="1"/>
    <col min="13837" max="13837" width="25" customWidth="1"/>
    <col min="13838" max="13838" width="41.625" customWidth="1"/>
    <col min="13839" max="13839" width="19.625" customWidth="1"/>
    <col min="13840" max="13840" width="33.875" customWidth="1"/>
    <col min="13841" max="13841" width="25" customWidth="1"/>
    <col min="13842" max="13842" width="13.625" customWidth="1"/>
    <col min="13843" max="13856" width="4.875" customWidth="1"/>
    <col min="13857" max="13857" width="12" bestFit="1" customWidth="1"/>
    <col min="13858" max="14091" width="9" customWidth="1"/>
    <col min="14092" max="14092" width="4.25" customWidth="1"/>
    <col min="14093" max="14093" width="25" customWidth="1"/>
    <col min="14094" max="14094" width="41.625" customWidth="1"/>
    <col min="14095" max="14095" width="19.625" customWidth="1"/>
    <col min="14096" max="14096" width="33.875" customWidth="1"/>
    <col min="14097" max="14097" width="25" customWidth="1"/>
    <col min="14098" max="14098" width="13.625" customWidth="1"/>
    <col min="14099" max="14112" width="4.875" customWidth="1"/>
    <col min="14113" max="14113" width="12" bestFit="1" customWidth="1"/>
    <col min="14114" max="14347" width="9" customWidth="1"/>
    <col min="14348" max="14348" width="4.25" customWidth="1"/>
    <col min="14349" max="14349" width="25" customWidth="1"/>
    <col min="14350" max="14350" width="41.625" customWidth="1"/>
    <col min="14351" max="14351" width="19.625" customWidth="1"/>
    <col min="14352" max="14352" width="33.875" customWidth="1"/>
    <col min="14353" max="14353" width="25" customWidth="1"/>
    <col min="14354" max="14354" width="13.625" customWidth="1"/>
    <col min="14355" max="14368" width="4.875" customWidth="1"/>
    <col min="14369" max="14369" width="12" bestFit="1" customWidth="1"/>
    <col min="14370" max="14603" width="9" customWidth="1"/>
    <col min="14604" max="14604" width="4.25" customWidth="1"/>
    <col min="14605" max="14605" width="25" customWidth="1"/>
    <col min="14606" max="14606" width="41.625" customWidth="1"/>
    <col min="14607" max="14607" width="19.625" customWidth="1"/>
    <col min="14608" max="14608" width="33.875" customWidth="1"/>
    <col min="14609" max="14609" width="25" customWidth="1"/>
    <col min="14610" max="14610" width="13.625" customWidth="1"/>
    <col min="14611" max="14624" width="4.875" customWidth="1"/>
    <col min="14625" max="14625" width="12" bestFit="1" customWidth="1"/>
    <col min="14626" max="14859" width="9" customWidth="1"/>
    <col min="14860" max="14860" width="4.25" customWidth="1"/>
    <col min="14861" max="14861" width="25" customWidth="1"/>
    <col min="14862" max="14862" width="41.625" customWidth="1"/>
    <col min="14863" max="14863" width="19.625" customWidth="1"/>
    <col min="14864" max="14864" width="33.875" customWidth="1"/>
    <col min="14865" max="14865" width="25" customWidth="1"/>
    <col min="14866" max="14866" width="13.625" customWidth="1"/>
    <col min="14867" max="14880" width="4.875" customWidth="1"/>
    <col min="14881" max="14881" width="12" bestFit="1" customWidth="1"/>
    <col min="14882" max="15115" width="9" customWidth="1"/>
    <col min="15116" max="15116" width="4.25" customWidth="1"/>
    <col min="15117" max="15117" width="25" customWidth="1"/>
    <col min="15118" max="15118" width="41.625" customWidth="1"/>
    <col min="15119" max="15119" width="19.625" customWidth="1"/>
    <col min="15120" max="15120" width="33.875" customWidth="1"/>
    <col min="15121" max="15121" width="25" customWidth="1"/>
    <col min="15122" max="15122" width="13.625" customWidth="1"/>
    <col min="15123" max="15136" width="4.875" customWidth="1"/>
    <col min="15137" max="15137" width="12" bestFit="1" customWidth="1"/>
    <col min="15138" max="15371" width="9" customWidth="1"/>
    <col min="15372" max="15372" width="4.25" customWidth="1"/>
    <col min="15373" max="15373" width="25" customWidth="1"/>
    <col min="15374" max="15374" width="41.625" customWidth="1"/>
    <col min="15375" max="15375" width="19.625" customWidth="1"/>
    <col min="15376" max="15376" width="33.875" customWidth="1"/>
    <col min="15377" max="15377" width="25" customWidth="1"/>
    <col min="15378" max="15378" width="13.625" customWidth="1"/>
    <col min="15379" max="15392" width="4.875" customWidth="1"/>
    <col min="15393" max="15393" width="12" bestFit="1" customWidth="1"/>
    <col min="15394" max="15627" width="9" customWidth="1"/>
    <col min="15628" max="15628" width="4.25" customWidth="1"/>
    <col min="15629" max="15629" width="25" customWidth="1"/>
    <col min="15630" max="15630" width="41.625" customWidth="1"/>
    <col min="15631" max="15631" width="19.625" customWidth="1"/>
    <col min="15632" max="15632" width="33.875" customWidth="1"/>
    <col min="15633" max="15633" width="25" customWidth="1"/>
    <col min="15634" max="15634" width="13.625" customWidth="1"/>
    <col min="15635" max="15648" width="4.875" customWidth="1"/>
    <col min="15649" max="15649" width="12" bestFit="1" customWidth="1"/>
    <col min="15650" max="15883" width="9" customWidth="1"/>
    <col min="15884" max="15884" width="4.25" customWidth="1"/>
    <col min="15885" max="15885" width="25" customWidth="1"/>
    <col min="15886" max="15886" width="41.625" customWidth="1"/>
    <col min="15887" max="15887" width="19.625" customWidth="1"/>
    <col min="15888" max="15888" width="33.875" customWidth="1"/>
    <col min="15889" max="15889" width="25" customWidth="1"/>
    <col min="15890" max="15890" width="13.625" customWidth="1"/>
    <col min="15891" max="15904" width="4.875" customWidth="1"/>
    <col min="15905" max="15905" width="12" bestFit="1" customWidth="1"/>
    <col min="15906" max="16139" width="9" customWidth="1"/>
    <col min="16140" max="16140" width="4.25" customWidth="1"/>
    <col min="16141" max="16141" width="25" customWidth="1"/>
    <col min="16142" max="16142" width="41.625" customWidth="1"/>
    <col min="16143" max="16143" width="19.625" customWidth="1"/>
    <col min="16144" max="16144" width="33.875" customWidth="1"/>
    <col min="16145" max="16145" width="25" customWidth="1"/>
    <col min="16146" max="16146" width="13.625" customWidth="1"/>
    <col min="16147" max="16160" width="4.875" customWidth="1"/>
    <col min="16161" max="16161" width="12" bestFit="1" customWidth="1"/>
    <col min="16162" max="16384" width="9" customWidth="1"/>
  </cols>
  <sheetData>
    <row r="2" spans="1:32" ht="20.25" customHeight="1">
      <c r="A2" s="255" t="s">
        <v>648</v>
      </c>
      <c r="B2" s="255"/>
      <c r="C2" s="280"/>
      <c r="D2" s="280"/>
      <c r="E2" s="280"/>
      <c r="F2" s="280"/>
      <c r="G2" s="311"/>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row>
    <row r="3" spans="1:32" ht="20.25" customHeight="1">
      <c r="A3" s="256" t="s">
        <v>190</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row>
    <row r="4" spans="1:32" ht="20.25" customHeight="1">
      <c r="A4" s="128"/>
      <c r="B4" s="128"/>
      <c r="C4" s="280"/>
      <c r="D4" s="280"/>
      <c r="E4" s="280"/>
      <c r="F4" s="280"/>
      <c r="G4" s="311"/>
      <c r="H4" s="280"/>
      <c r="I4" s="280"/>
      <c r="J4" s="280"/>
      <c r="K4" s="280"/>
      <c r="L4" s="280"/>
      <c r="M4" s="280"/>
      <c r="N4" s="280"/>
      <c r="O4" s="280"/>
      <c r="P4" s="280"/>
      <c r="Q4" s="280"/>
      <c r="R4" s="280"/>
      <c r="S4" s="280"/>
      <c r="T4" s="280"/>
      <c r="U4" s="280"/>
      <c r="V4" s="280"/>
      <c r="W4" s="280"/>
      <c r="X4" s="280"/>
      <c r="Y4" s="280"/>
      <c r="Z4" s="280"/>
      <c r="AA4" s="280"/>
      <c r="AB4" s="280"/>
      <c r="AC4" s="280"/>
      <c r="AD4" s="280"/>
      <c r="AE4" s="280"/>
      <c r="AF4" s="280"/>
    </row>
    <row r="5" spans="1:32" ht="30" customHeight="1">
      <c r="A5" s="128"/>
      <c r="B5" s="128"/>
      <c r="C5" s="280"/>
      <c r="D5" s="280"/>
      <c r="E5" s="280"/>
      <c r="F5" s="280"/>
      <c r="G5" s="311"/>
      <c r="H5" s="280"/>
      <c r="I5" s="280"/>
      <c r="J5" s="128"/>
      <c r="K5" s="128"/>
      <c r="L5" s="128"/>
      <c r="M5" s="128"/>
      <c r="N5" s="128"/>
      <c r="O5" s="128"/>
      <c r="P5" s="128"/>
      <c r="Q5" s="128"/>
      <c r="R5" s="128"/>
      <c r="S5" s="182" t="s">
        <v>511</v>
      </c>
      <c r="T5" s="188"/>
      <c r="U5" s="188"/>
      <c r="V5" s="207"/>
      <c r="W5" s="404"/>
      <c r="X5" s="405"/>
      <c r="Y5" s="405"/>
      <c r="Z5" s="405"/>
      <c r="AA5" s="405"/>
      <c r="AB5" s="405"/>
      <c r="AC5" s="405"/>
      <c r="AD5" s="405"/>
      <c r="AE5" s="405"/>
      <c r="AF5" s="207"/>
    </row>
    <row r="6" spans="1:32" ht="20.25" customHeight="1">
      <c r="A6" s="128"/>
      <c r="B6" s="128"/>
      <c r="C6" s="280"/>
      <c r="D6" s="280"/>
      <c r="E6" s="280"/>
      <c r="F6" s="280"/>
      <c r="G6" s="311"/>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row>
    <row r="7" spans="1:32" ht="18" customHeight="1">
      <c r="A7" s="182" t="s">
        <v>166</v>
      </c>
      <c r="B7" s="188"/>
      <c r="C7" s="207"/>
      <c r="D7" s="182" t="s">
        <v>168</v>
      </c>
      <c r="E7" s="207"/>
      <c r="F7" s="307" t="s">
        <v>245</v>
      </c>
      <c r="G7" s="312"/>
      <c r="H7" s="182" t="s">
        <v>129</v>
      </c>
      <c r="I7" s="188"/>
      <c r="J7" s="188"/>
      <c r="K7" s="188"/>
      <c r="L7" s="188"/>
      <c r="M7" s="188"/>
      <c r="N7" s="188"/>
      <c r="O7" s="188"/>
      <c r="P7" s="188"/>
      <c r="Q7" s="188"/>
      <c r="R7" s="188"/>
      <c r="S7" s="188"/>
      <c r="T7" s="188"/>
      <c r="U7" s="188"/>
      <c r="V7" s="188"/>
      <c r="W7" s="188"/>
      <c r="X7" s="207"/>
      <c r="Y7" s="182" t="s">
        <v>515</v>
      </c>
      <c r="Z7" s="188"/>
      <c r="AA7" s="188"/>
      <c r="AB7" s="207"/>
      <c r="AC7" s="182" t="s">
        <v>169</v>
      </c>
      <c r="AD7" s="188"/>
      <c r="AE7" s="188"/>
      <c r="AF7" s="207"/>
    </row>
    <row r="8" spans="1:32" ht="18.75" customHeight="1">
      <c r="A8" s="184" t="s">
        <v>181</v>
      </c>
      <c r="B8" s="190"/>
      <c r="C8" s="203"/>
      <c r="D8" s="184"/>
      <c r="E8" s="301"/>
      <c r="F8" s="308"/>
      <c r="G8" s="313"/>
      <c r="H8" s="322" t="s">
        <v>357</v>
      </c>
      <c r="I8" s="345" t="s">
        <v>6</v>
      </c>
      <c r="J8" s="359" t="s">
        <v>501</v>
      </c>
      <c r="K8" s="193"/>
      <c r="L8" s="193"/>
      <c r="M8" s="345" t="s">
        <v>6</v>
      </c>
      <c r="N8" s="359" t="s">
        <v>424</v>
      </c>
      <c r="O8" s="193"/>
      <c r="P8" s="193"/>
      <c r="Q8" s="345" t="s">
        <v>6</v>
      </c>
      <c r="R8" s="359" t="s">
        <v>508</v>
      </c>
      <c r="S8" s="193"/>
      <c r="T8" s="193"/>
      <c r="U8" s="345" t="s">
        <v>6</v>
      </c>
      <c r="V8" s="359" t="s">
        <v>512</v>
      </c>
      <c r="W8" s="193"/>
      <c r="X8" s="406"/>
      <c r="Y8" s="418"/>
      <c r="Z8" s="427"/>
      <c r="AA8" s="427"/>
      <c r="AB8" s="433"/>
      <c r="AC8" s="418"/>
      <c r="AD8" s="427"/>
      <c r="AE8" s="427"/>
      <c r="AF8" s="433"/>
    </row>
    <row r="9" spans="1:32" s="86" customFormat="1" ht="18.75" customHeight="1">
      <c r="A9" s="185"/>
      <c r="B9" s="191"/>
      <c r="C9" s="204"/>
      <c r="D9" s="185"/>
      <c r="E9" s="302"/>
      <c r="F9" s="295"/>
      <c r="G9" s="314"/>
      <c r="H9" s="323"/>
      <c r="I9" s="346" t="s">
        <v>6</v>
      </c>
      <c r="J9" s="360" t="s">
        <v>67</v>
      </c>
      <c r="K9" s="371"/>
      <c r="L9" s="371"/>
      <c r="M9" s="388" t="s">
        <v>6</v>
      </c>
      <c r="N9" s="360" t="s">
        <v>97</v>
      </c>
      <c r="O9" s="371"/>
      <c r="P9" s="371"/>
      <c r="Q9" s="388" t="s">
        <v>6</v>
      </c>
      <c r="R9" s="360" t="s">
        <v>510</v>
      </c>
      <c r="S9" s="371"/>
      <c r="T9" s="371"/>
      <c r="U9" s="388" t="s">
        <v>6</v>
      </c>
      <c r="V9" s="360" t="s">
        <v>514</v>
      </c>
      <c r="W9" s="371"/>
      <c r="X9" s="407"/>
      <c r="Y9" s="419"/>
      <c r="Z9" s="428"/>
      <c r="AA9" s="428"/>
      <c r="AB9" s="434"/>
      <c r="AC9" s="419"/>
      <c r="AD9" s="428"/>
      <c r="AE9" s="428"/>
      <c r="AF9" s="434"/>
    </row>
    <row r="10" spans="1:32" s="251" customFormat="1" ht="18.75" customHeight="1">
      <c r="A10" s="257"/>
      <c r="B10" s="270"/>
      <c r="C10" s="281"/>
      <c r="D10" s="291"/>
      <c r="E10" s="303"/>
      <c r="F10" s="291"/>
      <c r="G10" s="315"/>
      <c r="H10" s="324" t="s">
        <v>87</v>
      </c>
      <c r="I10" s="347" t="s">
        <v>6</v>
      </c>
      <c r="J10" s="361" t="s">
        <v>173</v>
      </c>
      <c r="K10" s="361"/>
      <c r="L10" s="379"/>
      <c r="M10" s="383" t="s">
        <v>6</v>
      </c>
      <c r="N10" s="361" t="s">
        <v>507</v>
      </c>
      <c r="O10" s="361"/>
      <c r="P10" s="379"/>
      <c r="Q10" s="383" t="s">
        <v>6</v>
      </c>
      <c r="R10" s="364" t="s">
        <v>291</v>
      </c>
      <c r="S10" s="364"/>
      <c r="T10" s="364"/>
      <c r="U10" s="364"/>
      <c r="V10" s="364"/>
      <c r="W10" s="364"/>
      <c r="X10" s="408"/>
      <c r="Y10" s="420" t="s">
        <v>6</v>
      </c>
      <c r="Z10" s="429" t="s">
        <v>492</v>
      </c>
      <c r="AA10" s="429"/>
      <c r="AB10" s="435"/>
      <c r="AC10" s="420" t="s">
        <v>6</v>
      </c>
      <c r="AD10" s="429" t="s">
        <v>492</v>
      </c>
      <c r="AE10" s="429"/>
      <c r="AF10" s="435"/>
    </row>
    <row r="11" spans="1:32" s="251" customFormat="1" ht="19.5" customHeight="1">
      <c r="A11" s="257"/>
      <c r="B11" s="270"/>
      <c r="C11" s="282"/>
      <c r="D11" s="292"/>
      <c r="E11" s="303"/>
      <c r="F11" s="291"/>
      <c r="G11" s="316"/>
      <c r="H11" s="325" t="s">
        <v>813</v>
      </c>
      <c r="I11" s="347" t="s">
        <v>6</v>
      </c>
      <c r="J11" s="361" t="s">
        <v>669</v>
      </c>
      <c r="K11" s="372"/>
      <c r="L11" s="379"/>
      <c r="M11" s="383" t="s">
        <v>6</v>
      </c>
      <c r="N11" s="361" t="s">
        <v>495</v>
      </c>
      <c r="O11" s="383"/>
      <c r="P11" s="361"/>
      <c r="Q11" s="393"/>
      <c r="R11" s="393"/>
      <c r="S11" s="393"/>
      <c r="T11" s="393"/>
      <c r="U11" s="393"/>
      <c r="V11" s="393"/>
      <c r="W11" s="393"/>
      <c r="X11" s="409"/>
      <c r="Y11" s="382" t="s">
        <v>6</v>
      </c>
      <c r="Z11" s="333" t="s">
        <v>504</v>
      </c>
      <c r="AA11" s="430"/>
      <c r="AB11" s="436"/>
      <c r="AC11" s="382" t="s">
        <v>6</v>
      </c>
      <c r="AD11" s="333" t="s">
        <v>504</v>
      </c>
      <c r="AE11" s="430"/>
      <c r="AF11" s="436"/>
    </row>
    <row r="12" spans="1:32" s="251" customFormat="1" ht="19.5" customHeight="1">
      <c r="A12" s="257"/>
      <c r="B12" s="270"/>
      <c r="C12" s="282"/>
      <c r="D12" s="292"/>
      <c r="E12" s="303"/>
      <c r="F12" s="291"/>
      <c r="G12" s="316"/>
      <c r="H12" s="326" t="s">
        <v>814</v>
      </c>
      <c r="I12" s="348" t="s">
        <v>6</v>
      </c>
      <c r="J12" s="362" t="s">
        <v>669</v>
      </c>
      <c r="K12" s="373"/>
      <c r="L12" s="380"/>
      <c r="M12" s="350" t="s">
        <v>6</v>
      </c>
      <c r="N12" s="362" t="s">
        <v>495</v>
      </c>
      <c r="O12" s="350"/>
      <c r="P12" s="362"/>
      <c r="Q12" s="392"/>
      <c r="R12" s="392"/>
      <c r="S12" s="392"/>
      <c r="T12" s="392"/>
      <c r="U12" s="392"/>
      <c r="V12" s="392"/>
      <c r="W12" s="392"/>
      <c r="X12" s="410"/>
      <c r="Y12" s="382"/>
      <c r="Z12" s="333"/>
      <c r="AA12" s="430"/>
      <c r="AB12" s="436"/>
      <c r="AC12" s="382"/>
      <c r="AD12" s="333"/>
      <c r="AE12" s="430"/>
      <c r="AF12" s="436"/>
    </row>
    <row r="13" spans="1:32" s="251" customFormat="1" ht="18.75" customHeight="1">
      <c r="A13" s="257"/>
      <c r="B13" s="270"/>
      <c r="C13" s="281"/>
      <c r="D13" s="291"/>
      <c r="E13" s="303"/>
      <c r="F13" s="291"/>
      <c r="G13" s="315"/>
      <c r="H13" s="327" t="s">
        <v>41</v>
      </c>
      <c r="I13" s="349" t="s">
        <v>6</v>
      </c>
      <c r="J13" s="363" t="s">
        <v>173</v>
      </c>
      <c r="K13" s="363"/>
      <c r="L13" s="381" t="s">
        <v>6</v>
      </c>
      <c r="M13" s="363" t="s">
        <v>126</v>
      </c>
      <c r="N13" s="363"/>
      <c r="O13" s="363"/>
      <c r="P13" s="363"/>
      <c r="Q13" s="363"/>
      <c r="R13" s="363"/>
      <c r="S13" s="363"/>
      <c r="T13" s="363"/>
      <c r="U13" s="363"/>
      <c r="V13" s="363"/>
      <c r="W13" s="363"/>
      <c r="X13" s="411"/>
      <c r="Y13" s="421"/>
      <c r="Z13" s="430"/>
      <c r="AA13" s="430"/>
      <c r="AB13" s="436"/>
      <c r="AC13" s="421"/>
      <c r="AD13" s="430"/>
      <c r="AE13" s="430"/>
      <c r="AF13" s="436"/>
    </row>
    <row r="14" spans="1:32" s="251" customFormat="1" ht="18.75" customHeight="1">
      <c r="A14" s="257"/>
      <c r="B14" s="270"/>
      <c r="C14" s="281"/>
      <c r="D14" s="291"/>
      <c r="E14" s="303"/>
      <c r="F14" s="291"/>
      <c r="G14" s="315"/>
      <c r="H14" s="328"/>
      <c r="I14" s="258"/>
      <c r="J14" s="251"/>
      <c r="K14" s="251"/>
      <c r="L14" s="382"/>
      <c r="M14" s="251"/>
      <c r="N14" s="251"/>
      <c r="O14" s="251"/>
      <c r="P14" s="251"/>
      <c r="Q14" s="251"/>
      <c r="R14" s="251"/>
      <c r="S14" s="251"/>
      <c r="T14" s="251"/>
      <c r="U14" s="251"/>
      <c r="V14" s="251"/>
      <c r="W14" s="251"/>
      <c r="X14" s="412"/>
      <c r="Y14" s="421"/>
      <c r="Z14" s="430"/>
      <c r="AA14" s="430"/>
      <c r="AB14" s="436"/>
      <c r="AC14" s="421"/>
      <c r="AD14" s="430"/>
      <c r="AE14" s="430"/>
      <c r="AF14" s="436"/>
    </row>
    <row r="15" spans="1:32" s="251" customFormat="1" ht="18.75" customHeight="1">
      <c r="A15" s="257"/>
      <c r="B15" s="270"/>
      <c r="C15" s="281"/>
      <c r="D15" s="291"/>
      <c r="E15" s="303"/>
      <c r="F15" s="291"/>
      <c r="G15" s="315"/>
      <c r="H15" s="329"/>
      <c r="I15" s="347"/>
      <c r="J15" s="364"/>
      <c r="K15" s="364"/>
      <c r="L15" s="383"/>
      <c r="M15" s="364"/>
      <c r="N15" s="364"/>
      <c r="O15" s="364"/>
      <c r="P15" s="364"/>
      <c r="Q15" s="364"/>
      <c r="R15" s="364"/>
      <c r="S15" s="364"/>
      <c r="T15" s="364"/>
      <c r="U15" s="364"/>
      <c r="V15" s="364"/>
      <c r="W15" s="364"/>
      <c r="X15" s="408"/>
      <c r="Y15" s="421"/>
      <c r="Z15" s="430"/>
      <c r="AA15" s="430"/>
      <c r="AB15" s="436"/>
      <c r="AC15" s="421"/>
      <c r="AD15" s="430"/>
      <c r="AE15" s="430"/>
      <c r="AF15" s="436"/>
    </row>
    <row r="16" spans="1:32" s="251" customFormat="1" ht="18.75" customHeight="1">
      <c r="A16" s="257"/>
      <c r="B16" s="270"/>
      <c r="C16" s="281"/>
      <c r="D16" s="291"/>
      <c r="E16" s="303"/>
      <c r="F16" s="291"/>
      <c r="G16" s="315"/>
      <c r="H16" s="330" t="s">
        <v>94</v>
      </c>
      <c r="I16" s="348" t="s">
        <v>6</v>
      </c>
      <c r="J16" s="362" t="s">
        <v>265</v>
      </c>
      <c r="K16" s="373"/>
      <c r="L16" s="380"/>
      <c r="M16" s="350" t="s">
        <v>6</v>
      </c>
      <c r="N16" s="362" t="s">
        <v>445</v>
      </c>
      <c r="O16" s="392"/>
      <c r="P16" s="392"/>
      <c r="Q16" s="392"/>
      <c r="R16" s="392"/>
      <c r="S16" s="392"/>
      <c r="T16" s="392"/>
      <c r="U16" s="392"/>
      <c r="V16" s="392"/>
      <c r="W16" s="392"/>
      <c r="X16" s="410"/>
      <c r="Y16" s="421"/>
      <c r="Z16" s="430"/>
      <c r="AA16" s="430"/>
      <c r="AB16" s="436"/>
      <c r="AC16" s="421"/>
      <c r="AD16" s="430"/>
      <c r="AE16" s="430"/>
      <c r="AF16" s="436"/>
    </row>
    <row r="17" spans="1:33" s="251" customFormat="1" ht="18.75" customHeight="1">
      <c r="A17" s="257"/>
      <c r="B17" s="270"/>
      <c r="C17" s="281"/>
      <c r="D17" s="291"/>
      <c r="E17" s="303"/>
      <c r="F17" s="291"/>
      <c r="G17" s="315"/>
      <c r="H17" s="331" t="s">
        <v>100</v>
      </c>
      <c r="I17" s="348" t="s">
        <v>6</v>
      </c>
      <c r="J17" s="362" t="s">
        <v>173</v>
      </c>
      <c r="K17" s="362"/>
      <c r="L17" s="350" t="s">
        <v>6</v>
      </c>
      <c r="M17" s="362" t="s">
        <v>503</v>
      </c>
      <c r="N17" s="362"/>
      <c r="O17" s="350" t="s">
        <v>6</v>
      </c>
      <c r="P17" s="362" t="s">
        <v>339</v>
      </c>
      <c r="Q17" s="386"/>
      <c r="R17" s="386"/>
      <c r="S17" s="386"/>
      <c r="T17" s="386"/>
      <c r="U17" s="386"/>
      <c r="V17" s="386"/>
      <c r="W17" s="386"/>
      <c r="X17" s="413"/>
      <c r="Y17" s="421"/>
      <c r="Z17" s="430"/>
      <c r="AA17" s="430"/>
      <c r="AB17" s="436"/>
      <c r="AC17" s="421"/>
      <c r="AD17" s="430"/>
      <c r="AE17" s="430"/>
      <c r="AF17" s="436"/>
      <c r="AG17" s="251"/>
    </row>
    <row r="18" spans="1:33" s="251" customFormat="1" ht="18.75" customHeight="1">
      <c r="A18" s="258" t="s">
        <v>6</v>
      </c>
      <c r="B18" s="270">
        <v>72</v>
      </c>
      <c r="C18" s="281" t="s">
        <v>16</v>
      </c>
      <c r="D18" s="258" t="s">
        <v>6</v>
      </c>
      <c r="E18" s="303" t="s">
        <v>632</v>
      </c>
      <c r="F18" s="291"/>
      <c r="G18" s="315"/>
      <c r="H18" s="331" t="s">
        <v>116</v>
      </c>
      <c r="I18" s="348" t="s">
        <v>6</v>
      </c>
      <c r="J18" s="362" t="s">
        <v>173</v>
      </c>
      <c r="K18" s="362"/>
      <c r="L18" s="350" t="s">
        <v>6</v>
      </c>
      <c r="M18" s="362" t="s">
        <v>505</v>
      </c>
      <c r="N18" s="362"/>
      <c r="O18" s="350" t="s">
        <v>6</v>
      </c>
      <c r="P18" s="362" t="s">
        <v>160</v>
      </c>
      <c r="Q18" s="386"/>
      <c r="R18" s="386"/>
      <c r="S18" s="386"/>
      <c r="T18" s="386"/>
      <c r="U18" s="386"/>
      <c r="V18" s="386"/>
      <c r="W18" s="386"/>
      <c r="X18" s="413"/>
      <c r="Y18" s="421"/>
      <c r="Z18" s="430"/>
      <c r="AA18" s="430"/>
      <c r="AB18" s="436"/>
      <c r="AC18" s="421"/>
      <c r="AD18" s="430"/>
      <c r="AE18" s="430"/>
      <c r="AF18" s="436"/>
      <c r="AG18" s="251"/>
    </row>
    <row r="19" spans="1:33" s="251" customFormat="1" ht="18.75" customHeight="1">
      <c r="A19" s="257"/>
      <c r="B19" s="270"/>
      <c r="C19" s="281"/>
      <c r="D19" s="258" t="s">
        <v>6</v>
      </c>
      <c r="E19" s="303" t="s">
        <v>122</v>
      </c>
      <c r="F19" s="291"/>
      <c r="G19" s="315"/>
      <c r="H19" s="331" t="s">
        <v>499</v>
      </c>
      <c r="I19" s="349" t="s">
        <v>6</v>
      </c>
      <c r="J19" s="362" t="s">
        <v>173</v>
      </c>
      <c r="K19" s="373"/>
      <c r="L19" s="381" t="s">
        <v>6</v>
      </c>
      <c r="M19" s="362" t="s">
        <v>126</v>
      </c>
      <c r="N19" s="386"/>
      <c r="O19" s="386"/>
      <c r="P19" s="386"/>
      <c r="Q19" s="386"/>
      <c r="R19" s="386"/>
      <c r="S19" s="386"/>
      <c r="T19" s="386"/>
      <c r="U19" s="386"/>
      <c r="V19" s="386"/>
      <c r="W19" s="386"/>
      <c r="X19" s="413"/>
      <c r="Y19" s="421"/>
      <c r="Z19" s="430"/>
      <c r="AA19" s="430"/>
      <c r="AB19" s="436"/>
      <c r="AC19" s="421"/>
      <c r="AD19" s="430"/>
      <c r="AE19" s="430"/>
      <c r="AF19" s="436"/>
      <c r="AG19" s="251"/>
    </row>
    <row r="20" spans="1:33" s="251" customFormat="1" ht="18.75" customHeight="1">
      <c r="A20" s="257"/>
      <c r="B20" s="270"/>
      <c r="C20" s="281"/>
      <c r="D20" s="258" t="s">
        <v>6</v>
      </c>
      <c r="E20" s="303" t="s">
        <v>633</v>
      </c>
      <c r="F20" s="291"/>
      <c r="G20" s="315"/>
      <c r="H20" s="332" t="s">
        <v>812</v>
      </c>
      <c r="I20" s="349" t="s">
        <v>6</v>
      </c>
      <c r="J20" s="362" t="s">
        <v>173</v>
      </c>
      <c r="K20" s="373"/>
      <c r="L20" s="350" t="s">
        <v>6</v>
      </c>
      <c r="M20" s="362" t="s">
        <v>126</v>
      </c>
      <c r="N20" s="386"/>
      <c r="O20" s="386"/>
      <c r="P20" s="386"/>
      <c r="Q20" s="386"/>
      <c r="R20" s="386"/>
      <c r="S20" s="386"/>
      <c r="T20" s="386"/>
      <c r="U20" s="386"/>
      <c r="V20" s="386"/>
      <c r="W20" s="386"/>
      <c r="X20" s="413"/>
      <c r="Y20" s="421"/>
      <c r="Z20" s="430"/>
      <c r="AA20" s="430"/>
      <c r="AB20" s="436"/>
      <c r="AC20" s="421"/>
      <c r="AD20" s="430"/>
      <c r="AE20" s="430"/>
      <c r="AF20" s="436"/>
      <c r="AG20" s="251"/>
    </row>
    <row r="21" spans="1:33" s="251" customFormat="1" ht="18.75" customHeight="1">
      <c r="A21" s="257"/>
      <c r="B21" s="270"/>
      <c r="C21" s="281"/>
      <c r="D21" s="291"/>
      <c r="E21" s="303"/>
      <c r="F21" s="291"/>
      <c r="G21" s="315"/>
      <c r="H21" s="330" t="s">
        <v>634</v>
      </c>
      <c r="I21" s="349" t="s">
        <v>6</v>
      </c>
      <c r="J21" s="362" t="s">
        <v>173</v>
      </c>
      <c r="K21" s="373"/>
      <c r="L21" s="382" t="s">
        <v>6</v>
      </c>
      <c r="M21" s="362" t="s">
        <v>126</v>
      </c>
      <c r="N21" s="386"/>
      <c r="O21" s="386"/>
      <c r="P21" s="386"/>
      <c r="Q21" s="386"/>
      <c r="R21" s="386"/>
      <c r="S21" s="386"/>
      <c r="T21" s="386"/>
      <c r="U21" s="386"/>
      <c r="V21" s="386"/>
      <c r="W21" s="386"/>
      <c r="X21" s="413"/>
      <c r="Y21" s="421"/>
      <c r="Z21" s="430"/>
      <c r="AA21" s="430"/>
      <c r="AB21" s="436"/>
      <c r="AC21" s="421"/>
      <c r="AD21" s="430"/>
      <c r="AE21" s="430"/>
      <c r="AF21" s="436"/>
      <c r="AG21" s="251"/>
    </row>
    <row r="22" spans="1:33" s="251" customFormat="1" ht="18.75" customHeight="1">
      <c r="A22" s="257"/>
      <c r="B22" s="270"/>
      <c r="C22" s="282"/>
      <c r="D22" s="292"/>
      <c r="E22" s="303"/>
      <c r="F22" s="291"/>
      <c r="G22" s="315"/>
      <c r="H22" s="333" t="s">
        <v>134</v>
      </c>
      <c r="I22" s="348" t="s">
        <v>6</v>
      </c>
      <c r="J22" s="362" t="s">
        <v>173</v>
      </c>
      <c r="K22" s="373"/>
      <c r="L22" s="350" t="s">
        <v>6</v>
      </c>
      <c r="M22" s="362" t="s">
        <v>126</v>
      </c>
      <c r="N22" s="386"/>
      <c r="O22" s="386"/>
      <c r="P22" s="386"/>
      <c r="Q22" s="386"/>
      <c r="R22" s="386"/>
      <c r="S22" s="386"/>
      <c r="T22" s="386"/>
      <c r="U22" s="386"/>
      <c r="V22" s="386"/>
      <c r="W22" s="386"/>
      <c r="X22" s="413"/>
      <c r="Y22" s="421"/>
      <c r="Z22" s="430"/>
      <c r="AA22" s="430"/>
      <c r="AB22" s="436"/>
      <c r="AC22" s="421"/>
      <c r="AD22" s="430"/>
      <c r="AE22" s="430"/>
      <c r="AF22" s="436"/>
      <c r="AG22" s="251"/>
    </row>
    <row r="23" spans="1:33" s="251" customFormat="1" ht="18.75" customHeight="1">
      <c r="A23" s="257"/>
      <c r="B23" s="270"/>
      <c r="C23" s="282"/>
      <c r="D23" s="292"/>
      <c r="E23" s="303"/>
      <c r="F23" s="291"/>
      <c r="G23" s="315"/>
      <c r="H23" s="331" t="s">
        <v>500</v>
      </c>
      <c r="I23" s="348" t="s">
        <v>6</v>
      </c>
      <c r="J23" s="362" t="s">
        <v>173</v>
      </c>
      <c r="K23" s="373"/>
      <c r="L23" s="350" t="s">
        <v>6</v>
      </c>
      <c r="M23" s="362" t="s">
        <v>126</v>
      </c>
      <c r="N23" s="386"/>
      <c r="O23" s="386"/>
      <c r="P23" s="386"/>
      <c r="Q23" s="386"/>
      <c r="R23" s="386"/>
      <c r="S23" s="386"/>
      <c r="T23" s="386"/>
      <c r="U23" s="386"/>
      <c r="V23" s="386"/>
      <c r="W23" s="386"/>
      <c r="X23" s="413"/>
      <c r="Y23" s="421"/>
      <c r="Z23" s="430"/>
      <c r="AA23" s="430"/>
      <c r="AB23" s="436"/>
      <c r="AC23" s="421"/>
      <c r="AD23" s="430"/>
      <c r="AE23" s="430"/>
      <c r="AF23" s="436"/>
      <c r="AG23" s="251"/>
    </row>
    <row r="24" spans="1:33" s="251" customFormat="1" ht="18.75" customHeight="1">
      <c r="A24" s="257"/>
      <c r="B24" s="270"/>
      <c r="C24" s="282"/>
      <c r="D24" s="292"/>
      <c r="E24" s="303"/>
      <c r="F24" s="291"/>
      <c r="G24" s="315"/>
      <c r="H24" s="331" t="s">
        <v>99</v>
      </c>
      <c r="I24" s="348" t="s">
        <v>6</v>
      </c>
      <c r="J24" s="362" t="s">
        <v>173</v>
      </c>
      <c r="K24" s="373"/>
      <c r="L24" s="350" t="s">
        <v>6</v>
      </c>
      <c r="M24" s="362" t="s">
        <v>126</v>
      </c>
      <c r="N24" s="386"/>
      <c r="O24" s="386"/>
      <c r="P24" s="386"/>
      <c r="Q24" s="386"/>
      <c r="R24" s="386"/>
      <c r="S24" s="386"/>
      <c r="T24" s="386"/>
      <c r="U24" s="386"/>
      <c r="V24" s="386"/>
      <c r="W24" s="386"/>
      <c r="X24" s="413"/>
      <c r="Y24" s="421"/>
      <c r="Z24" s="430"/>
      <c r="AA24" s="430"/>
      <c r="AB24" s="436"/>
      <c r="AC24" s="421"/>
      <c r="AD24" s="430"/>
      <c r="AE24" s="430"/>
      <c r="AF24" s="436"/>
      <c r="AG24" s="251"/>
    </row>
    <row r="25" spans="1:33" s="251" customFormat="1" ht="18.75" customHeight="1">
      <c r="A25" s="257"/>
      <c r="B25" s="270"/>
      <c r="C25" s="281"/>
      <c r="D25" s="291"/>
      <c r="E25" s="303"/>
      <c r="F25" s="291"/>
      <c r="G25" s="315"/>
      <c r="H25" s="330" t="s">
        <v>127</v>
      </c>
      <c r="I25" s="350" t="s">
        <v>6</v>
      </c>
      <c r="J25" s="362" t="s">
        <v>173</v>
      </c>
      <c r="K25" s="362"/>
      <c r="L25" s="350" t="s">
        <v>6</v>
      </c>
      <c r="M25" s="362" t="s">
        <v>503</v>
      </c>
      <c r="N25" s="362"/>
      <c r="O25" s="350" t="s">
        <v>6</v>
      </c>
      <c r="P25" s="362" t="s">
        <v>339</v>
      </c>
      <c r="Q25" s="362"/>
      <c r="R25" s="350" t="s">
        <v>6</v>
      </c>
      <c r="S25" s="362" t="s">
        <v>12</v>
      </c>
      <c r="T25" s="386"/>
      <c r="U25" s="386"/>
      <c r="V25" s="386"/>
      <c r="W25" s="386"/>
      <c r="X25" s="413"/>
      <c r="Y25" s="421"/>
      <c r="Z25" s="430"/>
      <c r="AA25" s="430"/>
      <c r="AB25" s="436"/>
      <c r="AC25" s="421"/>
      <c r="AD25" s="430"/>
      <c r="AE25" s="430"/>
      <c r="AF25" s="436"/>
      <c r="AG25" s="251"/>
    </row>
    <row r="26" spans="1:33" s="86" customFormat="1" ht="18.75" customHeight="1">
      <c r="A26" s="259"/>
      <c r="B26" s="271"/>
      <c r="C26" s="283"/>
      <c r="D26" s="293"/>
      <c r="E26" s="304"/>
      <c r="F26" s="309"/>
      <c r="G26" s="304"/>
      <c r="H26" s="334" t="s">
        <v>588</v>
      </c>
      <c r="I26" s="351" t="s">
        <v>6</v>
      </c>
      <c r="J26" s="365" t="s">
        <v>173</v>
      </c>
      <c r="K26" s="374"/>
      <c r="L26" s="384"/>
      <c r="M26" s="384" t="s">
        <v>6</v>
      </c>
      <c r="N26" s="365" t="s">
        <v>823</v>
      </c>
      <c r="O26" s="384"/>
      <c r="P26" s="374"/>
      <c r="Q26" s="384" t="s">
        <v>6</v>
      </c>
      <c r="R26" s="396" t="s">
        <v>824</v>
      </c>
      <c r="S26" s="374"/>
      <c r="T26" s="401"/>
      <c r="U26" s="384"/>
      <c r="V26" s="396"/>
      <c r="W26" s="401"/>
      <c r="X26" s="414"/>
      <c r="Y26" s="422"/>
      <c r="Z26" s="431"/>
      <c r="AA26" s="431"/>
      <c r="AB26" s="437"/>
      <c r="AC26" s="422"/>
      <c r="AD26" s="431"/>
      <c r="AE26" s="431"/>
      <c r="AF26" s="437"/>
      <c r="AG26" s="86"/>
    </row>
    <row r="27" spans="1:33" s="86" customFormat="1" ht="18.75" customHeight="1">
      <c r="A27" s="259"/>
      <c r="B27" s="271"/>
      <c r="C27" s="283"/>
      <c r="D27" s="293"/>
      <c r="E27" s="304"/>
      <c r="F27" s="309"/>
      <c r="G27" s="304"/>
      <c r="H27" s="335"/>
      <c r="I27" s="352" t="s">
        <v>6</v>
      </c>
      <c r="J27" s="366" t="s">
        <v>822</v>
      </c>
      <c r="K27" s="375"/>
      <c r="L27" s="352"/>
      <c r="M27" s="354" t="s">
        <v>6</v>
      </c>
      <c r="N27" s="366" t="s">
        <v>10</v>
      </c>
      <c r="O27" s="352"/>
      <c r="P27" s="375"/>
      <c r="Q27" s="354" t="s">
        <v>6</v>
      </c>
      <c r="R27" s="397" t="s">
        <v>825</v>
      </c>
      <c r="S27" s="375"/>
      <c r="T27" s="402"/>
      <c r="U27" s="352" t="s">
        <v>6</v>
      </c>
      <c r="V27" s="397" t="s">
        <v>817</v>
      </c>
      <c r="W27" s="402"/>
      <c r="X27" s="415"/>
      <c r="Y27" s="422"/>
      <c r="Z27" s="431"/>
      <c r="AA27" s="431"/>
      <c r="AB27" s="437"/>
      <c r="AC27" s="422"/>
      <c r="AD27" s="431"/>
      <c r="AE27" s="431"/>
      <c r="AF27" s="437"/>
      <c r="AG27" s="86"/>
    </row>
    <row r="28" spans="1:33" s="86" customFormat="1" ht="18.75" customHeight="1">
      <c r="A28" s="260"/>
      <c r="B28" s="272"/>
      <c r="C28" s="284"/>
      <c r="D28" s="294"/>
      <c r="E28" s="288"/>
      <c r="F28" s="294"/>
      <c r="G28" s="317"/>
      <c r="H28" s="336" t="s">
        <v>87</v>
      </c>
      <c r="I28" s="353" t="s">
        <v>6</v>
      </c>
      <c r="J28" s="367" t="s">
        <v>173</v>
      </c>
      <c r="K28" s="367"/>
      <c r="L28" s="385"/>
      <c r="M28" s="389" t="s">
        <v>6</v>
      </c>
      <c r="N28" s="367" t="s">
        <v>507</v>
      </c>
      <c r="O28" s="367"/>
      <c r="P28" s="385"/>
      <c r="Q28" s="389" t="s">
        <v>6</v>
      </c>
      <c r="R28" s="398" t="s">
        <v>291</v>
      </c>
      <c r="S28" s="398"/>
      <c r="T28" s="398"/>
      <c r="U28" s="398"/>
      <c r="V28" s="398"/>
      <c r="W28" s="398"/>
      <c r="X28" s="416"/>
      <c r="Y28" s="423" t="s">
        <v>6</v>
      </c>
      <c r="Z28" s="429" t="s">
        <v>492</v>
      </c>
      <c r="AA28" s="429"/>
      <c r="AB28" s="435"/>
      <c r="AC28" s="423" t="s">
        <v>6</v>
      </c>
      <c r="AD28" s="429" t="s">
        <v>492</v>
      </c>
      <c r="AE28" s="429"/>
      <c r="AF28" s="435"/>
      <c r="AG28" s="447"/>
    </row>
    <row r="29" spans="1:33" s="86" customFormat="1" ht="19.5" customHeight="1">
      <c r="A29" s="257"/>
      <c r="B29" s="270"/>
      <c r="C29" s="282"/>
      <c r="D29" s="292"/>
      <c r="E29" s="303"/>
      <c r="F29" s="291"/>
      <c r="G29" s="316"/>
      <c r="H29" s="326" t="s">
        <v>813</v>
      </c>
      <c r="I29" s="348" t="s">
        <v>6</v>
      </c>
      <c r="J29" s="362" t="s">
        <v>669</v>
      </c>
      <c r="K29" s="373"/>
      <c r="L29" s="380"/>
      <c r="M29" s="350" t="s">
        <v>6</v>
      </c>
      <c r="N29" s="362" t="s">
        <v>495</v>
      </c>
      <c r="O29" s="350"/>
      <c r="P29" s="362"/>
      <c r="Q29" s="392"/>
      <c r="R29" s="392"/>
      <c r="S29" s="392"/>
      <c r="T29" s="392"/>
      <c r="U29" s="392"/>
      <c r="V29" s="392"/>
      <c r="W29" s="392"/>
      <c r="X29" s="410"/>
      <c r="Y29" s="258" t="s">
        <v>6</v>
      </c>
      <c r="Z29" s="333" t="s">
        <v>504</v>
      </c>
      <c r="AA29" s="430"/>
      <c r="AB29" s="436"/>
      <c r="AC29" s="258" t="s">
        <v>6</v>
      </c>
      <c r="AD29" s="333" t="s">
        <v>504</v>
      </c>
      <c r="AE29" s="430"/>
      <c r="AF29" s="436"/>
      <c r="AG29" s="251"/>
    </row>
    <row r="30" spans="1:33" s="86" customFormat="1" ht="19.5" customHeight="1">
      <c r="A30" s="257"/>
      <c r="B30" s="270"/>
      <c r="C30" s="282"/>
      <c r="D30" s="292"/>
      <c r="E30" s="303"/>
      <c r="F30" s="291"/>
      <c r="G30" s="316"/>
      <c r="H30" s="326" t="s">
        <v>814</v>
      </c>
      <c r="I30" s="348" t="s">
        <v>6</v>
      </c>
      <c r="J30" s="362" t="s">
        <v>669</v>
      </c>
      <c r="K30" s="373"/>
      <c r="L30" s="380"/>
      <c r="M30" s="350" t="s">
        <v>6</v>
      </c>
      <c r="N30" s="362" t="s">
        <v>495</v>
      </c>
      <c r="O30" s="350"/>
      <c r="P30" s="362"/>
      <c r="Q30" s="392"/>
      <c r="R30" s="392"/>
      <c r="S30" s="392"/>
      <c r="T30" s="392"/>
      <c r="U30" s="392"/>
      <c r="V30" s="392"/>
      <c r="W30" s="392"/>
      <c r="X30" s="410"/>
      <c r="Y30" s="258"/>
      <c r="Z30" s="333"/>
      <c r="AA30" s="430"/>
      <c r="AB30" s="436"/>
      <c r="AC30" s="258"/>
      <c r="AD30" s="333"/>
      <c r="AE30" s="430"/>
      <c r="AF30" s="436"/>
      <c r="AG30" s="251"/>
    </row>
    <row r="31" spans="1:33" s="86" customFormat="1" ht="18.75" customHeight="1">
      <c r="A31" s="257"/>
      <c r="B31" s="270"/>
      <c r="C31" s="281"/>
      <c r="D31" s="291"/>
      <c r="E31" s="303"/>
      <c r="F31" s="291"/>
      <c r="G31" s="315"/>
      <c r="H31" s="327" t="s">
        <v>41</v>
      </c>
      <c r="I31" s="349" t="s">
        <v>6</v>
      </c>
      <c r="J31" s="363" t="s">
        <v>173</v>
      </c>
      <c r="K31" s="363"/>
      <c r="L31" s="381" t="s">
        <v>6</v>
      </c>
      <c r="M31" s="363" t="s">
        <v>126</v>
      </c>
      <c r="N31" s="363"/>
      <c r="O31" s="363"/>
      <c r="P31" s="363"/>
      <c r="Q31" s="363"/>
      <c r="R31" s="363"/>
      <c r="S31" s="363"/>
      <c r="T31" s="363"/>
      <c r="U31" s="363"/>
      <c r="V31" s="363"/>
      <c r="W31" s="363"/>
      <c r="X31" s="411"/>
      <c r="Y31" s="421"/>
      <c r="Z31" s="430"/>
      <c r="AA31" s="430"/>
      <c r="AB31" s="436"/>
      <c r="AC31" s="421"/>
      <c r="AD31" s="430"/>
      <c r="AE31" s="430"/>
      <c r="AF31" s="436"/>
      <c r="AG31" s="251"/>
    </row>
    <row r="32" spans="1:33" s="86" customFormat="1" ht="18.75" customHeight="1">
      <c r="A32" s="257"/>
      <c r="B32" s="270"/>
      <c r="C32" s="281"/>
      <c r="D32" s="291"/>
      <c r="E32" s="303"/>
      <c r="F32" s="291"/>
      <c r="G32" s="315"/>
      <c r="H32" s="328"/>
      <c r="I32" s="258"/>
      <c r="J32" s="251"/>
      <c r="K32" s="251"/>
      <c r="L32" s="382"/>
      <c r="M32" s="251"/>
      <c r="N32" s="251"/>
      <c r="O32" s="251"/>
      <c r="P32" s="251"/>
      <c r="Q32" s="251"/>
      <c r="R32" s="251"/>
      <c r="S32" s="251"/>
      <c r="T32" s="251"/>
      <c r="U32" s="251"/>
      <c r="V32" s="251"/>
      <c r="W32" s="251"/>
      <c r="X32" s="412"/>
      <c r="Y32" s="421"/>
      <c r="Z32" s="430"/>
      <c r="AA32" s="430"/>
      <c r="AB32" s="436"/>
      <c r="AC32" s="421"/>
      <c r="AD32" s="430"/>
      <c r="AE32" s="430"/>
      <c r="AF32" s="436"/>
      <c r="AG32" s="251"/>
    </row>
    <row r="33" spans="1:256" s="86" customFormat="1" ht="18.75" customHeight="1">
      <c r="A33" s="257"/>
      <c r="B33" s="270"/>
      <c r="C33" s="281"/>
      <c r="D33" s="291"/>
      <c r="E33" s="303"/>
      <c r="F33" s="291"/>
      <c r="G33" s="315"/>
      <c r="H33" s="329"/>
      <c r="I33" s="347"/>
      <c r="J33" s="364"/>
      <c r="K33" s="364"/>
      <c r="L33" s="383"/>
      <c r="M33" s="364"/>
      <c r="N33" s="364"/>
      <c r="O33" s="364"/>
      <c r="P33" s="364"/>
      <c r="Q33" s="364"/>
      <c r="R33" s="364"/>
      <c r="S33" s="364"/>
      <c r="T33" s="364"/>
      <c r="U33" s="364"/>
      <c r="V33" s="364"/>
      <c r="W33" s="364"/>
      <c r="X33" s="408"/>
      <c r="Y33" s="421"/>
      <c r="Z33" s="430"/>
      <c r="AA33" s="430"/>
      <c r="AB33" s="436"/>
      <c r="AC33" s="421"/>
      <c r="AD33" s="430"/>
      <c r="AE33" s="430"/>
      <c r="AF33" s="436"/>
      <c r="AG33" s="251"/>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c r="CT33" s="86"/>
      <c r="CU33" s="86"/>
      <c r="CV33" s="86"/>
      <c r="CW33" s="86"/>
      <c r="CX33" s="86"/>
      <c r="CY33" s="86"/>
      <c r="CZ33" s="86"/>
      <c r="DA33" s="86"/>
      <c r="DB33" s="86"/>
      <c r="DC33" s="86"/>
      <c r="DD33" s="86"/>
      <c r="DE33" s="86"/>
      <c r="DF33" s="86"/>
      <c r="DG33" s="86"/>
      <c r="DH33" s="86"/>
      <c r="DI33" s="86"/>
      <c r="DJ33" s="86"/>
      <c r="DK33" s="86"/>
      <c r="DL33" s="86"/>
      <c r="DM33" s="86"/>
      <c r="DN33" s="86"/>
      <c r="DO33" s="86"/>
      <c r="DP33" s="86"/>
      <c r="DQ33" s="86"/>
      <c r="DR33" s="86"/>
      <c r="DS33" s="86"/>
      <c r="DT33" s="86"/>
      <c r="DU33" s="86"/>
      <c r="DV33" s="86"/>
      <c r="DW33" s="86"/>
      <c r="DX33" s="86"/>
      <c r="DY33" s="86"/>
      <c r="DZ33" s="86"/>
      <c r="EA33" s="86"/>
      <c r="EB33" s="86"/>
      <c r="EC33" s="86"/>
      <c r="ED33" s="86"/>
      <c r="EE33" s="86"/>
      <c r="EF33" s="86"/>
      <c r="EG33" s="86"/>
      <c r="EH33" s="86"/>
      <c r="EI33" s="86"/>
      <c r="EJ33" s="86"/>
      <c r="EK33" s="86"/>
      <c r="EL33" s="86"/>
      <c r="EM33" s="86"/>
      <c r="EN33" s="86"/>
      <c r="EO33" s="86"/>
      <c r="EP33" s="86"/>
      <c r="EQ33" s="86"/>
      <c r="ER33" s="86"/>
      <c r="ES33" s="86"/>
      <c r="ET33" s="86"/>
      <c r="EU33" s="86"/>
      <c r="EV33" s="86"/>
      <c r="EW33" s="86"/>
      <c r="EX33" s="86"/>
      <c r="EY33" s="86"/>
      <c r="EZ33" s="86"/>
      <c r="FA33" s="86"/>
      <c r="FB33" s="86"/>
      <c r="FC33" s="86"/>
      <c r="FD33" s="86"/>
      <c r="FE33" s="86"/>
      <c r="FF33" s="86"/>
      <c r="FG33" s="86"/>
      <c r="FH33" s="86"/>
      <c r="FI33" s="86"/>
      <c r="FJ33" s="86"/>
      <c r="FK33" s="86"/>
      <c r="FL33" s="86"/>
      <c r="FM33" s="86"/>
      <c r="FN33" s="86"/>
      <c r="FO33" s="86"/>
      <c r="FP33" s="86"/>
      <c r="FQ33" s="86"/>
      <c r="FR33" s="86"/>
      <c r="FS33" s="86"/>
      <c r="FT33" s="86"/>
      <c r="FU33" s="86"/>
      <c r="FV33" s="86"/>
      <c r="FW33" s="86"/>
      <c r="FX33" s="86"/>
      <c r="FY33" s="86"/>
      <c r="FZ33" s="86"/>
      <c r="GA33" s="86"/>
      <c r="GB33" s="86"/>
      <c r="GC33" s="86"/>
      <c r="GD33" s="86"/>
      <c r="GE33" s="86"/>
      <c r="GF33" s="86"/>
      <c r="GG33" s="86"/>
      <c r="GH33" s="86"/>
      <c r="GI33" s="86"/>
      <c r="GJ33" s="86"/>
      <c r="GK33" s="86"/>
      <c r="GL33" s="86"/>
      <c r="GM33" s="86"/>
      <c r="GN33" s="86"/>
      <c r="GO33" s="86"/>
      <c r="GP33" s="86"/>
      <c r="GQ33" s="86"/>
      <c r="GR33" s="86"/>
      <c r="GS33" s="86"/>
      <c r="GT33" s="86"/>
      <c r="GU33" s="86"/>
      <c r="GV33" s="86"/>
      <c r="GW33" s="86"/>
      <c r="GX33" s="86"/>
      <c r="GY33" s="86"/>
      <c r="GZ33" s="86"/>
      <c r="HA33" s="86"/>
      <c r="HB33" s="86"/>
      <c r="HC33" s="86"/>
      <c r="HD33" s="86"/>
      <c r="HE33" s="86"/>
      <c r="HF33" s="86"/>
      <c r="HG33" s="86"/>
      <c r="HH33" s="86"/>
      <c r="HI33" s="86"/>
      <c r="HJ33" s="86"/>
      <c r="HK33" s="86"/>
      <c r="HL33" s="86"/>
      <c r="HM33" s="86"/>
      <c r="HN33" s="86"/>
      <c r="HO33" s="86"/>
      <c r="HP33" s="86"/>
      <c r="HQ33" s="86"/>
      <c r="HR33" s="86"/>
      <c r="HS33" s="86"/>
      <c r="HT33" s="86"/>
      <c r="HU33" s="86"/>
      <c r="HV33" s="86"/>
      <c r="HW33" s="86"/>
      <c r="HX33" s="86"/>
      <c r="HY33" s="86"/>
      <c r="HZ33" s="86"/>
      <c r="IA33" s="86"/>
      <c r="IB33" s="86"/>
      <c r="IC33" s="86"/>
      <c r="ID33" s="86"/>
      <c r="IE33" s="86"/>
      <c r="IF33" s="86"/>
      <c r="IG33" s="86"/>
      <c r="IH33" s="86"/>
      <c r="II33" s="86"/>
      <c r="IJ33" s="86"/>
      <c r="IK33" s="86"/>
      <c r="IL33" s="86"/>
      <c r="IM33" s="86"/>
      <c r="IN33" s="86"/>
      <c r="IO33" s="86"/>
      <c r="IP33" s="86"/>
      <c r="IQ33" s="86"/>
      <c r="IR33" s="86"/>
      <c r="IS33" s="86"/>
      <c r="IT33" s="86"/>
      <c r="IU33" s="86"/>
      <c r="IV33" s="86"/>
    </row>
    <row r="34" spans="1:256" s="86" customFormat="1" ht="18.75" customHeight="1">
      <c r="A34" s="257"/>
      <c r="B34" s="270"/>
      <c r="C34" s="281"/>
      <c r="D34" s="291"/>
      <c r="E34" s="303"/>
      <c r="F34" s="291"/>
      <c r="G34" s="315"/>
      <c r="H34" s="330" t="s">
        <v>94</v>
      </c>
      <c r="I34" s="348" t="s">
        <v>6</v>
      </c>
      <c r="J34" s="362" t="s">
        <v>265</v>
      </c>
      <c r="K34" s="373"/>
      <c r="L34" s="380"/>
      <c r="M34" s="350" t="s">
        <v>6</v>
      </c>
      <c r="N34" s="362" t="s">
        <v>445</v>
      </c>
      <c r="O34" s="392"/>
      <c r="P34" s="392"/>
      <c r="Q34" s="392"/>
      <c r="R34" s="392"/>
      <c r="S34" s="392"/>
      <c r="T34" s="392"/>
      <c r="U34" s="392"/>
      <c r="V34" s="392"/>
      <c r="W34" s="392"/>
      <c r="X34" s="410"/>
      <c r="Y34" s="421"/>
      <c r="Z34" s="430"/>
      <c r="AA34" s="430"/>
      <c r="AB34" s="436"/>
      <c r="AC34" s="421"/>
      <c r="AD34" s="430"/>
      <c r="AE34" s="430"/>
      <c r="AF34" s="436"/>
      <c r="AG34" s="251"/>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c r="CT34" s="86"/>
      <c r="CU34" s="86"/>
      <c r="CV34" s="86"/>
      <c r="CW34" s="86"/>
      <c r="CX34" s="86"/>
      <c r="CY34" s="86"/>
      <c r="CZ34" s="86"/>
      <c r="DA34" s="86"/>
      <c r="DB34" s="86"/>
      <c r="DC34" s="86"/>
      <c r="DD34" s="86"/>
      <c r="DE34" s="86"/>
      <c r="DF34" s="86"/>
      <c r="DG34" s="86"/>
      <c r="DH34" s="86"/>
      <c r="DI34" s="86"/>
      <c r="DJ34" s="86"/>
      <c r="DK34" s="86"/>
      <c r="DL34" s="86"/>
      <c r="DM34" s="86"/>
      <c r="DN34" s="86"/>
      <c r="DO34" s="86"/>
      <c r="DP34" s="86"/>
      <c r="DQ34" s="86"/>
      <c r="DR34" s="86"/>
      <c r="DS34" s="86"/>
      <c r="DT34" s="86"/>
      <c r="DU34" s="86"/>
      <c r="DV34" s="86"/>
      <c r="DW34" s="86"/>
      <c r="DX34" s="86"/>
      <c r="DY34" s="86"/>
      <c r="DZ34" s="86"/>
      <c r="EA34" s="86"/>
      <c r="EB34" s="86"/>
      <c r="EC34" s="86"/>
      <c r="ED34" s="86"/>
      <c r="EE34" s="86"/>
      <c r="EF34" s="86"/>
      <c r="EG34" s="86"/>
      <c r="EH34" s="86"/>
      <c r="EI34" s="86"/>
      <c r="EJ34" s="86"/>
      <c r="EK34" s="86"/>
      <c r="EL34" s="86"/>
      <c r="EM34" s="86"/>
      <c r="EN34" s="86"/>
      <c r="EO34" s="86"/>
      <c r="EP34" s="86"/>
      <c r="EQ34" s="86"/>
      <c r="ER34" s="86"/>
      <c r="ES34" s="86"/>
      <c r="ET34" s="86"/>
      <c r="EU34" s="86"/>
      <c r="EV34" s="86"/>
      <c r="EW34" s="86"/>
      <c r="EX34" s="86"/>
      <c r="EY34" s="86"/>
      <c r="EZ34" s="86"/>
      <c r="FA34" s="86"/>
      <c r="FB34" s="86"/>
      <c r="FC34" s="86"/>
      <c r="FD34" s="86"/>
      <c r="FE34" s="86"/>
      <c r="FF34" s="86"/>
      <c r="FG34" s="86"/>
      <c r="FH34" s="86"/>
      <c r="FI34" s="86"/>
      <c r="FJ34" s="86"/>
      <c r="FK34" s="86"/>
      <c r="FL34" s="86"/>
      <c r="FM34" s="86"/>
      <c r="FN34" s="86"/>
      <c r="FO34" s="86"/>
      <c r="FP34" s="86"/>
      <c r="FQ34" s="86"/>
      <c r="FR34" s="86"/>
      <c r="FS34" s="86"/>
      <c r="FT34" s="86"/>
      <c r="FU34" s="86"/>
      <c r="FV34" s="86"/>
      <c r="FW34" s="86"/>
      <c r="FX34" s="86"/>
      <c r="FY34" s="86"/>
      <c r="FZ34" s="86"/>
      <c r="GA34" s="86"/>
      <c r="GB34" s="86"/>
      <c r="GC34" s="86"/>
      <c r="GD34" s="86"/>
      <c r="GE34" s="86"/>
      <c r="GF34" s="86"/>
      <c r="GG34" s="86"/>
      <c r="GH34" s="86"/>
      <c r="GI34" s="86"/>
      <c r="GJ34" s="86"/>
      <c r="GK34" s="86"/>
      <c r="GL34" s="86"/>
      <c r="GM34" s="86"/>
      <c r="GN34" s="86"/>
      <c r="GO34" s="86"/>
      <c r="GP34" s="86"/>
      <c r="GQ34" s="86"/>
      <c r="GR34" s="86"/>
      <c r="GS34" s="86"/>
      <c r="GT34" s="86"/>
      <c r="GU34" s="86"/>
      <c r="GV34" s="86"/>
      <c r="GW34" s="86"/>
      <c r="GX34" s="86"/>
      <c r="GY34" s="86"/>
      <c r="GZ34" s="86"/>
      <c r="HA34" s="86"/>
      <c r="HB34" s="86"/>
      <c r="HC34" s="86"/>
      <c r="HD34" s="86"/>
      <c r="HE34" s="86"/>
      <c r="HF34" s="86"/>
      <c r="HG34" s="86"/>
      <c r="HH34" s="86"/>
      <c r="HI34" s="86"/>
      <c r="HJ34" s="86"/>
      <c r="HK34" s="86"/>
      <c r="HL34" s="86"/>
      <c r="HM34" s="86"/>
      <c r="HN34" s="86"/>
      <c r="HO34" s="86"/>
      <c r="HP34" s="86"/>
      <c r="HQ34" s="86"/>
      <c r="HR34" s="86"/>
      <c r="HS34" s="86"/>
      <c r="HT34" s="86"/>
      <c r="HU34" s="86"/>
      <c r="HV34" s="86"/>
      <c r="HW34" s="86"/>
      <c r="HX34" s="86"/>
      <c r="HY34" s="86"/>
      <c r="HZ34" s="86"/>
      <c r="IA34" s="86"/>
      <c r="IB34" s="86"/>
      <c r="IC34" s="86"/>
      <c r="ID34" s="86"/>
      <c r="IE34" s="86"/>
      <c r="IF34" s="86"/>
      <c r="IG34" s="86"/>
      <c r="IH34" s="86"/>
      <c r="II34" s="86"/>
      <c r="IJ34" s="86"/>
      <c r="IK34" s="86"/>
      <c r="IL34" s="86"/>
      <c r="IM34" s="86"/>
      <c r="IN34" s="86"/>
      <c r="IO34" s="86"/>
      <c r="IP34" s="86"/>
      <c r="IQ34" s="86"/>
      <c r="IR34" s="86"/>
      <c r="IS34" s="86"/>
      <c r="IT34" s="86"/>
      <c r="IU34" s="86"/>
      <c r="IV34" s="86"/>
    </row>
    <row r="35" spans="1:256" s="86" customFormat="1" ht="18.75" customHeight="1">
      <c r="A35" s="257"/>
      <c r="B35" s="270"/>
      <c r="C35" s="281"/>
      <c r="D35" s="291"/>
      <c r="E35" s="303"/>
      <c r="F35" s="291"/>
      <c r="G35" s="315"/>
      <c r="H35" s="331" t="s">
        <v>100</v>
      </c>
      <c r="I35" s="349" t="s">
        <v>6</v>
      </c>
      <c r="J35" s="362" t="s">
        <v>173</v>
      </c>
      <c r="K35" s="362"/>
      <c r="L35" s="350" t="s">
        <v>6</v>
      </c>
      <c r="M35" s="362" t="s">
        <v>503</v>
      </c>
      <c r="N35" s="362"/>
      <c r="O35" s="381" t="s">
        <v>6</v>
      </c>
      <c r="P35" s="362" t="s">
        <v>339</v>
      </c>
      <c r="Q35" s="386"/>
      <c r="R35" s="386"/>
      <c r="S35" s="386"/>
      <c r="T35" s="386"/>
      <c r="U35" s="386"/>
      <c r="V35" s="386"/>
      <c r="W35" s="386"/>
      <c r="X35" s="413"/>
      <c r="Y35" s="421"/>
      <c r="Z35" s="430"/>
      <c r="AA35" s="430"/>
      <c r="AB35" s="436"/>
      <c r="AC35" s="421"/>
      <c r="AD35" s="430"/>
      <c r="AE35" s="430"/>
      <c r="AF35" s="436"/>
      <c r="AG35" s="251"/>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6"/>
      <c r="CZ35" s="86"/>
      <c r="DA35" s="86"/>
      <c r="DB35" s="86"/>
      <c r="DC35" s="86"/>
      <c r="DD35" s="86"/>
      <c r="DE35" s="86"/>
      <c r="DF35" s="86"/>
      <c r="DG35" s="86"/>
      <c r="DH35" s="86"/>
      <c r="DI35" s="86"/>
      <c r="DJ35" s="86"/>
      <c r="DK35" s="86"/>
      <c r="DL35" s="86"/>
      <c r="DM35" s="86"/>
      <c r="DN35" s="86"/>
      <c r="DO35" s="86"/>
      <c r="DP35" s="86"/>
      <c r="DQ35" s="86"/>
      <c r="DR35" s="86"/>
      <c r="DS35" s="86"/>
      <c r="DT35" s="86"/>
      <c r="DU35" s="86"/>
      <c r="DV35" s="86"/>
      <c r="DW35" s="86"/>
      <c r="DX35" s="86"/>
      <c r="DY35" s="86"/>
      <c r="DZ35" s="86"/>
      <c r="EA35" s="86"/>
      <c r="EB35" s="86"/>
      <c r="EC35" s="86"/>
      <c r="ED35" s="86"/>
      <c r="EE35" s="86"/>
      <c r="EF35" s="86"/>
      <c r="EG35" s="86"/>
      <c r="EH35" s="86"/>
      <c r="EI35" s="86"/>
      <c r="EJ35" s="86"/>
      <c r="EK35" s="86"/>
      <c r="EL35" s="86"/>
      <c r="EM35" s="86"/>
      <c r="EN35" s="86"/>
      <c r="EO35" s="86"/>
      <c r="EP35" s="86"/>
      <c r="EQ35" s="86"/>
      <c r="ER35" s="86"/>
      <c r="ES35" s="86"/>
      <c r="ET35" s="86"/>
      <c r="EU35" s="86"/>
      <c r="EV35" s="86"/>
      <c r="EW35" s="86"/>
      <c r="EX35" s="86"/>
      <c r="EY35" s="86"/>
      <c r="EZ35" s="86"/>
      <c r="FA35" s="86"/>
      <c r="FB35" s="86"/>
      <c r="FC35" s="86"/>
      <c r="FD35" s="86"/>
      <c r="FE35" s="86"/>
      <c r="FF35" s="86"/>
      <c r="FG35" s="86"/>
      <c r="FH35" s="86"/>
      <c r="FI35" s="86"/>
      <c r="FJ35" s="86"/>
      <c r="FK35" s="86"/>
      <c r="FL35" s="86"/>
      <c r="FM35" s="86"/>
      <c r="FN35" s="86"/>
      <c r="FO35" s="86"/>
      <c r="FP35" s="86"/>
      <c r="FQ35" s="86"/>
      <c r="FR35" s="86"/>
      <c r="FS35" s="86"/>
      <c r="FT35" s="86"/>
      <c r="FU35" s="86"/>
      <c r="FV35" s="86"/>
      <c r="FW35" s="86"/>
      <c r="FX35" s="86"/>
      <c r="FY35" s="86"/>
      <c r="FZ35" s="86"/>
      <c r="GA35" s="86"/>
      <c r="GB35" s="86"/>
      <c r="GC35" s="86"/>
      <c r="GD35" s="86"/>
      <c r="GE35" s="86"/>
      <c r="GF35" s="86"/>
      <c r="GG35" s="86"/>
      <c r="GH35" s="86"/>
      <c r="GI35" s="86"/>
      <c r="GJ35" s="86"/>
      <c r="GK35" s="86"/>
      <c r="GL35" s="86"/>
      <c r="GM35" s="86"/>
      <c r="GN35" s="86"/>
      <c r="GO35" s="86"/>
      <c r="GP35" s="86"/>
      <c r="GQ35" s="86"/>
      <c r="GR35" s="86"/>
      <c r="GS35" s="86"/>
      <c r="GT35" s="86"/>
      <c r="GU35" s="86"/>
      <c r="GV35" s="86"/>
      <c r="GW35" s="86"/>
      <c r="GX35" s="86"/>
      <c r="GY35" s="86"/>
      <c r="GZ35" s="86"/>
      <c r="HA35" s="86"/>
      <c r="HB35" s="86"/>
      <c r="HC35" s="86"/>
      <c r="HD35" s="86"/>
      <c r="HE35" s="86"/>
      <c r="HF35" s="86"/>
      <c r="HG35" s="86"/>
      <c r="HH35" s="86"/>
      <c r="HI35" s="86"/>
      <c r="HJ35" s="86"/>
      <c r="HK35" s="86"/>
      <c r="HL35" s="86"/>
      <c r="HM35" s="86"/>
      <c r="HN35" s="86"/>
      <c r="HO35" s="86"/>
      <c r="HP35" s="86"/>
      <c r="HQ35" s="86"/>
      <c r="HR35" s="86"/>
      <c r="HS35" s="86"/>
      <c r="HT35" s="86"/>
      <c r="HU35" s="86"/>
      <c r="HV35" s="86"/>
      <c r="HW35" s="86"/>
      <c r="HX35" s="86"/>
      <c r="HY35" s="86"/>
      <c r="HZ35" s="86"/>
      <c r="IA35" s="86"/>
      <c r="IB35" s="86"/>
      <c r="IC35" s="86"/>
      <c r="ID35" s="86"/>
      <c r="IE35" s="86"/>
      <c r="IF35" s="86"/>
      <c r="IG35" s="86"/>
      <c r="IH35" s="86"/>
      <c r="II35" s="86"/>
      <c r="IJ35" s="86"/>
      <c r="IK35" s="86"/>
      <c r="IL35" s="86"/>
      <c r="IM35" s="86"/>
      <c r="IN35" s="86"/>
      <c r="IO35" s="86"/>
      <c r="IP35" s="86"/>
      <c r="IQ35" s="86"/>
      <c r="IR35" s="86"/>
      <c r="IS35" s="86"/>
      <c r="IT35" s="86"/>
      <c r="IU35" s="86"/>
      <c r="IV35" s="86"/>
    </row>
    <row r="36" spans="1:256" s="86" customFormat="1" ht="18.75" customHeight="1">
      <c r="A36" s="258" t="s">
        <v>6</v>
      </c>
      <c r="B36" s="270">
        <v>74</v>
      </c>
      <c r="C36" s="281" t="s">
        <v>217</v>
      </c>
      <c r="D36" s="258" t="s">
        <v>6</v>
      </c>
      <c r="E36" s="303" t="s">
        <v>632</v>
      </c>
      <c r="F36" s="291"/>
      <c r="G36" s="315"/>
      <c r="H36" s="331" t="s">
        <v>116</v>
      </c>
      <c r="I36" s="348" t="s">
        <v>6</v>
      </c>
      <c r="J36" s="362" t="s">
        <v>173</v>
      </c>
      <c r="K36" s="362"/>
      <c r="L36" s="350" t="s">
        <v>6</v>
      </c>
      <c r="M36" s="362" t="s">
        <v>505</v>
      </c>
      <c r="N36" s="362"/>
      <c r="O36" s="350" t="s">
        <v>6</v>
      </c>
      <c r="P36" s="362" t="s">
        <v>160</v>
      </c>
      <c r="Q36" s="386"/>
      <c r="R36" s="386"/>
      <c r="S36" s="386"/>
      <c r="T36" s="386"/>
      <c r="U36" s="386"/>
      <c r="V36" s="386"/>
      <c r="W36" s="386"/>
      <c r="X36" s="413"/>
      <c r="Y36" s="421"/>
      <c r="Z36" s="430"/>
      <c r="AA36" s="430"/>
      <c r="AB36" s="436"/>
      <c r="AC36" s="421"/>
      <c r="AD36" s="430"/>
      <c r="AE36" s="430"/>
      <c r="AF36" s="436"/>
      <c r="AG36" s="251"/>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86"/>
      <c r="FB36" s="86"/>
      <c r="FC36" s="86"/>
      <c r="FD36" s="86"/>
      <c r="FE36" s="86"/>
      <c r="FF36" s="86"/>
      <c r="FG36" s="86"/>
      <c r="FH36" s="86"/>
      <c r="FI36" s="86"/>
      <c r="FJ36" s="86"/>
      <c r="FK36" s="86"/>
      <c r="FL36" s="86"/>
      <c r="FM36" s="86"/>
      <c r="FN36" s="86"/>
      <c r="FO36" s="86"/>
      <c r="FP36" s="86"/>
      <c r="FQ36" s="86"/>
      <c r="FR36" s="86"/>
      <c r="FS36" s="86"/>
      <c r="FT36" s="86"/>
      <c r="FU36" s="86"/>
      <c r="FV36" s="86"/>
      <c r="FW36" s="86"/>
      <c r="FX36" s="86"/>
      <c r="FY36" s="86"/>
      <c r="FZ36" s="86"/>
      <c r="GA36" s="86"/>
      <c r="GB36" s="86"/>
      <c r="GC36" s="86"/>
      <c r="GD36" s="86"/>
      <c r="GE36" s="86"/>
      <c r="GF36" s="86"/>
      <c r="GG36" s="86"/>
      <c r="GH36" s="86"/>
      <c r="GI36" s="86"/>
      <c r="GJ36" s="86"/>
      <c r="GK36" s="86"/>
      <c r="GL36" s="86"/>
      <c r="GM36" s="86"/>
      <c r="GN36" s="86"/>
      <c r="GO36" s="86"/>
      <c r="GP36" s="86"/>
      <c r="GQ36" s="86"/>
      <c r="GR36" s="86"/>
      <c r="GS36" s="86"/>
      <c r="GT36" s="86"/>
      <c r="GU36" s="86"/>
      <c r="GV36" s="86"/>
      <c r="GW36" s="86"/>
      <c r="GX36" s="86"/>
      <c r="GY36" s="86"/>
      <c r="GZ36" s="86"/>
      <c r="HA36" s="86"/>
      <c r="HB36" s="86"/>
      <c r="HC36" s="86"/>
      <c r="HD36" s="86"/>
      <c r="HE36" s="86"/>
      <c r="HF36" s="86"/>
      <c r="HG36" s="86"/>
      <c r="HH36" s="86"/>
      <c r="HI36" s="86"/>
      <c r="HJ36" s="86"/>
      <c r="HK36" s="86"/>
      <c r="HL36" s="86"/>
      <c r="HM36" s="86"/>
      <c r="HN36" s="86"/>
      <c r="HO36" s="86"/>
      <c r="HP36" s="86"/>
      <c r="HQ36" s="86"/>
      <c r="HR36" s="86"/>
      <c r="HS36" s="86"/>
      <c r="HT36" s="86"/>
      <c r="HU36" s="86"/>
      <c r="HV36" s="86"/>
      <c r="HW36" s="86"/>
      <c r="HX36" s="86"/>
      <c r="HY36" s="86"/>
      <c r="HZ36" s="86"/>
      <c r="IA36" s="86"/>
      <c r="IB36" s="86"/>
      <c r="IC36" s="86"/>
      <c r="ID36" s="86"/>
      <c r="IE36" s="86"/>
      <c r="IF36" s="86"/>
      <c r="IG36" s="86"/>
      <c r="IH36" s="86"/>
      <c r="II36" s="86"/>
      <c r="IJ36" s="86"/>
      <c r="IK36" s="86"/>
      <c r="IL36" s="86"/>
      <c r="IM36" s="86"/>
      <c r="IN36" s="86"/>
      <c r="IO36" s="86"/>
      <c r="IP36" s="86"/>
      <c r="IQ36" s="86"/>
      <c r="IR36" s="86"/>
      <c r="IS36" s="86"/>
      <c r="IT36" s="86"/>
      <c r="IU36" s="86"/>
      <c r="IV36" s="86"/>
    </row>
    <row r="37" spans="1:256" s="86" customFormat="1" ht="18.75" customHeight="1">
      <c r="A37" s="257"/>
      <c r="B37" s="270"/>
      <c r="C37" s="281" t="s">
        <v>104</v>
      </c>
      <c r="D37" s="258" t="s">
        <v>6</v>
      </c>
      <c r="E37" s="303" t="s">
        <v>122</v>
      </c>
      <c r="F37" s="291"/>
      <c r="G37" s="315"/>
      <c r="H37" s="331" t="s">
        <v>499</v>
      </c>
      <c r="I37" s="348" t="s">
        <v>6</v>
      </c>
      <c r="J37" s="362" t="s">
        <v>173</v>
      </c>
      <c r="K37" s="373"/>
      <c r="L37" s="350" t="s">
        <v>6</v>
      </c>
      <c r="M37" s="362" t="s">
        <v>126</v>
      </c>
      <c r="N37" s="386"/>
      <c r="O37" s="386"/>
      <c r="P37" s="386"/>
      <c r="Q37" s="386"/>
      <c r="R37" s="386"/>
      <c r="S37" s="386"/>
      <c r="T37" s="386"/>
      <c r="U37" s="386"/>
      <c r="V37" s="386"/>
      <c r="W37" s="386"/>
      <c r="X37" s="413"/>
      <c r="Y37" s="421"/>
      <c r="Z37" s="430"/>
      <c r="AA37" s="430"/>
      <c r="AB37" s="436"/>
      <c r="AC37" s="421"/>
      <c r="AD37" s="430"/>
      <c r="AE37" s="430"/>
      <c r="AF37" s="436"/>
      <c r="AG37" s="251"/>
      <c r="AH37" s="86"/>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c r="BQ37" s="86"/>
      <c r="BR37" s="86"/>
      <c r="BS37" s="86"/>
      <c r="BT37" s="86"/>
      <c r="BU37" s="86"/>
      <c r="BV37" s="86"/>
      <c r="BW37" s="86"/>
      <c r="BX37" s="86"/>
      <c r="BY37" s="86"/>
      <c r="BZ37" s="86"/>
      <c r="CA37" s="86"/>
      <c r="CB37" s="86"/>
      <c r="CC37" s="86"/>
      <c r="CD37" s="86"/>
      <c r="CE37" s="86"/>
      <c r="CF37" s="86"/>
      <c r="CG37" s="86"/>
      <c r="CH37" s="86"/>
      <c r="CI37" s="86"/>
      <c r="CJ37" s="86"/>
      <c r="CK37" s="86"/>
      <c r="CL37" s="86"/>
      <c r="CM37" s="86"/>
      <c r="CN37" s="86"/>
      <c r="CO37" s="86"/>
      <c r="CP37" s="86"/>
      <c r="CQ37" s="86"/>
      <c r="CR37" s="86"/>
      <c r="CS37" s="86"/>
      <c r="CT37" s="86"/>
      <c r="CU37" s="86"/>
      <c r="CV37" s="86"/>
      <c r="CW37" s="86"/>
      <c r="CX37" s="86"/>
      <c r="CY37" s="86"/>
      <c r="CZ37" s="86"/>
      <c r="DA37" s="86"/>
      <c r="DB37" s="86"/>
      <c r="DC37" s="86"/>
      <c r="DD37" s="86"/>
      <c r="DE37" s="86"/>
      <c r="DF37" s="86"/>
      <c r="DG37" s="86"/>
      <c r="DH37" s="86"/>
      <c r="DI37" s="86"/>
      <c r="DJ37" s="86"/>
      <c r="DK37" s="86"/>
      <c r="DL37" s="86"/>
      <c r="DM37" s="86"/>
      <c r="DN37" s="86"/>
      <c r="DO37" s="86"/>
      <c r="DP37" s="86"/>
      <c r="DQ37" s="86"/>
      <c r="DR37" s="86"/>
      <c r="DS37" s="86"/>
      <c r="DT37" s="86"/>
      <c r="DU37" s="86"/>
      <c r="DV37" s="86"/>
      <c r="DW37" s="86"/>
      <c r="DX37" s="86"/>
      <c r="DY37" s="86"/>
      <c r="DZ37" s="86"/>
      <c r="EA37" s="86"/>
      <c r="EB37" s="86"/>
      <c r="EC37" s="86"/>
      <c r="ED37" s="86"/>
      <c r="EE37" s="86"/>
      <c r="EF37" s="86"/>
      <c r="EG37" s="86"/>
      <c r="EH37" s="86"/>
      <c r="EI37" s="86"/>
      <c r="EJ37" s="86"/>
      <c r="EK37" s="86"/>
      <c r="EL37" s="86"/>
      <c r="EM37" s="86"/>
      <c r="EN37" s="86"/>
      <c r="EO37" s="86"/>
      <c r="EP37" s="86"/>
      <c r="EQ37" s="86"/>
      <c r="ER37" s="86"/>
      <c r="ES37" s="86"/>
      <c r="ET37" s="86"/>
      <c r="EU37" s="86"/>
      <c r="EV37" s="86"/>
      <c r="EW37" s="86"/>
      <c r="EX37" s="86"/>
      <c r="EY37" s="86"/>
      <c r="EZ37" s="86"/>
      <c r="FA37" s="86"/>
      <c r="FB37" s="86"/>
      <c r="FC37" s="86"/>
      <c r="FD37" s="86"/>
      <c r="FE37" s="86"/>
      <c r="FF37" s="86"/>
      <c r="FG37" s="86"/>
      <c r="FH37" s="86"/>
      <c r="FI37" s="86"/>
      <c r="FJ37" s="86"/>
      <c r="FK37" s="86"/>
      <c r="FL37" s="86"/>
      <c r="FM37" s="86"/>
      <c r="FN37" s="86"/>
      <c r="FO37" s="86"/>
      <c r="FP37" s="86"/>
      <c r="FQ37" s="86"/>
      <c r="FR37" s="86"/>
      <c r="FS37" s="86"/>
      <c r="FT37" s="86"/>
      <c r="FU37" s="86"/>
      <c r="FV37" s="86"/>
      <c r="FW37" s="86"/>
      <c r="FX37" s="86"/>
      <c r="FY37" s="86"/>
      <c r="FZ37" s="86"/>
      <c r="GA37" s="86"/>
      <c r="GB37" s="86"/>
      <c r="GC37" s="86"/>
      <c r="GD37" s="86"/>
      <c r="GE37" s="86"/>
      <c r="GF37" s="86"/>
      <c r="GG37" s="86"/>
      <c r="GH37" s="86"/>
      <c r="GI37" s="86"/>
      <c r="GJ37" s="86"/>
      <c r="GK37" s="86"/>
      <c r="GL37" s="86"/>
      <c r="GM37" s="86"/>
      <c r="GN37" s="86"/>
      <c r="GO37" s="86"/>
      <c r="GP37" s="86"/>
      <c r="GQ37" s="86"/>
      <c r="GR37" s="86"/>
      <c r="GS37" s="86"/>
      <c r="GT37" s="86"/>
      <c r="GU37" s="86"/>
      <c r="GV37" s="86"/>
      <c r="GW37" s="86"/>
      <c r="GX37" s="86"/>
      <c r="GY37" s="86"/>
      <c r="GZ37" s="86"/>
      <c r="HA37" s="86"/>
      <c r="HB37" s="86"/>
      <c r="HC37" s="86"/>
      <c r="HD37" s="86"/>
      <c r="HE37" s="86"/>
      <c r="HF37" s="86"/>
      <c r="HG37" s="86"/>
      <c r="HH37" s="86"/>
      <c r="HI37" s="86"/>
      <c r="HJ37" s="86"/>
      <c r="HK37" s="86"/>
      <c r="HL37" s="86"/>
      <c r="HM37" s="86"/>
      <c r="HN37" s="86"/>
      <c r="HO37" s="86"/>
      <c r="HP37" s="86"/>
      <c r="HQ37" s="86"/>
      <c r="HR37" s="86"/>
      <c r="HS37" s="86"/>
      <c r="HT37" s="86"/>
      <c r="HU37" s="86"/>
      <c r="HV37" s="86"/>
      <c r="HW37" s="86"/>
      <c r="HX37" s="86"/>
      <c r="HY37" s="86"/>
      <c r="HZ37" s="86"/>
      <c r="IA37" s="86"/>
      <c r="IB37" s="86"/>
      <c r="IC37" s="86"/>
      <c r="ID37" s="86"/>
      <c r="IE37" s="86"/>
      <c r="IF37" s="86"/>
      <c r="IG37" s="86"/>
      <c r="IH37" s="86"/>
      <c r="II37" s="86"/>
      <c r="IJ37" s="86"/>
      <c r="IK37" s="86"/>
      <c r="IL37" s="86"/>
      <c r="IM37" s="86"/>
      <c r="IN37" s="86"/>
      <c r="IO37" s="86"/>
      <c r="IP37" s="86"/>
      <c r="IQ37" s="86"/>
      <c r="IR37" s="86"/>
      <c r="IS37" s="86"/>
      <c r="IT37" s="86"/>
      <c r="IU37" s="86"/>
      <c r="IV37" s="86"/>
    </row>
    <row r="38" spans="1:256" s="86" customFormat="1" ht="18.75" customHeight="1">
      <c r="A38" s="257"/>
      <c r="B38" s="270"/>
      <c r="C38" s="281"/>
      <c r="D38" s="258" t="s">
        <v>6</v>
      </c>
      <c r="E38" s="303" t="s">
        <v>633</v>
      </c>
      <c r="F38" s="291"/>
      <c r="G38" s="315"/>
      <c r="H38" s="330" t="s">
        <v>634</v>
      </c>
      <c r="I38" s="348" t="s">
        <v>6</v>
      </c>
      <c r="J38" s="362" t="s">
        <v>173</v>
      </c>
      <c r="K38" s="373"/>
      <c r="L38" s="350" t="s">
        <v>6</v>
      </c>
      <c r="M38" s="362" t="s">
        <v>126</v>
      </c>
      <c r="N38" s="386"/>
      <c r="O38" s="386"/>
      <c r="P38" s="386"/>
      <c r="Q38" s="386"/>
      <c r="R38" s="386"/>
      <c r="S38" s="386"/>
      <c r="T38" s="386"/>
      <c r="U38" s="386"/>
      <c r="V38" s="386"/>
      <c r="W38" s="386"/>
      <c r="X38" s="413"/>
      <c r="Y38" s="421"/>
      <c r="Z38" s="430"/>
      <c r="AA38" s="430"/>
      <c r="AB38" s="436"/>
      <c r="AC38" s="421"/>
      <c r="AD38" s="430"/>
      <c r="AE38" s="430"/>
      <c r="AF38" s="436"/>
      <c r="AG38" s="251"/>
      <c r="AH38" s="86"/>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c r="BQ38" s="86"/>
      <c r="BR38" s="86"/>
      <c r="BS38" s="86"/>
      <c r="BT38" s="86"/>
      <c r="BU38" s="86"/>
      <c r="BV38" s="86"/>
      <c r="BW38" s="86"/>
      <c r="BX38" s="86"/>
      <c r="BY38" s="86"/>
      <c r="BZ38" s="86"/>
      <c r="CA38" s="86"/>
      <c r="CB38" s="86"/>
      <c r="CC38" s="86"/>
      <c r="CD38" s="86"/>
      <c r="CE38" s="86"/>
      <c r="CF38" s="86"/>
      <c r="CG38" s="86"/>
      <c r="CH38" s="86"/>
      <c r="CI38" s="86"/>
      <c r="CJ38" s="86"/>
      <c r="CK38" s="86"/>
      <c r="CL38" s="86"/>
      <c r="CM38" s="86"/>
      <c r="CN38" s="86"/>
      <c r="CO38" s="86"/>
      <c r="CP38" s="86"/>
      <c r="CQ38" s="86"/>
      <c r="CR38" s="86"/>
      <c r="CS38" s="86"/>
      <c r="CT38" s="86"/>
      <c r="CU38" s="86"/>
      <c r="CV38" s="86"/>
      <c r="CW38" s="86"/>
      <c r="CX38" s="86"/>
      <c r="CY38" s="86"/>
      <c r="CZ38" s="86"/>
      <c r="DA38" s="86"/>
      <c r="DB38" s="86"/>
      <c r="DC38" s="86"/>
      <c r="DD38" s="86"/>
      <c r="DE38" s="86"/>
      <c r="DF38" s="86"/>
      <c r="DG38" s="86"/>
      <c r="DH38" s="86"/>
      <c r="DI38" s="86"/>
      <c r="DJ38" s="86"/>
      <c r="DK38" s="86"/>
      <c r="DL38" s="86"/>
      <c r="DM38" s="86"/>
      <c r="DN38" s="86"/>
      <c r="DO38" s="86"/>
      <c r="DP38" s="86"/>
      <c r="DQ38" s="86"/>
      <c r="DR38" s="86"/>
      <c r="DS38" s="86"/>
      <c r="DT38" s="86"/>
      <c r="DU38" s="86"/>
      <c r="DV38" s="86"/>
      <c r="DW38" s="86"/>
      <c r="DX38" s="86"/>
      <c r="DY38" s="86"/>
      <c r="DZ38" s="86"/>
      <c r="EA38" s="86"/>
      <c r="EB38" s="86"/>
      <c r="EC38" s="86"/>
      <c r="ED38" s="86"/>
      <c r="EE38" s="86"/>
      <c r="EF38" s="86"/>
      <c r="EG38" s="86"/>
      <c r="EH38" s="86"/>
      <c r="EI38" s="86"/>
      <c r="EJ38" s="86"/>
      <c r="EK38" s="86"/>
      <c r="EL38" s="86"/>
      <c r="EM38" s="86"/>
      <c r="EN38" s="86"/>
      <c r="EO38" s="86"/>
      <c r="EP38" s="86"/>
      <c r="EQ38" s="86"/>
      <c r="ER38" s="86"/>
      <c r="ES38" s="86"/>
      <c r="ET38" s="86"/>
      <c r="EU38" s="86"/>
      <c r="EV38" s="86"/>
      <c r="EW38" s="86"/>
      <c r="EX38" s="86"/>
      <c r="EY38" s="86"/>
      <c r="EZ38" s="86"/>
      <c r="FA38" s="86"/>
      <c r="FB38" s="86"/>
      <c r="FC38" s="86"/>
      <c r="FD38" s="86"/>
      <c r="FE38" s="86"/>
      <c r="FF38" s="86"/>
      <c r="FG38" s="86"/>
      <c r="FH38" s="86"/>
      <c r="FI38" s="86"/>
      <c r="FJ38" s="86"/>
      <c r="FK38" s="86"/>
      <c r="FL38" s="86"/>
      <c r="FM38" s="86"/>
      <c r="FN38" s="86"/>
      <c r="FO38" s="86"/>
      <c r="FP38" s="86"/>
      <c r="FQ38" s="86"/>
      <c r="FR38" s="86"/>
      <c r="FS38" s="86"/>
      <c r="FT38" s="86"/>
      <c r="FU38" s="86"/>
      <c r="FV38" s="86"/>
      <c r="FW38" s="86"/>
      <c r="FX38" s="86"/>
      <c r="FY38" s="86"/>
      <c r="FZ38" s="86"/>
      <c r="GA38" s="86"/>
      <c r="GB38" s="86"/>
      <c r="GC38" s="86"/>
      <c r="GD38" s="86"/>
      <c r="GE38" s="86"/>
      <c r="GF38" s="86"/>
      <c r="GG38" s="86"/>
      <c r="GH38" s="86"/>
      <c r="GI38" s="86"/>
      <c r="GJ38" s="86"/>
      <c r="GK38" s="86"/>
      <c r="GL38" s="86"/>
      <c r="GM38" s="86"/>
      <c r="GN38" s="86"/>
      <c r="GO38" s="86"/>
      <c r="GP38" s="86"/>
      <c r="GQ38" s="86"/>
      <c r="GR38" s="86"/>
      <c r="GS38" s="86"/>
      <c r="GT38" s="86"/>
      <c r="GU38" s="86"/>
      <c r="GV38" s="86"/>
      <c r="GW38" s="86"/>
      <c r="GX38" s="86"/>
      <c r="GY38" s="86"/>
      <c r="GZ38" s="86"/>
      <c r="HA38" s="86"/>
      <c r="HB38" s="86"/>
      <c r="HC38" s="86"/>
      <c r="HD38" s="86"/>
      <c r="HE38" s="86"/>
      <c r="HF38" s="86"/>
      <c r="HG38" s="86"/>
      <c r="HH38" s="86"/>
      <c r="HI38" s="86"/>
      <c r="HJ38" s="86"/>
      <c r="HK38" s="86"/>
      <c r="HL38" s="86"/>
      <c r="HM38" s="86"/>
      <c r="HN38" s="86"/>
      <c r="HO38" s="86"/>
      <c r="HP38" s="86"/>
      <c r="HQ38" s="86"/>
      <c r="HR38" s="86"/>
      <c r="HS38" s="86"/>
      <c r="HT38" s="86"/>
      <c r="HU38" s="86"/>
      <c r="HV38" s="86"/>
      <c r="HW38" s="86"/>
      <c r="HX38" s="86"/>
      <c r="HY38" s="86"/>
      <c r="HZ38" s="86"/>
      <c r="IA38" s="86"/>
      <c r="IB38" s="86"/>
      <c r="IC38" s="86"/>
      <c r="ID38" s="86"/>
      <c r="IE38" s="86"/>
      <c r="IF38" s="86"/>
      <c r="IG38" s="86"/>
      <c r="IH38" s="86"/>
      <c r="II38" s="86"/>
      <c r="IJ38" s="86"/>
      <c r="IK38" s="86"/>
      <c r="IL38" s="86"/>
      <c r="IM38" s="86"/>
      <c r="IN38" s="86"/>
      <c r="IO38" s="86"/>
      <c r="IP38" s="86"/>
      <c r="IQ38" s="86"/>
      <c r="IR38" s="86"/>
      <c r="IS38" s="86"/>
      <c r="IT38" s="86"/>
      <c r="IU38" s="86"/>
      <c r="IV38" s="86"/>
    </row>
    <row r="39" spans="1:256" s="86" customFormat="1" ht="18.75" customHeight="1">
      <c r="A39" s="257"/>
      <c r="B39" s="270"/>
      <c r="C39" s="282"/>
      <c r="D39" s="292"/>
      <c r="E39" s="303"/>
      <c r="F39" s="291"/>
      <c r="G39" s="315"/>
      <c r="H39" s="333" t="s">
        <v>134</v>
      </c>
      <c r="I39" s="348" t="s">
        <v>6</v>
      </c>
      <c r="J39" s="362" t="s">
        <v>173</v>
      </c>
      <c r="K39" s="373"/>
      <c r="L39" s="350" t="s">
        <v>6</v>
      </c>
      <c r="M39" s="362" t="s">
        <v>126</v>
      </c>
      <c r="N39" s="386"/>
      <c r="O39" s="386"/>
      <c r="P39" s="386"/>
      <c r="Q39" s="386"/>
      <c r="R39" s="386"/>
      <c r="S39" s="386"/>
      <c r="T39" s="386"/>
      <c r="U39" s="386"/>
      <c r="V39" s="386"/>
      <c r="W39" s="386"/>
      <c r="X39" s="413"/>
      <c r="Y39" s="421"/>
      <c r="Z39" s="430"/>
      <c r="AA39" s="430"/>
      <c r="AB39" s="436"/>
      <c r="AC39" s="421"/>
      <c r="AD39" s="430"/>
      <c r="AE39" s="430"/>
      <c r="AF39" s="436"/>
      <c r="AG39" s="251"/>
      <c r="AH39" s="86"/>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c r="BQ39" s="86"/>
      <c r="BR39" s="86"/>
      <c r="BS39" s="86"/>
      <c r="BT39" s="86"/>
      <c r="BU39" s="86"/>
      <c r="BV39" s="86"/>
      <c r="BW39" s="86"/>
      <c r="BX39" s="86"/>
      <c r="BY39" s="86"/>
      <c r="BZ39" s="86"/>
      <c r="CA39" s="86"/>
      <c r="CB39" s="86"/>
      <c r="CC39" s="86"/>
      <c r="CD39" s="86"/>
      <c r="CE39" s="86"/>
      <c r="CF39" s="86"/>
      <c r="CG39" s="86"/>
      <c r="CH39" s="86"/>
      <c r="CI39" s="86"/>
      <c r="CJ39" s="86"/>
      <c r="CK39" s="86"/>
      <c r="CL39" s="86"/>
      <c r="CM39" s="86"/>
      <c r="CN39" s="86"/>
      <c r="CO39" s="86"/>
      <c r="CP39" s="86"/>
      <c r="CQ39" s="86"/>
      <c r="CR39" s="86"/>
      <c r="CS39" s="86"/>
      <c r="CT39" s="86"/>
      <c r="CU39" s="86"/>
      <c r="CV39" s="86"/>
      <c r="CW39" s="86"/>
      <c r="CX39" s="86"/>
      <c r="CY39" s="86"/>
      <c r="CZ39" s="86"/>
      <c r="DA39" s="86"/>
      <c r="DB39" s="86"/>
      <c r="DC39" s="86"/>
      <c r="DD39" s="86"/>
      <c r="DE39" s="86"/>
      <c r="DF39" s="86"/>
      <c r="DG39" s="86"/>
      <c r="DH39" s="86"/>
      <c r="DI39" s="86"/>
      <c r="DJ39" s="86"/>
      <c r="DK39" s="86"/>
      <c r="DL39" s="86"/>
      <c r="DM39" s="86"/>
      <c r="DN39" s="86"/>
      <c r="DO39" s="86"/>
      <c r="DP39" s="86"/>
      <c r="DQ39" s="86"/>
      <c r="DR39" s="86"/>
      <c r="DS39" s="86"/>
      <c r="DT39" s="86"/>
      <c r="DU39" s="86"/>
      <c r="DV39" s="86"/>
      <c r="DW39" s="86"/>
      <c r="DX39" s="86"/>
      <c r="DY39" s="86"/>
      <c r="DZ39" s="86"/>
      <c r="EA39" s="86"/>
      <c r="EB39" s="86"/>
      <c r="EC39" s="86"/>
      <c r="ED39" s="86"/>
      <c r="EE39" s="86"/>
      <c r="EF39" s="86"/>
      <c r="EG39" s="86"/>
      <c r="EH39" s="86"/>
      <c r="EI39" s="86"/>
      <c r="EJ39" s="86"/>
      <c r="EK39" s="86"/>
      <c r="EL39" s="86"/>
      <c r="EM39" s="86"/>
      <c r="EN39" s="86"/>
      <c r="EO39" s="86"/>
      <c r="EP39" s="86"/>
      <c r="EQ39" s="86"/>
      <c r="ER39" s="86"/>
      <c r="ES39" s="86"/>
      <c r="ET39" s="86"/>
      <c r="EU39" s="86"/>
      <c r="EV39" s="86"/>
      <c r="EW39" s="86"/>
      <c r="EX39" s="86"/>
      <c r="EY39" s="86"/>
      <c r="EZ39" s="86"/>
      <c r="FA39" s="86"/>
      <c r="FB39" s="86"/>
      <c r="FC39" s="86"/>
      <c r="FD39" s="86"/>
      <c r="FE39" s="86"/>
      <c r="FF39" s="86"/>
      <c r="FG39" s="86"/>
      <c r="FH39" s="86"/>
      <c r="FI39" s="86"/>
      <c r="FJ39" s="86"/>
      <c r="FK39" s="86"/>
      <c r="FL39" s="86"/>
      <c r="FM39" s="86"/>
      <c r="FN39" s="86"/>
      <c r="FO39" s="86"/>
      <c r="FP39" s="86"/>
      <c r="FQ39" s="86"/>
      <c r="FR39" s="86"/>
      <c r="FS39" s="86"/>
      <c r="FT39" s="86"/>
      <c r="FU39" s="86"/>
      <c r="FV39" s="86"/>
      <c r="FW39" s="86"/>
      <c r="FX39" s="86"/>
      <c r="FY39" s="86"/>
      <c r="FZ39" s="86"/>
      <c r="GA39" s="86"/>
      <c r="GB39" s="86"/>
      <c r="GC39" s="86"/>
      <c r="GD39" s="86"/>
      <c r="GE39" s="86"/>
      <c r="GF39" s="86"/>
      <c r="GG39" s="86"/>
      <c r="GH39" s="86"/>
      <c r="GI39" s="86"/>
      <c r="GJ39" s="86"/>
      <c r="GK39" s="86"/>
      <c r="GL39" s="86"/>
      <c r="GM39" s="86"/>
      <c r="GN39" s="86"/>
      <c r="GO39" s="86"/>
      <c r="GP39" s="86"/>
      <c r="GQ39" s="86"/>
      <c r="GR39" s="86"/>
      <c r="GS39" s="86"/>
      <c r="GT39" s="86"/>
      <c r="GU39" s="86"/>
      <c r="GV39" s="86"/>
      <c r="GW39" s="86"/>
      <c r="GX39" s="86"/>
      <c r="GY39" s="86"/>
      <c r="GZ39" s="86"/>
      <c r="HA39" s="86"/>
      <c r="HB39" s="86"/>
      <c r="HC39" s="86"/>
      <c r="HD39" s="86"/>
      <c r="HE39" s="86"/>
      <c r="HF39" s="86"/>
      <c r="HG39" s="86"/>
      <c r="HH39" s="86"/>
      <c r="HI39" s="86"/>
      <c r="HJ39" s="86"/>
      <c r="HK39" s="86"/>
      <c r="HL39" s="86"/>
      <c r="HM39" s="86"/>
      <c r="HN39" s="86"/>
      <c r="HO39" s="86"/>
      <c r="HP39" s="86"/>
      <c r="HQ39" s="86"/>
      <c r="HR39" s="86"/>
      <c r="HS39" s="86"/>
      <c r="HT39" s="86"/>
      <c r="HU39" s="86"/>
      <c r="HV39" s="86"/>
      <c r="HW39" s="86"/>
      <c r="HX39" s="86"/>
      <c r="HY39" s="86"/>
      <c r="HZ39" s="86"/>
      <c r="IA39" s="86"/>
      <c r="IB39" s="86"/>
      <c r="IC39" s="86"/>
      <c r="ID39" s="86"/>
      <c r="IE39" s="86"/>
      <c r="IF39" s="86"/>
      <c r="IG39" s="86"/>
      <c r="IH39" s="86"/>
      <c r="II39" s="86"/>
      <c r="IJ39" s="86"/>
      <c r="IK39" s="86"/>
      <c r="IL39" s="86"/>
      <c r="IM39" s="86"/>
      <c r="IN39" s="86"/>
      <c r="IO39" s="86"/>
      <c r="IP39" s="86"/>
      <c r="IQ39" s="86"/>
      <c r="IR39" s="86"/>
      <c r="IS39" s="86"/>
      <c r="IT39" s="86"/>
      <c r="IU39" s="86"/>
      <c r="IV39" s="86"/>
    </row>
    <row r="40" spans="1:256" s="86" customFormat="1" ht="18.75" customHeight="1">
      <c r="A40" s="257"/>
      <c r="B40" s="270"/>
      <c r="C40" s="282"/>
      <c r="D40" s="292"/>
      <c r="E40" s="303"/>
      <c r="F40" s="291"/>
      <c r="G40" s="315"/>
      <c r="H40" s="331" t="s">
        <v>500</v>
      </c>
      <c r="I40" s="348" t="s">
        <v>6</v>
      </c>
      <c r="J40" s="362" t="s">
        <v>173</v>
      </c>
      <c r="K40" s="373"/>
      <c r="L40" s="350" t="s">
        <v>6</v>
      </c>
      <c r="M40" s="362" t="s">
        <v>126</v>
      </c>
      <c r="N40" s="386"/>
      <c r="O40" s="386"/>
      <c r="P40" s="386"/>
      <c r="Q40" s="386"/>
      <c r="R40" s="386"/>
      <c r="S40" s="386"/>
      <c r="T40" s="386"/>
      <c r="U40" s="386"/>
      <c r="V40" s="386"/>
      <c r="W40" s="386"/>
      <c r="X40" s="413"/>
      <c r="Y40" s="421"/>
      <c r="Z40" s="430"/>
      <c r="AA40" s="430"/>
      <c r="AB40" s="436"/>
      <c r="AC40" s="421"/>
      <c r="AD40" s="430"/>
      <c r="AE40" s="430"/>
      <c r="AF40" s="436"/>
      <c r="AG40" s="251"/>
      <c r="AH40" s="86"/>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c r="BQ40" s="86"/>
      <c r="BR40" s="86"/>
      <c r="BS40" s="86"/>
      <c r="BT40" s="86"/>
      <c r="BU40" s="86"/>
      <c r="BV40" s="86"/>
      <c r="BW40" s="86"/>
      <c r="BX40" s="86"/>
      <c r="BY40" s="86"/>
      <c r="BZ40" s="86"/>
      <c r="CA40" s="86"/>
      <c r="CB40" s="86"/>
      <c r="CC40" s="86"/>
      <c r="CD40" s="86"/>
      <c r="CE40" s="86"/>
      <c r="CF40" s="86"/>
      <c r="CG40" s="86"/>
      <c r="CH40" s="86"/>
      <c r="CI40" s="86"/>
      <c r="CJ40" s="86"/>
      <c r="CK40" s="86"/>
      <c r="CL40" s="86"/>
      <c r="CM40" s="86"/>
      <c r="CN40" s="86"/>
      <c r="CO40" s="86"/>
      <c r="CP40" s="86"/>
      <c r="CQ40" s="86"/>
      <c r="CR40" s="86"/>
      <c r="CS40" s="86"/>
      <c r="CT40" s="86"/>
      <c r="CU40" s="86"/>
      <c r="CV40" s="86"/>
      <c r="CW40" s="86"/>
      <c r="CX40" s="86"/>
      <c r="CY40" s="86"/>
      <c r="CZ40" s="86"/>
      <c r="DA40" s="86"/>
      <c r="DB40" s="86"/>
      <c r="DC40" s="86"/>
      <c r="DD40" s="86"/>
      <c r="DE40" s="86"/>
      <c r="DF40" s="86"/>
      <c r="DG40" s="86"/>
      <c r="DH40" s="86"/>
      <c r="DI40" s="86"/>
      <c r="DJ40" s="86"/>
      <c r="DK40" s="86"/>
      <c r="DL40" s="86"/>
      <c r="DM40" s="86"/>
      <c r="DN40" s="86"/>
      <c r="DO40" s="86"/>
      <c r="DP40" s="86"/>
      <c r="DQ40" s="86"/>
      <c r="DR40" s="86"/>
      <c r="DS40" s="86"/>
      <c r="DT40" s="86"/>
      <c r="DU40" s="86"/>
      <c r="DV40" s="86"/>
      <c r="DW40" s="86"/>
      <c r="DX40" s="86"/>
      <c r="DY40" s="86"/>
      <c r="DZ40" s="86"/>
      <c r="EA40" s="86"/>
      <c r="EB40" s="86"/>
      <c r="EC40" s="86"/>
      <c r="ED40" s="86"/>
      <c r="EE40" s="86"/>
      <c r="EF40" s="86"/>
      <c r="EG40" s="86"/>
      <c r="EH40" s="86"/>
      <c r="EI40" s="86"/>
      <c r="EJ40" s="86"/>
      <c r="EK40" s="86"/>
      <c r="EL40" s="86"/>
      <c r="EM40" s="86"/>
      <c r="EN40" s="86"/>
      <c r="EO40" s="86"/>
      <c r="EP40" s="86"/>
      <c r="EQ40" s="86"/>
      <c r="ER40" s="86"/>
      <c r="ES40" s="86"/>
      <c r="ET40" s="86"/>
      <c r="EU40" s="86"/>
      <c r="EV40" s="86"/>
      <c r="EW40" s="86"/>
      <c r="EX40" s="86"/>
      <c r="EY40" s="86"/>
      <c r="EZ40" s="86"/>
      <c r="FA40" s="86"/>
      <c r="FB40" s="86"/>
      <c r="FC40" s="86"/>
      <c r="FD40" s="86"/>
      <c r="FE40" s="86"/>
      <c r="FF40" s="86"/>
      <c r="FG40" s="86"/>
      <c r="FH40" s="86"/>
      <c r="FI40" s="86"/>
      <c r="FJ40" s="86"/>
      <c r="FK40" s="86"/>
      <c r="FL40" s="86"/>
      <c r="FM40" s="86"/>
      <c r="FN40" s="86"/>
      <c r="FO40" s="86"/>
      <c r="FP40" s="86"/>
      <c r="FQ40" s="86"/>
      <c r="FR40" s="86"/>
      <c r="FS40" s="86"/>
      <c r="FT40" s="86"/>
      <c r="FU40" s="86"/>
      <c r="FV40" s="86"/>
      <c r="FW40" s="86"/>
      <c r="FX40" s="86"/>
      <c r="FY40" s="86"/>
      <c r="FZ40" s="86"/>
      <c r="GA40" s="86"/>
      <c r="GB40" s="86"/>
      <c r="GC40" s="86"/>
      <c r="GD40" s="86"/>
      <c r="GE40" s="86"/>
      <c r="GF40" s="86"/>
      <c r="GG40" s="86"/>
      <c r="GH40" s="86"/>
      <c r="GI40" s="86"/>
      <c r="GJ40" s="86"/>
      <c r="GK40" s="86"/>
      <c r="GL40" s="86"/>
      <c r="GM40" s="86"/>
      <c r="GN40" s="86"/>
      <c r="GO40" s="86"/>
      <c r="GP40" s="86"/>
      <c r="GQ40" s="86"/>
      <c r="GR40" s="86"/>
      <c r="GS40" s="86"/>
      <c r="GT40" s="86"/>
      <c r="GU40" s="86"/>
      <c r="GV40" s="86"/>
      <c r="GW40" s="86"/>
      <c r="GX40" s="86"/>
      <c r="GY40" s="86"/>
      <c r="GZ40" s="86"/>
      <c r="HA40" s="86"/>
      <c r="HB40" s="86"/>
      <c r="HC40" s="86"/>
      <c r="HD40" s="86"/>
      <c r="HE40" s="86"/>
      <c r="HF40" s="86"/>
      <c r="HG40" s="86"/>
      <c r="HH40" s="86"/>
      <c r="HI40" s="86"/>
      <c r="HJ40" s="86"/>
      <c r="HK40" s="86"/>
      <c r="HL40" s="86"/>
      <c r="HM40" s="86"/>
      <c r="HN40" s="86"/>
      <c r="HO40" s="86"/>
      <c r="HP40" s="86"/>
      <c r="HQ40" s="86"/>
      <c r="HR40" s="86"/>
      <c r="HS40" s="86"/>
      <c r="HT40" s="86"/>
      <c r="HU40" s="86"/>
      <c r="HV40" s="86"/>
      <c r="HW40" s="86"/>
      <c r="HX40" s="86"/>
      <c r="HY40" s="86"/>
      <c r="HZ40" s="86"/>
      <c r="IA40" s="86"/>
      <c r="IB40" s="86"/>
      <c r="IC40" s="86"/>
      <c r="ID40" s="86"/>
      <c r="IE40" s="86"/>
      <c r="IF40" s="86"/>
      <c r="IG40" s="86"/>
      <c r="IH40" s="86"/>
      <c r="II40" s="86"/>
      <c r="IJ40" s="86"/>
      <c r="IK40" s="86"/>
      <c r="IL40" s="86"/>
      <c r="IM40" s="86"/>
      <c r="IN40" s="86"/>
      <c r="IO40" s="86"/>
      <c r="IP40" s="86"/>
      <c r="IQ40" s="86"/>
      <c r="IR40" s="86"/>
      <c r="IS40" s="86"/>
      <c r="IT40" s="86"/>
      <c r="IU40" s="86"/>
      <c r="IV40" s="86"/>
    </row>
    <row r="41" spans="1:256" s="86" customFormat="1" ht="18.75" customHeight="1">
      <c r="A41" s="257"/>
      <c r="B41" s="270"/>
      <c r="C41" s="282"/>
      <c r="D41" s="292"/>
      <c r="E41" s="303"/>
      <c r="F41" s="291"/>
      <c r="G41" s="315"/>
      <c r="H41" s="331" t="s">
        <v>99</v>
      </c>
      <c r="I41" s="348" t="s">
        <v>6</v>
      </c>
      <c r="J41" s="362" t="s">
        <v>173</v>
      </c>
      <c r="K41" s="373"/>
      <c r="L41" s="350" t="s">
        <v>6</v>
      </c>
      <c r="M41" s="362" t="s">
        <v>126</v>
      </c>
      <c r="N41" s="386"/>
      <c r="O41" s="386"/>
      <c r="P41" s="386"/>
      <c r="Q41" s="386"/>
      <c r="R41" s="386"/>
      <c r="S41" s="386"/>
      <c r="T41" s="386"/>
      <c r="U41" s="386"/>
      <c r="V41" s="386"/>
      <c r="W41" s="386"/>
      <c r="X41" s="413"/>
      <c r="Y41" s="421"/>
      <c r="Z41" s="430"/>
      <c r="AA41" s="430"/>
      <c r="AB41" s="436"/>
      <c r="AC41" s="421"/>
      <c r="AD41" s="430"/>
      <c r="AE41" s="430"/>
      <c r="AF41" s="436"/>
      <c r="AG41" s="251"/>
      <c r="AH41" s="86"/>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c r="BQ41" s="86"/>
      <c r="BR41" s="86"/>
      <c r="BS41" s="86"/>
      <c r="BT41" s="86"/>
      <c r="BU41" s="86"/>
      <c r="BV41" s="86"/>
      <c r="BW41" s="86"/>
      <c r="BX41" s="86"/>
      <c r="BY41" s="86"/>
      <c r="BZ41" s="86"/>
      <c r="CA41" s="86"/>
      <c r="CB41" s="86"/>
      <c r="CC41" s="86"/>
      <c r="CD41" s="86"/>
      <c r="CE41" s="86"/>
      <c r="CF41" s="86"/>
      <c r="CG41" s="86"/>
      <c r="CH41" s="86"/>
      <c r="CI41" s="86"/>
      <c r="CJ41" s="86"/>
      <c r="CK41" s="86"/>
      <c r="CL41" s="86"/>
      <c r="CM41" s="86"/>
      <c r="CN41" s="86"/>
      <c r="CO41" s="86"/>
      <c r="CP41" s="86"/>
      <c r="CQ41" s="86"/>
      <c r="CR41" s="86"/>
      <c r="CS41" s="86"/>
      <c r="CT41" s="86"/>
      <c r="CU41" s="86"/>
      <c r="CV41" s="86"/>
      <c r="CW41" s="86"/>
      <c r="CX41" s="86"/>
      <c r="CY41" s="86"/>
      <c r="CZ41" s="86"/>
      <c r="DA41" s="86"/>
      <c r="DB41" s="86"/>
      <c r="DC41" s="86"/>
      <c r="DD41" s="86"/>
      <c r="DE41" s="86"/>
      <c r="DF41" s="86"/>
      <c r="DG41" s="86"/>
      <c r="DH41" s="86"/>
      <c r="DI41" s="86"/>
      <c r="DJ41" s="86"/>
      <c r="DK41" s="86"/>
      <c r="DL41" s="86"/>
      <c r="DM41" s="86"/>
      <c r="DN41" s="86"/>
      <c r="DO41" s="86"/>
      <c r="DP41" s="86"/>
      <c r="DQ41" s="86"/>
      <c r="DR41" s="86"/>
      <c r="DS41" s="86"/>
      <c r="DT41" s="86"/>
      <c r="DU41" s="86"/>
      <c r="DV41" s="86"/>
      <c r="DW41" s="86"/>
      <c r="DX41" s="86"/>
      <c r="DY41" s="86"/>
      <c r="DZ41" s="86"/>
      <c r="EA41" s="86"/>
      <c r="EB41" s="86"/>
      <c r="EC41" s="86"/>
      <c r="ED41" s="86"/>
      <c r="EE41" s="86"/>
      <c r="EF41" s="86"/>
      <c r="EG41" s="86"/>
      <c r="EH41" s="86"/>
      <c r="EI41" s="86"/>
      <c r="EJ41" s="86"/>
      <c r="EK41" s="86"/>
      <c r="EL41" s="86"/>
      <c r="EM41" s="86"/>
      <c r="EN41" s="86"/>
      <c r="EO41" s="86"/>
      <c r="EP41" s="86"/>
      <c r="EQ41" s="86"/>
      <c r="ER41" s="86"/>
      <c r="ES41" s="86"/>
      <c r="ET41" s="86"/>
      <c r="EU41" s="86"/>
      <c r="EV41" s="86"/>
      <c r="EW41" s="86"/>
      <c r="EX41" s="86"/>
      <c r="EY41" s="86"/>
      <c r="EZ41" s="86"/>
      <c r="FA41" s="86"/>
      <c r="FB41" s="86"/>
      <c r="FC41" s="86"/>
      <c r="FD41" s="86"/>
      <c r="FE41" s="86"/>
      <c r="FF41" s="86"/>
      <c r="FG41" s="86"/>
      <c r="FH41" s="86"/>
      <c r="FI41" s="86"/>
      <c r="FJ41" s="86"/>
      <c r="FK41" s="86"/>
      <c r="FL41" s="86"/>
      <c r="FM41" s="86"/>
      <c r="FN41" s="86"/>
      <c r="FO41" s="86"/>
      <c r="FP41" s="86"/>
      <c r="FQ41" s="86"/>
      <c r="FR41" s="86"/>
      <c r="FS41" s="86"/>
      <c r="FT41" s="86"/>
      <c r="FU41" s="86"/>
      <c r="FV41" s="86"/>
      <c r="FW41" s="86"/>
      <c r="FX41" s="86"/>
      <c r="FY41" s="86"/>
      <c r="FZ41" s="86"/>
      <c r="GA41" s="86"/>
      <c r="GB41" s="86"/>
      <c r="GC41" s="86"/>
      <c r="GD41" s="86"/>
      <c r="GE41" s="86"/>
      <c r="GF41" s="86"/>
      <c r="GG41" s="86"/>
      <c r="GH41" s="86"/>
      <c r="GI41" s="86"/>
      <c r="GJ41" s="86"/>
      <c r="GK41" s="86"/>
      <c r="GL41" s="86"/>
      <c r="GM41" s="86"/>
      <c r="GN41" s="86"/>
      <c r="GO41" s="86"/>
      <c r="GP41" s="86"/>
      <c r="GQ41" s="86"/>
      <c r="GR41" s="86"/>
      <c r="GS41" s="86"/>
      <c r="GT41" s="86"/>
      <c r="GU41" s="86"/>
      <c r="GV41" s="86"/>
      <c r="GW41" s="86"/>
      <c r="GX41" s="86"/>
      <c r="GY41" s="86"/>
      <c r="GZ41" s="86"/>
      <c r="HA41" s="86"/>
      <c r="HB41" s="86"/>
      <c r="HC41" s="86"/>
      <c r="HD41" s="86"/>
      <c r="HE41" s="86"/>
      <c r="HF41" s="86"/>
      <c r="HG41" s="86"/>
      <c r="HH41" s="86"/>
      <c r="HI41" s="86"/>
      <c r="HJ41" s="86"/>
      <c r="HK41" s="86"/>
      <c r="HL41" s="86"/>
      <c r="HM41" s="86"/>
      <c r="HN41" s="86"/>
      <c r="HO41" s="86"/>
      <c r="HP41" s="86"/>
      <c r="HQ41" s="86"/>
      <c r="HR41" s="86"/>
      <c r="HS41" s="86"/>
      <c r="HT41" s="86"/>
      <c r="HU41" s="86"/>
      <c r="HV41" s="86"/>
      <c r="HW41" s="86"/>
      <c r="HX41" s="86"/>
      <c r="HY41" s="86"/>
      <c r="HZ41" s="86"/>
      <c r="IA41" s="86"/>
      <c r="IB41" s="86"/>
      <c r="IC41" s="86"/>
      <c r="ID41" s="86"/>
      <c r="IE41" s="86"/>
      <c r="IF41" s="86"/>
      <c r="IG41" s="86"/>
      <c r="IH41" s="86"/>
      <c r="II41" s="86"/>
      <c r="IJ41" s="86"/>
      <c r="IK41" s="86"/>
      <c r="IL41" s="86"/>
      <c r="IM41" s="86"/>
      <c r="IN41" s="86"/>
      <c r="IO41" s="86"/>
      <c r="IP41" s="86"/>
      <c r="IQ41" s="86"/>
      <c r="IR41" s="86"/>
      <c r="IS41" s="86"/>
      <c r="IT41" s="86"/>
      <c r="IU41" s="86"/>
      <c r="IV41" s="86"/>
    </row>
    <row r="42" spans="1:256" s="86" customFormat="1" ht="18.75" customHeight="1">
      <c r="A42" s="257"/>
      <c r="B42" s="270"/>
      <c r="C42" s="281"/>
      <c r="D42" s="291"/>
      <c r="E42" s="303"/>
      <c r="F42" s="291"/>
      <c r="G42" s="315"/>
      <c r="H42" s="330" t="s">
        <v>127</v>
      </c>
      <c r="I42" s="348" t="s">
        <v>6</v>
      </c>
      <c r="J42" s="362" t="s">
        <v>173</v>
      </c>
      <c r="K42" s="362"/>
      <c r="L42" s="350" t="s">
        <v>6</v>
      </c>
      <c r="M42" s="362" t="s">
        <v>503</v>
      </c>
      <c r="N42" s="362"/>
      <c r="O42" s="350" t="s">
        <v>6</v>
      </c>
      <c r="P42" s="362" t="s">
        <v>339</v>
      </c>
      <c r="Q42" s="386"/>
      <c r="R42" s="350" t="s">
        <v>6</v>
      </c>
      <c r="S42" s="362" t="s">
        <v>12</v>
      </c>
      <c r="T42" s="386"/>
      <c r="U42" s="386"/>
      <c r="V42" s="386"/>
      <c r="W42" s="386"/>
      <c r="X42" s="413"/>
      <c r="Y42" s="421"/>
      <c r="Z42" s="430"/>
      <c r="AA42" s="430"/>
      <c r="AB42" s="436"/>
      <c r="AC42" s="421"/>
      <c r="AD42" s="430"/>
      <c r="AE42" s="430"/>
      <c r="AF42" s="436"/>
      <c r="AG42" s="251"/>
      <c r="AH42" s="86"/>
      <c r="AI42" s="86"/>
      <c r="AJ42" s="86"/>
      <c r="AK42" s="86"/>
      <c r="AL42" s="86"/>
      <c r="AM42" s="86"/>
      <c r="AN42" s="86"/>
      <c r="AO42" s="86"/>
      <c r="AP42" s="86"/>
      <c r="AQ42" s="86"/>
      <c r="AR42" s="86"/>
      <c r="AS42" s="86"/>
      <c r="AT42" s="86"/>
      <c r="AU42" s="86"/>
      <c r="AV42" s="86"/>
      <c r="AW42" s="86"/>
      <c r="AX42" s="86"/>
      <c r="AY42" s="86"/>
      <c r="AZ42" s="86"/>
      <c r="BA42" s="86"/>
      <c r="BB42" s="86"/>
      <c r="BC42" s="86"/>
      <c r="BD42" s="86"/>
      <c r="BE42" s="86"/>
      <c r="BF42" s="86"/>
      <c r="BG42" s="86"/>
      <c r="BH42" s="86"/>
      <c r="BI42" s="86"/>
      <c r="BJ42" s="86"/>
      <c r="BK42" s="86"/>
      <c r="BL42" s="86"/>
      <c r="BM42" s="86"/>
      <c r="BN42" s="86"/>
      <c r="BO42" s="86"/>
      <c r="BP42" s="86"/>
      <c r="BQ42" s="86"/>
      <c r="BR42" s="86"/>
      <c r="BS42" s="86"/>
      <c r="BT42" s="86"/>
      <c r="BU42" s="86"/>
      <c r="BV42" s="86"/>
      <c r="BW42" s="86"/>
      <c r="BX42" s="86"/>
      <c r="BY42" s="86"/>
      <c r="BZ42" s="86"/>
      <c r="CA42" s="86"/>
      <c r="CB42" s="86"/>
      <c r="CC42" s="86"/>
      <c r="CD42" s="86"/>
      <c r="CE42" s="86"/>
      <c r="CF42" s="86"/>
      <c r="CG42" s="86"/>
      <c r="CH42" s="86"/>
      <c r="CI42" s="86"/>
      <c r="CJ42" s="86"/>
      <c r="CK42" s="86"/>
      <c r="CL42" s="86"/>
      <c r="CM42" s="86"/>
      <c r="CN42" s="86"/>
      <c r="CO42" s="86"/>
      <c r="CP42" s="86"/>
      <c r="CQ42" s="86"/>
      <c r="CR42" s="86"/>
      <c r="CS42" s="86"/>
      <c r="CT42" s="86"/>
      <c r="CU42" s="86"/>
      <c r="CV42" s="86"/>
      <c r="CW42" s="86"/>
      <c r="CX42" s="86"/>
      <c r="CY42" s="86"/>
      <c r="CZ42" s="86"/>
      <c r="DA42" s="86"/>
      <c r="DB42" s="86"/>
      <c r="DC42" s="86"/>
      <c r="DD42" s="86"/>
      <c r="DE42" s="86"/>
      <c r="DF42" s="86"/>
      <c r="DG42" s="86"/>
      <c r="DH42" s="86"/>
      <c r="DI42" s="86"/>
      <c r="DJ42" s="86"/>
      <c r="DK42" s="86"/>
      <c r="DL42" s="86"/>
      <c r="DM42" s="86"/>
      <c r="DN42" s="86"/>
      <c r="DO42" s="86"/>
      <c r="DP42" s="86"/>
      <c r="DQ42" s="86"/>
      <c r="DR42" s="86"/>
      <c r="DS42" s="86"/>
      <c r="DT42" s="86"/>
      <c r="DU42" s="86"/>
      <c r="DV42" s="86"/>
      <c r="DW42" s="86"/>
      <c r="DX42" s="86"/>
      <c r="DY42" s="86"/>
      <c r="DZ42" s="86"/>
      <c r="EA42" s="86"/>
      <c r="EB42" s="86"/>
      <c r="EC42" s="86"/>
      <c r="ED42" s="86"/>
      <c r="EE42" s="86"/>
      <c r="EF42" s="86"/>
      <c r="EG42" s="86"/>
      <c r="EH42" s="86"/>
      <c r="EI42" s="86"/>
      <c r="EJ42" s="86"/>
      <c r="EK42" s="86"/>
      <c r="EL42" s="86"/>
      <c r="EM42" s="86"/>
      <c r="EN42" s="86"/>
      <c r="EO42" s="86"/>
      <c r="EP42" s="86"/>
      <c r="EQ42" s="86"/>
      <c r="ER42" s="86"/>
      <c r="ES42" s="86"/>
      <c r="ET42" s="86"/>
      <c r="EU42" s="86"/>
      <c r="EV42" s="86"/>
      <c r="EW42" s="86"/>
      <c r="EX42" s="86"/>
      <c r="EY42" s="86"/>
      <c r="EZ42" s="86"/>
      <c r="FA42" s="86"/>
      <c r="FB42" s="86"/>
      <c r="FC42" s="86"/>
      <c r="FD42" s="86"/>
      <c r="FE42" s="86"/>
      <c r="FF42" s="86"/>
      <c r="FG42" s="86"/>
      <c r="FH42" s="86"/>
      <c r="FI42" s="86"/>
      <c r="FJ42" s="86"/>
      <c r="FK42" s="86"/>
      <c r="FL42" s="86"/>
      <c r="FM42" s="86"/>
      <c r="FN42" s="86"/>
      <c r="FO42" s="86"/>
      <c r="FP42" s="86"/>
      <c r="FQ42" s="86"/>
      <c r="FR42" s="86"/>
      <c r="FS42" s="86"/>
      <c r="FT42" s="86"/>
      <c r="FU42" s="86"/>
      <c r="FV42" s="86"/>
      <c r="FW42" s="86"/>
      <c r="FX42" s="86"/>
      <c r="FY42" s="86"/>
      <c r="FZ42" s="86"/>
      <c r="GA42" s="86"/>
      <c r="GB42" s="86"/>
      <c r="GC42" s="86"/>
      <c r="GD42" s="86"/>
      <c r="GE42" s="86"/>
      <c r="GF42" s="86"/>
      <c r="GG42" s="86"/>
      <c r="GH42" s="86"/>
      <c r="GI42" s="86"/>
      <c r="GJ42" s="86"/>
      <c r="GK42" s="86"/>
      <c r="GL42" s="86"/>
      <c r="GM42" s="86"/>
      <c r="GN42" s="86"/>
      <c r="GO42" s="86"/>
      <c r="GP42" s="86"/>
      <c r="GQ42" s="86"/>
      <c r="GR42" s="86"/>
      <c r="GS42" s="86"/>
      <c r="GT42" s="86"/>
      <c r="GU42" s="86"/>
      <c r="GV42" s="86"/>
      <c r="GW42" s="86"/>
      <c r="GX42" s="86"/>
      <c r="GY42" s="86"/>
      <c r="GZ42" s="86"/>
      <c r="HA42" s="86"/>
      <c r="HB42" s="86"/>
      <c r="HC42" s="86"/>
      <c r="HD42" s="86"/>
      <c r="HE42" s="86"/>
      <c r="HF42" s="86"/>
      <c r="HG42" s="86"/>
      <c r="HH42" s="86"/>
      <c r="HI42" s="86"/>
      <c r="HJ42" s="86"/>
      <c r="HK42" s="86"/>
      <c r="HL42" s="86"/>
      <c r="HM42" s="86"/>
      <c r="HN42" s="86"/>
      <c r="HO42" s="86"/>
      <c r="HP42" s="86"/>
      <c r="HQ42" s="86"/>
      <c r="HR42" s="86"/>
      <c r="HS42" s="86"/>
      <c r="HT42" s="86"/>
      <c r="HU42" s="86"/>
      <c r="HV42" s="86"/>
      <c r="HW42" s="86"/>
      <c r="HX42" s="86"/>
      <c r="HY42" s="86"/>
      <c r="HZ42" s="86"/>
      <c r="IA42" s="86"/>
      <c r="IB42" s="86"/>
      <c r="IC42" s="86"/>
      <c r="ID42" s="86"/>
      <c r="IE42" s="86"/>
      <c r="IF42" s="86"/>
      <c r="IG42" s="86"/>
      <c r="IH42" s="86"/>
      <c r="II42" s="86"/>
      <c r="IJ42" s="86"/>
      <c r="IK42" s="86"/>
      <c r="IL42" s="86"/>
      <c r="IM42" s="86"/>
      <c r="IN42" s="86"/>
      <c r="IO42" s="86"/>
      <c r="IP42" s="86"/>
      <c r="IQ42" s="86"/>
      <c r="IR42" s="86"/>
      <c r="IS42" s="86"/>
      <c r="IT42" s="86"/>
      <c r="IU42" s="86"/>
      <c r="IV42" s="86"/>
    </row>
    <row r="43" spans="1:256" s="86" customFormat="1" ht="18.75" customHeight="1">
      <c r="A43" s="259"/>
      <c r="B43" s="271"/>
      <c r="C43" s="283"/>
      <c r="D43" s="293"/>
      <c r="E43" s="304"/>
      <c r="F43" s="309"/>
      <c r="G43" s="304"/>
      <c r="H43" s="334" t="s">
        <v>588</v>
      </c>
      <c r="I43" s="351" t="s">
        <v>6</v>
      </c>
      <c r="J43" s="365" t="s">
        <v>173</v>
      </c>
      <c r="K43" s="374"/>
      <c r="L43" s="384"/>
      <c r="M43" s="384" t="s">
        <v>6</v>
      </c>
      <c r="N43" s="365" t="s">
        <v>823</v>
      </c>
      <c r="O43" s="384"/>
      <c r="P43" s="374"/>
      <c r="Q43" s="384" t="s">
        <v>6</v>
      </c>
      <c r="R43" s="396" t="s">
        <v>824</v>
      </c>
      <c r="S43" s="374"/>
      <c r="T43" s="401"/>
      <c r="U43" s="384"/>
      <c r="V43" s="396"/>
      <c r="W43" s="401"/>
      <c r="X43" s="414"/>
      <c r="Y43" s="422"/>
      <c r="Z43" s="431"/>
      <c r="AA43" s="431"/>
      <c r="AB43" s="437"/>
      <c r="AC43" s="422"/>
      <c r="AD43" s="431"/>
      <c r="AE43" s="431"/>
      <c r="AF43" s="437"/>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6"/>
      <c r="BX43" s="86"/>
      <c r="BY43" s="86"/>
      <c r="BZ43" s="86"/>
      <c r="CA43" s="86"/>
      <c r="CB43" s="86"/>
      <c r="CC43" s="86"/>
      <c r="CD43" s="86"/>
      <c r="CE43" s="86"/>
      <c r="CF43" s="86"/>
      <c r="CG43" s="86"/>
      <c r="CH43" s="86"/>
      <c r="CI43" s="86"/>
      <c r="CJ43" s="86"/>
      <c r="CK43" s="86"/>
      <c r="CL43" s="86"/>
      <c r="CM43" s="86"/>
      <c r="CN43" s="86"/>
      <c r="CO43" s="86"/>
      <c r="CP43" s="86"/>
      <c r="CQ43" s="86"/>
      <c r="CR43" s="86"/>
      <c r="CS43" s="86"/>
      <c r="CT43" s="86"/>
      <c r="CU43" s="86"/>
      <c r="CV43" s="86"/>
      <c r="CW43" s="86"/>
      <c r="CX43" s="86"/>
      <c r="CY43" s="86"/>
      <c r="CZ43" s="86"/>
      <c r="DA43" s="86"/>
      <c r="DB43" s="86"/>
      <c r="DC43" s="86"/>
      <c r="DD43" s="86"/>
      <c r="DE43" s="86"/>
      <c r="DF43" s="86"/>
      <c r="DG43" s="86"/>
      <c r="DH43" s="86"/>
      <c r="DI43" s="86"/>
      <c r="DJ43" s="86"/>
      <c r="DK43" s="86"/>
      <c r="DL43" s="86"/>
      <c r="DM43" s="86"/>
      <c r="DN43" s="86"/>
      <c r="DO43" s="86"/>
      <c r="DP43" s="86"/>
      <c r="DQ43" s="86"/>
      <c r="DR43" s="86"/>
      <c r="DS43" s="86"/>
      <c r="DT43" s="86"/>
      <c r="DU43" s="86"/>
      <c r="DV43" s="86"/>
      <c r="DW43" s="86"/>
      <c r="DX43" s="86"/>
      <c r="DY43" s="86"/>
      <c r="DZ43" s="86"/>
      <c r="EA43" s="86"/>
      <c r="EB43" s="86"/>
      <c r="EC43" s="86"/>
      <c r="ED43" s="86"/>
      <c r="EE43" s="86"/>
      <c r="EF43" s="86"/>
      <c r="EG43" s="86"/>
      <c r="EH43" s="86"/>
      <c r="EI43" s="86"/>
      <c r="EJ43" s="86"/>
      <c r="EK43" s="86"/>
      <c r="EL43" s="86"/>
      <c r="EM43" s="86"/>
      <c r="EN43" s="86"/>
      <c r="EO43" s="86"/>
      <c r="EP43" s="86"/>
      <c r="EQ43" s="86"/>
      <c r="ER43" s="86"/>
      <c r="ES43" s="86"/>
      <c r="ET43" s="86"/>
      <c r="EU43" s="86"/>
      <c r="EV43" s="86"/>
      <c r="EW43" s="86"/>
      <c r="EX43" s="86"/>
      <c r="EY43" s="86"/>
      <c r="EZ43" s="86"/>
      <c r="FA43" s="86"/>
      <c r="FB43" s="86"/>
      <c r="FC43" s="86"/>
      <c r="FD43" s="86"/>
      <c r="FE43" s="86"/>
      <c r="FF43" s="86"/>
      <c r="FG43" s="86"/>
      <c r="FH43" s="86"/>
      <c r="FI43" s="86"/>
      <c r="FJ43" s="86"/>
      <c r="FK43" s="86"/>
      <c r="FL43" s="86"/>
      <c r="FM43" s="86"/>
      <c r="FN43" s="86"/>
      <c r="FO43" s="86"/>
      <c r="FP43" s="86"/>
      <c r="FQ43" s="86"/>
      <c r="FR43" s="86"/>
      <c r="FS43" s="86"/>
      <c r="FT43" s="86"/>
      <c r="FU43" s="86"/>
      <c r="FV43" s="86"/>
      <c r="FW43" s="86"/>
      <c r="FX43" s="86"/>
      <c r="FY43" s="86"/>
      <c r="FZ43" s="86"/>
      <c r="GA43" s="86"/>
      <c r="GB43" s="86"/>
      <c r="GC43" s="86"/>
      <c r="GD43" s="86"/>
      <c r="GE43" s="86"/>
      <c r="GF43" s="86"/>
      <c r="GG43" s="86"/>
      <c r="GH43" s="86"/>
      <c r="GI43" s="86"/>
      <c r="GJ43" s="86"/>
      <c r="GK43" s="86"/>
      <c r="GL43" s="86"/>
      <c r="GM43" s="86"/>
      <c r="GN43" s="86"/>
      <c r="GO43" s="86"/>
      <c r="GP43" s="86"/>
      <c r="GQ43" s="86"/>
      <c r="GR43" s="86"/>
      <c r="GS43" s="86"/>
      <c r="GT43" s="86"/>
      <c r="GU43" s="86"/>
      <c r="GV43" s="86"/>
      <c r="GW43" s="86"/>
      <c r="GX43" s="86"/>
      <c r="GY43" s="86"/>
      <c r="GZ43" s="86"/>
      <c r="HA43" s="86"/>
      <c r="HB43" s="86"/>
      <c r="HC43" s="86"/>
      <c r="HD43" s="86"/>
      <c r="HE43" s="86"/>
      <c r="HF43" s="86"/>
      <c r="HG43" s="86"/>
      <c r="HH43" s="86"/>
      <c r="HI43" s="86"/>
      <c r="HJ43" s="86"/>
      <c r="HK43" s="86"/>
      <c r="HL43" s="86"/>
      <c r="HM43" s="86"/>
      <c r="HN43" s="86"/>
      <c r="HO43" s="86"/>
      <c r="HP43" s="86"/>
      <c r="HQ43" s="86"/>
      <c r="HR43" s="86"/>
      <c r="HS43" s="86"/>
      <c r="HT43" s="86"/>
      <c r="HU43" s="86"/>
      <c r="HV43" s="86"/>
      <c r="HW43" s="86"/>
      <c r="HX43" s="86"/>
      <c r="HY43" s="86"/>
      <c r="HZ43" s="86"/>
      <c r="IA43" s="86"/>
      <c r="IB43" s="86"/>
      <c r="IC43" s="86"/>
      <c r="ID43" s="86"/>
      <c r="IE43" s="86"/>
      <c r="IF43" s="86"/>
      <c r="IG43" s="86"/>
      <c r="IH43" s="86"/>
      <c r="II43" s="86"/>
      <c r="IJ43" s="86"/>
      <c r="IK43" s="86"/>
      <c r="IL43" s="86"/>
      <c r="IM43" s="86"/>
      <c r="IN43" s="86"/>
      <c r="IO43" s="86"/>
      <c r="IP43" s="86"/>
      <c r="IQ43" s="86"/>
      <c r="IR43" s="86"/>
      <c r="IS43" s="86"/>
      <c r="IT43" s="86"/>
      <c r="IU43" s="86"/>
      <c r="IV43" s="86"/>
    </row>
    <row r="44" spans="1:256" s="86" customFormat="1" ht="18.75" customHeight="1">
      <c r="A44" s="261"/>
      <c r="B44" s="204"/>
      <c r="C44" s="285"/>
      <c r="D44" s="295"/>
      <c r="E44" s="305"/>
      <c r="F44" s="185"/>
      <c r="G44" s="305"/>
      <c r="H44" s="337"/>
      <c r="I44" s="354" t="s">
        <v>6</v>
      </c>
      <c r="J44" s="368" t="s">
        <v>822</v>
      </c>
      <c r="K44" s="376"/>
      <c r="L44" s="354"/>
      <c r="M44" s="354" t="s">
        <v>6</v>
      </c>
      <c r="N44" s="368" t="s">
        <v>10</v>
      </c>
      <c r="O44" s="354"/>
      <c r="P44" s="376"/>
      <c r="Q44" s="354" t="s">
        <v>6</v>
      </c>
      <c r="R44" s="399" t="s">
        <v>825</v>
      </c>
      <c r="S44" s="376"/>
      <c r="T44" s="403"/>
      <c r="U44" s="354" t="s">
        <v>6</v>
      </c>
      <c r="V44" s="399" t="s">
        <v>817</v>
      </c>
      <c r="W44" s="403"/>
      <c r="X44" s="417"/>
      <c r="Y44" s="424"/>
      <c r="Z44" s="432"/>
      <c r="AA44" s="432"/>
      <c r="AB44" s="438"/>
      <c r="AC44" s="424"/>
      <c r="AD44" s="432"/>
      <c r="AE44" s="432"/>
      <c r="AF44" s="438"/>
      <c r="AG44" s="86"/>
      <c r="AH44" s="86"/>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6"/>
      <c r="DD44" s="86"/>
      <c r="DE44" s="86"/>
      <c r="DF44" s="86"/>
      <c r="DG44" s="86"/>
      <c r="DH44" s="86"/>
      <c r="DI44" s="86"/>
      <c r="DJ44" s="86"/>
      <c r="DK44" s="86"/>
      <c r="DL44" s="86"/>
      <c r="DM44" s="86"/>
      <c r="DN44" s="86"/>
      <c r="DO44" s="86"/>
      <c r="DP44" s="86"/>
      <c r="DQ44" s="86"/>
      <c r="DR44" s="86"/>
      <c r="DS44" s="86"/>
      <c r="DT44" s="86"/>
      <c r="DU44" s="86"/>
      <c r="DV44" s="86"/>
      <c r="DW44" s="86"/>
      <c r="DX44" s="86"/>
      <c r="DY44" s="86"/>
      <c r="DZ44" s="86"/>
      <c r="EA44" s="86"/>
      <c r="EB44" s="86"/>
      <c r="EC44" s="86"/>
      <c r="ED44" s="86"/>
      <c r="EE44" s="86"/>
      <c r="EF44" s="86"/>
      <c r="EG44" s="86"/>
      <c r="EH44" s="86"/>
      <c r="EI44" s="86"/>
      <c r="EJ44" s="86"/>
      <c r="EK44" s="86"/>
      <c r="EL44" s="86"/>
      <c r="EM44" s="86"/>
      <c r="EN44" s="86"/>
      <c r="EO44" s="86"/>
      <c r="EP44" s="86"/>
      <c r="EQ44" s="86"/>
      <c r="ER44" s="86"/>
      <c r="ES44" s="86"/>
      <c r="ET44" s="86"/>
      <c r="EU44" s="86"/>
      <c r="EV44" s="86"/>
      <c r="EW44" s="86"/>
      <c r="EX44" s="86"/>
      <c r="EY44" s="86"/>
      <c r="EZ44" s="86"/>
      <c r="FA44" s="86"/>
      <c r="FB44" s="86"/>
      <c r="FC44" s="86"/>
      <c r="FD44" s="86"/>
      <c r="FE44" s="86"/>
      <c r="FF44" s="86"/>
      <c r="FG44" s="86"/>
      <c r="FH44" s="86"/>
      <c r="FI44" s="86"/>
      <c r="FJ44" s="86"/>
      <c r="FK44" s="86"/>
      <c r="FL44" s="86"/>
      <c r="FM44" s="86"/>
      <c r="FN44" s="86"/>
      <c r="FO44" s="86"/>
      <c r="FP44" s="86"/>
      <c r="FQ44" s="86"/>
      <c r="FR44" s="86"/>
      <c r="FS44" s="86"/>
      <c r="FT44" s="86"/>
      <c r="FU44" s="86"/>
      <c r="FV44" s="86"/>
      <c r="FW44" s="86"/>
      <c r="FX44" s="86"/>
      <c r="FY44" s="86"/>
      <c r="FZ44" s="86"/>
      <c r="GA44" s="86"/>
      <c r="GB44" s="86"/>
      <c r="GC44" s="86"/>
      <c r="GD44" s="86"/>
      <c r="GE44" s="86"/>
      <c r="GF44" s="86"/>
      <c r="GG44" s="86"/>
      <c r="GH44" s="86"/>
      <c r="GI44" s="86"/>
      <c r="GJ44" s="86"/>
      <c r="GK44" s="86"/>
      <c r="GL44" s="86"/>
      <c r="GM44" s="86"/>
      <c r="GN44" s="86"/>
      <c r="GO44" s="86"/>
      <c r="GP44" s="86"/>
      <c r="GQ44" s="86"/>
      <c r="GR44" s="86"/>
      <c r="GS44" s="86"/>
      <c r="GT44" s="86"/>
      <c r="GU44" s="86"/>
      <c r="GV44" s="86"/>
      <c r="GW44" s="86"/>
      <c r="GX44" s="86"/>
      <c r="GY44" s="86"/>
      <c r="GZ44" s="86"/>
      <c r="HA44" s="86"/>
      <c r="HB44" s="86"/>
      <c r="HC44" s="86"/>
      <c r="HD44" s="86"/>
      <c r="HE44" s="86"/>
      <c r="HF44" s="86"/>
      <c r="HG44" s="86"/>
      <c r="HH44" s="86"/>
      <c r="HI44" s="86"/>
      <c r="HJ44" s="86"/>
      <c r="HK44" s="86"/>
      <c r="HL44" s="86"/>
      <c r="HM44" s="86"/>
      <c r="HN44" s="86"/>
      <c r="HO44" s="86"/>
      <c r="HP44" s="86"/>
      <c r="HQ44" s="86"/>
      <c r="HR44" s="86"/>
      <c r="HS44" s="86"/>
      <c r="HT44" s="86"/>
      <c r="HU44" s="86"/>
      <c r="HV44" s="86"/>
      <c r="HW44" s="86"/>
      <c r="HX44" s="86"/>
      <c r="HY44" s="86"/>
      <c r="HZ44" s="86"/>
      <c r="IA44" s="86"/>
      <c r="IB44" s="86"/>
      <c r="IC44" s="86"/>
      <c r="ID44" s="86"/>
      <c r="IE44" s="86"/>
      <c r="IF44" s="86"/>
      <c r="IG44" s="86"/>
      <c r="IH44" s="86"/>
      <c r="II44" s="86"/>
      <c r="IJ44" s="86"/>
      <c r="IK44" s="86"/>
      <c r="IL44" s="86"/>
      <c r="IM44" s="86"/>
      <c r="IN44" s="86"/>
      <c r="IO44" s="86"/>
      <c r="IP44" s="86"/>
      <c r="IQ44" s="86"/>
      <c r="IR44" s="86"/>
      <c r="IS44" s="86"/>
      <c r="IT44" s="86"/>
      <c r="IU44" s="86"/>
      <c r="IV44" s="86"/>
    </row>
    <row r="45" spans="1:256" ht="18.75" customHeight="1">
      <c r="A45" s="262"/>
      <c r="C45" s="286"/>
      <c r="D45" s="249"/>
      <c r="E45" s="286"/>
      <c r="F45" s="249"/>
      <c r="G45" s="318"/>
      <c r="H45" s="338"/>
      <c r="I45" s="355"/>
      <c r="J45" s="369"/>
      <c r="K45" s="369"/>
      <c r="L45" s="355"/>
      <c r="M45" s="369"/>
      <c r="N45" s="369"/>
      <c r="O45" s="369"/>
      <c r="P45" s="369"/>
      <c r="Q45" s="394"/>
      <c r="R45" s="369"/>
      <c r="S45" s="369"/>
      <c r="T45" s="369"/>
      <c r="U45" s="338"/>
      <c r="V45" s="338"/>
      <c r="W45" s="338"/>
      <c r="X45" s="338"/>
      <c r="Y45" s="425"/>
      <c r="Z45" s="425"/>
      <c r="AA45" s="425"/>
      <c r="AB45" s="425"/>
      <c r="AC45" s="425"/>
      <c r="AD45" s="425"/>
      <c r="AE45" s="425"/>
      <c r="AF45" s="425"/>
    </row>
    <row r="46" spans="1:256" s="252" customFormat="1" ht="21.75" customHeight="1">
      <c r="A46" s="263"/>
      <c r="B46" s="273" t="s">
        <v>649</v>
      </c>
      <c r="AH46" s="253"/>
      <c r="AI46" s="253"/>
      <c r="AJ46" s="253"/>
      <c r="AK46" s="253"/>
      <c r="AL46" s="253"/>
      <c r="AM46" s="253"/>
      <c r="AN46" s="253"/>
      <c r="AO46" s="253"/>
      <c r="AP46" s="253"/>
      <c r="AQ46" s="253"/>
      <c r="AR46" s="253"/>
      <c r="AS46" s="253"/>
      <c r="AT46" s="253"/>
      <c r="AU46" s="253"/>
      <c r="AV46" s="253"/>
      <c r="AW46" s="253"/>
      <c r="AX46" s="253"/>
      <c r="AY46" s="253"/>
      <c r="AZ46" s="253"/>
      <c r="BA46" s="253"/>
      <c r="BB46" s="253"/>
      <c r="BC46" s="253"/>
      <c r="BD46" s="253"/>
      <c r="BE46" s="253"/>
      <c r="BF46" s="253"/>
      <c r="BG46" s="253"/>
      <c r="BH46" s="253"/>
      <c r="BI46" s="253"/>
      <c r="BJ46" s="253"/>
      <c r="BK46" s="253"/>
      <c r="BL46" s="253"/>
      <c r="BM46" s="253"/>
      <c r="BN46" s="253"/>
      <c r="BO46" s="253"/>
      <c r="BP46" s="253"/>
      <c r="BQ46" s="253"/>
      <c r="BR46" s="253"/>
      <c r="BS46" s="253"/>
      <c r="BT46" s="253"/>
      <c r="BU46" s="253"/>
      <c r="BV46" s="253"/>
      <c r="BW46" s="253"/>
      <c r="BX46" s="253"/>
      <c r="BY46" s="253"/>
      <c r="BZ46" s="253"/>
      <c r="CA46" s="253"/>
      <c r="CB46" s="253"/>
      <c r="CC46" s="253"/>
      <c r="CD46" s="253"/>
      <c r="CE46" s="253"/>
      <c r="CF46" s="253"/>
      <c r="CG46" s="253"/>
      <c r="CH46" s="253"/>
      <c r="CI46" s="253"/>
      <c r="CJ46" s="253"/>
      <c r="CK46" s="253"/>
      <c r="CL46" s="253"/>
      <c r="CM46" s="253"/>
      <c r="CN46" s="253"/>
      <c r="CO46" s="253"/>
      <c r="CP46" s="253"/>
      <c r="CQ46" s="253"/>
      <c r="CR46" s="253"/>
      <c r="CS46" s="253"/>
      <c r="CT46" s="253"/>
      <c r="CU46" s="253"/>
      <c r="CV46" s="253"/>
      <c r="CW46" s="253"/>
      <c r="CX46" s="253"/>
      <c r="CY46" s="253"/>
      <c r="CZ46" s="253"/>
      <c r="DA46" s="253"/>
      <c r="DB46" s="253"/>
      <c r="DC46" s="253"/>
      <c r="DD46" s="253"/>
      <c r="DE46" s="253"/>
      <c r="DF46" s="253"/>
      <c r="DG46" s="253"/>
      <c r="DH46" s="253"/>
      <c r="DI46" s="253"/>
      <c r="DJ46" s="253"/>
      <c r="DK46" s="253"/>
      <c r="DL46" s="253"/>
      <c r="DM46" s="253"/>
      <c r="DN46" s="253"/>
      <c r="DO46" s="253"/>
      <c r="DP46" s="253"/>
      <c r="DQ46" s="253"/>
      <c r="DR46" s="253"/>
      <c r="DS46" s="253"/>
      <c r="DT46" s="253"/>
      <c r="DU46" s="253"/>
      <c r="DV46" s="253"/>
      <c r="DW46" s="253"/>
      <c r="DX46" s="253"/>
      <c r="DY46" s="253"/>
      <c r="DZ46" s="253"/>
      <c r="EA46" s="253"/>
      <c r="EB46" s="253"/>
      <c r="EC46" s="253"/>
      <c r="ED46" s="253"/>
      <c r="EE46" s="253"/>
      <c r="EF46" s="253"/>
      <c r="EG46" s="253"/>
      <c r="EH46" s="253"/>
      <c r="EI46" s="253"/>
      <c r="EJ46" s="253"/>
      <c r="EK46" s="253"/>
      <c r="EL46" s="253"/>
      <c r="EM46" s="253"/>
      <c r="EN46" s="253"/>
      <c r="EO46" s="253"/>
      <c r="EP46" s="253"/>
      <c r="EQ46" s="253"/>
      <c r="ER46" s="253"/>
      <c r="ES46" s="253"/>
      <c r="ET46" s="253"/>
      <c r="EU46" s="253"/>
      <c r="EV46" s="253"/>
      <c r="EW46" s="253"/>
      <c r="EX46" s="253"/>
      <c r="EY46" s="253"/>
      <c r="EZ46" s="253"/>
      <c r="FA46" s="253"/>
      <c r="FB46" s="253"/>
      <c r="FC46" s="253"/>
      <c r="FD46" s="253"/>
      <c r="FE46" s="253"/>
      <c r="FF46" s="253"/>
      <c r="FG46" s="253"/>
      <c r="FH46" s="253"/>
      <c r="FI46" s="253"/>
      <c r="FJ46" s="253"/>
      <c r="FK46" s="253"/>
      <c r="FL46" s="253"/>
      <c r="FM46" s="253"/>
      <c r="FN46" s="253"/>
      <c r="FO46" s="253"/>
      <c r="FP46" s="253"/>
      <c r="FQ46" s="253"/>
      <c r="FR46" s="253"/>
      <c r="FS46" s="253"/>
      <c r="FT46" s="253"/>
      <c r="FU46" s="253"/>
      <c r="FV46" s="253"/>
      <c r="FW46" s="253"/>
      <c r="FX46" s="253"/>
      <c r="FY46" s="253"/>
      <c r="FZ46" s="253"/>
      <c r="GA46" s="253"/>
      <c r="GB46" s="253"/>
      <c r="GC46" s="253"/>
      <c r="GD46" s="253"/>
      <c r="GE46" s="253"/>
      <c r="GF46" s="253"/>
      <c r="GG46" s="253"/>
      <c r="GH46" s="253"/>
      <c r="GI46" s="253"/>
      <c r="GJ46" s="253"/>
      <c r="GK46" s="253"/>
      <c r="GL46" s="253"/>
      <c r="GM46" s="253"/>
      <c r="GN46" s="253"/>
      <c r="GO46" s="253"/>
      <c r="GP46" s="253"/>
      <c r="GQ46" s="253"/>
      <c r="GR46" s="253"/>
      <c r="GS46" s="253"/>
      <c r="GT46" s="253"/>
      <c r="GU46" s="253"/>
      <c r="GV46" s="253"/>
      <c r="GW46" s="253"/>
      <c r="GX46" s="253"/>
      <c r="GY46" s="253"/>
      <c r="GZ46" s="253"/>
      <c r="HA46" s="253"/>
      <c r="HB46" s="253"/>
      <c r="HC46" s="253"/>
      <c r="HD46" s="253"/>
      <c r="HE46" s="253"/>
      <c r="HF46" s="253"/>
      <c r="HG46" s="253"/>
      <c r="HH46" s="253"/>
      <c r="HI46" s="253"/>
      <c r="HJ46" s="253"/>
      <c r="HK46" s="253"/>
      <c r="HL46" s="253"/>
      <c r="HM46" s="253"/>
      <c r="HN46" s="253"/>
      <c r="HO46" s="253"/>
      <c r="HP46" s="253"/>
      <c r="HQ46" s="253"/>
      <c r="HR46" s="253"/>
      <c r="HS46" s="253"/>
      <c r="HT46" s="253"/>
      <c r="HU46" s="253"/>
      <c r="HV46" s="253"/>
      <c r="HW46" s="253"/>
      <c r="HX46" s="253"/>
      <c r="HY46" s="253"/>
      <c r="HZ46" s="253"/>
      <c r="IA46" s="253"/>
      <c r="IB46" s="253"/>
      <c r="IC46" s="253"/>
      <c r="ID46" s="253"/>
      <c r="IE46" s="253"/>
      <c r="IF46" s="253"/>
      <c r="IG46" s="253"/>
      <c r="IH46" s="253"/>
      <c r="II46" s="253"/>
      <c r="IJ46" s="253"/>
      <c r="IK46" s="253"/>
      <c r="IL46" s="253"/>
      <c r="IM46" s="253"/>
      <c r="IN46" s="253"/>
      <c r="IO46" s="253"/>
      <c r="IP46" s="253"/>
      <c r="IQ46" s="253"/>
      <c r="IR46" s="253"/>
      <c r="IS46" s="253"/>
      <c r="IT46" s="253"/>
      <c r="IU46" s="253"/>
      <c r="IV46" s="253"/>
    </row>
    <row r="47" spans="1:256" s="253" customFormat="1" ht="9" customHeight="1">
      <c r="A47" s="264"/>
      <c r="B47" s="275"/>
      <c r="C47" s="275"/>
      <c r="D47" s="296"/>
      <c r="E47" s="296"/>
      <c r="F47" s="296"/>
      <c r="G47" s="319"/>
      <c r="H47" s="319"/>
      <c r="I47" s="319"/>
      <c r="J47" s="319"/>
      <c r="K47" s="319"/>
      <c r="L47" s="319"/>
      <c r="M47" s="319"/>
      <c r="N47" s="296"/>
      <c r="O47" s="296"/>
      <c r="P47" s="296"/>
      <c r="Q47" s="296"/>
    </row>
    <row r="48" spans="1:256" s="253" customFormat="1" ht="18" customHeight="1">
      <c r="A48" s="265"/>
      <c r="B48" s="274" t="s">
        <v>90</v>
      </c>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c r="AA48" s="274"/>
      <c r="AB48" s="274"/>
    </row>
    <row r="49" spans="1:256" s="253" customFormat="1" ht="18" customHeight="1">
      <c r="A49" s="265"/>
      <c r="B49" s="275"/>
      <c r="C49" s="274" t="s">
        <v>650</v>
      </c>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row>
    <row r="50" spans="1:256" s="253" customFormat="1" ht="18" customHeight="1">
      <c r="A50" s="265"/>
      <c r="B50" s="276" t="str">
        <v>　　　２　人員配置に係る届出については、勤務体制がわかる書類（「従業者の勤務の体制及び勤務形態一覧表」（参考様式８）又はこれに準じた勤務割表等）を添付してください。</v>
      </c>
      <c r="C50" s="287"/>
      <c r="D50" s="287"/>
      <c r="E50" s="287"/>
      <c r="F50" s="287"/>
      <c r="G50" s="287"/>
      <c r="H50" s="287"/>
      <c r="I50" s="287"/>
      <c r="J50" s="287"/>
      <c r="K50" s="287"/>
      <c r="L50" s="266"/>
      <c r="M50" s="266"/>
      <c r="N50" s="266"/>
      <c r="O50" s="266"/>
      <c r="P50" s="266"/>
      <c r="Q50" s="266"/>
    </row>
    <row r="51" spans="1:256" s="253" customFormat="1" ht="18" customHeight="1">
      <c r="A51" s="266"/>
      <c r="B51" s="276" t="s">
        <v>752</v>
      </c>
      <c r="C51" s="266"/>
      <c r="D51" s="266"/>
      <c r="E51" s="266"/>
      <c r="F51" s="266"/>
      <c r="G51" s="266"/>
      <c r="H51" s="266"/>
      <c r="I51" s="266"/>
      <c r="J51" s="266"/>
      <c r="K51" s="266"/>
      <c r="L51" s="266"/>
      <c r="M51" s="266"/>
      <c r="N51" s="266"/>
      <c r="O51" s="266"/>
      <c r="P51" s="266"/>
      <c r="Q51" s="266"/>
    </row>
    <row r="52" spans="1:256" s="253" customFormat="1" ht="18" customHeight="1">
      <c r="A52" s="266"/>
      <c r="B52" s="276" t="s">
        <v>636</v>
      </c>
      <c r="C52" s="266"/>
      <c r="D52" s="266"/>
      <c r="E52" s="266"/>
      <c r="F52" s="266"/>
      <c r="G52" s="266"/>
      <c r="H52" s="266"/>
      <c r="I52" s="266"/>
      <c r="J52" s="266"/>
      <c r="K52" s="266"/>
      <c r="L52" s="266"/>
      <c r="M52" s="266"/>
      <c r="N52" s="266"/>
      <c r="O52" s="266"/>
      <c r="P52" s="266"/>
      <c r="Q52" s="266"/>
    </row>
    <row r="53" spans="1:256" s="253" customFormat="1" ht="18" customHeight="1">
      <c r="A53" s="266"/>
      <c r="B53" s="276" t="s">
        <v>631</v>
      </c>
      <c r="C53" s="266"/>
      <c r="D53" s="266"/>
      <c r="E53" s="266"/>
      <c r="F53" s="266"/>
      <c r="G53" s="266"/>
      <c r="H53" s="266"/>
      <c r="I53" s="266"/>
      <c r="J53" s="266"/>
      <c r="K53" s="266"/>
      <c r="L53" s="266"/>
      <c r="M53" s="266"/>
      <c r="N53" s="266"/>
      <c r="O53" s="266"/>
      <c r="P53" s="266"/>
      <c r="Q53" s="266"/>
    </row>
    <row r="54" spans="1:256" s="253" customFormat="1" ht="18" customHeight="1">
      <c r="A54" s="266"/>
      <c r="B54" s="276" t="s">
        <v>637</v>
      </c>
      <c r="C54" s="266"/>
      <c r="D54" s="266"/>
      <c r="E54" s="266"/>
      <c r="F54" s="266"/>
      <c r="G54" s="266"/>
      <c r="H54" s="266"/>
      <c r="I54" s="266"/>
      <c r="J54" s="266"/>
      <c r="K54" s="266"/>
      <c r="L54" s="266"/>
      <c r="M54" s="266"/>
      <c r="N54" s="266"/>
      <c r="O54" s="266"/>
      <c r="P54" s="266"/>
      <c r="Q54" s="266"/>
    </row>
    <row r="55" spans="1:256" s="253" customFormat="1" ht="18" customHeight="1">
      <c r="A55" s="266"/>
      <c r="B55" s="276" t="s">
        <v>638</v>
      </c>
      <c r="C55" s="266"/>
      <c r="D55" s="266"/>
      <c r="E55" s="266"/>
      <c r="F55" s="266"/>
      <c r="G55" s="266"/>
      <c r="H55" s="266"/>
      <c r="I55" s="266"/>
      <c r="J55" s="266"/>
      <c r="K55" s="266"/>
      <c r="L55" s="266"/>
      <c r="M55" s="266"/>
      <c r="N55" s="266"/>
      <c r="O55" s="266"/>
      <c r="P55" s="266"/>
      <c r="Q55" s="266"/>
    </row>
    <row r="56" spans="1:256" s="254" customFormat="1" ht="18" customHeight="1">
      <c r="A56" s="267"/>
      <c r="B56" s="276" t="s">
        <v>816</v>
      </c>
      <c r="C56" s="253"/>
      <c r="D56" s="253"/>
      <c r="E56" s="253"/>
      <c r="F56" s="253"/>
      <c r="G56" s="252"/>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53"/>
      <c r="BA56" s="253"/>
      <c r="BB56" s="253"/>
      <c r="BC56" s="253"/>
      <c r="BD56" s="253"/>
      <c r="BE56" s="253"/>
      <c r="BF56" s="253"/>
      <c r="BG56" s="253"/>
      <c r="BH56" s="253"/>
      <c r="BI56" s="253"/>
      <c r="BJ56" s="253"/>
      <c r="BK56" s="253"/>
      <c r="BL56" s="253"/>
      <c r="BM56" s="253"/>
      <c r="BN56" s="253"/>
      <c r="BO56" s="253"/>
      <c r="BP56" s="253"/>
      <c r="BQ56" s="253"/>
      <c r="BR56" s="253"/>
      <c r="BS56" s="253"/>
      <c r="BT56" s="253"/>
      <c r="BU56" s="253"/>
      <c r="BV56" s="253"/>
      <c r="BW56" s="253"/>
      <c r="BX56" s="253"/>
      <c r="BY56" s="253"/>
      <c r="BZ56" s="253"/>
      <c r="CA56" s="253"/>
      <c r="CB56" s="253"/>
      <c r="CC56" s="253"/>
      <c r="CD56" s="253"/>
      <c r="CE56" s="253"/>
      <c r="CF56" s="253"/>
      <c r="CG56" s="253"/>
      <c r="CH56" s="253"/>
      <c r="CI56" s="253"/>
      <c r="CJ56" s="253"/>
      <c r="CK56" s="253"/>
      <c r="CL56" s="253"/>
      <c r="CM56" s="253"/>
      <c r="CN56" s="253"/>
      <c r="CO56" s="253"/>
      <c r="CP56" s="253"/>
      <c r="CQ56" s="253"/>
      <c r="CR56" s="253"/>
      <c r="CS56" s="253"/>
      <c r="CT56" s="253"/>
      <c r="CU56" s="253"/>
      <c r="CV56" s="253"/>
      <c r="CW56" s="253"/>
      <c r="CX56" s="253"/>
      <c r="CY56" s="253"/>
      <c r="CZ56" s="253"/>
      <c r="DA56" s="253"/>
      <c r="DB56" s="253"/>
      <c r="DC56" s="253"/>
      <c r="DD56" s="253"/>
      <c r="DE56" s="253"/>
      <c r="DF56" s="253"/>
      <c r="DG56" s="253"/>
      <c r="DH56" s="253"/>
      <c r="DI56" s="253"/>
      <c r="DJ56" s="253"/>
      <c r="DK56" s="253"/>
      <c r="DL56" s="253"/>
      <c r="DM56" s="253"/>
      <c r="DN56" s="253"/>
      <c r="DO56" s="253"/>
      <c r="DP56" s="253"/>
      <c r="DQ56" s="253"/>
      <c r="DR56" s="253"/>
      <c r="DS56" s="253"/>
      <c r="DT56" s="253"/>
      <c r="DU56" s="253"/>
      <c r="DV56" s="253"/>
      <c r="DW56" s="253"/>
      <c r="DX56" s="253"/>
      <c r="DY56" s="253"/>
      <c r="DZ56" s="253"/>
      <c r="EA56" s="253"/>
      <c r="EB56" s="253"/>
      <c r="EC56" s="253"/>
      <c r="ED56" s="253"/>
      <c r="EE56" s="253"/>
      <c r="EF56" s="253"/>
      <c r="EG56" s="253"/>
      <c r="EH56" s="253"/>
      <c r="EI56" s="253"/>
      <c r="EJ56" s="253"/>
      <c r="EK56" s="253"/>
      <c r="EL56" s="253"/>
      <c r="EM56" s="253"/>
      <c r="EN56" s="253"/>
      <c r="EO56" s="253"/>
      <c r="EP56" s="253"/>
      <c r="EQ56" s="253"/>
      <c r="ER56" s="253"/>
      <c r="ES56" s="253"/>
      <c r="ET56" s="253"/>
      <c r="EU56" s="253"/>
      <c r="EV56" s="253"/>
      <c r="EW56" s="253"/>
      <c r="EX56" s="253"/>
      <c r="EY56" s="253"/>
      <c r="EZ56" s="253"/>
      <c r="FA56" s="253"/>
      <c r="FB56" s="253"/>
      <c r="FC56" s="253"/>
      <c r="FD56" s="253"/>
      <c r="FE56" s="253"/>
      <c r="FF56" s="253"/>
      <c r="FG56" s="253"/>
      <c r="FH56" s="253"/>
      <c r="FI56" s="253"/>
      <c r="FJ56" s="253"/>
      <c r="FK56" s="253"/>
      <c r="FL56" s="253"/>
      <c r="FM56" s="253"/>
      <c r="FN56" s="253"/>
      <c r="FO56" s="253"/>
      <c r="FP56" s="253"/>
      <c r="FQ56" s="253"/>
      <c r="FR56" s="253"/>
      <c r="FS56" s="253"/>
      <c r="FT56" s="253"/>
      <c r="FU56" s="253"/>
      <c r="FV56" s="253"/>
      <c r="FW56" s="253"/>
      <c r="FX56" s="253"/>
      <c r="FY56" s="253"/>
      <c r="FZ56" s="253"/>
      <c r="GA56" s="253"/>
      <c r="GB56" s="253"/>
      <c r="GC56" s="253"/>
      <c r="GD56" s="253"/>
      <c r="GE56" s="253"/>
      <c r="GF56" s="253"/>
      <c r="GG56" s="253"/>
      <c r="GH56" s="253"/>
      <c r="GI56" s="253"/>
      <c r="GJ56" s="253"/>
      <c r="GK56" s="253"/>
      <c r="GL56" s="253"/>
      <c r="GM56" s="253"/>
      <c r="GN56" s="253"/>
      <c r="GO56" s="253"/>
      <c r="GP56" s="253"/>
      <c r="GQ56" s="253"/>
      <c r="GR56" s="253"/>
      <c r="GS56" s="253"/>
      <c r="GT56" s="253"/>
      <c r="GU56" s="253"/>
      <c r="GV56" s="253"/>
      <c r="GW56" s="253"/>
      <c r="GX56" s="253"/>
      <c r="GY56" s="253"/>
      <c r="GZ56" s="253"/>
      <c r="HA56" s="253"/>
      <c r="HB56" s="253"/>
      <c r="HC56" s="253"/>
      <c r="HD56" s="253"/>
      <c r="HE56" s="253"/>
      <c r="HF56" s="253"/>
      <c r="HG56" s="253"/>
      <c r="HH56" s="253"/>
      <c r="HI56" s="253"/>
      <c r="HJ56" s="253"/>
      <c r="HK56" s="253"/>
      <c r="HL56" s="253"/>
      <c r="HM56" s="253"/>
      <c r="HN56" s="253"/>
      <c r="HO56" s="253"/>
      <c r="HP56" s="253"/>
      <c r="HQ56" s="253"/>
      <c r="HR56" s="253"/>
      <c r="HS56" s="253"/>
      <c r="HT56" s="253"/>
      <c r="HU56" s="253"/>
      <c r="HV56" s="253"/>
      <c r="HW56" s="253"/>
      <c r="HX56" s="253"/>
      <c r="HY56" s="253"/>
      <c r="HZ56" s="253"/>
      <c r="IA56" s="253"/>
      <c r="IB56" s="253"/>
      <c r="IC56" s="253"/>
      <c r="ID56" s="253"/>
      <c r="IE56" s="253"/>
      <c r="IF56" s="253"/>
      <c r="IG56" s="253"/>
      <c r="IH56" s="253"/>
      <c r="II56" s="253"/>
      <c r="IJ56" s="253"/>
      <c r="IK56" s="253"/>
      <c r="IL56" s="253"/>
      <c r="IM56" s="253"/>
      <c r="IN56" s="253"/>
      <c r="IO56" s="253"/>
      <c r="IP56" s="253"/>
      <c r="IQ56" s="253"/>
      <c r="IR56" s="253"/>
      <c r="IS56" s="253"/>
      <c r="IT56" s="253"/>
      <c r="IU56" s="253"/>
      <c r="IV56" s="253"/>
    </row>
    <row r="57" spans="1:256" s="253" customFormat="1" ht="18" customHeight="1">
      <c r="B57" s="276" t="s">
        <v>187</v>
      </c>
      <c r="C57" s="266"/>
      <c r="D57" s="266"/>
      <c r="E57" s="266"/>
      <c r="F57" s="266"/>
      <c r="G57" s="266"/>
      <c r="H57" s="266"/>
      <c r="I57" s="266"/>
      <c r="J57" s="266"/>
      <c r="K57" s="266"/>
    </row>
    <row r="58" spans="1:256" s="253" customFormat="1" ht="18" customHeight="1">
      <c r="B58" s="276" t="s">
        <v>461</v>
      </c>
      <c r="C58" s="266"/>
      <c r="D58" s="266"/>
      <c r="E58" s="266"/>
      <c r="F58" s="266"/>
      <c r="G58" s="266"/>
      <c r="H58" s="266"/>
      <c r="I58" s="266"/>
      <c r="J58" s="266"/>
      <c r="K58" s="266"/>
    </row>
    <row r="59" spans="1:256" s="252" customFormat="1" ht="18" customHeight="1">
      <c r="A59" s="268"/>
      <c r="B59" s="276" t="s">
        <v>68</v>
      </c>
      <c r="C59" s="266"/>
      <c r="D59" s="266"/>
      <c r="E59" s="266"/>
      <c r="AH59" s="253"/>
      <c r="AI59" s="253"/>
      <c r="AJ59" s="253"/>
      <c r="AK59" s="253"/>
      <c r="AL59" s="253"/>
      <c r="AM59" s="253"/>
      <c r="AN59" s="253"/>
      <c r="AO59" s="253"/>
      <c r="AP59" s="253"/>
      <c r="AQ59" s="253"/>
      <c r="AR59" s="253"/>
      <c r="AS59" s="253"/>
      <c r="AT59" s="253"/>
      <c r="AU59" s="253"/>
      <c r="AV59" s="253"/>
      <c r="AW59" s="253"/>
      <c r="AX59" s="253"/>
      <c r="AY59" s="253"/>
      <c r="AZ59" s="253"/>
      <c r="BA59" s="253"/>
      <c r="BB59" s="253"/>
      <c r="BC59" s="253"/>
      <c r="BD59" s="253"/>
      <c r="BE59" s="253"/>
      <c r="BF59" s="253"/>
      <c r="BG59" s="253"/>
      <c r="BH59" s="253"/>
      <c r="BI59" s="253"/>
      <c r="BJ59" s="253"/>
      <c r="BK59" s="253"/>
      <c r="BL59" s="253"/>
      <c r="BM59" s="253"/>
      <c r="BN59" s="253"/>
      <c r="BO59" s="253"/>
      <c r="BP59" s="253"/>
      <c r="BQ59" s="253"/>
      <c r="BR59" s="253"/>
      <c r="BS59" s="253"/>
      <c r="BT59" s="253"/>
      <c r="BU59" s="253"/>
      <c r="BV59" s="253"/>
      <c r="BW59" s="253"/>
      <c r="BX59" s="253"/>
      <c r="BY59" s="253"/>
      <c r="BZ59" s="253"/>
      <c r="CA59" s="253"/>
      <c r="CB59" s="253"/>
      <c r="CC59" s="253"/>
      <c r="CD59" s="253"/>
      <c r="CE59" s="253"/>
      <c r="CF59" s="253"/>
      <c r="CG59" s="253"/>
      <c r="CH59" s="253"/>
      <c r="CI59" s="253"/>
      <c r="CJ59" s="253"/>
      <c r="CK59" s="253"/>
      <c r="CL59" s="253"/>
      <c r="CM59" s="253"/>
      <c r="CN59" s="253"/>
      <c r="CO59" s="253"/>
      <c r="CP59" s="253"/>
      <c r="CQ59" s="253"/>
      <c r="CR59" s="253"/>
      <c r="CS59" s="253"/>
      <c r="CT59" s="253"/>
      <c r="CU59" s="253"/>
      <c r="CV59" s="253"/>
      <c r="CW59" s="253"/>
      <c r="CX59" s="253"/>
      <c r="CY59" s="253"/>
      <c r="CZ59" s="253"/>
      <c r="DA59" s="253"/>
      <c r="DB59" s="253"/>
      <c r="DC59" s="253"/>
      <c r="DD59" s="253"/>
      <c r="DE59" s="253"/>
      <c r="DF59" s="253"/>
      <c r="DG59" s="253"/>
      <c r="DH59" s="253"/>
      <c r="DI59" s="253"/>
      <c r="DJ59" s="253"/>
      <c r="DK59" s="253"/>
      <c r="DL59" s="253"/>
      <c r="DM59" s="253"/>
      <c r="DN59" s="253"/>
      <c r="DO59" s="253"/>
      <c r="DP59" s="253"/>
      <c r="DQ59" s="253"/>
      <c r="DR59" s="253"/>
      <c r="DS59" s="253"/>
      <c r="DT59" s="253"/>
      <c r="DU59" s="253"/>
      <c r="DV59" s="253"/>
      <c r="DW59" s="253"/>
      <c r="DX59" s="253"/>
      <c r="DY59" s="253"/>
      <c r="DZ59" s="253"/>
      <c r="EA59" s="253"/>
      <c r="EB59" s="253"/>
      <c r="EC59" s="253"/>
      <c r="ED59" s="253"/>
      <c r="EE59" s="253"/>
      <c r="EF59" s="253"/>
      <c r="EG59" s="253"/>
      <c r="EH59" s="253"/>
      <c r="EI59" s="253"/>
      <c r="EJ59" s="253"/>
      <c r="EK59" s="253"/>
      <c r="EL59" s="253"/>
      <c r="EM59" s="253"/>
      <c r="EN59" s="253"/>
      <c r="EO59" s="253"/>
      <c r="EP59" s="253"/>
      <c r="EQ59" s="253"/>
      <c r="ER59" s="253"/>
      <c r="ES59" s="253"/>
      <c r="ET59" s="253"/>
      <c r="EU59" s="253"/>
      <c r="EV59" s="253"/>
      <c r="EW59" s="253"/>
      <c r="EX59" s="253"/>
      <c r="EY59" s="253"/>
      <c r="EZ59" s="253"/>
      <c r="FA59" s="253"/>
      <c r="FB59" s="253"/>
      <c r="FC59" s="253"/>
      <c r="FD59" s="253"/>
      <c r="FE59" s="253"/>
      <c r="FF59" s="253"/>
      <c r="FG59" s="253"/>
      <c r="FH59" s="253"/>
      <c r="FI59" s="253"/>
      <c r="FJ59" s="253"/>
      <c r="FK59" s="253"/>
      <c r="FL59" s="253"/>
      <c r="FM59" s="253"/>
      <c r="FN59" s="253"/>
      <c r="FO59" s="253"/>
      <c r="FP59" s="253"/>
      <c r="FQ59" s="253"/>
      <c r="FR59" s="253"/>
      <c r="FS59" s="253"/>
      <c r="FT59" s="253"/>
      <c r="FU59" s="253"/>
      <c r="FV59" s="253"/>
      <c r="FW59" s="253"/>
      <c r="FX59" s="253"/>
      <c r="FY59" s="253"/>
      <c r="FZ59" s="253"/>
      <c r="GA59" s="253"/>
      <c r="GB59" s="253"/>
      <c r="GC59" s="253"/>
      <c r="GD59" s="253"/>
      <c r="GE59" s="253"/>
      <c r="GF59" s="253"/>
      <c r="GG59" s="253"/>
      <c r="GH59" s="253"/>
      <c r="GI59" s="253"/>
      <c r="GJ59" s="253"/>
      <c r="GK59" s="253"/>
      <c r="GL59" s="253"/>
      <c r="GM59" s="253"/>
      <c r="GN59" s="253"/>
      <c r="GO59" s="253"/>
      <c r="GP59" s="253"/>
      <c r="GQ59" s="253"/>
      <c r="GR59" s="253"/>
      <c r="GS59" s="253"/>
      <c r="GT59" s="253"/>
      <c r="GU59" s="253"/>
      <c r="GV59" s="253"/>
      <c r="GW59" s="253"/>
      <c r="GX59" s="253"/>
      <c r="GY59" s="253"/>
      <c r="GZ59" s="253"/>
      <c r="HA59" s="253"/>
      <c r="HB59" s="253"/>
      <c r="HC59" s="253"/>
      <c r="HD59" s="253"/>
      <c r="HE59" s="253"/>
      <c r="HF59" s="253"/>
      <c r="HG59" s="253"/>
      <c r="HH59" s="253"/>
      <c r="HI59" s="253"/>
      <c r="HJ59" s="253"/>
      <c r="HK59" s="253"/>
      <c r="HL59" s="253"/>
      <c r="HM59" s="253"/>
      <c r="HN59" s="253"/>
      <c r="HO59" s="253"/>
      <c r="HP59" s="253"/>
      <c r="HQ59" s="253"/>
      <c r="HR59" s="253"/>
      <c r="HS59" s="253"/>
      <c r="HT59" s="253"/>
      <c r="HU59" s="253"/>
      <c r="HV59" s="253"/>
      <c r="HW59" s="253"/>
      <c r="HX59" s="253"/>
      <c r="HY59" s="253"/>
      <c r="HZ59" s="253"/>
      <c r="IA59" s="253"/>
      <c r="IB59" s="253"/>
      <c r="IC59" s="253"/>
      <c r="ID59" s="253"/>
      <c r="IE59" s="253"/>
      <c r="IF59" s="253"/>
      <c r="IG59" s="253"/>
      <c r="IH59" s="253"/>
      <c r="II59" s="253"/>
      <c r="IJ59" s="253"/>
      <c r="IK59" s="253"/>
      <c r="IL59" s="253"/>
      <c r="IM59" s="253"/>
      <c r="IN59" s="253"/>
      <c r="IO59" s="253"/>
      <c r="IP59" s="253"/>
      <c r="IQ59" s="253"/>
      <c r="IR59" s="253"/>
      <c r="IS59" s="253"/>
      <c r="IT59" s="253"/>
      <c r="IU59" s="253"/>
      <c r="IV59" s="253"/>
    </row>
    <row r="61" spans="1:256" ht="20.25" customHeight="1">
      <c r="A61" s="256" t="s">
        <v>377</v>
      </c>
      <c r="B61" s="256"/>
      <c r="C61" s="256"/>
      <c r="D61" s="256"/>
      <c r="E61" s="256"/>
      <c r="F61" s="256"/>
      <c r="G61" s="256"/>
      <c r="H61" s="256"/>
      <c r="I61" s="256"/>
      <c r="J61" s="256"/>
      <c r="K61" s="256"/>
      <c r="L61" s="256"/>
      <c r="M61" s="256"/>
      <c r="N61" s="256"/>
      <c r="O61" s="256"/>
      <c r="P61" s="256"/>
      <c r="Q61" s="256"/>
      <c r="R61" s="256"/>
      <c r="S61" s="256"/>
      <c r="T61" s="256"/>
      <c r="U61" s="256"/>
      <c r="V61" s="256"/>
      <c r="W61" s="256"/>
      <c r="X61" s="256"/>
      <c r="Y61" s="256"/>
      <c r="Z61" s="256"/>
      <c r="AA61" s="256"/>
      <c r="AB61" s="256"/>
      <c r="AC61" s="256"/>
      <c r="AD61" s="256"/>
      <c r="AE61" s="256"/>
      <c r="AF61" s="256"/>
    </row>
    <row r="62" spans="1:256" ht="20.25" customHeight="1">
      <c r="A62" s="128"/>
      <c r="B62" s="128"/>
      <c r="C62" s="280"/>
      <c r="D62" s="280"/>
      <c r="E62" s="280"/>
      <c r="F62" s="280"/>
      <c r="G62" s="311"/>
      <c r="H62" s="280"/>
      <c r="I62" s="280"/>
      <c r="J62" s="280"/>
      <c r="K62" s="280"/>
      <c r="L62" s="280"/>
      <c r="M62" s="280"/>
      <c r="N62" s="280"/>
      <c r="O62" s="280"/>
      <c r="P62" s="280"/>
      <c r="Q62" s="280"/>
      <c r="R62" s="280"/>
      <c r="S62" s="280"/>
      <c r="T62" s="280"/>
      <c r="U62" s="280"/>
      <c r="V62" s="280"/>
      <c r="W62" s="280"/>
      <c r="X62" s="280"/>
      <c r="Y62" s="280"/>
      <c r="Z62" s="280"/>
      <c r="AA62" s="280"/>
      <c r="AB62" s="280"/>
      <c r="AC62" s="280"/>
      <c r="AD62" s="280"/>
      <c r="AE62" s="280"/>
      <c r="AF62" s="280"/>
    </row>
    <row r="63" spans="1:256" ht="30" customHeight="1">
      <c r="A63" s="128"/>
      <c r="B63" s="128"/>
      <c r="C63" s="280"/>
      <c r="D63" s="280"/>
      <c r="E63" s="280"/>
      <c r="F63" s="280"/>
      <c r="G63" s="311"/>
      <c r="H63" s="280"/>
      <c r="I63" s="280"/>
      <c r="S63" s="182" t="s">
        <v>511</v>
      </c>
      <c r="T63" s="188"/>
      <c r="U63" s="188"/>
      <c r="V63" s="207"/>
      <c r="W63" s="404"/>
      <c r="X63" s="405"/>
      <c r="Y63" s="405"/>
      <c r="Z63" s="405"/>
      <c r="AA63" s="405"/>
      <c r="AB63" s="405"/>
      <c r="AC63" s="405"/>
      <c r="AD63" s="405"/>
      <c r="AE63" s="405"/>
      <c r="AF63" s="207"/>
    </row>
    <row r="64" spans="1:256" ht="20.25" customHeight="1">
      <c r="A64" s="128"/>
      <c r="B64" s="128"/>
      <c r="C64" s="280"/>
      <c r="D64" s="280"/>
      <c r="E64" s="280"/>
      <c r="F64" s="280"/>
      <c r="G64" s="311"/>
      <c r="H64" s="280"/>
      <c r="I64" s="280"/>
      <c r="J64" s="280"/>
      <c r="K64" s="280"/>
      <c r="L64" s="280"/>
      <c r="M64" s="280"/>
      <c r="N64" s="280"/>
      <c r="O64" s="280"/>
      <c r="P64" s="280"/>
      <c r="Q64" s="280"/>
      <c r="R64" s="280"/>
      <c r="S64" s="280"/>
      <c r="T64" s="280"/>
      <c r="U64" s="280"/>
      <c r="V64" s="280"/>
      <c r="W64" s="280"/>
      <c r="X64" s="280"/>
      <c r="Y64" s="280"/>
      <c r="Z64" s="280"/>
      <c r="AA64" s="280"/>
      <c r="AB64" s="280"/>
      <c r="AC64" s="280"/>
      <c r="AD64" s="280"/>
      <c r="AE64" s="280"/>
      <c r="AF64" s="280"/>
    </row>
    <row r="65" spans="1:33" ht="18" customHeight="1">
      <c r="A65" s="182" t="s">
        <v>166</v>
      </c>
      <c r="B65" s="188"/>
      <c r="C65" s="207"/>
      <c r="D65" s="182" t="s">
        <v>168</v>
      </c>
      <c r="E65" s="207"/>
      <c r="F65" s="307" t="s">
        <v>245</v>
      </c>
      <c r="G65" s="312"/>
      <c r="H65" s="182" t="s">
        <v>129</v>
      </c>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207"/>
    </row>
    <row r="66" spans="1:33" ht="18.75" customHeight="1">
      <c r="A66" s="184" t="s">
        <v>181</v>
      </c>
      <c r="B66" s="190"/>
      <c r="C66" s="203"/>
      <c r="D66" s="184"/>
      <c r="E66" s="301"/>
      <c r="F66" s="308"/>
      <c r="G66" s="313"/>
      <c r="H66" s="322" t="s">
        <v>357</v>
      </c>
      <c r="I66" s="356" t="s">
        <v>6</v>
      </c>
      <c r="J66" s="359" t="s">
        <v>501</v>
      </c>
      <c r="K66" s="359"/>
      <c r="L66" s="359"/>
      <c r="M66" s="390" t="s">
        <v>6</v>
      </c>
      <c r="N66" s="359" t="s">
        <v>424</v>
      </c>
      <c r="O66" s="359"/>
      <c r="P66" s="359"/>
      <c r="Q66" s="390" t="s">
        <v>6</v>
      </c>
      <c r="R66" s="359" t="s">
        <v>508</v>
      </c>
      <c r="S66" s="359"/>
      <c r="T66" s="359"/>
      <c r="U66" s="390" t="s">
        <v>6</v>
      </c>
      <c r="V66" s="359" t="s">
        <v>512</v>
      </c>
      <c r="W66" s="359"/>
      <c r="X66" s="359"/>
      <c r="Y66" s="359"/>
      <c r="Z66" s="359"/>
      <c r="AA66" s="359"/>
      <c r="AB66" s="359"/>
      <c r="AC66" s="359"/>
      <c r="AD66" s="359"/>
      <c r="AE66" s="359"/>
      <c r="AF66" s="439"/>
    </row>
    <row r="67" spans="1:33" s="86" customFormat="1" ht="18.75" customHeight="1">
      <c r="A67" s="185"/>
      <c r="B67" s="191"/>
      <c r="C67" s="204"/>
      <c r="D67" s="185"/>
      <c r="E67" s="302"/>
      <c r="F67" s="295"/>
      <c r="G67" s="314"/>
      <c r="H67" s="323"/>
      <c r="I67" s="346" t="s">
        <v>6</v>
      </c>
      <c r="J67" s="360" t="s">
        <v>67</v>
      </c>
      <c r="K67" s="360"/>
      <c r="L67" s="360"/>
      <c r="M67" s="388" t="s">
        <v>6</v>
      </c>
      <c r="N67" s="360" t="s">
        <v>97</v>
      </c>
      <c r="O67" s="360"/>
      <c r="P67" s="360"/>
      <c r="Q67" s="388" t="s">
        <v>6</v>
      </c>
      <c r="R67" s="360" t="s">
        <v>510</v>
      </c>
      <c r="S67" s="360"/>
      <c r="T67" s="360"/>
      <c r="U67" s="388" t="s">
        <v>6</v>
      </c>
      <c r="V67" s="360" t="s">
        <v>514</v>
      </c>
      <c r="W67" s="360"/>
      <c r="X67" s="360"/>
      <c r="Y67" s="426"/>
      <c r="Z67" s="426"/>
      <c r="AA67" s="426"/>
      <c r="AB67" s="426"/>
      <c r="AC67" s="426"/>
      <c r="AD67" s="426"/>
      <c r="AE67" s="426"/>
      <c r="AF67" s="302"/>
      <c r="AG67" s="86"/>
    </row>
    <row r="68" spans="1:33" s="251" customFormat="1" ht="18.75" customHeight="1">
      <c r="A68" s="260"/>
      <c r="B68" s="272"/>
      <c r="C68" s="288"/>
      <c r="D68" s="297"/>
      <c r="E68" s="288"/>
      <c r="F68" s="294"/>
      <c r="G68" s="317"/>
      <c r="H68" s="339" t="s">
        <v>87</v>
      </c>
      <c r="I68" s="353" t="s">
        <v>6</v>
      </c>
      <c r="J68" s="367" t="s">
        <v>173</v>
      </c>
      <c r="K68" s="367"/>
      <c r="L68" s="385"/>
      <c r="M68" s="389" t="s">
        <v>6</v>
      </c>
      <c r="N68" s="367" t="s">
        <v>507</v>
      </c>
      <c r="O68" s="367"/>
      <c r="P68" s="385"/>
      <c r="Q68" s="389" t="s">
        <v>6</v>
      </c>
      <c r="R68" s="398" t="s">
        <v>291</v>
      </c>
      <c r="S68" s="398"/>
      <c r="T68" s="398"/>
      <c r="U68" s="398"/>
      <c r="V68" s="367"/>
      <c r="W68" s="367"/>
      <c r="X68" s="367"/>
      <c r="Y68" s="367"/>
      <c r="Z68" s="367"/>
      <c r="AA68" s="367"/>
      <c r="AB68" s="367"/>
      <c r="AC68" s="367"/>
      <c r="AD68" s="367"/>
      <c r="AE68" s="367"/>
      <c r="AF68" s="440"/>
      <c r="AG68" s="251"/>
    </row>
    <row r="69" spans="1:33" s="251" customFormat="1" ht="18.75" customHeight="1">
      <c r="A69" s="257"/>
      <c r="B69" s="270"/>
      <c r="C69" s="289"/>
      <c r="D69" s="292"/>
      <c r="E69" s="303"/>
      <c r="F69" s="310"/>
      <c r="G69" s="316"/>
      <c r="H69" s="340" t="s">
        <v>813</v>
      </c>
      <c r="I69" s="353" t="s">
        <v>6</v>
      </c>
      <c r="J69" s="367" t="s">
        <v>669</v>
      </c>
      <c r="K69" s="377"/>
      <c r="L69" s="385"/>
      <c r="M69" s="389" t="s">
        <v>6</v>
      </c>
      <c r="N69" s="367" t="s">
        <v>495</v>
      </c>
      <c r="O69" s="389"/>
      <c r="P69" s="367"/>
      <c r="Q69" s="395"/>
      <c r="R69" s="395"/>
      <c r="S69" s="395"/>
      <c r="T69" s="395"/>
      <c r="U69" s="395"/>
      <c r="V69" s="395"/>
      <c r="W69" s="395"/>
      <c r="X69" s="395"/>
      <c r="Y69" s="395"/>
      <c r="Z69" s="395"/>
      <c r="AA69" s="395"/>
      <c r="AB69" s="395"/>
      <c r="AC69" s="395"/>
      <c r="AD69" s="395"/>
      <c r="AE69" s="395"/>
      <c r="AF69" s="441"/>
      <c r="AG69" s="251"/>
    </row>
    <row r="70" spans="1:33" s="251" customFormat="1" ht="21.75" customHeight="1">
      <c r="A70" s="257"/>
      <c r="B70" s="270"/>
      <c r="C70" s="282"/>
      <c r="D70" s="292"/>
      <c r="E70" s="303"/>
      <c r="F70" s="291"/>
      <c r="G70" s="316"/>
      <c r="H70" s="326" t="s">
        <v>814</v>
      </c>
      <c r="I70" s="348" t="s">
        <v>6</v>
      </c>
      <c r="J70" s="362" t="s">
        <v>669</v>
      </c>
      <c r="K70" s="373"/>
      <c r="L70" s="380"/>
      <c r="M70" s="350" t="s">
        <v>6</v>
      </c>
      <c r="N70" s="362" t="s">
        <v>495</v>
      </c>
      <c r="O70" s="350"/>
      <c r="P70" s="362"/>
      <c r="Q70" s="392"/>
      <c r="R70" s="392"/>
      <c r="S70" s="392"/>
      <c r="T70" s="392"/>
      <c r="U70" s="392"/>
      <c r="V70" s="392"/>
      <c r="W70" s="392"/>
      <c r="X70" s="392"/>
      <c r="Y70" s="392"/>
      <c r="Z70" s="392"/>
      <c r="AA70" s="392"/>
      <c r="AB70" s="392"/>
      <c r="AC70" s="392"/>
      <c r="AD70" s="392"/>
      <c r="AE70" s="392"/>
      <c r="AF70" s="442"/>
      <c r="AG70" s="251"/>
    </row>
    <row r="71" spans="1:33" s="86" customFormat="1" ht="18.75" customHeight="1">
      <c r="A71" s="257"/>
      <c r="B71" s="270"/>
      <c r="C71" s="281"/>
      <c r="D71" s="298"/>
      <c r="E71" s="303"/>
      <c r="F71" s="291"/>
      <c r="G71" s="315"/>
      <c r="H71" s="341" t="s">
        <v>87</v>
      </c>
      <c r="I71" s="347" t="s">
        <v>6</v>
      </c>
      <c r="J71" s="361" t="s">
        <v>173</v>
      </c>
      <c r="K71" s="361"/>
      <c r="L71" s="379"/>
      <c r="M71" s="383" t="s">
        <v>6</v>
      </c>
      <c r="N71" s="361" t="s">
        <v>507</v>
      </c>
      <c r="O71" s="361"/>
      <c r="P71" s="379"/>
      <c r="Q71" s="383" t="s">
        <v>6</v>
      </c>
      <c r="R71" s="364" t="s">
        <v>291</v>
      </c>
      <c r="S71" s="364"/>
      <c r="T71" s="364"/>
      <c r="U71" s="364"/>
      <c r="V71" s="361"/>
      <c r="W71" s="361"/>
      <c r="X71" s="361"/>
      <c r="Y71" s="361"/>
      <c r="Z71" s="361"/>
      <c r="AA71" s="361"/>
      <c r="AB71" s="361"/>
      <c r="AC71" s="361"/>
      <c r="AD71" s="361"/>
      <c r="AE71" s="361"/>
      <c r="AF71" s="443"/>
      <c r="AG71" s="251"/>
    </row>
    <row r="72" spans="1:33" s="86" customFormat="1" ht="18.75" customHeight="1">
      <c r="A72" s="257"/>
      <c r="B72" s="270"/>
      <c r="C72" s="281"/>
      <c r="D72" s="298"/>
      <c r="E72" s="303"/>
      <c r="F72" s="291"/>
      <c r="G72" s="315"/>
      <c r="H72" s="342" t="s">
        <v>94</v>
      </c>
      <c r="I72" s="348" t="s">
        <v>6</v>
      </c>
      <c r="J72" s="362" t="s">
        <v>265</v>
      </c>
      <c r="K72" s="373"/>
      <c r="L72" s="386"/>
      <c r="M72" s="350" t="s">
        <v>6</v>
      </c>
      <c r="N72" s="362" t="s">
        <v>445</v>
      </c>
      <c r="O72" s="392"/>
      <c r="P72" s="392"/>
      <c r="Q72" s="392"/>
      <c r="R72" s="362"/>
      <c r="S72" s="362"/>
      <c r="T72" s="362"/>
      <c r="U72" s="362"/>
      <c r="V72" s="362"/>
      <c r="W72" s="362"/>
      <c r="X72" s="362"/>
      <c r="Y72" s="362"/>
      <c r="Z72" s="362"/>
      <c r="AA72" s="362"/>
      <c r="AB72" s="362"/>
      <c r="AC72" s="362"/>
      <c r="AD72" s="362"/>
      <c r="AE72" s="362"/>
      <c r="AF72" s="444"/>
      <c r="AG72" s="251"/>
    </row>
    <row r="73" spans="1:33" s="86" customFormat="1" ht="18.75" customHeight="1">
      <c r="A73" s="257"/>
      <c r="B73" s="270"/>
      <c r="C73" s="281"/>
      <c r="D73" s="298"/>
      <c r="E73" s="303"/>
      <c r="F73" s="291"/>
      <c r="G73" s="315"/>
      <c r="H73" s="343" t="s">
        <v>100</v>
      </c>
      <c r="I73" s="348" t="s">
        <v>6</v>
      </c>
      <c r="J73" s="362" t="s">
        <v>173</v>
      </c>
      <c r="K73" s="362"/>
      <c r="L73" s="350" t="s">
        <v>6</v>
      </c>
      <c r="M73" s="362" t="s">
        <v>503</v>
      </c>
      <c r="N73" s="362"/>
      <c r="O73" s="350" t="s">
        <v>6</v>
      </c>
      <c r="P73" s="362" t="s">
        <v>339</v>
      </c>
      <c r="Q73" s="386"/>
      <c r="R73" s="386"/>
      <c r="S73" s="400"/>
      <c r="T73" s="400"/>
      <c r="U73" s="400"/>
      <c r="V73" s="400"/>
      <c r="W73" s="400"/>
      <c r="X73" s="400"/>
      <c r="Y73" s="400"/>
      <c r="Z73" s="400"/>
      <c r="AA73" s="400"/>
      <c r="AB73" s="400"/>
      <c r="AC73" s="400"/>
      <c r="AD73" s="400"/>
      <c r="AE73" s="400"/>
      <c r="AF73" s="445"/>
      <c r="AG73" s="251"/>
    </row>
    <row r="74" spans="1:33" s="86" customFormat="1" ht="18.75" customHeight="1">
      <c r="A74" s="257"/>
      <c r="B74" s="270"/>
      <c r="C74" s="281"/>
      <c r="D74" s="298"/>
      <c r="E74" s="303"/>
      <c r="F74" s="291"/>
      <c r="G74" s="315"/>
      <c r="H74" s="343" t="s">
        <v>116</v>
      </c>
      <c r="I74" s="348" t="s">
        <v>6</v>
      </c>
      <c r="J74" s="362" t="s">
        <v>173</v>
      </c>
      <c r="K74" s="362"/>
      <c r="L74" s="350" t="s">
        <v>6</v>
      </c>
      <c r="M74" s="362" t="s">
        <v>505</v>
      </c>
      <c r="N74" s="362"/>
      <c r="O74" s="350" t="s">
        <v>6</v>
      </c>
      <c r="P74" s="362" t="s">
        <v>160</v>
      </c>
      <c r="Q74" s="386"/>
      <c r="R74" s="386"/>
      <c r="S74" s="386"/>
      <c r="T74" s="362"/>
      <c r="U74" s="362"/>
      <c r="V74" s="362"/>
      <c r="W74" s="362"/>
      <c r="X74" s="362"/>
      <c r="Y74" s="362"/>
      <c r="Z74" s="362"/>
      <c r="AA74" s="362"/>
      <c r="AB74" s="362"/>
      <c r="AC74" s="362"/>
      <c r="AD74" s="362"/>
      <c r="AE74" s="362"/>
      <c r="AF74" s="444"/>
      <c r="AG74" s="251"/>
    </row>
    <row r="75" spans="1:33" s="86" customFormat="1" ht="18.75" customHeight="1">
      <c r="A75" s="258" t="s">
        <v>6</v>
      </c>
      <c r="B75" s="270">
        <v>72</v>
      </c>
      <c r="C75" s="281" t="s">
        <v>16</v>
      </c>
      <c r="D75" s="258" t="s">
        <v>6</v>
      </c>
      <c r="E75" s="303" t="s">
        <v>632</v>
      </c>
      <c r="F75" s="291"/>
      <c r="G75" s="315"/>
      <c r="H75" s="343" t="s">
        <v>499</v>
      </c>
      <c r="I75" s="348" t="s">
        <v>6</v>
      </c>
      <c r="J75" s="362" t="s">
        <v>173</v>
      </c>
      <c r="K75" s="373"/>
      <c r="L75" s="350" t="s">
        <v>6</v>
      </c>
      <c r="M75" s="362" t="s">
        <v>126</v>
      </c>
      <c r="N75" s="386"/>
      <c r="O75" s="362"/>
      <c r="P75" s="362"/>
      <c r="Q75" s="362"/>
      <c r="R75" s="362"/>
      <c r="S75" s="362"/>
      <c r="T75" s="362"/>
      <c r="U75" s="362"/>
      <c r="V75" s="362"/>
      <c r="W75" s="362"/>
      <c r="X75" s="362"/>
      <c r="Y75" s="362"/>
      <c r="Z75" s="362"/>
      <c r="AA75" s="362"/>
      <c r="AB75" s="362"/>
      <c r="AC75" s="362"/>
      <c r="AD75" s="362"/>
      <c r="AE75" s="362"/>
      <c r="AF75" s="444"/>
      <c r="AG75" s="251"/>
    </row>
    <row r="76" spans="1:33" s="86" customFormat="1" ht="18.75" customHeight="1">
      <c r="A76" s="257"/>
      <c r="B76" s="270"/>
      <c r="C76" s="281"/>
      <c r="D76" s="258" t="s">
        <v>6</v>
      </c>
      <c r="E76" s="303" t="s">
        <v>122</v>
      </c>
      <c r="F76" s="291"/>
      <c r="G76" s="315"/>
      <c r="H76" s="342" t="s">
        <v>46</v>
      </c>
      <c r="I76" s="348" t="s">
        <v>6</v>
      </c>
      <c r="J76" s="362" t="s">
        <v>173</v>
      </c>
      <c r="K76" s="373"/>
      <c r="L76" s="350" t="s">
        <v>6</v>
      </c>
      <c r="M76" s="362" t="s">
        <v>126</v>
      </c>
      <c r="N76" s="386"/>
      <c r="O76" s="362"/>
      <c r="P76" s="362"/>
      <c r="Q76" s="362"/>
      <c r="R76" s="362"/>
      <c r="S76" s="362"/>
      <c r="T76" s="362"/>
      <c r="U76" s="362"/>
      <c r="V76" s="362"/>
      <c r="W76" s="362"/>
      <c r="X76" s="362"/>
      <c r="Y76" s="362"/>
      <c r="Z76" s="362"/>
      <c r="AA76" s="362"/>
      <c r="AB76" s="362"/>
      <c r="AC76" s="362"/>
      <c r="AD76" s="362"/>
      <c r="AE76" s="362"/>
      <c r="AF76" s="444"/>
      <c r="AG76" s="251"/>
    </row>
    <row r="77" spans="1:33" s="251" customFormat="1" ht="18.75" customHeight="1">
      <c r="A77" s="257"/>
      <c r="B77" s="270"/>
      <c r="C77" s="281"/>
      <c r="D77" s="258" t="s">
        <v>6</v>
      </c>
      <c r="E77" s="303" t="s">
        <v>633</v>
      </c>
      <c r="F77" s="291"/>
      <c r="G77" s="315"/>
      <c r="H77" s="342" t="s">
        <v>634</v>
      </c>
      <c r="I77" s="348" t="s">
        <v>6</v>
      </c>
      <c r="J77" s="362" t="s">
        <v>173</v>
      </c>
      <c r="K77" s="373"/>
      <c r="L77" s="350" t="s">
        <v>6</v>
      </c>
      <c r="M77" s="362" t="s">
        <v>126</v>
      </c>
      <c r="N77" s="386"/>
      <c r="O77" s="362"/>
      <c r="P77" s="362"/>
      <c r="Q77" s="362"/>
      <c r="R77" s="362"/>
      <c r="S77" s="362"/>
      <c r="T77" s="362"/>
      <c r="U77" s="362"/>
      <c r="V77" s="362"/>
      <c r="W77" s="362"/>
      <c r="X77" s="362"/>
      <c r="Y77" s="362"/>
      <c r="Z77" s="362"/>
      <c r="AA77" s="362"/>
      <c r="AB77" s="362"/>
      <c r="AC77" s="362"/>
      <c r="AD77" s="362"/>
      <c r="AE77" s="362"/>
      <c r="AF77" s="444"/>
      <c r="AG77" s="251"/>
    </row>
    <row r="78" spans="1:33" s="251" customFormat="1" ht="19.5" customHeight="1">
      <c r="A78" s="257"/>
      <c r="B78" s="270"/>
      <c r="C78" s="281"/>
      <c r="D78" s="298"/>
      <c r="E78" s="303"/>
      <c r="F78" s="291"/>
      <c r="G78" s="315"/>
      <c r="H78" s="333" t="s">
        <v>134</v>
      </c>
      <c r="I78" s="348" t="s">
        <v>6</v>
      </c>
      <c r="J78" s="362" t="s">
        <v>173</v>
      </c>
      <c r="K78" s="373"/>
      <c r="L78" s="350" t="s">
        <v>6</v>
      </c>
      <c r="M78" s="362" t="s">
        <v>126</v>
      </c>
      <c r="N78" s="386"/>
      <c r="O78" s="362"/>
      <c r="P78" s="362"/>
      <c r="Q78" s="362"/>
      <c r="R78" s="362"/>
      <c r="S78" s="362"/>
      <c r="T78" s="362"/>
      <c r="U78" s="362"/>
      <c r="V78" s="362"/>
      <c r="W78" s="362"/>
      <c r="X78" s="362"/>
      <c r="Y78" s="362"/>
      <c r="Z78" s="362"/>
      <c r="AA78" s="362"/>
      <c r="AB78" s="362"/>
      <c r="AC78" s="362"/>
      <c r="AD78" s="362"/>
      <c r="AE78" s="362"/>
      <c r="AF78" s="444"/>
      <c r="AG78" s="251"/>
    </row>
    <row r="79" spans="1:33" s="251" customFormat="1" ht="19.5" customHeight="1">
      <c r="A79" s="257"/>
      <c r="B79" s="270"/>
      <c r="C79" s="281"/>
      <c r="D79" s="298"/>
      <c r="E79" s="303"/>
      <c r="F79" s="291"/>
      <c r="G79" s="315"/>
      <c r="H79" s="343" t="s">
        <v>500</v>
      </c>
      <c r="I79" s="348" t="s">
        <v>6</v>
      </c>
      <c r="J79" s="362" t="s">
        <v>173</v>
      </c>
      <c r="K79" s="373"/>
      <c r="L79" s="350" t="s">
        <v>6</v>
      </c>
      <c r="M79" s="362" t="s">
        <v>126</v>
      </c>
      <c r="N79" s="386"/>
      <c r="O79" s="362"/>
      <c r="P79" s="362"/>
      <c r="Q79" s="362"/>
      <c r="R79" s="362"/>
      <c r="S79" s="362"/>
      <c r="T79" s="362"/>
      <c r="U79" s="362"/>
      <c r="V79" s="362"/>
      <c r="W79" s="362"/>
      <c r="X79" s="362"/>
      <c r="Y79" s="362"/>
      <c r="Z79" s="362"/>
      <c r="AA79" s="362"/>
      <c r="AB79" s="362"/>
      <c r="AC79" s="362"/>
      <c r="AD79" s="362"/>
      <c r="AE79" s="362"/>
      <c r="AF79" s="444"/>
      <c r="AG79" s="251"/>
    </row>
    <row r="80" spans="1:33" s="251" customFormat="1" ht="18.75" customHeight="1">
      <c r="A80" s="269"/>
      <c r="B80" s="277"/>
      <c r="C80" s="290"/>
      <c r="D80" s="299"/>
      <c r="E80" s="306"/>
      <c r="F80" s="300"/>
      <c r="G80" s="320"/>
      <c r="H80" s="344" t="s">
        <v>99</v>
      </c>
      <c r="I80" s="357" t="s">
        <v>6</v>
      </c>
      <c r="J80" s="370" t="s">
        <v>173</v>
      </c>
      <c r="K80" s="378"/>
      <c r="L80" s="387" t="s">
        <v>6</v>
      </c>
      <c r="M80" s="370" t="s">
        <v>126</v>
      </c>
      <c r="N80" s="391"/>
      <c r="O80" s="370"/>
      <c r="P80" s="370"/>
      <c r="Q80" s="370"/>
      <c r="R80" s="370"/>
      <c r="S80" s="370"/>
      <c r="T80" s="370"/>
      <c r="U80" s="370"/>
      <c r="V80" s="370"/>
      <c r="W80" s="370"/>
      <c r="X80" s="370"/>
      <c r="Y80" s="370"/>
      <c r="Z80" s="370"/>
      <c r="AA80" s="370"/>
      <c r="AB80" s="370"/>
      <c r="AC80" s="370"/>
      <c r="AD80" s="370"/>
      <c r="AE80" s="370"/>
      <c r="AF80" s="446"/>
      <c r="AG80" s="251"/>
    </row>
    <row r="81" spans="1:33" s="251" customFormat="1" ht="18.75" customHeight="1">
      <c r="A81" s="260"/>
      <c r="B81" s="272"/>
      <c r="C81" s="284"/>
      <c r="D81" s="294"/>
      <c r="E81" s="288"/>
      <c r="F81" s="294"/>
      <c r="G81" s="317"/>
      <c r="H81" s="339" t="s">
        <v>87</v>
      </c>
      <c r="I81" s="353" t="s">
        <v>6</v>
      </c>
      <c r="J81" s="367" t="s">
        <v>173</v>
      </c>
      <c r="K81" s="367"/>
      <c r="L81" s="385"/>
      <c r="M81" s="389" t="s">
        <v>6</v>
      </c>
      <c r="N81" s="367" t="s">
        <v>507</v>
      </c>
      <c r="O81" s="367"/>
      <c r="P81" s="385"/>
      <c r="Q81" s="389" t="s">
        <v>6</v>
      </c>
      <c r="R81" s="398" t="s">
        <v>291</v>
      </c>
      <c r="S81" s="398"/>
      <c r="T81" s="398"/>
      <c r="U81" s="398"/>
      <c r="V81" s="367"/>
      <c r="W81" s="367"/>
      <c r="X81" s="367"/>
      <c r="Y81" s="367"/>
      <c r="Z81" s="367"/>
      <c r="AA81" s="367"/>
      <c r="AB81" s="367"/>
      <c r="AC81" s="367"/>
      <c r="AD81" s="367"/>
      <c r="AE81" s="367"/>
      <c r="AF81" s="440"/>
      <c r="AG81" s="251"/>
    </row>
    <row r="82" spans="1:33" s="251" customFormat="1" ht="18.75" customHeight="1">
      <c r="A82" s="257"/>
      <c r="B82" s="270"/>
      <c r="C82" s="282"/>
      <c r="D82" s="292"/>
      <c r="E82" s="303"/>
      <c r="F82" s="291"/>
      <c r="G82" s="316"/>
      <c r="H82" s="326" t="s">
        <v>813</v>
      </c>
      <c r="I82" s="348" t="s">
        <v>6</v>
      </c>
      <c r="J82" s="362" t="s">
        <v>669</v>
      </c>
      <c r="K82" s="373"/>
      <c r="L82" s="380"/>
      <c r="M82" s="350" t="s">
        <v>6</v>
      </c>
      <c r="N82" s="362" t="s">
        <v>495</v>
      </c>
      <c r="O82" s="350"/>
      <c r="P82" s="362"/>
      <c r="Q82" s="392"/>
      <c r="R82" s="392"/>
      <c r="S82" s="392"/>
      <c r="T82" s="392"/>
      <c r="U82" s="392"/>
      <c r="V82" s="392"/>
      <c r="W82" s="392"/>
      <c r="X82" s="392"/>
      <c r="Y82" s="392"/>
      <c r="Z82" s="392"/>
      <c r="AA82" s="392"/>
      <c r="AB82" s="392"/>
      <c r="AC82" s="392"/>
      <c r="AD82" s="392"/>
      <c r="AE82" s="392"/>
      <c r="AF82" s="442"/>
      <c r="AG82" s="251"/>
    </row>
    <row r="83" spans="1:33" s="251" customFormat="1" ht="18.75" customHeight="1">
      <c r="A83" s="257"/>
      <c r="B83" s="270"/>
      <c r="C83" s="282"/>
      <c r="D83" s="292"/>
      <c r="E83" s="303"/>
      <c r="F83" s="291"/>
      <c r="G83" s="316"/>
      <c r="H83" s="326" t="s">
        <v>814</v>
      </c>
      <c r="I83" s="348" t="s">
        <v>6</v>
      </c>
      <c r="J83" s="362" t="s">
        <v>669</v>
      </c>
      <c r="K83" s="373"/>
      <c r="L83" s="380"/>
      <c r="M83" s="350" t="s">
        <v>6</v>
      </c>
      <c r="N83" s="362" t="s">
        <v>495</v>
      </c>
      <c r="O83" s="350"/>
      <c r="P83" s="362"/>
      <c r="Q83" s="392"/>
      <c r="R83" s="392"/>
      <c r="S83" s="392"/>
      <c r="T83" s="392"/>
      <c r="U83" s="392"/>
      <c r="V83" s="392"/>
      <c r="W83" s="392"/>
      <c r="X83" s="392"/>
      <c r="Y83" s="392"/>
      <c r="Z83" s="392"/>
      <c r="AA83" s="392"/>
      <c r="AB83" s="392"/>
      <c r="AC83" s="392"/>
      <c r="AD83" s="392"/>
      <c r="AE83" s="392"/>
      <c r="AF83" s="442"/>
      <c r="AG83" s="251"/>
    </row>
    <row r="84" spans="1:33" s="251" customFormat="1" ht="18.75" customHeight="1">
      <c r="A84" s="257"/>
      <c r="B84" s="270"/>
      <c r="C84" s="281"/>
      <c r="D84" s="291"/>
      <c r="E84" s="303"/>
      <c r="F84" s="291"/>
      <c r="G84" s="315"/>
      <c r="H84" s="342" t="s">
        <v>94</v>
      </c>
      <c r="I84" s="348" t="s">
        <v>6</v>
      </c>
      <c r="J84" s="362" t="s">
        <v>265</v>
      </c>
      <c r="K84" s="373"/>
      <c r="L84" s="386"/>
      <c r="M84" s="350" t="s">
        <v>6</v>
      </c>
      <c r="N84" s="362" t="s">
        <v>445</v>
      </c>
      <c r="O84" s="392"/>
      <c r="P84" s="392"/>
      <c r="Q84" s="392"/>
      <c r="R84" s="362"/>
      <c r="S84" s="362"/>
      <c r="T84" s="362"/>
      <c r="U84" s="362"/>
      <c r="V84" s="362"/>
      <c r="W84" s="362"/>
      <c r="X84" s="362"/>
      <c r="Y84" s="362"/>
      <c r="Z84" s="362"/>
      <c r="AA84" s="362"/>
      <c r="AB84" s="362"/>
      <c r="AC84" s="362"/>
      <c r="AD84" s="362"/>
      <c r="AE84" s="362"/>
      <c r="AF84" s="444"/>
      <c r="AG84" s="251"/>
    </row>
    <row r="85" spans="1:33" s="251" customFormat="1" ht="18.75" customHeight="1">
      <c r="A85" s="258" t="s">
        <v>6</v>
      </c>
      <c r="B85" s="270">
        <v>74</v>
      </c>
      <c r="C85" s="281" t="s">
        <v>217</v>
      </c>
      <c r="D85" s="258" t="s">
        <v>6</v>
      </c>
      <c r="E85" s="303" t="s">
        <v>632</v>
      </c>
      <c r="F85" s="291"/>
      <c r="G85" s="315"/>
      <c r="H85" s="343" t="s">
        <v>100</v>
      </c>
      <c r="I85" s="348" t="s">
        <v>6</v>
      </c>
      <c r="J85" s="362" t="s">
        <v>173</v>
      </c>
      <c r="K85" s="362"/>
      <c r="L85" s="350" t="s">
        <v>6</v>
      </c>
      <c r="M85" s="362" t="s">
        <v>503</v>
      </c>
      <c r="N85" s="362"/>
      <c r="O85" s="350" t="s">
        <v>6</v>
      </c>
      <c r="P85" s="362" t="s">
        <v>339</v>
      </c>
      <c r="Q85" s="386"/>
      <c r="R85" s="386"/>
      <c r="S85" s="400"/>
      <c r="T85" s="400"/>
      <c r="U85" s="400"/>
      <c r="V85" s="400"/>
      <c r="W85" s="400"/>
      <c r="X85" s="400"/>
      <c r="Y85" s="400"/>
      <c r="Z85" s="400"/>
      <c r="AA85" s="400"/>
      <c r="AB85" s="400"/>
      <c r="AC85" s="400"/>
      <c r="AD85" s="400"/>
      <c r="AE85" s="400"/>
      <c r="AF85" s="445"/>
      <c r="AG85" s="251"/>
    </row>
    <row r="86" spans="1:33" s="251" customFormat="1" ht="18.75" customHeight="1">
      <c r="A86" s="257"/>
      <c r="B86" s="270"/>
      <c r="C86" s="281" t="s">
        <v>104</v>
      </c>
      <c r="D86" s="258" t="s">
        <v>6</v>
      </c>
      <c r="E86" s="303" t="s">
        <v>122</v>
      </c>
      <c r="F86" s="291"/>
      <c r="G86" s="315"/>
      <c r="H86" s="343" t="s">
        <v>116</v>
      </c>
      <c r="I86" s="348" t="s">
        <v>6</v>
      </c>
      <c r="J86" s="362" t="s">
        <v>173</v>
      </c>
      <c r="K86" s="362"/>
      <c r="L86" s="350" t="s">
        <v>6</v>
      </c>
      <c r="M86" s="362" t="s">
        <v>505</v>
      </c>
      <c r="N86" s="362"/>
      <c r="O86" s="350" t="s">
        <v>6</v>
      </c>
      <c r="P86" s="362" t="s">
        <v>160</v>
      </c>
      <c r="Q86" s="386"/>
      <c r="R86" s="386"/>
      <c r="S86" s="386"/>
      <c r="T86" s="362"/>
      <c r="U86" s="362"/>
      <c r="V86" s="362"/>
      <c r="W86" s="362"/>
      <c r="X86" s="362"/>
      <c r="Y86" s="362"/>
      <c r="Z86" s="362"/>
      <c r="AA86" s="362"/>
      <c r="AB86" s="362"/>
      <c r="AC86" s="362"/>
      <c r="AD86" s="362"/>
      <c r="AE86" s="362"/>
      <c r="AF86" s="444"/>
      <c r="AG86" s="251"/>
    </row>
    <row r="87" spans="1:33" s="251" customFormat="1" ht="18.75" customHeight="1">
      <c r="A87" s="258"/>
      <c r="B87" s="270"/>
      <c r="C87" s="281"/>
      <c r="D87" s="258" t="s">
        <v>6</v>
      </c>
      <c r="E87" s="303" t="s">
        <v>633</v>
      </c>
      <c r="F87" s="291"/>
      <c r="G87" s="315"/>
      <c r="H87" s="343" t="s">
        <v>499</v>
      </c>
      <c r="I87" s="348" t="s">
        <v>6</v>
      </c>
      <c r="J87" s="362" t="s">
        <v>173</v>
      </c>
      <c r="K87" s="373"/>
      <c r="L87" s="350" t="s">
        <v>6</v>
      </c>
      <c r="M87" s="362" t="s">
        <v>126</v>
      </c>
      <c r="N87" s="386"/>
      <c r="O87" s="362"/>
      <c r="P87" s="362"/>
      <c r="Q87" s="362"/>
      <c r="R87" s="362"/>
      <c r="S87" s="362"/>
      <c r="T87" s="362"/>
      <c r="U87" s="362"/>
      <c r="V87" s="362"/>
      <c r="W87" s="362"/>
      <c r="X87" s="362"/>
      <c r="Y87" s="362"/>
      <c r="Z87" s="362"/>
      <c r="AA87" s="362"/>
      <c r="AB87" s="362"/>
      <c r="AC87" s="362"/>
      <c r="AD87" s="362"/>
      <c r="AE87" s="362"/>
      <c r="AF87" s="444"/>
      <c r="AG87" s="251"/>
    </row>
    <row r="88" spans="1:33" s="251" customFormat="1" ht="18.75" customHeight="1">
      <c r="A88" s="257"/>
      <c r="B88" s="270"/>
      <c r="C88" s="281"/>
      <c r="D88" s="258"/>
      <c r="E88" s="303"/>
      <c r="F88" s="291"/>
      <c r="G88" s="315"/>
      <c r="H88" s="342" t="s">
        <v>132</v>
      </c>
      <c r="I88" s="348" t="s">
        <v>6</v>
      </c>
      <c r="J88" s="362" t="s">
        <v>173</v>
      </c>
      <c r="K88" s="373"/>
      <c r="L88" s="350" t="s">
        <v>6</v>
      </c>
      <c r="M88" s="362" t="s">
        <v>126</v>
      </c>
      <c r="N88" s="386"/>
      <c r="O88" s="362"/>
      <c r="P88" s="362"/>
      <c r="Q88" s="362"/>
      <c r="R88" s="362"/>
      <c r="S88" s="362"/>
      <c r="T88" s="362"/>
      <c r="U88" s="362"/>
      <c r="V88" s="362"/>
      <c r="W88" s="362"/>
      <c r="X88" s="362"/>
      <c r="Y88" s="362"/>
      <c r="Z88" s="362"/>
      <c r="AA88" s="362"/>
      <c r="AB88" s="362"/>
      <c r="AC88" s="362"/>
      <c r="AD88" s="362"/>
      <c r="AE88" s="362"/>
      <c r="AF88" s="444"/>
      <c r="AG88" s="251"/>
    </row>
    <row r="89" spans="1:33" s="251" customFormat="1" ht="18.75" customHeight="1">
      <c r="A89" s="257"/>
      <c r="B89" s="270"/>
      <c r="C89" s="281"/>
      <c r="D89" s="291"/>
      <c r="E89" s="303"/>
      <c r="F89" s="291"/>
      <c r="G89" s="315"/>
      <c r="H89" s="333" t="s">
        <v>134</v>
      </c>
      <c r="I89" s="348" t="s">
        <v>6</v>
      </c>
      <c r="J89" s="362" t="s">
        <v>173</v>
      </c>
      <c r="K89" s="373"/>
      <c r="L89" s="350" t="s">
        <v>6</v>
      </c>
      <c r="M89" s="362" t="s">
        <v>126</v>
      </c>
      <c r="N89" s="386"/>
      <c r="O89" s="362"/>
      <c r="P89" s="362"/>
      <c r="Q89" s="362"/>
      <c r="R89" s="362"/>
      <c r="S89" s="362"/>
      <c r="T89" s="362"/>
      <c r="U89" s="362"/>
      <c r="V89" s="362"/>
      <c r="W89" s="362"/>
      <c r="X89" s="362"/>
      <c r="Y89" s="362"/>
      <c r="Z89" s="362"/>
      <c r="AA89" s="362"/>
      <c r="AB89" s="362"/>
      <c r="AC89" s="362"/>
      <c r="AD89" s="362"/>
      <c r="AE89" s="362"/>
      <c r="AF89" s="444"/>
      <c r="AG89" s="251"/>
    </row>
    <row r="90" spans="1:33" s="251" customFormat="1" ht="18.75" customHeight="1">
      <c r="A90" s="257"/>
      <c r="B90" s="270"/>
      <c r="C90" s="281"/>
      <c r="D90" s="291"/>
      <c r="E90" s="303"/>
      <c r="F90" s="291"/>
      <c r="G90" s="315"/>
      <c r="H90" s="343" t="s">
        <v>500</v>
      </c>
      <c r="I90" s="348" t="s">
        <v>6</v>
      </c>
      <c r="J90" s="362" t="s">
        <v>173</v>
      </c>
      <c r="K90" s="373"/>
      <c r="L90" s="350" t="s">
        <v>6</v>
      </c>
      <c r="M90" s="362" t="s">
        <v>126</v>
      </c>
      <c r="N90" s="386"/>
      <c r="O90" s="362"/>
      <c r="P90" s="362"/>
      <c r="Q90" s="362"/>
      <c r="R90" s="362"/>
      <c r="S90" s="362"/>
      <c r="T90" s="362"/>
      <c r="U90" s="362"/>
      <c r="V90" s="362"/>
      <c r="W90" s="362"/>
      <c r="X90" s="362"/>
      <c r="Y90" s="362"/>
      <c r="Z90" s="362"/>
      <c r="AA90" s="362"/>
      <c r="AB90" s="362"/>
      <c r="AC90" s="362"/>
      <c r="AD90" s="362"/>
      <c r="AE90" s="362"/>
      <c r="AF90" s="444"/>
      <c r="AG90" s="251"/>
    </row>
    <row r="91" spans="1:33" s="251" customFormat="1" ht="18.75" customHeight="1">
      <c r="A91" s="269"/>
      <c r="B91" s="277"/>
      <c r="C91" s="290"/>
      <c r="D91" s="300"/>
      <c r="E91" s="306"/>
      <c r="F91" s="300"/>
      <c r="G91" s="320"/>
      <c r="H91" s="344" t="s">
        <v>99</v>
      </c>
      <c r="I91" s="357" t="s">
        <v>6</v>
      </c>
      <c r="J91" s="370" t="s">
        <v>173</v>
      </c>
      <c r="K91" s="378"/>
      <c r="L91" s="387" t="s">
        <v>6</v>
      </c>
      <c r="M91" s="370" t="s">
        <v>126</v>
      </c>
      <c r="N91" s="391"/>
      <c r="O91" s="370"/>
      <c r="P91" s="370"/>
      <c r="Q91" s="370"/>
      <c r="R91" s="370"/>
      <c r="S91" s="370"/>
      <c r="T91" s="370"/>
      <c r="U91" s="370"/>
      <c r="V91" s="370"/>
      <c r="W91" s="370"/>
      <c r="X91" s="370"/>
      <c r="Y91" s="370"/>
      <c r="Z91" s="370"/>
      <c r="AA91" s="370"/>
      <c r="AB91" s="370"/>
      <c r="AC91" s="370"/>
      <c r="AD91" s="370"/>
      <c r="AE91" s="370"/>
      <c r="AF91" s="446"/>
      <c r="AG91" s="251"/>
    </row>
    <row r="92" spans="1:33" ht="18.75" customHeight="1">
      <c r="A92" s="85"/>
      <c r="C92" s="286"/>
      <c r="D92" s="249"/>
      <c r="E92" s="286"/>
      <c r="F92" s="249"/>
      <c r="G92" s="321"/>
      <c r="H92" s="286"/>
      <c r="I92" s="358"/>
      <c r="J92" s="85"/>
      <c r="K92" s="321"/>
      <c r="L92" s="358"/>
      <c r="M92" s="85"/>
      <c r="O92" s="85"/>
      <c r="P92" s="85"/>
      <c r="Q92" s="85"/>
      <c r="R92" s="85"/>
      <c r="S92" s="85"/>
      <c r="T92" s="85"/>
      <c r="U92" s="85"/>
      <c r="V92" s="85"/>
      <c r="W92" s="85"/>
      <c r="X92" s="85"/>
      <c r="Y92" s="85"/>
      <c r="Z92" s="85"/>
      <c r="AA92" s="85"/>
      <c r="AB92" s="85"/>
      <c r="AC92" s="85"/>
      <c r="AD92" s="85"/>
      <c r="AE92" s="85"/>
      <c r="AF92" s="85"/>
    </row>
    <row r="93" spans="1:33" ht="8.25" customHeight="1">
      <c r="A93" s="128"/>
      <c r="B93" s="128"/>
      <c r="C93" s="279"/>
      <c r="D93" s="279"/>
      <c r="E93" s="280"/>
      <c r="F93" s="280"/>
      <c r="G93" s="311"/>
      <c r="H93" s="280"/>
      <c r="I93" s="280"/>
      <c r="J93" s="280"/>
      <c r="K93" s="280"/>
      <c r="L93" s="280"/>
      <c r="M93" s="280"/>
      <c r="N93" s="280"/>
      <c r="O93" s="280"/>
      <c r="P93" s="280"/>
      <c r="Q93" s="280"/>
      <c r="R93" s="280"/>
      <c r="S93" s="280"/>
      <c r="T93" s="280"/>
      <c r="U93" s="280"/>
      <c r="V93" s="280"/>
      <c r="W93" s="280"/>
      <c r="X93" s="280"/>
      <c r="Y93" s="280"/>
      <c r="Z93" s="280"/>
      <c r="AA93" s="280"/>
      <c r="AB93" s="280"/>
      <c r="AC93" s="280"/>
      <c r="AD93" s="280"/>
      <c r="AE93" s="280"/>
      <c r="AF93" s="280"/>
    </row>
    <row r="94" spans="1:33" s="86" customFormat="1" ht="20.25" customHeight="1">
      <c r="A94" s="87"/>
      <c r="B94" s="278" t="s">
        <v>58</v>
      </c>
      <c r="C94" s="250"/>
      <c r="D94" s="250"/>
      <c r="E94" s="250"/>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row>
    <row r="95" spans="1:33" s="86" customFormat="1" ht="9" customHeight="1">
      <c r="A95" s="87"/>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row>
    <row r="96" spans="1:33" s="86" customFormat="1" ht="20.25" customHeight="1">
      <c r="A96" s="87"/>
      <c r="B96" s="279" t="s">
        <v>285</v>
      </c>
      <c r="C96" s="83"/>
      <c r="D96" s="83"/>
      <c r="E96" s="83"/>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row>
  </sheetData>
  <mergeCells count="34">
    <mergeCell ref="A3:AF3"/>
    <mergeCell ref="S5:V5"/>
    <mergeCell ref="A7:C7"/>
    <mergeCell ref="D7:E7"/>
    <mergeCell ref="F7:G7"/>
    <mergeCell ref="H7:X7"/>
    <mergeCell ref="Y7:AB7"/>
    <mergeCell ref="AC7:AF7"/>
    <mergeCell ref="B48:AB48"/>
    <mergeCell ref="C49:AB49"/>
    <mergeCell ref="A61:AF61"/>
    <mergeCell ref="S63:V63"/>
    <mergeCell ref="A65:C65"/>
    <mergeCell ref="D65:E65"/>
    <mergeCell ref="F65:G65"/>
    <mergeCell ref="H65:AF65"/>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66:C67"/>
    <mergeCell ref="H66:H67"/>
  </mergeCells>
  <phoneticPr fontId="13"/>
  <dataValidations count="2">
    <dataValidation type="list" allowBlank="1" showDropDown="0" showInputMessage="1" showErrorMessage="1" sqref="Q43:Q44 M43:M44 M66:M72 Q66:Q68 U66:U67 L85:L92 I66:I92 O73:O74 Q71 D75:D77 A75 WVT71 O69:O70 WVQ71:WVQ76 IW73 SS73 ACO73 AMK73 AWG73 BGC73 BPY73 BZU73 CJQ73 CTM73 DDI73 DNE73 DXA73 EGW73 EQS73 FAO73 FKK73 FUG73 GEC73 GNY73 GXU73 HHQ73 HRM73 IBI73 ILE73 IVA73 JEW73 JOS73 JYO73 KIK73 KSG73 LCC73 LLY73 LVU73 MFQ73 MPM73 MZI73 NJE73 NTA73 OCW73 OMS73 OWO73 PGK73 PQG73 QAC73 QJY73 QTU73 RDQ73 RNM73 RXI73 SHE73 SRA73 TAW73 TKS73 TUO73 UEK73 UOG73 UYC73 VHY73 VRU73 WBQ73 WLM73 WVI73 JM72 TI72 ADE72 ANA72 AWW72 BGS72 BQO72 CAK72 CKG72 CUC72 DDY72 DNU72 DXQ72 EHM72 ERI72 FBE72 FLA72 FUW72 GES72 GOO72 GYK72 HIG72 HSC72 IBY72 ILU72 IVQ72 JFM72 JPI72 JZE72 KJA72 KSW72 LCS72 LMO72 LWK72 MGG72 MQC72 MZY72 NJU72 NTQ72 ODM72 ONI72 OXE72 PHA72 PQW72 QAS72 QKO72 QUK72 REG72 ROC72 RXY72 SHU72 SRQ72 TBM72 TLI72 TVE72 UFA72 UOW72 UYS72 VIO72 VSK72 WCG72 WMC72 WVY72 JK73:JK74 TG73:TG74 ADC73:ADC74 AMY73:AMY74 AWU73:AWU74 BGQ73:BGQ74 BQM73:BQM74 CAI73:CAI74 CKE73:CKE74 CUA73:CUA74 DDW73:DDW74 DNS73:DNS74 DXO73:DXO74 EHK73:EHK74 ERG73:ERG74 FBC73:FBC74 FKY73:FKY74 FUU73:FUU74 GEQ73:GEQ74 GOM73:GOM74 GYI73:GYI74 HIE73:HIE74 HSA73:HSA74 IBW73:IBW74 ILS73:ILS74 IVO73:IVO74 JFK73:JFK74 JPG73:JPG74 JZC73:JZC74 KIY73:KIY74 KSU73:KSU74 LCQ73:LCQ74 LMM73:LMM74 LWI73:LWI74 MGE73:MGE74 MQA73:MQA74 MZW73:MZW74 NJS73:NJS74 NTO73:NTO74 ODK73:ODK74 ONG73:ONG74 OXC73:OXC74 PGY73:PGY74 PQU73:PQU74 QAQ73:QAQ74 QKM73:QKM74 QUI73:QUI74 REE73:REE74 ROA73:ROA74 RXW73:RXW74 SHS73:SHS74 SRO73:SRO74 TBK73:TBK74 TLG73:TLG74 TVC73:TVC74 UEY73:UEY74 UOU73:UOU74 UYQ73:UYQ74 VIM73:VIM74 VSI73:VSI74 WCE73:WCE74 WMA73:WMA74 WVW73:WVW74 IZ73:IZ74 SV73:SV74 ACR73:ACR74 AMN73:AMN74 AWJ73:AWJ74 BGF73:BGF74 BQB73:BQB74 BZX73:BZX74 CJT73:CJT74 CTP73:CTP74 DDL73:DDL74 DNH73:DNH74 DXD73:DXD74 EGZ73:EGZ74 EQV73:EQV74 FAR73:FAR74 FKN73:FKN74 FUJ73:FUJ74 GEF73:GEF74 GOB73:GOB74 GXX73:GXX74 HHT73:HHT74 HRP73:HRP74 IBL73:IBL74 ILH73:ILH74 IVD73:IVD74 JEZ73:JEZ74 JOV73:JOV74 JYR73:JYR74 KIN73:KIN74 KSJ73:KSJ74 LCF73:LCF74 LMB73:LMB74 LVX73:LVX74 MFT73:MFT74 MPP73:MPP74 MZL73:MZL74 NJH73:NJH74 NTD73:NTD74 OCZ73:OCZ74 OMV73:OMV74 OWR73:OWR74 PGN73:PGN74 PQJ73:PQJ74 QAF73:QAF74 QKB73:QKB74 QTX73:QTX74 RDT73:RDT74 RNP73:RNP74 RXL73:RXL74 SHH73:SHH74 SRD73:SRD74 TAZ73:TAZ74 TKV73:TKV74 TUR73:TUR74 UEN73:UEN74 UOJ73:UOJ74 UYF73:UYF74 VIB73:VIB74 VRX73:VRX74 WBT73:WBT74 WLP73:WLP74 WVL73:WVL74 JI72:JI76 TE72:TE76 ADA72:ADA76 AMW72:AMW76 AWS72:AWS76 BGO72:BGO76 BQK72:BQK76 CAG72:CAG76 CKC72:CKC76 CTY72:CTY76 DDU72:DDU76 DNQ72:DNQ76 DXM72:DXM76 EHI72:EHI76 ERE72:ERE76 FBA72:FBA76 FKW72:FKW76 FUS72:FUS76 GEO72:GEO76 GOK72:GOK76 GYG72:GYG76 HIC72:HIC76 HRY72:HRY76 IBU72:IBU76 ILQ72:ILQ76 IVM72:IVM76 JFI72:JFI76 JPE72:JPE76 JZA72:JZA76 KIW72:KIW76 KSS72:KSS76 LCO72:LCO76 LMK72:LMK76 LWG72:LWG76 MGC72:MGC76 MPY72:MPY76 MZU72:MZU76 NJQ72:NJQ76 NTM72:NTM76 ODI72:ODI76 ONE72:ONE76 OXA72:OXA76 PGW72:PGW76 PQS72:PQS76 QAO72:QAO76 QKK72:QKK76 QUG72:QUG76 REC72:REC76 RNY72:RNY76 RXU72:RXU76 SHQ72:SHQ76 SRM72:SRM76 TBI72:TBI76 TLE72:TLE76 TVA72:TVA76 UEW72:UEW76 UOS72:UOS76 UYO72:UYO76 VIK72:VIK76 VSG72:VSG76 WCC72:WCC76 WLY72:WLY76 WVU72:WVU76 JE71:JE76 TA71:TA76 ACW71:ACW76 AMS71:AMS76 AWO71:AWO76 BGK71:BGK76 BQG71:BQG76 CAC71:CAC76 CJY71:CJY76 CTU71:CTU76 DDQ71:DDQ76 DNM71:DNM76 DXI71:DXI76 EHE71:EHE76 ERA71:ERA76 FAW71:FAW76 FKS71:FKS76 FUO71:FUO76 GEK71:GEK76 GOG71:GOG76 GYC71:GYC76 HHY71:HHY76 HRU71:HRU76 IBQ71:IBQ76 ILM71:ILM76 IVI71:IVI76 JFE71:JFE76 JPA71:JPA76 JYW71:JYW76 KIS71:KIS76 KSO71:KSO76 LCK71:LCK76 LMG71:LMG76 LWC71:LWC76 MFY71:MFY76 MPU71:MPU76 MZQ71:MZQ76 NJM71:NJM76 NTI71:NTI76 ODE71:ODE76 ONA71:ONA76 OWW71:OWW76 PGS71:PGS76 PQO71:PQO76 QAK71:QAK76 QKG71:QKG76 QUC71:QUC76 RDY71:RDY76 RNU71:RNU76 RXQ71:RXQ76 SHM71:SHM76 SRI71:SRI76 TBE71:TBE76 TLA71:TLA76 TUW71:TUW76 UES71:UES76 UOO71:UOO76 UYK71:UYK76 VIG71:VIG76 VSC71:VSC76 WBY71:WBY76 WLU71:WLU76 JH71 TD71 ACZ71 AMV71 AWR71 BGN71 BQJ71 CAF71 CKB71 CTX71 DDT71 DNP71 DXL71 EHH71 ERD71 FAZ71 FKV71 FUR71 GEN71 GOJ71 GYF71 HIB71 HRX71 IBT71 ILP71 IVL71 JFH71 JPD71 JYZ71 KIV71 KSR71 LCN71 LMJ71 LWF71 MGB71 MPX71 MZT71 NJP71 NTL71 ODH71 OND71 OWZ71 PGV71 PQR71 QAN71 QKJ71 QUF71 REB71 RNX71 RXT71 SHP71 SRL71 TBH71 TLD71 TUZ71 UEV71 UOR71 UYN71 VIJ71 VSF71 WCB71 WLX71 L73:L80 A87 Q81 O85:O86 A85 D85:D88 O82:O83 M81:M84 M8:M12 Q8:Q10 U8:U9 I8:I13 M16 O17:O18 L13 D18:D20 O11:O12 AC10:AC12 A18 Y10:Y12 R25 R27 O25:O27 I16:I31 L27 L17:L25 U26:U27 WVW29:WVW30 WMA29:WMA30 WCE29:WCE30 VSI29:VSI30 VIM29:VIM30 UYQ29:UYQ30 UOU29:UOU30 UEY29:UEY30 TVC29:TVC30 TLG29:TLG30 TBK29:TBK30 SRO29:SRO30 SHS29:SHS30 RXW29:RXW30 ROA29:ROA30 REE29:REE30 QUI29:QUI30 QKM29:QKM30 QAQ29:QAQ30 PQU29:PQU30 PGY29:PGY30 OXC29:OXC30 ONG29:ONG30 ODK29:ODK30 NTO29:NTO30 NJS29:NJS30 MZW29:MZW30 MQA29:MQA30 MGE29:MGE30 LWI29:LWI30 LMM29:LMM30 LCQ29:LCQ30 KSU29:KSU30 KIY29:KIY30 JZC29:JZC30 JPG29:JPG30 JFK29:JFK30 IVO29:IVO30 ILS29:ILS30 IBW29:IBW30 HSA29:HSA30 HIE29:HIE30 GYI29:GYI30 GOM29:GOM30 GEQ29:GEQ30 FUU29:FUU30 FKY29:FKY30 FBC29:FBC30 ERG29:ERG30 EHK29:EHK30 DXO29:DXO30 DNS29:DNS30 DDW29:DDW30 CUA29:CUA30 CKE29:CKE30 CAI29:CAI30 BQM29:BQM30 BGQ29:BGQ30 AWU29:AWU30 AMY29:AMY30 ADC29:ADC30 TG29:TG30 JK29:JK30 O29:O30 WWG28:WWG30 WMK28:WMK30 WCO28:WCO30 VSS28:VSS30 VIW28:VIW30 UZA28:UZA30 UPE28:UPE30 UFI28:UFI30 TVM28:TVM30 TLQ28:TLQ30 TBU28:TBU30 SRY28:SRY30 SIC28:SIC30 RYG28:RYG30 ROK28:ROK30 REO28:REO30 QUS28:QUS30 QKW28:QKW30 QBA28:QBA30 PRE28:PRE30 PHI28:PHI30 OXM28:OXM30 ONQ28:ONQ30 ODU28:ODU30 NTY28:NTY30 NKC28:NKC30 NAG28:NAG30 MQK28:MQK30 MGO28:MGO30 LWS28:LWS30 LMW28:LMW30 LDA28:LDA30 KTE28:KTE30 KJI28:KJI30 JZM28:JZM30 JPQ28:JPQ30 JFU28:JFU30 IVY28:IVY30 IMC28:IMC30 ICG28:ICG30 HSK28:HSK30 HIO28:HIO30 GYS28:GYS30 GOW28:GOW30 GFA28:GFA30 FVE28:FVE30 FLI28:FLI30 FBM28:FBM30 ERQ28:ERQ30 EHU28:EHU30 DXY28:DXY30 DOC28:DOC30 DEG28:DEG30 CUK28:CUK30 CKO28:CKO30 CAS28:CAS30 BQW28:BQW30 BHA28:BHA30 AXE28:AXE30 ANI28:ANI30 ADM28:ADM30 TQ28:TQ30 JU28:JU30 Y28:Y30 WWK28:WWK30 WMO28:WMO30 WCS28:WCS30 VSW28:VSW30 VJA28:VJA30 UZE28:UZE30 UPI28:UPI30 UFM28:UFM30 TVQ28:TVQ30 TLU28:TLU30 TBY28:TBY30 SSC28:SSC30 SIG28:SIG30 RYK28:RYK30 ROO28:ROO30 RES28:RES30 QUW28:QUW30 QLA28:QLA30 QBE28:QBE30 PRI28:PRI30 PHM28:PHM30 OXQ28:OXQ30 ONU28:ONU30 ODY28:ODY30 NUC28:NUC30 NKG28:NKG30 NAK28:NAK30 MQO28:MQO30 MGS28:MGS30 LWW28:LWW30 LNA28:LNA30 LDE28:LDE30 KTI28:KTI30 KJM28:KJM30 JZQ28:JZQ30 JPU28:JPU30 JFY28:JFY30 IWC28:IWC30 IMG28:IMG30 ICK28:ICK30 HSO28:HSO30 HIS28:HIS30 GYW28:GYW30 GPA28:GPA30 GFE28:GFE30 FVI28:FVI30 FLM28:FLM30 FBQ28:FBQ30 ERU28:ERU30 EHY28:EHY30 DYC28:DYC30 DOG28:DOG30 DEK28:DEK30 CUO28:CUO30 CKS28:CKS30 CAW28:CAW30 BRA28:BRA30 BHE28:BHE30 AXI28:AXI30 ANM28:ANM30 ADQ28:ADQ30 TU28:TU30 JY28:JY30 AC28:AC30 WVI36 WLM36 WBQ36 VRU36 VHY36 UYC36 UOG36 UEK36 TUO36 TKS36 TAW36 SRA36 SHE36 RXI36 RNM36 RDQ36 QTU36 QJY36 QAC36 PQG36 PGK36 OWO36 OMS36 OCW36 NTA36 NJE36 MZI36 MPM36 MFQ36 LVU36 LLY36 LCC36 KSG36 KIK36 JYO36 JOS36 JEW36 IVA36 ILE36 IBI36 HRM36 HHQ36 GXU36 GNY36 GEC36 FUG36 FKK36 FAO36 EQS36 EGW36 DXA36 DNE36 DDI36 CTM36 CJQ36 BZU36 BPY36 BGC36 AWG36 AMK36 ACO36 SS36 IW36 A36 WVL36:WVL38 WLP36:WLP38 WBT36:WBT38 VRX36:VRX38 VIB36:VIB38 UYF36:UYF38 UOJ36:UOJ38 UEN36:UEN38 TUR36:TUR38 TKV36:TKV38 TAZ36:TAZ38 SRD36:SRD38 SHH36:SHH38 RXL36:RXL38 RNP36:RNP38 RDT36:RDT38 QTX36:QTX38 QKB36:QKB38 QAF36:QAF38 PQJ36:PQJ38 PGN36:PGN38 OWR36:OWR38 OMV36:OMV38 OCZ36:OCZ38 NTD36:NTD38 NJH36:NJH38 MZL36:MZL38 MPP36:MPP38 MFT36:MFT38 LVX36:LVX38 LMB36:LMB38 LCF36:LCF38 KSJ36:KSJ38 KIN36:KIN38 JYR36:JYR38 JOV36:JOV38 JEZ36:JEZ38 IVD36:IVD38 ILH36:ILH38 IBL36:IBL38 HRP36:HRP38 HHT36:HHT38 GXX36:GXX38 GOB36:GOB38 GEF36:GEF38 FUJ36:FUJ38 FKN36:FKN38 FAR36:FAR38 EQV36:EQV38 EGZ36:EGZ38 DXD36:DXD38 DNH36:DNH38 DDL36:DDL38 CTP36:CTP38 CJT36:CJT38 BZX36:BZX38 BQB36:BQB38 BGF36:BGF38 AWJ36:AWJ38 AMN36:AMN38 ACR36:ACR38 SV36:SV38 IZ36:IZ38 D36:D38 WVU28:WVU30 WLY28:WLY30 WCC28:WCC30 VSG28:VSG30 VIK28:VIK30 UYO28:UYO30 UOS28:UOS30 UEW28:UEW30 TVA28:TVA30 TLE28:TLE30 TBI28:TBI30 SRM28:SRM30 SHQ28:SHQ30 RXU28:RXU30 RNY28:RNY30 REC28:REC30 QUG28:QUG30 QKK28:QKK30 QAO28:QAO30 PQS28:PQS30 PGW28:PGW30 OXA28:OXA30 ONE28:ONE30 ODI28:ODI30 NTM28:NTM30 NJQ28:NJQ30 MZU28:MZU30 MPY28:MPY30 MGC28:MGC30 LWG28:LWG30 LMK28:LMK30 LCO28:LCO30 KSS28:KSS30 KIW28:KIW30 JZA28:JZA30 JPE28:JPE30 JFI28:JFI30 IVM28:IVM30 ILQ28:ILQ30 IBU28:IBU30 HRY28:HRY30 HIC28:HIC30 GYG28:GYG30 GOK28:GOK30 GEO28:GEO30 FUS28:FUS30 FKW28:FKW30 FBA28:FBA30 ERE28:ERE30 EHI28:EHI30 DXM28:DXM30 DNQ28:DNQ30 DDU28:DDU30 CTY28:CTY30 CKC28:CKC30 CAG28:CAG30 BQK28:BQK30 BGO28:BGO30 AWS28:AWS30 AMW28:AMW30 ADA28:ADA30 TE28:TE30 JI28:JI30 M26:M30 WVW35:WVW36 WMA35:WMA36 WCE35:WCE36 VSI35:VSI36 VIM35:VIM36 UYQ35:UYQ36 UOU35:UOU36 UEY35:UEY36 TVC35:TVC36 TLG35:TLG36 TBK35:TBK36 SRO35:SRO36 SHS35:SHS36 RXW35:RXW36 ROA35:ROA36 REE35:REE36 QUI35:QUI36 QKM35:QKM36 QAQ35:QAQ36 PQU35:PQU36 PGY35:PGY36 OXC35:OXC36 ONG35:ONG36 ODK35:ODK36 NTO35:NTO36 NJS35:NJS36 MZW35:MZW36 MQA35:MQA36 MGE35:MGE36 LWI35:LWI36 LMM35:LMM36 LCQ35:LCQ36 KSU35:KSU36 KIY35:KIY36 JZC35:JZC36 JPG35:JPG36 JFK35:JFK36 IVO35:IVO36 ILS35:ILS36 IBW35:IBW36 HSA35:HSA36 HIE35:HIE36 GYI35:GYI36 GOM35:GOM36 GEQ35:GEQ36 FUU35:FUU36 FKY35:FKY36 FBC35:FBC36 ERG35:ERG36 EHK35:EHK36 DXO35:DXO36 DNS35:DNS36 DDW35:DDW36 CUA35:CUA36 CKE35:CKE36 CAI35:CAI36 BQM35:BQM36 BGQ35:BGQ36 AWU35:AWU36 AMY35:AMY36 ADC35:ADC36 TG35:TG36 JK35:JK36 O35:O36 WVU34 WLY34 WCC34 VSG34 VIK34 UYO34 UOS34 UEW34 TVA34 TLE34 TBI34 SRM34 SHQ34 RXU34 RNY34 REC34 QUG34 QKK34 QAO34 PQS34 PGW34 OXA34 ONE34 ODI34 NTM34 NJQ34 MZU34 MPY34 MGC34 LWG34 LMK34 LCO34 KSS34 KIW34 JZA34 JPE34 JFI34 IVM34 ILQ34 IBU34 HRY34 HIC34 GYG34 GOK34 GEO34 FUS34 FKW34 FBA34 ERE34 EHI34 DXM34 DNQ34 DDU34 CTY34 CKC34 CAG34 BQK34 BGO34 AWS34 AMW34 ADA34 TE34 JI34 M34 WVY28 WMC28 WCG28 VSK28 VIO28 UYS28 UOW28 UFA28 TVE28 TLI28 TBM28 SRQ28 SHU28 RXY28 ROC28 REG28 QUK28 QKO28 QAS28 PQW28 PHA28 OXE28 ONI28 ODM28 NTQ28 NJU28 MZY28 MQC28 MGG28 LWK28 LMO28 LCS28 KSW28 KJA28 JZE28 JPI28 JFM28 IVQ28 ILU28 IBY28 HSC28 HIG28 GYK28 GOO28 GES28 FUW28 FLA28 FBE28 ERI28 EHM28 DXQ28 DNU28 DDY28 CUC28 CKG28 CAK28 BQO28 BGS28 AWW28 ANA28 ADE28 TI28 JM28 Q26:Q28 WVT31 WLX31 WCB31 VSF31 VIJ31 UYN31 UOR31 UEV31 TUZ31 TLD31 TBH31 SRL31 SHP31 RXT31 RNX31 REB31 QUF31 QKJ31 QAN31 PQR31 PGV31 OWZ31 OND31 ODH31 NTL31 NJP31 MZT31 MPX31 MGB31 LWF31 LMJ31 LCN31 KSR31 KIV31 JYZ31 JPD31 JFH31 IVL31 ILP31 IBT31 HRX31 HIB31 GYF31 GOJ31 GEN31 FUR31 FKV31 FAZ31 ERD31 EHH31 DXL31 DNP31 DDT31 CTX31 CKB31 CAF31 BQJ31 BGN31 AWR31 AMV31 ACZ31 TD31 JH31 L31 WVQ28:WVQ31 WLU28:WLU31 WBY28:WBY31 VSC28:VSC31 VIG28:VIG31 UYK28:UYK31 UOO28:UOO31 UES28:UES31 TUW28:TUW31 TLA28:TLA31 TBE28:TBE31 SRI28:SRI31 SHM28:SHM31 RXQ28:RXQ31 RNU28:RNU31 RDY28:RDY31 QUC28:QUC31 QKG28:QKG31 QAK28:QAK31 PQO28:PQO31 PGS28:PGS31 OWW28:OWW31 ONA28:ONA31 ODE28:ODE31 NTI28:NTI31 NJM28:NJM31 MZQ28:MZQ31 MPU28:MPU31 MFY28:MFY31 LWC28:LWC31 LMG28:LMG31 LCK28:LCK31 KSO28:KSO31 KIS28:KIS31 JYW28:JYW31 JPA28:JPA31 JFE28:JFE31 IVI28:IVI31 ILM28:ILM31 IBQ28:IBQ31 HRU28:HRU31 HHY28:HHY31 GYC28:GYC31 GOG28:GOG31 GEK28:GEK31 FUO28:FUO31 FKS28:FKS31 FAW28:FAW31 ERA28:ERA31 EHE28:EHE31 DXI28:DXI31 DNM28:DNM31 DDQ28:DDQ31 CTU28:CTU31 CJY28:CJY31 CAC28:CAC31 BQG28:BQG31 BGK28:BGK31 AWO28:AWO31 AMS28:AMS31 ACW28:ACW31 TA28:TA31 JE28:JE31 WBY34:WBY42 VSC34:VSC42 VIG34:VIG42 UYK34:UYK42 UOO34:UOO42 UES34:UES42 TUW34:TUW42 TLA34:TLA42 TBE34:TBE42 SRI34:SRI42 SHM34:SHM42 RXQ34:RXQ42 RNU34:RNU42 RDY34:RDY42 QUC34:QUC42 QKG34:QKG42 QAK34:QAK42 PQO34:PQO42 PGS34:PGS42 OWW34:OWW42 ONA34:ONA42 ODE34:ODE42 NTI34:NTI42 NJM34:NJM42 MZQ34:MZQ42 MPU34:MPU42 MFY34:MFY42 LWC34:LWC42 LMG34:LMG42 LCK34:LCK42 KSO34:KSO42 KIS34:KIS42 JYW34:JYW42 JPA34:JPA42 JFE34:JFE42 IVI34:IVI42 ILM34:ILM42 IBQ34:IBQ42 HRU34:HRU42 HHY34:HHY42 GYC34:GYC42 GOG34:GOG42 GEK34:GEK42 FUO34:FUO42 FKS34:FKS42 FAW34:FAW42 ERA34:ERA42 EHE34:EHE42 DXI34:DXI42 DNM34:DNM42 DDQ34:DDQ42 CTU34:CTU42 CJY34:CJY42 CAC34:CAC42 BQG34:BQG42 BGK34:BGK42 AWO34:AWO42 AMS34:AMS42 ACW34:ACW42 TA34:TA42 JE34:JE42 WVT35:WVT42 WLX35:WLX42 WCB35:WCB42 VSF35:VSF42 VIJ35:VIJ42 UYN35:UYN42 UOR35:UOR42 UEV35:UEV42 TUZ35:TUZ42 TLD35:TLD42 TBH35:TBH42 SRL35:SRL42 SHP35:SHP42 RXT35:RXT42 RNX35:RNX42 REB35:REB42 QUF35:QUF42 QKJ35:QKJ42 QAN35:QAN42 PQR35:PQR42 PGV35:PGV42 OWZ35:OWZ42 OND35:OND42 ODH35:ODH42 NTL35:NTL42 NJP35:NJP42 MZT35:MZT42 MPX35:MPX42 MGB35:MGB42 LWF35:LWF42 LMJ35:LMJ42 LCN35:LCN42 KSR35:KSR42 KIV35:KIV42 JYZ35:JYZ42 JPD35:JPD42 JFH35:JFH42 IVL35:IVL42 ILP35:ILP42 IBT35:IBT42 HRX35:HRX42 HIB35:HIB42 GYF35:GYF42 GOJ35:GOJ42 GEN35:GEN42 FUR35:FUR42 FKV35:FKV42 FAZ35:FAZ42 ERD35:ERD42 EHH35:EHH42 DXL35:DXL42 DNP35:DNP42 DDT35:DDT42 CTX35:CTX42 CKB35:CKB42 CAF35:CAF42 BQJ35:BQJ42 BGN35:BGN42 AWR35:AWR42 AMV35:AMV42 ACZ35:ACZ42 TD35:TD42 JH35:JH42 WVZ42 WMD42 WCH42 VSL42 VIP42 UYT42 UOX42 UFB42 TVF42 TLJ42 TBN42 SRR42 SHV42 RXZ42 ROD42 REH42 QUL42 QKP42 QAT42 PQX42 PHB42 OXF42 ONJ42 ODN42 NTR42 NJV42 MZZ42 MQD42 MGH42 LWL42 LMP42 LCT42 KSX42 KJB42 JZF42 JPJ42 JFN42 IVR42 ILV42 IBZ42 HSD42 HIH42 GYL42 GOP42 GET42 FUX42 FLB42 FBF42 ERJ42 EHN42 DXR42 DNV42 DDZ42 CUD42 CKH42 CAL42 BQP42 BGT42 AWX42 ANB42 ADF42 TJ42 JN42 R42 R44 WVW42 WMA42 WCE42 VSI42 VIM42 UYQ42 UOU42 UEY42 TVC42 TLG42 TBK42 SRO42 SHS42 RXW42 ROA42 REE42 QUI42 QKM42 QAQ42 PQU42 PGY42 OXC42 ONG42 ODK42 NTO42 NJS42 MZW42 MQA42 MGE42 LWI42 LMM42 LCQ42 KSU42 KIY42 JZC42 JPG42 JFK42 IVO42 ILS42 IBW42 HSA42 HIE42 GYI42 GOM42 GEQ42 FUU42 FKY42 FBC42 ERG42 EHK42 DXO42 DNS42 DDW42 CUA42 CKE42 CAI42 BQM42 BGQ42 AWU42 AMY42 ADC42 TG42 JK42 O44 O42 WVQ34:WVQ42 WLU34:WLU42 L35:L42 L45 I34:I45 U43:U44">
      <formula1>"□,■"</formula1>
    </dataValidation>
    <dataValidation type="list" allowBlank="1" showDropDown="1" showInputMessage="1" showErrorMessage="1" sqref="L26">
      <formula1>"□,■"</formula1>
    </dataValidation>
  </dataValidations>
  <printOptions horizontalCentered="1"/>
  <pageMargins left="0.23622047244094488" right="0.23622047244094488" top="0.74803149606299213" bottom="0.74803149606299213" header="0.31496062992125984" footer="0.31496062992125984"/>
  <pageSetup paperSize="9" scale="44" fitToWidth="1" fitToHeight="0" orientation="landscape" usePrinterDefaults="1" r:id="rId1"/>
  <headerFooter alignWithMargins="0"/>
  <rowBreaks count="1" manualBreakCount="1">
    <brk id="59"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53"/>
  <sheetViews>
    <sheetView view="pageBreakPreview" zoomScaleSheetLayoutView="100" workbookViewId="0"/>
  </sheetViews>
  <sheetFormatPr defaultRowHeight="13.5"/>
  <cols>
    <col min="1" max="1" width="36.0078125" style="358" customWidth="1"/>
    <col min="2" max="2" width="17.16796875" style="358" customWidth="1"/>
    <col min="3" max="5" width="9.5" style="358" customWidth="1"/>
    <col min="6" max="15" width="4.15625" style="358" customWidth="1"/>
    <col min="16" max="1025" width="12.0078125" style="358" customWidth="1"/>
  </cols>
  <sheetData>
    <row r="1" spans="1:15" ht="15.2" customHeight="1">
      <c r="A1" s="250" t="s">
        <v>560</v>
      </c>
    </row>
    <row r="2" spans="1:15" ht="15.2" customHeight="1">
      <c r="A2" s="321"/>
      <c r="B2" s="321"/>
      <c r="C2" s="321"/>
      <c r="D2" s="321"/>
      <c r="E2" s="321"/>
      <c r="F2" s="321"/>
      <c r="G2" s="345" t="s">
        <v>33</v>
      </c>
      <c r="H2" s="345"/>
      <c r="I2" s="345"/>
      <c r="J2" s="345"/>
      <c r="K2" s="345"/>
      <c r="L2" s="345"/>
      <c r="M2" s="345"/>
      <c r="N2" s="345"/>
      <c r="O2" s="345"/>
    </row>
    <row r="3" spans="1:15" ht="15.2" customHeight="1">
      <c r="A3" s="321" t="s">
        <v>443</v>
      </c>
      <c r="B3" s="321"/>
      <c r="C3" s="321"/>
      <c r="D3" s="321"/>
      <c r="E3" s="321"/>
      <c r="F3" s="321"/>
      <c r="G3" s="321"/>
      <c r="H3" s="321"/>
      <c r="I3" s="321"/>
      <c r="J3" s="321"/>
      <c r="K3" s="321"/>
      <c r="L3" s="321"/>
      <c r="M3" s="321"/>
      <c r="N3" s="321"/>
      <c r="O3" s="321"/>
    </row>
    <row r="4" spans="1:15" ht="22.5" customHeight="1">
      <c r="A4" s="321"/>
      <c r="B4" s="321"/>
      <c r="C4" s="345" t="s">
        <v>556</v>
      </c>
      <c r="D4" s="345"/>
      <c r="E4" s="345"/>
      <c r="F4" s="345"/>
      <c r="G4" s="345"/>
      <c r="H4" s="345"/>
      <c r="I4" s="345"/>
      <c r="J4" s="345"/>
      <c r="K4" s="345"/>
      <c r="L4" s="345"/>
      <c r="M4" s="345"/>
      <c r="N4" s="321"/>
      <c r="O4" s="321"/>
    </row>
    <row r="5" spans="1:15" ht="15.2" customHeight="1"/>
    <row r="6" spans="1:15" ht="15.2" customHeight="1">
      <c r="A6" s="311" t="s">
        <v>651</v>
      </c>
      <c r="B6" s="311"/>
      <c r="C6" s="311"/>
      <c r="D6" s="311"/>
      <c r="E6" s="311"/>
      <c r="F6" s="311"/>
      <c r="G6" s="311"/>
      <c r="H6" s="311"/>
      <c r="I6" s="311"/>
      <c r="J6" s="311"/>
      <c r="K6" s="311"/>
      <c r="L6" s="311"/>
      <c r="M6" s="311"/>
      <c r="N6" s="311"/>
      <c r="O6" s="311"/>
    </row>
    <row r="7" spans="1:15" ht="15.2" customHeight="1">
      <c r="A7" s="311" t="s">
        <v>109</v>
      </c>
      <c r="B7" s="311"/>
      <c r="C7" s="311"/>
      <c r="D7" s="311"/>
      <c r="E7" s="311"/>
      <c r="F7" s="311"/>
      <c r="G7" s="311"/>
      <c r="H7" s="311"/>
      <c r="I7" s="311"/>
      <c r="J7" s="311"/>
      <c r="K7" s="311"/>
      <c r="L7" s="311"/>
      <c r="M7" s="311"/>
      <c r="N7" s="311"/>
      <c r="O7" s="311"/>
    </row>
    <row r="8" spans="1:15" ht="15.2" customHeight="1"/>
    <row r="9" spans="1:15" ht="15.2" customHeight="1">
      <c r="A9" s="250" t="s">
        <v>124</v>
      </c>
    </row>
    <row r="10" spans="1:15" ht="15.2" customHeight="1"/>
    <row r="11" spans="1:15" ht="22.5" customHeight="1">
      <c r="D11" s="449" t="s">
        <v>159</v>
      </c>
      <c r="E11" s="449"/>
      <c r="F11" s="460" t="s">
        <v>65</v>
      </c>
      <c r="G11" s="461" t="s">
        <v>163</v>
      </c>
      <c r="H11" s="461"/>
      <c r="I11" s="461"/>
      <c r="J11" s="461"/>
      <c r="K11" s="461"/>
      <c r="L11" s="461"/>
      <c r="M11" s="461"/>
      <c r="N11" s="461"/>
      <c r="O11" s="462"/>
    </row>
    <row r="12" spans="1:15" ht="15.2" customHeight="1">
      <c r="D12" s="345"/>
      <c r="E12" s="345"/>
    </row>
    <row r="13" spans="1:15" ht="22.5" customHeight="1">
      <c r="A13" s="449" t="s">
        <v>199</v>
      </c>
      <c r="B13" s="449" t="s">
        <v>101</v>
      </c>
      <c r="C13" s="449" t="s">
        <v>200</v>
      </c>
      <c r="D13" s="449"/>
      <c r="E13" s="449"/>
      <c r="F13" s="449"/>
      <c r="G13" s="449"/>
      <c r="H13" s="449"/>
      <c r="I13" s="449"/>
      <c r="J13" s="449"/>
      <c r="K13" s="449"/>
      <c r="L13" s="449"/>
      <c r="M13" s="449"/>
      <c r="N13" s="449"/>
      <c r="O13" s="449"/>
    </row>
    <row r="14" spans="1:15" ht="15.2" customHeight="1">
      <c r="A14" s="450" t="s">
        <v>205</v>
      </c>
      <c r="B14" s="449" t="s">
        <v>49</v>
      </c>
      <c r="C14" s="449" t="s">
        <v>72</v>
      </c>
      <c r="D14" s="449"/>
      <c r="E14" s="449"/>
      <c r="F14" s="449"/>
      <c r="G14" s="449"/>
      <c r="H14" s="449"/>
      <c r="I14" s="449"/>
      <c r="J14" s="449"/>
      <c r="K14" s="449"/>
      <c r="L14" s="449"/>
      <c r="M14" s="449"/>
      <c r="N14" s="449"/>
      <c r="O14" s="449"/>
    </row>
    <row r="15" spans="1:15" ht="15.2" customHeight="1">
      <c r="A15" s="451"/>
      <c r="B15" s="455" t="s">
        <v>80</v>
      </c>
      <c r="C15" s="449"/>
      <c r="D15" s="449"/>
      <c r="E15" s="449"/>
      <c r="F15" s="449"/>
      <c r="G15" s="449"/>
      <c r="H15" s="449"/>
      <c r="I15" s="449"/>
      <c r="J15" s="449"/>
      <c r="K15" s="449"/>
      <c r="L15" s="449"/>
      <c r="M15" s="449"/>
      <c r="N15" s="449"/>
      <c r="O15" s="449"/>
    </row>
    <row r="16" spans="1:15" ht="15.2" customHeight="1">
      <c r="A16" s="452"/>
      <c r="B16" s="455" t="s">
        <v>80</v>
      </c>
      <c r="C16" s="449"/>
      <c r="D16" s="449"/>
      <c r="E16" s="449"/>
      <c r="F16" s="449"/>
      <c r="G16" s="449"/>
      <c r="H16" s="449"/>
      <c r="I16" s="449"/>
      <c r="J16" s="449"/>
      <c r="K16" s="449"/>
      <c r="L16" s="449"/>
      <c r="M16" s="449"/>
      <c r="N16" s="449"/>
      <c r="O16" s="449"/>
    </row>
    <row r="17" spans="1:15" ht="15.2" customHeight="1">
      <c r="A17" s="451" t="s">
        <v>170</v>
      </c>
      <c r="B17" s="455" t="s">
        <v>80</v>
      </c>
      <c r="C17" s="449"/>
      <c r="D17" s="449"/>
      <c r="E17" s="449"/>
      <c r="F17" s="449"/>
      <c r="G17" s="449"/>
      <c r="H17" s="449"/>
      <c r="I17" s="449"/>
      <c r="J17" s="449"/>
      <c r="K17" s="449"/>
      <c r="L17" s="449"/>
      <c r="M17" s="449"/>
      <c r="N17" s="449"/>
      <c r="O17" s="449"/>
    </row>
    <row r="18" spans="1:15" ht="15.2" customHeight="1">
      <c r="A18" s="451"/>
      <c r="B18" s="455" t="s">
        <v>80</v>
      </c>
      <c r="C18" s="449"/>
      <c r="D18" s="449"/>
      <c r="E18" s="449"/>
      <c r="F18" s="449"/>
      <c r="G18" s="449"/>
      <c r="H18" s="449"/>
      <c r="I18" s="449"/>
      <c r="J18" s="449"/>
      <c r="K18" s="449"/>
      <c r="L18" s="449"/>
      <c r="M18" s="449"/>
      <c r="N18" s="449"/>
      <c r="O18" s="449"/>
    </row>
    <row r="19" spans="1:15" ht="15.2" customHeight="1">
      <c r="A19" s="451"/>
      <c r="B19" s="455" t="s">
        <v>80</v>
      </c>
      <c r="C19" s="449"/>
      <c r="D19" s="449"/>
      <c r="E19" s="449"/>
      <c r="F19" s="449"/>
      <c r="G19" s="449"/>
      <c r="H19" s="449"/>
      <c r="I19" s="449"/>
      <c r="J19" s="449"/>
      <c r="K19" s="449"/>
      <c r="L19" s="449"/>
      <c r="M19" s="449"/>
      <c r="N19" s="449"/>
      <c r="O19" s="449"/>
    </row>
    <row r="20" spans="1:15" ht="15.2" customHeight="1">
      <c r="A20" s="450" t="s">
        <v>16</v>
      </c>
      <c r="B20" s="455" t="s">
        <v>80</v>
      </c>
      <c r="C20" s="449"/>
      <c r="D20" s="449"/>
      <c r="E20" s="449"/>
      <c r="F20" s="449"/>
      <c r="G20" s="449"/>
      <c r="H20" s="449"/>
      <c r="I20" s="449"/>
      <c r="J20" s="449"/>
      <c r="K20" s="449"/>
      <c r="L20" s="449"/>
      <c r="M20" s="449"/>
      <c r="N20" s="449"/>
      <c r="O20" s="449"/>
    </row>
    <row r="21" spans="1:15" ht="15.2" customHeight="1">
      <c r="A21" s="451"/>
      <c r="B21" s="455" t="s">
        <v>80</v>
      </c>
      <c r="C21" s="449"/>
      <c r="D21" s="449"/>
      <c r="E21" s="449"/>
      <c r="F21" s="449"/>
      <c r="G21" s="449"/>
      <c r="H21" s="449"/>
      <c r="I21" s="449"/>
      <c r="J21" s="449"/>
      <c r="K21" s="449"/>
      <c r="L21" s="449"/>
      <c r="M21" s="449"/>
      <c r="N21" s="449"/>
      <c r="O21" s="449"/>
    </row>
    <row r="22" spans="1:15" ht="15.2" customHeight="1">
      <c r="A22" s="452"/>
      <c r="B22" s="455" t="s">
        <v>80</v>
      </c>
      <c r="C22" s="449"/>
      <c r="D22" s="449"/>
      <c r="E22" s="449"/>
      <c r="F22" s="449"/>
      <c r="G22" s="449"/>
      <c r="H22" s="449"/>
      <c r="I22" s="449"/>
      <c r="J22" s="449"/>
      <c r="K22" s="449"/>
      <c r="L22" s="449"/>
      <c r="M22" s="449"/>
      <c r="N22" s="449"/>
      <c r="O22" s="449"/>
    </row>
    <row r="23" spans="1:15" ht="15.2" customHeight="1">
      <c r="A23" s="450" t="s">
        <v>110</v>
      </c>
      <c r="B23" s="455" t="s">
        <v>80</v>
      </c>
      <c r="C23" s="449"/>
      <c r="D23" s="449"/>
      <c r="E23" s="449"/>
      <c r="F23" s="449"/>
      <c r="G23" s="449"/>
      <c r="H23" s="449"/>
      <c r="I23" s="449"/>
      <c r="J23" s="449"/>
      <c r="K23" s="449"/>
      <c r="L23" s="449"/>
      <c r="M23" s="449"/>
      <c r="N23" s="449"/>
      <c r="O23" s="449"/>
    </row>
    <row r="24" spans="1:15" ht="15.2" customHeight="1">
      <c r="A24" s="451"/>
      <c r="B24" s="455" t="s">
        <v>80</v>
      </c>
      <c r="C24" s="449"/>
      <c r="D24" s="449"/>
      <c r="E24" s="449"/>
      <c r="F24" s="449"/>
      <c r="G24" s="449"/>
      <c r="H24" s="449"/>
      <c r="I24" s="449"/>
      <c r="J24" s="449"/>
      <c r="K24" s="449"/>
      <c r="L24" s="449"/>
      <c r="M24" s="449"/>
      <c r="N24" s="449"/>
      <c r="O24" s="449"/>
    </row>
    <row r="25" spans="1:15" ht="15.2" customHeight="1">
      <c r="A25" s="452"/>
      <c r="B25" s="455" t="s">
        <v>80</v>
      </c>
      <c r="C25" s="449"/>
      <c r="D25" s="449"/>
      <c r="E25" s="449"/>
      <c r="F25" s="449"/>
      <c r="G25" s="449"/>
      <c r="H25" s="449"/>
      <c r="I25" s="449"/>
      <c r="J25" s="449"/>
      <c r="K25" s="449"/>
      <c r="L25" s="449"/>
      <c r="M25" s="449"/>
      <c r="N25" s="449"/>
      <c r="O25" s="449"/>
    </row>
    <row r="26" spans="1:15" ht="15.2" customHeight="1">
      <c r="A26" s="450" t="s">
        <v>206</v>
      </c>
      <c r="B26" s="455" t="s">
        <v>80</v>
      </c>
      <c r="C26" s="449"/>
      <c r="D26" s="449"/>
      <c r="E26" s="449"/>
      <c r="F26" s="449"/>
      <c r="G26" s="449"/>
      <c r="H26" s="449"/>
      <c r="I26" s="449"/>
      <c r="J26" s="449"/>
      <c r="K26" s="449"/>
      <c r="L26" s="449"/>
      <c r="M26" s="449"/>
      <c r="N26" s="449"/>
      <c r="O26" s="449"/>
    </row>
    <row r="27" spans="1:15" ht="15.2" customHeight="1">
      <c r="A27" s="451"/>
      <c r="B27" s="455" t="s">
        <v>80</v>
      </c>
      <c r="C27" s="449"/>
      <c r="D27" s="449"/>
      <c r="E27" s="449"/>
      <c r="F27" s="449"/>
      <c r="G27" s="449"/>
      <c r="H27" s="449"/>
      <c r="I27" s="449"/>
      <c r="J27" s="449"/>
      <c r="K27" s="449"/>
      <c r="L27" s="449"/>
      <c r="M27" s="449"/>
      <c r="N27" s="449"/>
      <c r="O27" s="449"/>
    </row>
    <row r="28" spans="1:15" ht="15.2" customHeight="1">
      <c r="A28" s="452"/>
      <c r="B28" s="455" t="s">
        <v>80</v>
      </c>
      <c r="C28" s="449"/>
      <c r="D28" s="449"/>
      <c r="E28" s="449"/>
      <c r="F28" s="449"/>
      <c r="G28" s="449"/>
      <c r="H28" s="449"/>
      <c r="I28" s="449"/>
      <c r="J28" s="449"/>
      <c r="K28" s="449"/>
      <c r="L28" s="449"/>
      <c r="M28" s="449"/>
      <c r="N28" s="449"/>
      <c r="O28" s="449"/>
    </row>
    <row r="29" spans="1:15" ht="15.2" customHeight="1">
      <c r="A29" s="450" t="s">
        <v>210</v>
      </c>
      <c r="B29" s="455" t="s">
        <v>80</v>
      </c>
      <c r="C29" s="449"/>
      <c r="D29" s="449"/>
      <c r="E29" s="449"/>
      <c r="F29" s="449"/>
      <c r="G29" s="449"/>
      <c r="H29" s="449"/>
      <c r="I29" s="449"/>
      <c r="J29" s="449"/>
      <c r="K29" s="449"/>
      <c r="L29" s="449"/>
      <c r="M29" s="449"/>
      <c r="N29" s="449"/>
      <c r="O29" s="449"/>
    </row>
    <row r="30" spans="1:15" ht="15.2" customHeight="1">
      <c r="A30" s="451" t="s">
        <v>213</v>
      </c>
      <c r="B30" s="455" t="s">
        <v>80</v>
      </c>
      <c r="C30" s="449"/>
      <c r="D30" s="449"/>
      <c r="E30" s="449"/>
      <c r="F30" s="449"/>
      <c r="G30" s="449"/>
      <c r="H30" s="449"/>
      <c r="I30" s="449"/>
      <c r="J30" s="449"/>
      <c r="K30" s="449"/>
      <c r="L30" s="449"/>
      <c r="M30" s="449"/>
      <c r="N30" s="449"/>
      <c r="O30" s="449"/>
    </row>
    <row r="31" spans="1:15" ht="15.2" customHeight="1">
      <c r="A31" s="452"/>
      <c r="B31" s="455" t="s">
        <v>80</v>
      </c>
      <c r="C31" s="449"/>
      <c r="D31" s="449"/>
      <c r="E31" s="449"/>
      <c r="F31" s="449"/>
      <c r="G31" s="449"/>
      <c r="H31" s="449"/>
      <c r="I31" s="449"/>
      <c r="J31" s="449"/>
      <c r="K31" s="449"/>
      <c r="L31" s="449"/>
      <c r="M31" s="449"/>
      <c r="N31" s="449"/>
      <c r="O31" s="449"/>
    </row>
    <row r="32" spans="1:15" ht="15.2" customHeight="1">
      <c r="A32" s="450" t="s">
        <v>182</v>
      </c>
      <c r="B32" s="455" t="s">
        <v>80</v>
      </c>
      <c r="C32" s="449"/>
      <c r="D32" s="449"/>
      <c r="E32" s="449"/>
      <c r="F32" s="449"/>
      <c r="G32" s="449"/>
      <c r="H32" s="449"/>
      <c r="I32" s="449"/>
      <c r="J32" s="449"/>
      <c r="K32" s="449"/>
      <c r="L32" s="449"/>
      <c r="M32" s="449"/>
      <c r="N32" s="449"/>
      <c r="O32" s="449"/>
    </row>
    <row r="33" spans="1:15" ht="15.2" customHeight="1">
      <c r="A33" s="451"/>
      <c r="B33" s="455" t="s">
        <v>80</v>
      </c>
      <c r="C33" s="449"/>
      <c r="D33" s="449"/>
      <c r="E33" s="449"/>
      <c r="F33" s="449"/>
      <c r="G33" s="449"/>
      <c r="H33" s="449"/>
      <c r="I33" s="449"/>
      <c r="J33" s="449"/>
      <c r="K33" s="449"/>
      <c r="L33" s="449"/>
      <c r="M33" s="449"/>
      <c r="N33" s="449"/>
      <c r="O33" s="449"/>
    </row>
    <row r="34" spans="1:15" ht="15.2" customHeight="1">
      <c r="A34" s="452"/>
      <c r="B34" s="455" t="s">
        <v>80</v>
      </c>
      <c r="C34" s="449"/>
      <c r="D34" s="449"/>
      <c r="E34" s="449"/>
      <c r="F34" s="449"/>
      <c r="G34" s="449"/>
      <c r="H34" s="449"/>
      <c r="I34" s="449"/>
      <c r="J34" s="449"/>
      <c r="K34" s="449"/>
      <c r="L34" s="449"/>
      <c r="M34" s="449"/>
      <c r="N34" s="449"/>
      <c r="O34" s="449"/>
    </row>
    <row r="35" spans="1:15" ht="15.2" customHeight="1">
      <c r="A35" s="450" t="s">
        <v>215</v>
      </c>
      <c r="B35" s="455" t="s">
        <v>80</v>
      </c>
      <c r="C35" s="449"/>
      <c r="D35" s="449"/>
      <c r="E35" s="449"/>
      <c r="F35" s="449"/>
      <c r="G35" s="449"/>
      <c r="H35" s="449"/>
      <c r="I35" s="449"/>
      <c r="J35" s="449"/>
      <c r="K35" s="449"/>
      <c r="L35" s="449"/>
      <c r="M35" s="449"/>
      <c r="N35" s="449"/>
      <c r="O35" s="449"/>
    </row>
    <row r="36" spans="1:15" ht="15.2" customHeight="1">
      <c r="A36" s="451" t="s">
        <v>212</v>
      </c>
      <c r="B36" s="455" t="s">
        <v>80</v>
      </c>
      <c r="C36" s="449"/>
      <c r="D36" s="449"/>
      <c r="E36" s="449"/>
      <c r="F36" s="449"/>
      <c r="G36" s="449"/>
      <c r="H36" s="449"/>
      <c r="I36" s="449"/>
      <c r="J36" s="449"/>
      <c r="K36" s="449"/>
      <c r="L36" s="449"/>
      <c r="M36" s="449"/>
      <c r="N36" s="449"/>
      <c r="O36" s="449"/>
    </row>
    <row r="37" spans="1:15" ht="15.2" customHeight="1">
      <c r="A37" s="452"/>
      <c r="B37" s="455" t="s">
        <v>80</v>
      </c>
      <c r="C37" s="449"/>
      <c r="D37" s="449"/>
      <c r="E37" s="449"/>
      <c r="F37" s="449"/>
      <c r="G37" s="449"/>
      <c r="H37" s="449"/>
      <c r="I37" s="449"/>
      <c r="J37" s="449"/>
      <c r="K37" s="449"/>
      <c r="L37" s="449"/>
      <c r="M37" s="449"/>
      <c r="N37" s="449"/>
      <c r="O37" s="449"/>
    </row>
    <row r="38" spans="1:15" ht="15.2" customHeight="1">
      <c r="A38" s="450" t="s">
        <v>40</v>
      </c>
      <c r="B38" s="455" t="s">
        <v>80</v>
      </c>
      <c r="C38" s="449"/>
      <c r="D38" s="449"/>
      <c r="E38" s="449"/>
      <c r="F38" s="449"/>
      <c r="G38" s="449"/>
      <c r="H38" s="449"/>
      <c r="I38" s="449"/>
      <c r="J38" s="449"/>
      <c r="K38" s="449"/>
      <c r="L38" s="449"/>
      <c r="M38" s="449"/>
      <c r="N38" s="449"/>
      <c r="O38" s="449"/>
    </row>
    <row r="39" spans="1:15" ht="15.2" customHeight="1">
      <c r="A39" s="451"/>
      <c r="B39" s="455" t="s">
        <v>80</v>
      </c>
      <c r="C39" s="449"/>
      <c r="D39" s="449"/>
      <c r="E39" s="449"/>
      <c r="F39" s="449"/>
      <c r="G39" s="449"/>
      <c r="H39" s="449"/>
      <c r="I39" s="449"/>
      <c r="J39" s="449"/>
      <c r="K39" s="449"/>
      <c r="L39" s="449"/>
      <c r="M39" s="449"/>
      <c r="N39" s="449"/>
      <c r="O39" s="449"/>
    </row>
    <row r="40" spans="1:15" ht="15.2" customHeight="1">
      <c r="A40" s="453"/>
      <c r="B40" s="456" t="s">
        <v>80</v>
      </c>
      <c r="C40" s="458"/>
      <c r="D40" s="458"/>
      <c r="E40" s="458"/>
      <c r="F40" s="458"/>
      <c r="G40" s="458"/>
      <c r="H40" s="458"/>
      <c r="I40" s="458"/>
      <c r="J40" s="458"/>
      <c r="K40" s="458"/>
      <c r="L40" s="458"/>
      <c r="M40" s="458"/>
      <c r="N40" s="458"/>
      <c r="O40" s="458"/>
    </row>
    <row r="41" spans="1:15" ht="15.2" customHeight="1">
      <c r="A41" s="451" t="s">
        <v>217</v>
      </c>
      <c r="B41" s="457" t="s">
        <v>80</v>
      </c>
      <c r="C41" s="459"/>
      <c r="D41" s="459"/>
      <c r="E41" s="459"/>
      <c r="F41" s="459"/>
      <c r="G41" s="459"/>
      <c r="H41" s="459"/>
      <c r="I41" s="459"/>
      <c r="J41" s="459"/>
      <c r="K41" s="459"/>
      <c r="L41" s="459"/>
      <c r="M41" s="459"/>
      <c r="N41" s="459"/>
      <c r="O41" s="459"/>
    </row>
    <row r="42" spans="1:15" ht="15.2" customHeight="1">
      <c r="A42" s="451" t="s">
        <v>104</v>
      </c>
      <c r="B42" s="455" t="s">
        <v>80</v>
      </c>
      <c r="C42" s="449"/>
      <c r="D42" s="449"/>
      <c r="E42" s="449"/>
      <c r="F42" s="449"/>
      <c r="G42" s="449"/>
      <c r="H42" s="449"/>
      <c r="I42" s="449"/>
      <c r="J42" s="449"/>
      <c r="K42" s="449"/>
      <c r="L42" s="449"/>
      <c r="M42" s="449"/>
      <c r="N42" s="449"/>
      <c r="O42" s="449"/>
    </row>
    <row r="43" spans="1:15" ht="15.2" customHeight="1">
      <c r="A43" s="452"/>
      <c r="B43" s="455" t="s">
        <v>80</v>
      </c>
      <c r="C43" s="449"/>
      <c r="D43" s="449"/>
      <c r="E43" s="449"/>
      <c r="F43" s="449"/>
      <c r="G43" s="449"/>
      <c r="H43" s="449"/>
      <c r="I43" s="449"/>
      <c r="J43" s="449"/>
      <c r="K43" s="449"/>
      <c r="L43" s="449"/>
      <c r="M43" s="449"/>
      <c r="N43" s="449"/>
      <c r="O43" s="449"/>
    </row>
    <row r="44" spans="1:15" ht="15.2" customHeight="1">
      <c r="A44" s="450" t="s">
        <v>220</v>
      </c>
      <c r="B44" s="455" t="s">
        <v>80</v>
      </c>
      <c r="C44" s="449"/>
      <c r="D44" s="449"/>
      <c r="E44" s="449"/>
      <c r="F44" s="449"/>
      <c r="G44" s="449"/>
      <c r="H44" s="449"/>
      <c r="I44" s="449"/>
      <c r="J44" s="449"/>
      <c r="K44" s="449"/>
      <c r="L44" s="449"/>
      <c r="M44" s="449"/>
      <c r="N44" s="449"/>
      <c r="O44" s="449"/>
    </row>
    <row r="45" spans="1:15" ht="15.2" customHeight="1">
      <c r="A45" s="451" t="s">
        <v>221</v>
      </c>
      <c r="B45" s="455" t="s">
        <v>80</v>
      </c>
      <c r="C45" s="449"/>
      <c r="D45" s="449"/>
      <c r="E45" s="449"/>
      <c r="F45" s="449"/>
      <c r="G45" s="449"/>
      <c r="H45" s="449"/>
      <c r="I45" s="449"/>
      <c r="J45" s="449"/>
      <c r="K45" s="449"/>
      <c r="L45" s="449"/>
      <c r="M45" s="449"/>
      <c r="N45" s="449"/>
      <c r="O45" s="449"/>
    </row>
    <row r="46" spans="1:15" ht="15.2" customHeight="1">
      <c r="A46" s="452"/>
      <c r="B46" s="455" t="s">
        <v>80</v>
      </c>
      <c r="C46" s="449"/>
      <c r="D46" s="449"/>
      <c r="E46" s="449"/>
      <c r="F46" s="449"/>
      <c r="G46" s="449"/>
      <c r="H46" s="449"/>
      <c r="I46" s="449"/>
      <c r="J46" s="449"/>
      <c r="K46" s="449"/>
      <c r="L46" s="449"/>
      <c r="M46" s="449"/>
      <c r="N46" s="449"/>
      <c r="O46" s="449"/>
    </row>
    <row r="47" spans="1:15" ht="15.2" customHeight="1">
      <c r="A47" s="450" t="s">
        <v>217</v>
      </c>
      <c r="B47" s="455" t="s">
        <v>80</v>
      </c>
      <c r="C47" s="449"/>
      <c r="D47" s="449"/>
      <c r="E47" s="449"/>
      <c r="F47" s="449"/>
      <c r="G47" s="449"/>
      <c r="H47" s="449"/>
      <c r="I47" s="449"/>
      <c r="J47" s="449"/>
      <c r="K47" s="449"/>
      <c r="L47" s="449"/>
      <c r="M47" s="449"/>
      <c r="N47" s="449"/>
      <c r="O47" s="449"/>
    </row>
    <row r="48" spans="1:15" ht="15.2" customHeight="1">
      <c r="A48" s="451" t="s">
        <v>225</v>
      </c>
      <c r="B48" s="455" t="s">
        <v>80</v>
      </c>
      <c r="C48" s="449"/>
      <c r="D48" s="449"/>
      <c r="E48" s="449"/>
      <c r="F48" s="449"/>
      <c r="G48" s="449"/>
      <c r="H48" s="449"/>
      <c r="I48" s="449"/>
      <c r="J48" s="449"/>
      <c r="K48" s="449"/>
      <c r="L48" s="449"/>
      <c r="M48" s="449"/>
      <c r="N48" s="449"/>
      <c r="O48" s="449"/>
    </row>
    <row r="49" spans="1:15" ht="15.2" customHeight="1">
      <c r="A49" s="452"/>
      <c r="B49" s="455" t="s">
        <v>80</v>
      </c>
      <c r="C49" s="449"/>
      <c r="D49" s="449"/>
      <c r="E49" s="449"/>
      <c r="F49" s="449"/>
      <c r="G49" s="449"/>
      <c r="H49" s="449"/>
      <c r="I49" s="449"/>
      <c r="J49" s="449"/>
      <c r="K49" s="449"/>
      <c r="L49" s="449"/>
      <c r="M49" s="449"/>
      <c r="N49" s="449"/>
      <c r="O49" s="449"/>
    </row>
    <row r="50" spans="1:15" s="448" customFormat="1" ht="15.2" customHeight="1"/>
    <row r="51" spans="1:15" s="448" customFormat="1" ht="15.2" customHeight="1">
      <c r="A51" s="454" t="s">
        <v>227</v>
      </c>
      <c r="B51" s="454"/>
      <c r="C51" s="454"/>
      <c r="D51" s="454"/>
      <c r="E51" s="454"/>
      <c r="F51" s="454"/>
      <c r="G51" s="454"/>
      <c r="H51" s="454"/>
      <c r="I51" s="454"/>
      <c r="J51" s="454"/>
      <c r="K51" s="454"/>
      <c r="L51" s="454"/>
      <c r="M51" s="454"/>
      <c r="N51" s="454"/>
      <c r="O51" s="454"/>
    </row>
    <row r="52" spans="1:15" s="448" customFormat="1" ht="15.2" customHeight="1"/>
    <row r="53" spans="1:15" ht="15.2" customHeight="1">
      <c r="A53" s="250" t="s">
        <v>50</v>
      </c>
      <c r="B53" s="345" t="s">
        <v>229</v>
      </c>
      <c r="C53" s="345"/>
      <c r="D53" s="345"/>
      <c r="E53" s="345"/>
    </row>
  </sheetData>
  <mergeCells count="46">
    <mergeCell ref="G2:O2"/>
    <mergeCell ref="C4:E4"/>
    <mergeCell ref="F4:M4"/>
    <mergeCell ref="A6:O6"/>
    <mergeCell ref="A7:O7"/>
    <mergeCell ref="D11:E11"/>
    <mergeCell ref="D12:E12"/>
    <mergeCell ref="C13:O13"/>
    <mergeCell ref="C14:O14"/>
    <mergeCell ref="C15:O15"/>
    <mergeCell ref="C16:O16"/>
    <mergeCell ref="C17:O17"/>
    <mergeCell ref="C18:O18"/>
    <mergeCell ref="C19:O19"/>
    <mergeCell ref="C20:O20"/>
    <mergeCell ref="C21:O21"/>
    <mergeCell ref="C22:O22"/>
    <mergeCell ref="C23:O23"/>
    <mergeCell ref="C24:O24"/>
    <mergeCell ref="C25:O25"/>
    <mergeCell ref="C26:O26"/>
    <mergeCell ref="C27:O27"/>
    <mergeCell ref="C28:O28"/>
    <mergeCell ref="C29:O29"/>
    <mergeCell ref="C30:O30"/>
    <mergeCell ref="C31:O31"/>
    <mergeCell ref="C32:O32"/>
    <mergeCell ref="C33:O33"/>
    <mergeCell ref="C34:O34"/>
    <mergeCell ref="C35:O35"/>
    <mergeCell ref="C36:O36"/>
    <mergeCell ref="C37:O37"/>
    <mergeCell ref="C38:O38"/>
    <mergeCell ref="C39:O39"/>
    <mergeCell ref="C40:O40"/>
    <mergeCell ref="C41:O41"/>
    <mergeCell ref="C42:O42"/>
    <mergeCell ref="C43:O43"/>
    <mergeCell ref="C44:O44"/>
    <mergeCell ref="C45:O45"/>
    <mergeCell ref="C46:O46"/>
    <mergeCell ref="C47:O47"/>
    <mergeCell ref="C48:O48"/>
    <mergeCell ref="C49:O49"/>
    <mergeCell ref="A51:O51"/>
    <mergeCell ref="B53:E53"/>
  </mergeCells>
  <phoneticPr fontId="13" type="Hiragana"/>
  <printOptions horizontalCentered="1" vertic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A1:AMK118"/>
  <sheetViews>
    <sheetView view="pageBreakPreview" zoomScaleSheetLayoutView="100" workbookViewId="0"/>
  </sheetViews>
  <sheetFormatPr defaultRowHeight="13.5"/>
  <cols>
    <col min="1" max="66" width="4.15625" style="262" customWidth="1"/>
    <col min="67" max="1025" width="12.0078125" style="262" customWidth="1"/>
    <col min="1026" max="16384" width="9.33203125" style="463" customWidth="1"/>
  </cols>
  <sheetData>
    <row r="1" spans="1:29">
      <c r="A1" s="262" t="s">
        <v>356</v>
      </c>
    </row>
    <row r="2" spans="1:29">
      <c r="Y2" s="206"/>
      <c r="AC2" s="511"/>
    </row>
    <row r="3" spans="1:29" ht="22.5" customHeight="1">
      <c r="A3" s="465" t="s">
        <v>159</v>
      </c>
      <c r="B3" s="465"/>
      <c r="C3" s="465"/>
      <c r="D3" s="465"/>
      <c r="E3" s="465"/>
      <c r="F3" s="465"/>
      <c r="G3" s="465"/>
      <c r="H3" s="465"/>
      <c r="I3" s="465"/>
      <c r="J3" s="465"/>
      <c r="K3" s="465"/>
      <c r="L3" s="465"/>
      <c r="M3" s="465"/>
      <c r="O3" s="465" t="s">
        <v>294</v>
      </c>
      <c r="P3" s="465"/>
      <c r="Q3" s="465"/>
      <c r="R3" s="465"/>
      <c r="S3" s="465"/>
      <c r="T3" s="465"/>
      <c r="U3" s="465"/>
      <c r="V3" s="465"/>
      <c r="W3" s="465"/>
      <c r="X3" s="465"/>
      <c r="Y3" s="465"/>
      <c r="Z3" s="465"/>
      <c r="AA3" s="465"/>
      <c r="AB3" s="465"/>
      <c r="AC3" s="465"/>
    </row>
    <row r="4" spans="1:29" ht="13.5" customHeight="1">
      <c r="A4" s="87"/>
      <c r="B4" s="87"/>
      <c r="C4" s="87"/>
      <c r="D4" s="87"/>
      <c r="E4" s="87"/>
      <c r="F4" s="87"/>
      <c r="G4" s="87"/>
      <c r="H4" s="87"/>
      <c r="I4" s="87"/>
      <c r="J4" s="87"/>
      <c r="K4" s="87"/>
      <c r="L4" s="87"/>
      <c r="M4" s="87"/>
      <c r="O4" s="87"/>
      <c r="P4" s="87"/>
      <c r="Q4" s="87"/>
      <c r="R4" s="87"/>
      <c r="S4" s="87"/>
      <c r="T4" s="87"/>
      <c r="U4" s="87"/>
      <c r="V4" s="87"/>
      <c r="W4" s="87"/>
      <c r="X4" s="87"/>
      <c r="Y4" s="87"/>
      <c r="Z4" s="87"/>
      <c r="AA4" s="87"/>
      <c r="AB4" s="87"/>
      <c r="AC4" s="87"/>
    </row>
    <row r="5" spans="1:29" ht="18" customHeight="1">
      <c r="A5" s="466" t="s">
        <v>118</v>
      </c>
      <c r="B5" s="466"/>
      <c r="C5" s="466"/>
      <c r="D5" s="466"/>
      <c r="E5" s="466"/>
      <c r="F5" s="466"/>
      <c r="G5" s="466"/>
      <c r="H5" s="466"/>
      <c r="I5" s="466"/>
      <c r="J5" s="466"/>
      <c r="K5" s="466"/>
      <c r="L5" s="466"/>
      <c r="M5" s="466"/>
      <c r="N5" s="466"/>
      <c r="O5" s="466"/>
      <c r="P5" s="466"/>
      <c r="Q5" s="466"/>
      <c r="R5" s="466"/>
      <c r="S5" s="466"/>
      <c r="T5" s="466"/>
      <c r="U5" s="466"/>
      <c r="V5" s="466"/>
      <c r="W5" s="466"/>
      <c r="X5" s="466"/>
      <c r="Y5" s="466"/>
      <c r="Z5" s="466"/>
      <c r="AA5" s="466"/>
      <c r="AB5" s="466"/>
      <c r="AC5" s="466"/>
    </row>
    <row r="6" spans="1:29" ht="15.2" customHeight="1">
      <c r="A6" s="467" t="s">
        <v>297</v>
      </c>
      <c r="B6" s="467"/>
      <c r="C6" s="467"/>
      <c r="D6" s="467"/>
      <c r="E6" s="467"/>
      <c r="F6" s="467"/>
      <c r="G6" s="467"/>
      <c r="H6" s="467"/>
      <c r="I6" s="467"/>
      <c r="J6" s="467"/>
      <c r="K6" s="467"/>
      <c r="L6" s="467"/>
      <c r="M6" s="467"/>
      <c r="N6" s="467"/>
      <c r="O6" s="467"/>
      <c r="P6" s="467"/>
      <c r="Q6" s="467"/>
      <c r="R6" s="467"/>
      <c r="S6" s="467"/>
      <c r="T6" s="467"/>
      <c r="U6" s="467"/>
      <c r="V6" s="467"/>
      <c r="W6" s="467"/>
      <c r="X6" s="467"/>
      <c r="Y6" s="467"/>
      <c r="Z6" s="467"/>
      <c r="AA6" s="467"/>
      <c r="AB6" s="467"/>
      <c r="AC6" s="467"/>
    </row>
    <row r="7" spans="1:29" ht="15.2" customHeight="1">
      <c r="A7" s="468"/>
      <c r="B7" s="468"/>
      <c r="C7" s="468"/>
      <c r="D7" s="468"/>
      <c r="E7" s="468"/>
      <c r="F7" s="468"/>
      <c r="G7" s="468"/>
      <c r="H7" s="468"/>
      <c r="I7" s="468"/>
      <c r="J7" s="468"/>
      <c r="K7" s="468"/>
      <c r="L7" s="468"/>
      <c r="M7" s="468"/>
      <c r="N7" s="468"/>
      <c r="O7" s="468"/>
      <c r="P7" s="468"/>
      <c r="Q7" s="468"/>
      <c r="R7" s="468"/>
      <c r="S7" s="468"/>
      <c r="T7" s="468"/>
      <c r="U7" s="468"/>
      <c r="V7" s="468"/>
      <c r="W7" s="468"/>
      <c r="X7" s="468"/>
      <c r="Y7" s="468"/>
      <c r="Z7" s="468"/>
      <c r="AA7" s="468"/>
      <c r="AB7" s="468"/>
      <c r="AC7" s="468"/>
    </row>
    <row r="8" spans="1:29">
      <c r="A8" s="262" t="s">
        <v>55</v>
      </c>
    </row>
    <row r="9" spans="1:29" ht="7.5" customHeight="1"/>
    <row r="10" spans="1:29">
      <c r="B10" s="262" t="s">
        <v>138</v>
      </c>
    </row>
    <row r="11" spans="1:29" ht="18" customHeight="1">
      <c r="C11" s="486"/>
      <c r="D11" s="488"/>
      <c r="E11" s="488"/>
      <c r="F11" s="488"/>
      <c r="G11" s="488" t="s">
        <v>299</v>
      </c>
      <c r="H11" s="488"/>
      <c r="I11" s="488"/>
      <c r="J11" s="488"/>
      <c r="K11" s="488" t="s">
        <v>303</v>
      </c>
      <c r="L11" s="488"/>
      <c r="M11" s="488"/>
      <c r="N11" s="488"/>
      <c r="O11" s="488" t="s">
        <v>299</v>
      </c>
      <c r="P11" s="488"/>
      <c r="Q11" s="488"/>
      <c r="R11" s="488"/>
      <c r="S11" s="488" t="s">
        <v>304</v>
      </c>
      <c r="T11" s="488"/>
      <c r="U11" s="488"/>
      <c r="V11" s="488" t="s">
        <v>308</v>
      </c>
      <c r="W11" s="488"/>
      <c r="X11" s="488"/>
      <c r="Y11" s="488"/>
      <c r="Z11" s="488" t="s">
        <v>281</v>
      </c>
      <c r="AA11" s="488"/>
      <c r="AB11" s="508"/>
    </row>
    <row r="12" spans="1:29" ht="7.5" customHeight="1"/>
    <row r="13" spans="1:29">
      <c r="B13" s="262" t="s">
        <v>153</v>
      </c>
    </row>
    <row r="14" spans="1:29" ht="18" customHeight="1">
      <c r="C14" s="465" t="s">
        <v>310</v>
      </c>
      <c r="D14" s="465"/>
      <c r="E14" s="465"/>
      <c r="F14" s="465"/>
      <c r="G14" s="465"/>
      <c r="H14" s="465"/>
      <c r="I14" s="465"/>
      <c r="J14" s="465"/>
      <c r="K14" s="495"/>
      <c r="L14" s="495"/>
      <c r="M14" s="495"/>
      <c r="N14" s="495"/>
      <c r="O14" s="498" t="s">
        <v>264</v>
      </c>
      <c r="P14" s="465" t="s">
        <v>261</v>
      </c>
      <c r="Q14" s="465"/>
      <c r="R14" s="465"/>
      <c r="S14" s="465"/>
      <c r="T14" s="465"/>
      <c r="U14" s="465"/>
      <c r="V14" s="465"/>
      <c r="W14" s="465"/>
      <c r="X14" s="495"/>
      <c r="Y14" s="495"/>
      <c r="Z14" s="495"/>
      <c r="AA14" s="495"/>
      <c r="AB14" s="498" t="s">
        <v>264</v>
      </c>
    </row>
    <row r="15" spans="1:29" ht="7.5" customHeight="1"/>
    <row r="16" spans="1:29">
      <c r="B16" s="262" t="s">
        <v>313</v>
      </c>
    </row>
    <row r="17" spans="1:29">
      <c r="C17" s="474" t="s">
        <v>314</v>
      </c>
      <c r="D17" s="474"/>
      <c r="E17" s="474"/>
      <c r="F17" s="474"/>
      <c r="G17" s="474"/>
      <c r="H17" s="474"/>
      <c r="I17" s="474"/>
      <c r="J17" s="474"/>
      <c r="K17" s="496" t="s">
        <v>17</v>
      </c>
      <c r="L17" s="496"/>
      <c r="M17" s="496"/>
      <c r="N17" s="496"/>
      <c r="O17" s="496"/>
      <c r="P17" s="474" t="s">
        <v>314</v>
      </c>
      <c r="Q17" s="474"/>
      <c r="R17" s="474"/>
      <c r="S17" s="474"/>
      <c r="T17" s="474"/>
      <c r="U17" s="474"/>
      <c r="V17" s="474"/>
      <c r="W17" s="474"/>
      <c r="X17" s="474" t="s">
        <v>17</v>
      </c>
      <c r="Y17" s="474"/>
      <c r="Z17" s="474"/>
      <c r="AA17" s="474"/>
      <c r="AB17" s="474"/>
    </row>
    <row r="18" spans="1:29" ht="18" customHeight="1">
      <c r="C18" s="465" t="s">
        <v>172</v>
      </c>
      <c r="D18" s="465"/>
      <c r="E18" s="465"/>
      <c r="F18" s="465"/>
      <c r="G18" s="465"/>
      <c r="H18" s="465"/>
      <c r="I18" s="465"/>
      <c r="J18" s="465"/>
      <c r="K18" s="495"/>
      <c r="L18" s="495"/>
      <c r="M18" s="495"/>
      <c r="N18" s="495"/>
      <c r="O18" s="499" t="s">
        <v>264</v>
      </c>
      <c r="P18" s="502" t="s">
        <v>315</v>
      </c>
      <c r="Q18" s="502"/>
      <c r="R18" s="502"/>
      <c r="S18" s="502"/>
      <c r="T18" s="502"/>
      <c r="U18" s="502"/>
      <c r="V18" s="502"/>
      <c r="W18" s="502"/>
      <c r="X18" s="495"/>
      <c r="Y18" s="495"/>
      <c r="Z18" s="495"/>
      <c r="AA18" s="495"/>
      <c r="AB18" s="509" t="s">
        <v>264</v>
      </c>
    </row>
    <row r="19" spans="1:29" ht="18" customHeight="1">
      <c r="C19" s="465" t="s">
        <v>61</v>
      </c>
      <c r="D19" s="465"/>
      <c r="E19" s="465"/>
      <c r="F19" s="465"/>
      <c r="G19" s="465"/>
      <c r="H19" s="465"/>
      <c r="I19" s="465"/>
      <c r="J19" s="465"/>
      <c r="K19" s="495"/>
      <c r="L19" s="495"/>
      <c r="M19" s="495"/>
      <c r="N19" s="495"/>
      <c r="O19" s="500" t="s">
        <v>264</v>
      </c>
      <c r="P19" s="502" t="s">
        <v>171</v>
      </c>
      <c r="Q19" s="502"/>
      <c r="R19" s="502"/>
      <c r="S19" s="502"/>
      <c r="T19" s="502"/>
      <c r="U19" s="502"/>
      <c r="V19" s="502"/>
      <c r="W19" s="502"/>
      <c r="X19" s="495"/>
      <c r="Y19" s="495"/>
      <c r="Z19" s="495"/>
      <c r="AA19" s="495"/>
      <c r="AB19" s="508" t="s">
        <v>264</v>
      </c>
    </row>
    <row r="20" spans="1:29" ht="18" customHeight="1">
      <c r="C20" s="465" t="s">
        <v>177</v>
      </c>
      <c r="D20" s="465"/>
      <c r="E20" s="465"/>
      <c r="F20" s="465"/>
      <c r="G20" s="465"/>
      <c r="H20" s="465"/>
      <c r="I20" s="465"/>
      <c r="J20" s="465"/>
      <c r="K20" s="495"/>
      <c r="L20" s="495"/>
      <c r="M20" s="495"/>
      <c r="N20" s="495"/>
      <c r="O20" s="501" t="s">
        <v>264</v>
      </c>
      <c r="P20" s="502" t="s">
        <v>102</v>
      </c>
      <c r="Q20" s="502"/>
      <c r="R20" s="502"/>
      <c r="S20" s="502"/>
      <c r="T20" s="502"/>
      <c r="U20" s="502"/>
      <c r="V20" s="502"/>
      <c r="W20" s="502"/>
      <c r="X20" s="495"/>
      <c r="Y20" s="495"/>
      <c r="Z20" s="495"/>
      <c r="AA20" s="495"/>
      <c r="AB20" s="510" t="s">
        <v>264</v>
      </c>
    </row>
    <row r="21" spans="1:29" ht="18" customHeight="1">
      <c r="C21" s="465" t="s">
        <v>69</v>
      </c>
      <c r="D21" s="465"/>
      <c r="E21" s="465"/>
      <c r="F21" s="465"/>
      <c r="G21" s="465"/>
      <c r="H21" s="465"/>
      <c r="I21" s="465"/>
      <c r="J21" s="465"/>
      <c r="K21" s="495"/>
      <c r="L21" s="495"/>
      <c r="M21" s="495"/>
      <c r="N21" s="495"/>
      <c r="O21" s="501" t="s">
        <v>264</v>
      </c>
    </row>
    <row r="22" spans="1:29" s="262" customFormat="1">
      <c r="C22" s="473" t="s">
        <v>259</v>
      </c>
    </row>
    <row r="23" spans="1:29" s="262" customFormat="1">
      <c r="C23" s="473"/>
    </row>
    <row r="24" spans="1:29" ht="18" customHeight="1">
      <c r="A24" s="466" t="s">
        <v>487</v>
      </c>
      <c r="B24" s="466"/>
      <c r="C24" s="466"/>
      <c r="D24" s="466"/>
      <c r="E24" s="466"/>
      <c r="F24" s="466"/>
      <c r="G24" s="466"/>
      <c r="H24" s="466"/>
      <c r="I24" s="466"/>
      <c r="J24" s="466"/>
      <c r="K24" s="466"/>
      <c r="L24" s="466"/>
      <c r="M24" s="466"/>
      <c r="N24" s="466"/>
      <c r="O24" s="466"/>
      <c r="P24" s="466"/>
      <c r="Q24" s="466"/>
      <c r="R24" s="466"/>
      <c r="S24" s="466"/>
      <c r="T24" s="466"/>
      <c r="U24" s="466"/>
      <c r="V24" s="466"/>
      <c r="W24" s="466"/>
      <c r="X24" s="466"/>
      <c r="Y24" s="466"/>
      <c r="Z24" s="466"/>
      <c r="AA24" s="466"/>
      <c r="AB24" s="466"/>
      <c r="AC24" s="466"/>
    </row>
    <row r="25" spans="1:29" s="464" customFormat="1" ht="15.2" customHeight="1">
      <c r="A25" s="469" t="s">
        <v>23</v>
      </c>
      <c r="B25" s="469"/>
      <c r="C25" s="469"/>
      <c r="D25" s="469"/>
      <c r="E25" s="469"/>
      <c r="F25" s="469"/>
      <c r="G25" s="469"/>
      <c r="H25" s="469"/>
      <c r="I25" s="469"/>
      <c r="J25" s="469"/>
      <c r="K25" s="469"/>
      <c r="L25" s="469"/>
      <c r="M25" s="469"/>
      <c r="N25" s="469"/>
      <c r="O25" s="469"/>
      <c r="P25" s="469"/>
      <c r="Q25" s="469"/>
      <c r="R25" s="469"/>
      <c r="S25" s="469"/>
      <c r="T25" s="469"/>
      <c r="U25" s="469"/>
      <c r="V25" s="469"/>
      <c r="W25" s="469"/>
      <c r="X25" s="469"/>
      <c r="Y25" s="469"/>
      <c r="Z25" s="469"/>
      <c r="AA25" s="469"/>
      <c r="AB25" s="469"/>
      <c r="AC25" s="469"/>
    </row>
    <row r="26" spans="1:29" s="464" customFormat="1" ht="15.2" customHeight="1">
      <c r="A26" s="468"/>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row>
    <row r="27" spans="1:29">
      <c r="A27" s="262" t="s">
        <v>319</v>
      </c>
    </row>
    <row r="28" spans="1:29">
      <c r="B28" s="471" t="s">
        <v>82</v>
      </c>
      <c r="C28" s="471"/>
      <c r="D28" s="471"/>
      <c r="E28" s="471"/>
      <c r="F28" s="489" t="s">
        <v>102</v>
      </c>
      <c r="G28" s="489"/>
      <c r="H28" s="489"/>
      <c r="I28" s="489"/>
      <c r="J28" s="489"/>
      <c r="K28" s="489"/>
      <c r="L28" s="474" t="s">
        <v>320</v>
      </c>
      <c r="M28" s="474"/>
      <c r="N28" s="474"/>
      <c r="O28" s="474"/>
      <c r="P28" s="474"/>
      <c r="Q28" s="474" t="s">
        <v>171</v>
      </c>
      <c r="R28" s="474"/>
      <c r="S28" s="474"/>
      <c r="T28" s="474"/>
      <c r="U28" s="474"/>
      <c r="V28" s="474" t="s">
        <v>177</v>
      </c>
      <c r="W28" s="474"/>
      <c r="X28" s="474"/>
      <c r="Y28" s="474"/>
      <c r="Z28" s="474" t="s">
        <v>61</v>
      </c>
      <c r="AA28" s="474"/>
      <c r="AB28" s="474"/>
      <c r="AC28" s="474"/>
    </row>
    <row r="29" spans="1:29">
      <c r="B29" s="471"/>
      <c r="C29" s="471"/>
      <c r="D29" s="471"/>
      <c r="E29" s="471"/>
      <c r="F29" s="490" t="s">
        <v>304</v>
      </c>
      <c r="G29" s="493"/>
      <c r="H29" s="493"/>
      <c r="I29" s="493"/>
      <c r="J29" s="493"/>
      <c r="K29" s="497" t="s">
        <v>321</v>
      </c>
      <c r="L29" s="474"/>
      <c r="M29" s="474"/>
      <c r="N29" s="474"/>
      <c r="O29" s="474"/>
      <c r="P29" s="474"/>
      <c r="Q29" s="474"/>
      <c r="R29" s="474"/>
      <c r="S29" s="474"/>
      <c r="T29" s="474"/>
      <c r="U29" s="474"/>
      <c r="V29" s="474"/>
      <c r="W29" s="474"/>
      <c r="X29" s="474"/>
      <c r="Y29" s="474"/>
      <c r="Z29" s="474"/>
      <c r="AA29" s="474"/>
      <c r="AB29" s="474"/>
      <c r="AC29" s="474"/>
    </row>
    <row r="30" spans="1:29" ht="18" customHeight="1">
      <c r="B30" s="472" t="s">
        <v>234</v>
      </c>
      <c r="C30" s="472"/>
      <c r="D30" s="472"/>
      <c r="E30" s="472"/>
      <c r="F30" s="491"/>
      <c r="G30" s="491"/>
      <c r="H30" s="491"/>
      <c r="I30" s="491"/>
      <c r="J30" s="491"/>
      <c r="K30" s="491"/>
      <c r="L30" s="465"/>
      <c r="M30" s="465"/>
      <c r="N30" s="465"/>
      <c r="O30" s="465"/>
      <c r="P30" s="465"/>
      <c r="Q30" s="465"/>
      <c r="R30" s="465"/>
      <c r="S30" s="465"/>
      <c r="T30" s="465"/>
      <c r="U30" s="465"/>
      <c r="V30" s="465"/>
      <c r="W30" s="465"/>
      <c r="X30" s="465"/>
      <c r="Y30" s="465"/>
      <c r="Z30" s="465"/>
      <c r="AA30" s="465"/>
      <c r="AB30" s="465"/>
      <c r="AC30" s="465"/>
    </row>
    <row r="31" spans="1:29" s="262" customFormat="1">
      <c r="B31" s="473" t="s">
        <v>322</v>
      </c>
    </row>
    <row r="32" spans="1:29" s="262" customFormat="1">
      <c r="B32" s="473" t="s">
        <v>323</v>
      </c>
    </row>
    <row r="33" spans="1:30" ht="7.5" customHeight="1">
      <c r="B33" s="473"/>
    </row>
    <row r="34" spans="1:30">
      <c r="A34" s="262" t="s">
        <v>91</v>
      </c>
    </row>
    <row r="35" spans="1:30">
      <c r="B35" s="87" t="s">
        <v>6</v>
      </c>
      <c r="C35" s="262" t="s">
        <v>24</v>
      </c>
    </row>
    <row r="36" spans="1:30">
      <c r="B36" s="87" t="s">
        <v>6</v>
      </c>
      <c r="C36" s="262" t="s">
        <v>324</v>
      </c>
      <c r="H36" s="494" t="s">
        <v>325</v>
      </c>
      <c r="I36" s="494"/>
      <c r="J36" s="494"/>
      <c r="K36" s="494"/>
      <c r="L36" s="494"/>
      <c r="M36" s="494"/>
      <c r="N36" s="494"/>
      <c r="O36" s="494"/>
      <c r="P36" s="494"/>
      <c r="Q36" s="494"/>
      <c r="R36" s="494"/>
      <c r="S36" s="494"/>
      <c r="T36" s="494"/>
      <c r="U36" s="494"/>
      <c r="V36" s="494"/>
      <c r="W36" s="494"/>
      <c r="X36" s="494"/>
      <c r="Y36" s="494"/>
      <c r="Z36" s="494"/>
      <c r="AA36" s="494"/>
      <c r="AB36" s="494"/>
      <c r="AC36" s="85" t="s">
        <v>321</v>
      </c>
    </row>
    <row r="37" spans="1:30">
      <c r="B37" s="87" t="s">
        <v>6</v>
      </c>
      <c r="C37" s="262" t="s">
        <v>326</v>
      </c>
      <c r="J37" s="128"/>
      <c r="K37" s="128"/>
      <c r="L37" s="128"/>
      <c r="M37" s="128"/>
      <c r="N37" s="128"/>
      <c r="O37" s="128"/>
      <c r="P37" s="128"/>
      <c r="Q37" s="128"/>
      <c r="R37" s="128"/>
      <c r="S37" s="128"/>
      <c r="T37" s="128"/>
      <c r="U37" s="128"/>
      <c r="V37" s="128"/>
      <c r="W37" s="128"/>
      <c r="X37" s="128"/>
      <c r="Y37" s="128"/>
      <c r="Z37" s="128"/>
      <c r="AA37" s="128"/>
      <c r="AB37" s="128"/>
      <c r="AC37" s="262" t="s">
        <v>321</v>
      </c>
    </row>
    <row r="38" spans="1:30">
      <c r="B38" s="87"/>
      <c r="J38" s="87"/>
      <c r="K38" s="87"/>
      <c r="L38" s="87"/>
      <c r="M38" s="87"/>
      <c r="N38" s="87"/>
      <c r="O38" s="87"/>
      <c r="P38" s="87"/>
      <c r="Q38" s="87"/>
      <c r="R38" s="87"/>
      <c r="S38" s="87"/>
      <c r="T38" s="87"/>
      <c r="U38" s="87"/>
      <c r="V38" s="87"/>
      <c r="W38" s="87"/>
      <c r="X38" s="87"/>
      <c r="Y38" s="87"/>
      <c r="Z38" s="87"/>
      <c r="AA38" s="87"/>
      <c r="AB38" s="87"/>
    </row>
    <row r="39" spans="1:30" ht="18" customHeight="1">
      <c r="A39" s="466" t="s">
        <v>161</v>
      </c>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row>
    <row r="40" spans="1:30" s="464" customFormat="1" ht="15.2" customHeight="1">
      <c r="A40" s="469" t="s">
        <v>23</v>
      </c>
      <c r="B40" s="469"/>
      <c r="C40" s="469"/>
      <c r="D40" s="469"/>
      <c r="E40" s="469"/>
      <c r="F40" s="469"/>
      <c r="G40" s="469"/>
      <c r="H40" s="469"/>
      <c r="I40" s="469"/>
      <c r="J40" s="469"/>
      <c r="K40" s="469"/>
      <c r="L40" s="469"/>
      <c r="M40" s="469"/>
      <c r="N40" s="469"/>
      <c r="O40" s="469"/>
      <c r="P40" s="469"/>
      <c r="Q40" s="469"/>
      <c r="R40" s="469"/>
      <c r="S40" s="469"/>
      <c r="T40" s="469"/>
      <c r="U40" s="469"/>
      <c r="V40" s="469"/>
      <c r="W40" s="469"/>
      <c r="X40" s="469"/>
      <c r="Y40" s="469"/>
      <c r="Z40" s="469"/>
      <c r="AA40" s="469"/>
      <c r="AB40" s="469"/>
      <c r="AC40" s="469"/>
    </row>
    <row r="41" spans="1:30" ht="7.5" customHeight="1"/>
    <row r="42" spans="1:30">
      <c r="A42" s="262" t="s">
        <v>108</v>
      </c>
    </row>
    <row r="43" spans="1:30">
      <c r="B43" s="474" t="s">
        <v>82</v>
      </c>
      <c r="C43" s="474"/>
      <c r="D43" s="474"/>
      <c r="E43" s="474"/>
      <c r="F43" s="474" t="s">
        <v>329</v>
      </c>
      <c r="G43" s="474"/>
      <c r="H43" s="474"/>
      <c r="I43" s="474"/>
      <c r="J43" s="474"/>
      <c r="K43" s="474" t="s">
        <v>320</v>
      </c>
      <c r="L43" s="474"/>
      <c r="M43" s="474"/>
      <c r="N43" s="474"/>
      <c r="O43" s="474"/>
      <c r="P43" s="474" t="s">
        <v>171</v>
      </c>
      <c r="Q43" s="474"/>
      <c r="R43" s="474"/>
      <c r="S43" s="474"/>
      <c r="T43" s="474"/>
      <c r="U43" s="474" t="s">
        <v>177</v>
      </c>
      <c r="V43" s="474"/>
      <c r="W43" s="474"/>
      <c r="X43" s="474"/>
      <c r="Y43" s="474"/>
      <c r="Z43" s="474" t="s">
        <v>61</v>
      </c>
      <c r="AA43" s="474"/>
      <c r="AB43" s="474"/>
      <c r="AC43" s="474"/>
    </row>
    <row r="44" spans="1:30" ht="18" customHeight="1">
      <c r="B44" s="472" t="s">
        <v>234</v>
      </c>
      <c r="C44" s="472"/>
      <c r="D44" s="472"/>
      <c r="E44" s="472"/>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row>
    <row r="45" spans="1:30" s="262" customFormat="1">
      <c r="B45" s="473" t="s">
        <v>323</v>
      </c>
    </row>
    <row r="46" spans="1:30" s="262" customFormat="1">
      <c r="B46" s="475" t="s">
        <v>330</v>
      </c>
      <c r="C46" s="475"/>
      <c r="D46" s="475"/>
      <c r="E46" s="475"/>
      <c r="F46" s="475"/>
      <c r="G46" s="475"/>
      <c r="H46" s="475"/>
      <c r="I46" s="475"/>
      <c r="J46" s="475"/>
      <c r="K46" s="475"/>
      <c r="L46" s="475"/>
      <c r="M46" s="475"/>
      <c r="N46" s="475"/>
      <c r="O46" s="475"/>
      <c r="P46" s="475"/>
      <c r="Q46" s="475"/>
      <c r="R46" s="475"/>
      <c r="S46" s="475"/>
      <c r="T46" s="475"/>
      <c r="U46" s="475"/>
      <c r="V46" s="475"/>
      <c r="W46" s="475"/>
      <c r="X46" s="475"/>
      <c r="Y46" s="475"/>
      <c r="Z46" s="475"/>
      <c r="AA46" s="475"/>
      <c r="AB46" s="475"/>
      <c r="AC46" s="475"/>
      <c r="AD46" s="512"/>
    </row>
    <row r="47" spans="1:30" s="262" customFormat="1" ht="20.100000000000001" customHeight="1">
      <c r="B47" s="475"/>
      <c r="C47" s="475"/>
      <c r="D47" s="475"/>
      <c r="E47" s="475"/>
      <c r="F47" s="475"/>
      <c r="G47" s="475"/>
      <c r="H47" s="475"/>
      <c r="I47" s="475"/>
      <c r="J47" s="475"/>
      <c r="K47" s="475"/>
      <c r="L47" s="475"/>
      <c r="M47" s="475"/>
      <c r="N47" s="475"/>
      <c r="O47" s="475"/>
      <c r="P47" s="475"/>
      <c r="Q47" s="475"/>
      <c r="R47" s="475"/>
      <c r="S47" s="475"/>
      <c r="T47" s="475"/>
      <c r="U47" s="475"/>
      <c r="V47" s="475"/>
      <c r="W47" s="475"/>
      <c r="X47" s="475"/>
      <c r="Y47" s="475"/>
      <c r="Z47" s="475"/>
      <c r="AA47" s="475"/>
      <c r="AB47" s="475"/>
      <c r="AC47" s="475"/>
      <c r="AD47" s="512"/>
    </row>
    <row r="48" spans="1:30" s="262" customFormat="1">
      <c r="B48" s="473"/>
    </row>
    <row r="49" spans="1:1025" ht="18" customHeight="1">
      <c r="A49" s="466" t="s">
        <v>295</v>
      </c>
      <c r="B49" s="466"/>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row>
    <row r="50" spans="1:1025" s="464" customFormat="1" ht="15.2" customHeight="1">
      <c r="A50" s="469" t="s">
        <v>332</v>
      </c>
      <c r="B50" s="469"/>
      <c r="C50" s="469"/>
      <c r="D50" s="469"/>
      <c r="E50" s="469"/>
      <c r="F50" s="469"/>
      <c r="G50" s="469"/>
      <c r="H50" s="469"/>
      <c r="I50" s="469"/>
      <c r="J50" s="469"/>
      <c r="K50" s="469"/>
      <c r="L50" s="469"/>
      <c r="M50" s="469"/>
      <c r="N50" s="469"/>
      <c r="O50" s="469"/>
      <c r="P50" s="469"/>
      <c r="Q50" s="469"/>
      <c r="R50" s="469"/>
      <c r="S50" s="469"/>
      <c r="T50" s="469"/>
      <c r="U50" s="469"/>
      <c r="V50" s="469"/>
      <c r="W50" s="469"/>
      <c r="X50" s="469"/>
      <c r="Y50" s="469"/>
      <c r="Z50" s="469"/>
      <c r="AA50" s="469"/>
      <c r="AB50" s="469"/>
      <c r="AC50" s="469"/>
    </row>
    <row r="51" spans="1:1025" s="464" customFormat="1" ht="9.75" customHeight="1">
      <c r="A51" s="468"/>
      <c r="B51" s="468"/>
      <c r="C51" s="468"/>
      <c r="D51" s="468"/>
      <c r="E51" s="468"/>
      <c r="F51" s="468"/>
      <c r="G51" s="468"/>
      <c r="H51" s="468"/>
      <c r="I51" s="468"/>
      <c r="J51" s="468"/>
      <c r="K51" s="468"/>
      <c r="L51" s="468"/>
      <c r="M51" s="468"/>
      <c r="N51" s="468"/>
      <c r="O51" s="468"/>
      <c r="P51" s="468"/>
      <c r="Q51" s="468"/>
      <c r="R51" s="468"/>
      <c r="S51" s="468"/>
      <c r="T51" s="468"/>
      <c r="U51" s="468"/>
      <c r="V51" s="468"/>
      <c r="W51" s="468"/>
      <c r="X51" s="468"/>
      <c r="Y51" s="468"/>
      <c r="Z51" s="468"/>
      <c r="AA51" s="468"/>
      <c r="AB51" s="468"/>
      <c r="AC51" s="468"/>
    </row>
    <row r="52" spans="1:1025">
      <c r="A52" s="262" t="s">
        <v>286</v>
      </c>
    </row>
    <row r="53" spans="1:1025" ht="27.2" customHeight="1">
      <c r="B53" s="474" t="s">
        <v>82</v>
      </c>
      <c r="C53" s="474"/>
      <c r="D53" s="474"/>
      <c r="E53" s="474"/>
      <c r="F53" s="492" t="s">
        <v>8</v>
      </c>
      <c r="G53" s="492"/>
      <c r="H53" s="492"/>
      <c r="I53" s="492"/>
      <c r="J53" s="492"/>
      <c r="K53" s="474" t="s">
        <v>315</v>
      </c>
      <c r="L53" s="474"/>
      <c r="M53" s="474"/>
      <c r="N53" s="474"/>
      <c r="O53" s="474"/>
      <c r="P53" s="474" t="s">
        <v>171</v>
      </c>
      <c r="Q53" s="474"/>
      <c r="R53" s="474"/>
      <c r="S53" s="474"/>
      <c r="T53" s="474"/>
      <c r="U53" s="474" t="s">
        <v>177</v>
      </c>
      <c r="V53" s="474"/>
      <c r="W53" s="474"/>
      <c r="X53" s="474"/>
      <c r="Y53" s="474"/>
      <c r="Z53" s="474" t="s">
        <v>61</v>
      </c>
      <c r="AA53" s="474"/>
      <c r="AB53" s="474"/>
      <c r="AC53" s="474"/>
    </row>
    <row r="54" spans="1:1025" ht="18" customHeight="1">
      <c r="B54" s="472" t="s">
        <v>234</v>
      </c>
      <c r="C54" s="472"/>
      <c r="D54" s="472"/>
      <c r="E54" s="472"/>
      <c r="F54" s="465"/>
      <c r="G54" s="465"/>
      <c r="H54" s="465"/>
      <c r="I54" s="465"/>
      <c r="J54" s="465"/>
      <c r="K54" s="465"/>
      <c r="L54" s="465"/>
      <c r="M54" s="465"/>
      <c r="N54" s="465"/>
      <c r="O54" s="465"/>
      <c r="P54" s="465"/>
      <c r="Q54" s="465"/>
      <c r="R54" s="465"/>
      <c r="S54" s="465"/>
      <c r="T54" s="465"/>
      <c r="U54" s="465"/>
      <c r="V54" s="465"/>
      <c r="W54" s="465"/>
      <c r="X54" s="465"/>
      <c r="Y54" s="465"/>
      <c r="Z54" s="465"/>
      <c r="AA54" s="465"/>
      <c r="AB54" s="465"/>
      <c r="AC54" s="465"/>
    </row>
    <row r="55" spans="1:1025" ht="18" customHeight="1">
      <c r="B55" s="476" t="s">
        <v>195</v>
      </c>
      <c r="C55" s="476"/>
      <c r="D55" s="476"/>
      <c r="E55" s="476"/>
      <c r="F55" s="465"/>
      <c r="G55" s="465"/>
      <c r="H55" s="465"/>
      <c r="I55" s="465"/>
      <c r="J55" s="465"/>
      <c r="K55" s="465"/>
      <c r="L55" s="465"/>
      <c r="M55" s="465"/>
      <c r="N55" s="465"/>
      <c r="O55" s="465"/>
      <c r="P55" s="465"/>
      <c r="Q55" s="465"/>
      <c r="R55" s="465"/>
      <c r="S55" s="465"/>
      <c r="T55" s="465"/>
      <c r="U55" s="465"/>
      <c r="V55" s="465"/>
      <c r="W55" s="465"/>
      <c r="X55" s="465"/>
      <c r="Y55" s="465"/>
      <c r="Z55" s="465"/>
      <c r="AA55" s="465"/>
      <c r="AB55" s="465"/>
      <c r="AC55" s="465"/>
    </row>
    <row r="56" spans="1:1025" ht="18" customHeight="1">
      <c r="B56" s="477" t="s">
        <v>323</v>
      </c>
      <c r="C56" s="477"/>
      <c r="D56" s="477"/>
      <c r="E56" s="477"/>
      <c r="F56" s="477"/>
      <c r="G56" s="477"/>
      <c r="H56" s="477"/>
      <c r="I56" s="477"/>
      <c r="J56" s="477"/>
      <c r="K56" s="477"/>
      <c r="L56" s="477"/>
      <c r="M56" s="477"/>
      <c r="N56" s="477"/>
      <c r="O56" s="477"/>
      <c r="P56" s="477"/>
      <c r="Q56" s="477"/>
      <c r="R56" s="477"/>
      <c r="S56" s="477"/>
      <c r="T56" s="477"/>
      <c r="U56" s="477"/>
      <c r="V56" s="477"/>
      <c r="W56" s="477"/>
      <c r="X56" s="477"/>
      <c r="Y56" s="477"/>
      <c r="Z56" s="477"/>
      <c r="AA56" s="477"/>
      <c r="AB56" s="477"/>
      <c r="AC56" s="477"/>
    </row>
    <row r="57" spans="1:1025" ht="18" customHeight="1">
      <c r="B57" s="478"/>
      <c r="C57" s="478"/>
      <c r="D57" s="478"/>
      <c r="E57" s="478"/>
      <c r="F57" s="478"/>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row>
    <row r="58" spans="1:1025" ht="18" customHeight="1">
      <c r="A58" s="466" t="s">
        <v>335</v>
      </c>
      <c r="B58" s="466"/>
      <c r="C58" s="466"/>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row>
    <row r="59" spans="1:1025" ht="18" customHeight="1">
      <c r="A59" s="87"/>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row>
    <row r="60" spans="1:1025">
      <c r="A60" s="279" t="s">
        <v>337</v>
      </c>
      <c r="B60" s="178"/>
      <c r="C60" s="487"/>
      <c r="D60" s="487"/>
      <c r="E60" s="487"/>
      <c r="F60" s="487"/>
      <c r="G60" s="487"/>
      <c r="H60" s="487"/>
      <c r="I60" s="487"/>
    </row>
    <row r="61" spans="1:1025" s="463" customFormat="1" ht="13.15" customHeight="1">
      <c r="A61" s="279"/>
      <c r="B61" s="479" t="s">
        <v>282</v>
      </c>
      <c r="C61" s="479"/>
      <c r="D61" s="479"/>
      <c r="E61" s="479"/>
      <c r="F61" s="479"/>
      <c r="G61" s="479"/>
      <c r="H61" s="479"/>
      <c r="I61" s="479"/>
      <c r="J61" s="479"/>
      <c r="K61" s="479"/>
      <c r="L61" s="479"/>
      <c r="M61" s="479"/>
      <c r="N61" s="479"/>
      <c r="O61" s="479"/>
      <c r="P61" s="479"/>
      <c r="Q61" s="479"/>
      <c r="R61" s="479"/>
      <c r="S61" s="479"/>
      <c r="T61" s="479"/>
      <c r="U61" s="479"/>
      <c r="V61" s="479"/>
      <c r="W61" s="479"/>
      <c r="X61" s="479"/>
      <c r="Y61" s="479"/>
      <c r="Z61" s="503" t="s">
        <v>338</v>
      </c>
      <c r="AA61" s="503"/>
      <c r="AB61" s="503"/>
      <c r="AC61" s="279"/>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2"/>
      <c r="BB61" s="262"/>
      <c r="BC61" s="262"/>
      <c r="BD61" s="262"/>
      <c r="BE61" s="262"/>
      <c r="BF61" s="262"/>
      <c r="BG61" s="262"/>
      <c r="BH61" s="262"/>
      <c r="BI61" s="262"/>
      <c r="BJ61" s="262"/>
      <c r="BK61" s="262"/>
      <c r="BL61" s="262"/>
      <c r="BM61" s="262"/>
      <c r="BN61" s="262"/>
      <c r="BO61" s="262"/>
      <c r="BP61" s="262"/>
      <c r="BQ61" s="262"/>
      <c r="BR61" s="262"/>
      <c r="BS61" s="262"/>
      <c r="BT61" s="262"/>
      <c r="BU61" s="262"/>
      <c r="BV61" s="262"/>
      <c r="BW61" s="262"/>
      <c r="BX61" s="262"/>
      <c r="BY61" s="262"/>
      <c r="BZ61" s="262"/>
      <c r="CA61" s="262"/>
      <c r="CB61" s="262"/>
      <c r="CC61" s="262"/>
      <c r="CD61" s="262"/>
      <c r="CE61" s="262"/>
      <c r="CF61" s="262"/>
      <c r="CG61" s="262"/>
      <c r="CH61" s="262"/>
      <c r="CI61" s="262"/>
      <c r="CJ61" s="262"/>
      <c r="CK61" s="262"/>
      <c r="CL61" s="262"/>
      <c r="CM61" s="262"/>
      <c r="CN61" s="262"/>
      <c r="CO61" s="262"/>
      <c r="CP61" s="262"/>
      <c r="CQ61" s="262"/>
      <c r="CR61" s="262"/>
      <c r="CS61" s="262"/>
      <c r="CT61" s="262"/>
      <c r="CU61" s="262"/>
      <c r="CV61" s="262"/>
      <c r="CW61" s="262"/>
      <c r="CX61" s="262"/>
      <c r="CY61" s="262"/>
      <c r="CZ61" s="262"/>
      <c r="DA61" s="262"/>
      <c r="DB61" s="262"/>
      <c r="DC61" s="262"/>
      <c r="DD61" s="262"/>
      <c r="DE61" s="262"/>
      <c r="DF61" s="262"/>
      <c r="DG61" s="262"/>
      <c r="DH61" s="262"/>
      <c r="DI61" s="262"/>
      <c r="DJ61" s="262"/>
      <c r="DK61" s="262"/>
      <c r="DL61" s="262"/>
      <c r="DM61" s="262"/>
      <c r="DN61" s="262"/>
      <c r="DO61" s="262"/>
      <c r="DP61" s="262"/>
      <c r="DQ61" s="262"/>
      <c r="DR61" s="262"/>
      <c r="DS61" s="262"/>
      <c r="DT61" s="262"/>
      <c r="DU61" s="262"/>
      <c r="DV61" s="262"/>
      <c r="DW61" s="262"/>
      <c r="DX61" s="262"/>
      <c r="DY61" s="262"/>
      <c r="DZ61" s="262"/>
      <c r="EA61" s="262"/>
      <c r="EB61" s="262"/>
      <c r="EC61" s="262"/>
      <c r="ED61" s="262"/>
      <c r="EE61" s="262"/>
      <c r="EF61" s="262"/>
      <c r="EG61" s="262"/>
      <c r="EH61" s="262"/>
      <c r="EI61" s="262"/>
      <c r="EJ61" s="262"/>
      <c r="EK61" s="262"/>
      <c r="EL61" s="262"/>
      <c r="EM61" s="262"/>
      <c r="EN61" s="262"/>
      <c r="EO61" s="262"/>
      <c r="EP61" s="262"/>
      <c r="EQ61" s="262"/>
      <c r="ER61" s="262"/>
      <c r="ES61" s="262"/>
      <c r="ET61" s="262"/>
      <c r="EU61" s="262"/>
      <c r="EV61" s="262"/>
      <c r="EW61" s="262"/>
      <c r="EX61" s="262"/>
      <c r="EY61" s="262"/>
      <c r="EZ61" s="262"/>
      <c r="FA61" s="262"/>
      <c r="FB61" s="262"/>
      <c r="FC61" s="262"/>
      <c r="FD61" s="262"/>
      <c r="FE61" s="262"/>
      <c r="FF61" s="262"/>
      <c r="FG61" s="262"/>
      <c r="FH61" s="262"/>
      <c r="FI61" s="262"/>
      <c r="FJ61" s="262"/>
      <c r="FK61" s="262"/>
      <c r="FL61" s="262"/>
      <c r="FM61" s="262"/>
      <c r="FN61" s="262"/>
      <c r="FO61" s="262"/>
      <c r="FP61" s="262"/>
      <c r="FQ61" s="262"/>
      <c r="FR61" s="262"/>
      <c r="FS61" s="262"/>
      <c r="FT61" s="262"/>
      <c r="FU61" s="262"/>
      <c r="FV61" s="262"/>
      <c r="FW61" s="262"/>
      <c r="FX61" s="262"/>
      <c r="FY61" s="262"/>
      <c r="FZ61" s="262"/>
      <c r="GA61" s="262"/>
      <c r="GB61" s="262"/>
      <c r="GC61" s="262"/>
      <c r="GD61" s="262"/>
      <c r="GE61" s="262"/>
      <c r="GF61" s="262"/>
      <c r="GG61" s="262"/>
      <c r="GH61" s="262"/>
      <c r="GI61" s="262"/>
      <c r="GJ61" s="262"/>
      <c r="GK61" s="262"/>
      <c r="GL61" s="262"/>
      <c r="GM61" s="262"/>
      <c r="GN61" s="262"/>
      <c r="GO61" s="262"/>
      <c r="GP61" s="262"/>
      <c r="GQ61" s="262"/>
      <c r="GR61" s="262"/>
      <c r="GS61" s="262"/>
      <c r="GT61" s="262"/>
      <c r="GU61" s="262"/>
      <c r="GV61" s="262"/>
      <c r="GW61" s="262"/>
      <c r="GX61" s="262"/>
      <c r="GY61" s="262"/>
      <c r="GZ61" s="262"/>
      <c r="HA61" s="262"/>
      <c r="HB61" s="262"/>
      <c r="HC61" s="262"/>
      <c r="HD61" s="262"/>
      <c r="HE61" s="262"/>
      <c r="HF61" s="262"/>
      <c r="HG61" s="262"/>
      <c r="HH61" s="262"/>
      <c r="HI61" s="262"/>
      <c r="HJ61" s="262"/>
      <c r="HK61" s="262"/>
      <c r="HL61" s="262"/>
      <c r="HM61" s="262"/>
      <c r="HN61" s="262"/>
      <c r="HO61" s="262"/>
      <c r="HP61" s="262"/>
      <c r="HQ61" s="262"/>
      <c r="HR61" s="262"/>
      <c r="HS61" s="262"/>
      <c r="HT61" s="262"/>
      <c r="HU61" s="262"/>
      <c r="HV61" s="262"/>
      <c r="HW61" s="262"/>
      <c r="HX61" s="262"/>
      <c r="HY61" s="262"/>
      <c r="HZ61" s="262"/>
      <c r="IA61" s="262"/>
      <c r="IB61" s="262"/>
      <c r="IC61" s="262"/>
      <c r="ID61" s="262"/>
      <c r="IE61" s="262"/>
      <c r="IF61" s="262"/>
      <c r="IG61" s="262"/>
      <c r="IH61" s="262"/>
      <c r="II61" s="262"/>
      <c r="IJ61" s="262"/>
      <c r="IK61" s="262"/>
      <c r="IL61" s="262"/>
      <c r="IM61" s="262"/>
      <c r="IN61" s="262"/>
      <c r="IO61" s="262"/>
      <c r="IP61" s="262"/>
      <c r="IQ61" s="262"/>
      <c r="IR61" s="262"/>
      <c r="IS61" s="262"/>
      <c r="IT61" s="262"/>
      <c r="IU61" s="262"/>
      <c r="IV61" s="262"/>
      <c r="IW61" s="262"/>
      <c r="IX61" s="262"/>
      <c r="IY61" s="262"/>
      <c r="IZ61" s="262"/>
      <c r="JA61" s="262"/>
      <c r="JB61" s="262"/>
      <c r="JC61" s="262"/>
      <c r="JD61" s="262"/>
      <c r="JE61" s="262"/>
      <c r="JF61" s="262"/>
      <c r="JG61" s="262"/>
      <c r="JH61" s="262"/>
      <c r="JI61" s="262"/>
      <c r="JJ61" s="262"/>
      <c r="JK61" s="262"/>
      <c r="JL61" s="262"/>
      <c r="JM61" s="262"/>
      <c r="JN61" s="262"/>
      <c r="JO61" s="262"/>
      <c r="JP61" s="262"/>
      <c r="JQ61" s="262"/>
      <c r="JR61" s="262"/>
      <c r="JS61" s="262"/>
      <c r="JT61" s="262"/>
      <c r="JU61" s="262"/>
      <c r="JV61" s="262"/>
      <c r="JW61" s="262"/>
      <c r="JX61" s="262"/>
      <c r="JY61" s="262"/>
      <c r="JZ61" s="262"/>
      <c r="KA61" s="262"/>
      <c r="KB61" s="262"/>
      <c r="KC61" s="262"/>
      <c r="KD61" s="262"/>
      <c r="KE61" s="262"/>
      <c r="KF61" s="262"/>
      <c r="KG61" s="262"/>
      <c r="KH61" s="262"/>
      <c r="KI61" s="262"/>
      <c r="KJ61" s="262"/>
      <c r="KK61" s="262"/>
      <c r="KL61" s="262"/>
      <c r="KM61" s="262"/>
      <c r="KN61" s="262"/>
      <c r="KO61" s="262"/>
      <c r="KP61" s="262"/>
      <c r="KQ61" s="262"/>
      <c r="KR61" s="262"/>
      <c r="KS61" s="262"/>
      <c r="KT61" s="262"/>
      <c r="KU61" s="262"/>
      <c r="KV61" s="262"/>
      <c r="KW61" s="262"/>
      <c r="KX61" s="262"/>
      <c r="KY61" s="262"/>
      <c r="KZ61" s="262"/>
      <c r="LA61" s="262"/>
      <c r="LB61" s="262"/>
      <c r="LC61" s="262"/>
      <c r="LD61" s="262"/>
      <c r="LE61" s="262"/>
      <c r="LF61" s="262"/>
      <c r="LG61" s="262"/>
      <c r="LH61" s="262"/>
      <c r="LI61" s="262"/>
      <c r="LJ61" s="262"/>
      <c r="LK61" s="262"/>
      <c r="LL61" s="262"/>
      <c r="LM61" s="262"/>
      <c r="LN61" s="262"/>
      <c r="LO61" s="262"/>
      <c r="LP61" s="262"/>
      <c r="LQ61" s="262"/>
      <c r="LR61" s="262"/>
      <c r="LS61" s="262"/>
      <c r="LT61" s="262"/>
      <c r="LU61" s="262"/>
      <c r="LV61" s="262"/>
      <c r="LW61" s="262"/>
      <c r="LX61" s="262"/>
      <c r="LY61" s="262"/>
      <c r="LZ61" s="262"/>
      <c r="MA61" s="262"/>
      <c r="MB61" s="262"/>
      <c r="MC61" s="262"/>
      <c r="MD61" s="262"/>
      <c r="ME61" s="262"/>
      <c r="MF61" s="262"/>
      <c r="MG61" s="262"/>
      <c r="MH61" s="262"/>
      <c r="MI61" s="262"/>
      <c r="MJ61" s="262"/>
      <c r="MK61" s="262"/>
      <c r="ML61" s="262"/>
      <c r="MM61" s="262"/>
      <c r="MN61" s="262"/>
      <c r="MO61" s="262"/>
      <c r="MP61" s="262"/>
      <c r="MQ61" s="262"/>
      <c r="MR61" s="262"/>
      <c r="MS61" s="262"/>
      <c r="MT61" s="262"/>
      <c r="MU61" s="262"/>
      <c r="MV61" s="262"/>
      <c r="MW61" s="262"/>
      <c r="MX61" s="262"/>
      <c r="MY61" s="262"/>
      <c r="MZ61" s="262"/>
      <c r="NA61" s="262"/>
      <c r="NB61" s="262"/>
      <c r="NC61" s="262"/>
      <c r="ND61" s="262"/>
      <c r="NE61" s="262"/>
      <c r="NF61" s="262"/>
      <c r="NG61" s="262"/>
      <c r="NH61" s="262"/>
      <c r="NI61" s="262"/>
      <c r="NJ61" s="262"/>
      <c r="NK61" s="262"/>
      <c r="NL61" s="262"/>
      <c r="NM61" s="262"/>
      <c r="NN61" s="262"/>
      <c r="NO61" s="262"/>
      <c r="NP61" s="262"/>
      <c r="NQ61" s="262"/>
      <c r="NR61" s="262"/>
      <c r="NS61" s="262"/>
      <c r="NT61" s="262"/>
      <c r="NU61" s="262"/>
      <c r="NV61" s="262"/>
      <c r="NW61" s="262"/>
      <c r="NX61" s="262"/>
      <c r="NY61" s="262"/>
      <c r="NZ61" s="262"/>
      <c r="OA61" s="262"/>
      <c r="OB61" s="262"/>
      <c r="OC61" s="262"/>
      <c r="OD61" s="262"/>
      <c r="OE61" s="262"/>
      <c r="OF61" s="262"/>
      <c r="OG61" s="262"/>
      <c r="OH61" s="262"/>
      <c r="OI61" s="262"/>
      <c r="OJ61" s="262"/>
      <c r="OK61" s="262"/>
      <c r="OL61" s="262"/>
      <c r="OM61" s="262"/>
      <c r="ON61" s="262"/>
      <c r="OO61" s="262"/>
      <c r="OP61" s="262"/>
      <c r="OQ61" s="262"/>
      <c r="OR61" s="262"/>
      <c r="OS61" s="262"/>
      <c r="OT61" s="262"/>
      <c r="OU61" s="262"/>
      <c r="OV61" s="262"/>
      <c r="OW61" s="262"/>
      <c r="OX61" s="262"/>
      <c r="OY61" s="262"/>
      <c r="OZ61" s="262"/>
      <c r="PA61" s="262"/>
      <c r="PB61" s="262"/>
      <c r="PC61" s="262"/>
      <c r="PD61" s="262"/>
      <c r="PE61" s="262"/>
      <c r="PF61" s="262"/>
      <c r="PG61" s="262"/>
      <c r="PH61" s="262"/>
      <c r="PI61" s="262"/>
      <c r="PJ61" s="262"/>
      <c r="PK61" s="262"/>
      <c r="PL61" s="262"/>
      <c r="PM61" s="262"/>
      <c r="PN61" s="262"/>
      <c r="PO61" s="262"/>
      <c r="PP61" s="262"/>
      <c r="PQ61" s="262"/>
      <c r="PR61" s="262"/>
      <c r="PS61" s="262"/>
      <c r="PT61" s="262"/>
      <c r="PU61" s="262"/>
      <c r="PV61" s="262"/>
      <c r="PW61" s="262"/>
      <c r="PX61" s="262"/>
      <c r="PY61" s="262"/>
      <c r="PZ61" s="262"/>
      <c r="QA61" s="262"/>
      <c r="QB61" s="262"/>
      <c r="QC61" s="262"/>
      <c r="QD61" s="262"/>
      <c r="QE61" s="262"/>
      <c r="QF61" s="262"/>
      <c r="QG61" s="262"/>
      <c r="QH61" s="262"/>
      <c r="QI61" s="262"/>
      <c r="QJ61" s="262"/>
      <c r="QK61" s="262"/>
      <c r="QL61" s="262"/>
      <c r="QM61" s="262"/>
      <c r="QN61" s="262"/>
      <c r="QO61" s="262"/>
      <c r="QP61" s="262"/>
      <c r="QQ61" s="262"/>
      <c r="QR61" s="262"/>
      <c r="QS61" s="262"/>
      <c r="QT61" s="262"/>
      <c r="QU61" s="262"/>
      <c r="QV61" s="262"/>
      <c r="QW61" s="262"/>
      <c r="QX61" s="262"/>
      <c r="QY61" s="262"/>
      <c r="QZ61" s="262"/>
      <c r="RA61" s="262"/>
      <c r="RB61" s="262"/>
      <c r="RC61" s="262"/>
      <c r="RD61" s="262"/>
      <c r="RE61" s="262"/>
      <c r="RF61" s="262"/>
      <c r="RG61" s="262"/>
      <c r="RH61" s="262"/>
      <c r="RI61" s="262"/>
      <c r="RJ61" s="262"/>
      <c r="RK61" s="262"/>
      <c r="RL61" s="262"/>
      <c r="RM61" s="262"/>
      <c r="RN61" s="262"/>
      <c r="RO61" s="262"/>
      <c r="RP61" s="262"/>
      <c r="RQ61" s="262"/>
      <c r="RR61" s="262"/>
      <c r="RS61" s="262"/>
      <c r="RT61" s="262"/>
      <c r="RU61" s="262"/>
      <c r="RV61" s="262"/>
      <c r="RW61" s="262"/>
      <c r="RX61" s="262"/>
      <c r="RY61" s="262"/>
      <c r="RZ61" s="262"/>
      <c r="SA61" s="262"/>
      <c r="SB61" s="262"/>
      <c r="SC61" s="262"/>
      <c r="SD61" s="262"/>
      <c r="SE61" s="262"/>
      <c r="SF61" s="262"/>
      <c r="SG61" s="262"/>
      <c r="SH61" s="262"/>
      <c r="SI61" s="262"/>
      <c r="SJ61" s="262"/>
      <c r="SK61" s="262"/>
      <c r="SL61" s="262"/>
      <c r="SM61" s="262"/>
      <c r="SN61" s="262"/>
      <c r="SO61" s="262"/>
      <c r="SP61" s="262"/>
      <c r="SQ61" s="262"/>
      <c r="SR61" s="262"/>
      <c r="SS61" s="262"/>
      <c r="ST61" s="262"/>
      <c r="SU61" s="262"/>
      <c r="SV61" s="262"/>
      <c r="SW61" s="262"/>
      <c r="SX61" s="262"/>
      <c r="SY61" s="262"/>
      <c r="SZ61" s="262"/>
      <c r="TA61" s="262"/>
      <c r="TB61" s="262"/>
      <c r="TC61" s="262"/>
      <c r="TD61" s="262"/>
      <c r="TE61" s="262"/>
      <c r="TF61" s="262"/>
      <c r="TG61" s="262"/>
      <c r="TH61" s="262"/>
      <c r="TI61" s="262"/>
      <c r="TJ61" s="262"/>
      <c r="TK61" s="262"/>
      <c r="TL61" s="262"/>
      <c r="TM61" s="262"/>
      <c r="TN61" s="262"/>
      <c r="TO61" s="262"/>
      <c r="TP61" s="262"/>
      <c r="TQ61" s="262"/>
      <c r="TR61" s="262"/>
      <c r="TS61" s="262"/>
      <c r="TT61" s="262"/>
      <c r="TU61" s="262"/>
      <c r="TV61" s="262"/>
      <c r="TW61" s="262"/>
      <c r="TX61" s="262"/>
      <c r="TY61" s="262"/>
      <c r="TZ61" s="262"/>
      <c r="UA61" s="262"/>
      <c r="UB61" s="262"/>
      <c r="UC61" s="262"/>
      <c r="UD61" s="262"/>
      <c r="UE61" s="262"/>
      <c r="UF61" s="262"/>
      <c r="UG61" s="262"/>
      <c r="UH61" s="262"/>
      <c r="UI61" s="262"/>
      <c r="UJ61" s="262"/>
      <c r="UK61" s="262"/>
      <c r="UL61" s="262"/>
      <c r="UM61" s="262"/>
      <c r="UN61" s="262"/>
      <c r="UO61" s="262"/>
      <c r="UP61" s="262"/>
      <c r="UQ61" s="262"/>
      <c r="UR61" s="262"/>
      <c r="US61" s="262"/>
      <c r="UT61" s="262"/>
      <c r="UU61" s="262"/>
      <c r="UV61" s="262"/>
      <c r="UW61" s="262"/>
      <c r="UX61" s="262"/>
      <c r="UY61" s="262"/>
      <c r="UZ61" s="262"/>
      <c r="VA61" s="262"/>
      <c r="VB61" s="262"/>
      <c r="VC61" s="262"/>
      <c r="VD61" s="262"/>
      <c r="VE61" s="262"/>
      <c r="VF61" s="262"/>
      <c r="VG61" s="262"/>
      <c r="VH61" s="262"/>
      <c r="VI61" s="262"/>
      <c r="VJ61" s="262"/>
      <c r="VK61" s="262"/>
      <c r="VL61" s="262"/>
      <c r="VM61" s="262"/>
      <c r="VN61" s="262"/>
      <c r="VO61" s="262"/>
      <c r="VP61" s="262"/>
      <c r="VQ61" s="262"/>
      <c r="VR61" s="262"/>
      <c r="VS61" s="262"/>
      <c r="VT61" s="262"/>
      <c r="VU61" s="262"/>
      <c r="VV61" s="262"/>
      <c r="VW61" s="262"/>
      <c r="VX61" s="262"/>
      <c r="VY61" s="262"/>
      <c r="VZ61" s="262"/>
      <c r="WA61" s="262"/>
      <c r="WB61" s="262"/>
      <c r="WC61" s="262"/>
      <c r="WD61" s="262"/>
      <c r="WE61" s="262"/>
      <c r="WF61" s="262"/>
      <c r="WG61" s="262"/>
      <c r="WH61" s="262"/>
      <c r="WI61" s="262"/>
      <c r="WJ61" s="262"/>
      <c r="WK61" s="262"/>
      <c r="WL61" s="262"/>
      <c r="WM61" s="262"/>
      <c r="WN61" s="262"/>
      <c r="WO61" s="262"/>
      <c r="WP61" s="262"/>
      <c r="WQ61" s="262"/>
      <c r="WR61" s="262"/>
      <c r="WS61" s="262"/>
      <c r="WT61" s="262"/>
      <c r="WU61" s="262"/>
      <c r="WV61" s="262"/>
      <c r="WW61" s="262"/>
      <c r="WX61" s="262"/>
      <c r="WY61" s="262"/>
      <c r="WZ61" s="262"/>
      <c r="XA61" s="262"/>
      <c r="XB61" s="262"/>
      <c r="XC61" s="262"/>
      <c r="XD61" s="262"/>
      <c r="XE61" s="262"/>
      <c r="XF61" s="262"/>
      <c r="XG61" s="262"/>
      <c r="XH61" s="262"/>
      <c r="XI61" s="262"/>
      <c r="XJ61" s="262"/>
      <c r="XK61" s="262"/>
      <c r="XL61" s="262"/>
      <c r="XM61" s="262"/>
      <c r="XN61" s="262"/>
      <c r="XO61" s="262"/>
      <c r="XP61" s="262"/>
      <c r="XQ61" s="262"/>
      <c r="XR61" s="262"/>
      <c r="XS61" s="262"/>
      <c r="XT61" s="262"/>
      <c r="XU61" s="262"/>
      <c r="XV61" s="262"/>
      <c r="XW61" s="262"/>
      <c r="XX61" s="262"/>
      <c r="XY61" s="262"/>
      <c r="XZ61" s="262"/>
      <c r="YA61" s="262"/>
      <c r="YB61" s="262"/>
      <c r="YC61" s="262"/>
      <c r="YD61" s="262"/>
      <c r="YE61" s="262"/>
      <c r="YF61" s="262"/>
      <c r="YG61" s="262"/>
      <c r="YH61" s="262"/>
      <c r="YI61" s="262"/>
      <c r="YJ61" s="262"/>
      <c r="YK61" s="262"/>
      <c r="YL61" s="262"/>
      <c r="YM61" s="262"/>
      <c r="YN61" s="262"/>
      <c r="YO61" s="262"/>
      <c r="YP61" s="262"/>
      <c r="YQ61" s="262"/>
      <c r="YR61" s="262"/>
      <c r="YS61" s="262"/>
      <c r="YT61" s="262"/>
      <c r="YU61" s="262"/>
      <c r="YV61" s="262"/>
      <c r="YW61" s="262"/>
      <c r="YX61" s="262"/>
      <c r="YY61" s="262"/>
      <c r="YZ61" s="262"/>
      <c r="ZA61" s="262"/>
      <c r="ZB61" s="262"/>
      <c r="ZC61" s="262"/>
      <c r="ZD61" s="262"/>
      <c r="ZE61" s="262"/>
      <c r="ZF61" s="262"/>
      <c r="ZG61" s="262"/>
      <c r="ZH61" s="262"/>
      <c r="ZI61" s="262"/>
      <c r="ZJ61" s="262"/>
      <c r="ZK61" s="262"/>
      <c r="ZL61" s="262"/>
      <c r="ZM61" s="262"/>
      <c r="ZN61" s="262"/>
      <c r="ZO61" s="262"/>
      <c r="ZP61" s="262"/>
      <c r="ZQ61" s="262"/>
      <c r="ZR61" s="262"/>
      <c r="ZS61" s="262"/>
      <c r="ZT61" s="262"/>
      <c r="ZU61" s="262"/>
      <c r="ZV61" s="262"/>
      <c r="ZW61" s="262"/>
      <c r="ZX61" s="262"/>
      <c r="ZY61" s="262"/>
      <c r="ZZ61" s="262"/>
      <c r="AAA61" s="262"/>
      <c r="AAB61" s="262"/>
      <c r="AAC61" s="262"/>
      <c r="AAD61" s="262"/>
      <c r="AAE61" s="262"/>
      <c r="AAF61" s="262"/>
      <c r="AAG61" s="262"/>
      <c r="AAH61" s="262"/>
      <c r="AAI61" s="262"/>
      <c r="AAJ61" s="262"/>
      <c r="AAK61" s="262"/>
      <c r="AAL61" s="262"/>
      <c r="AAM61" s="262"/>
      <c r="AAN61" s="262"/>
      <c r="AAO61" s="262"/>
      <c r="AAP61" s="262"/>
      <c r="AAQ61" s="262"/>
      <c r="AAR61" s="262"/>
      <c r="AAS61" s="262"/>
      <c r="AAT61" s="262"/>
      <c r="AAU61" s="262"/>
      <c r="AAV61" s="262"/>
      <c r="AAW61" s="262"/>
      <c r="AAX61" s="262"/>
      <c r="AAY61" s="262"/>
      <c r="AAZ61" s="262"/>
      <c r="ABA61" s="262"/>
      <c r="ABB61" s="262"/>
      <c r="ABC61" s="262"/>
      <c r="ABD61" s="262"/>
      <c r="ABE61" s="262"/>
      <c r="ABF61" s="262"/>
      <c r="ABG61" s="262"/>
      <c r="ABH61" s="262"/>
      <c r="ABI61" s="262"/>
      <c r="ABJ61" s="262"/>
      <c r="ABK61" s="262"/>
      <c r="ABL61" s="262"/>
      <c r="ABM61" s="262"/>
      <c r="ABN61" s="262"/>
      <c r="ABO61" s="262"/>
      <c r="ABP61" s="262"/>
      <c r="ABQ61" s="262"/>
      <c r="ABR61" s="262"/>
      <c r="ABS61" s="262"/>
      <c r="ABT61" s="262"/>
      <c r="ABU61" s="262"/>
      <c r="ABV61" s="262"/>
      <c r="ABW61" s="262"/>
      <c r="ABX61" s="262"/>
      <c r="ABY61" s="262"/>
      <c r="ABZ61" s="262"/>
      <c r="ACA61" s="262"/>
      <c r="ACB61" s="262"/>
      <c r="ACC61" s="262"/>
      <c r="ACD61" s="262"/>
      <c r="ACE61" s="262"/>
      <c r="ACF61" s="262"/>
      <c r="ACG61" s="262"/>
      <c r="ACH61" s="262"/>
      <c r="ACI61" s="262"/>
      <c r="ACJ61" s="262"/>
      <c r="ACK61" s="262"/>
      <c r="ACL61" s="262"/>
      <c r="ACM61" s="262"/>
      <c r="ACN61" s="262"/>
      <c r="ACO61" s="262"/>
      <c r="ACP61" s="262"/>
      <c r="ACQ61" s="262"/>
      <c r="ACR61" s="262"/>
      <c r="ACS61" s="262"/>
      <c r="ACT61" s="262"/>
      <c r="ACU61" s="262"/>
      <c r="ACV61" s="262"/>
      <c r="ACW61" s="262"/>
      <c r="ACX61" s="262"/>
      <c r="ACY61" s="262"/>
      <c r="ACZ61" s="262"/>
      <c r="ADA61" s="262"/>
      <c r="ADB61" s="262"/>
      <c r="ADC61" s="262"/>
      <c r="ADD61" s="262"/>
      <c r="ADE61" s="262"/>
      <c r="ADF61" s="262"/>
      <c r="ADG61" s="262"/>
      <c r="ADH61" s="262"/>
      <c r="ADI61" s="262"/>
      <c r="ADJ61" s="262"/>
      <c r="ADK61" s="262"/>
      <c r="ADL61" s="262"/>
      <c r="ADM61" s="262"/>
      <c r="ADN61" s="262"/>
      <c r="ADO61" s="262"/>
      <c r="ADP61" s="262"/>
      <c r="ADQ61" s="262"/>
      <c r="ADR61" s="262"/>
      <c r="ADS61" s="262"/>
      <c r="ADT61" s="262"/>
      <c r="ADU61" s="262"/>
      <c r="ADV61" s="262"/>
      <c r="ADW61" s="262"/>
      <c r="ADX61" s="262"/>
      <c r="ADY61" s="262"/>
      <c r="ADZ61" s="262"/>
      <c r="AEA61" s="262"/>
      <c r="AEB61" s="262"/>
      <c r="AEC61" s="262"/>
      <c r="AED61" s="262"/>
      <c r="AEE61" s="262"/>
      <c r="AEF61" s="262"/>
      <c r="AEG61" s="262"/>
      <c r="AEH61" s="262"/>
      <c r="AEI61" s="262"/>
      <c r="AEJ61" s="262"/>
      <c r="AEK61" s="262"/>
      <c r="AEL61" s="262"/>
      <c r="AEM61" s="262"/>
      <c r="AEN61" s="262"/>
      <c r="AEO61" s="262"/>
      <c r="AEP61" s="262"/>
      <c r="AEQ61" s="262"/>
      <c r="AER61" s="262"/>
      <c r="AES61" s="262"/>
      <c r="AET61" s="262"/>
      <c r="AEU61" s="262"/>
      <c r="AEV61" s="262"/>
      <c r="AEW61" s="262"/>
      <c r="AEX61" s="262"/>
      <c r="AEY61" s="262"/>
      <c r="AEZ61" s="262"/>
      <c r="AFA61" s="262"/>
      <c r="AFB61" s="262"/>
      <c r="AFC61" s="262"/>
      <c r="AFD61" s="262"/>
      <c r="AFE61" s="262"/>
      <c r="AFF61" s="262"/>
      <c r="AFG61" s="262"/>
      <c r="AFH61" s="262"/>
      <c r="AFI61" s="262"/>
      <c r="AFJ61" s="262"/>
      <c r="AFK61" s="262"/>
      <c r="AFL61" s="262"/>
      <c r="AFM61" s="262"/>
      <c r="AFN61" s="262"/>
      <c r="AFO61" s="262"/>
      <c r="AFP61" s="262"/>
      <c r="AFQ61" s="262"/>
      <c r="AFR61" s="262"/>
      <c r="AFS61" s="262"/>
      <c r="AFT61" s="262"/>
      <c r="AFU61" s="262"/>
      <c r="AFV61" s="262"/>
      <c r="AFW61" s="262"/>
      <c r="AFX61" s="262"/>
      <c r="AFY61" s="262"/>
      <c r="AFZ61" s="262"/>
      <c r="AGA61" s="262"/>
      <c r="AGB61" s="262"/>
      <c r="AGC61" s="262"/>
      <c r="AGD61" s="262"/>
      <c r="AGE61" s="262"/>
      <c r="AGF61" s="262"/>
      <c r="AGG61" s="262"/>
      <c r="AGH61" s="262"/>
      <c r="AGI61" s="262"/>
      <c r="AGJ61" s="262"/>
      <c r="AGK61" s="262"/>
      <c r="AGL61" s="262"/>
      <c r="AGM61" s="262"/>
      <c r="AGN61" s="262"/>
      <c r="AGO61" s="262"/>
      <c r="AGP61" s="262"/>
      <c r="AGQ61" s="262"/>
      <c r="AGR61" s="262"/>
      <c r="AGS61" s="262"/>
      <c r="AGT61" s="262"/>
      <c r="AGU61" s="262"/>
      <c r="AGV61" s="262"/>
      <c r="AGW61" s="262"/>
      <c r="AGX61" s="262"/>
      <c r="AGY61" s="262"/>
      <c r="AGZ61" s="262"/>
      <c r="AHA61" s="262"/>
      <c r="AHB61" s="262"/>
      <c r="AHC61" s="262"/>
      <c r="AHD61" s="262"/>
      <c r="AHE61" s="262"/>
      <c r="AHF61" s="262"/>
      <c r="AHG61" s="262"/>
      <c r="AHH61" s="262"/>
      <c r="AHI61" s="262"/>
      <c r="AHJ61" s="262"/>
      <c r="AHK61" s="262"/>
      <c r="AHL61" s="262"/>
      <c r="AHM61" s="262"/>
      <c r="AHN61" s="262"/>
      <c r="AHO61" s="262"/>
      <c r="AHP61" s="262"/>
      <c r="AHQ61" s="262"/>
      <c r="AHR61" s="262"/>
      <c r="AHS61" s="262"/>
      <c r="AHT61" s="262"/>
      <c r="AHU61" s="262"/>
      <c r="AHV61" s="262"/>
      <c r="AHW61" s="262"/>
      <c r="AHX61" s="262"/>
      <c r="AHY61" s="262"/>
      <c r="AHZ61" s="262"/>
      <c r="AIA61" s="262"/>
      <c r="AIB61" s="262"/>
      <c r="AIC61" s="262"/>
      <c r="AID61" s="262"/>
      <c r="AIE61" s="262"/>
      <c r="AIF61" s="262"/>
      <c r="AIG61" s="262"/>
      <c r="AIH61" s="262"/>
      <c r="AII61" s="262"/>
      <c r="AIJ61" s="262"/>
      <c r="AIK61" s="262"/>
      <c r="AIL61" s="262"/>
      <c r="AIM61" s="262"/>
      <c r="AIN61" s="262"/>
      <c r="AIO61" s="262"/>
      <c r="AIP61" s="262"/>
      <c r="AIQ61" s="262"/>
      <c r="AIR61" s="262"/>
      <c r="AIS61" s="262"/>
      <c r="AIT61" s="262"/>
      <c r="AIU61" s="262"/>
      <c r="AIV61" s="262"/>
      <c r="AIW61" s="262"/>
      <c r="AIX61" s="262"/>
      <c r="AIY61" s="262"/>
      <c r="AIZ61" s="262"/>
      <c r="AJA61" s="262"/>
      <c r="AJB61" s="262"/>
      <c r="AJC61" s="262"/>
      <c r="AJD61" s="262"/>
      <c r="AJE61" s="262"/>
      <c r="AJF61" s="262"/>
      <c r="AJG61" s="262"/>
      <c r="AJH61" s="262"/>
      <c r="AJI61" s="262"/>
      <c r="AJJ61" s="262"/>
      <c r="AJK61" s="262"/>
      <c r="AJL61" s="262"/>
      <c r="AJM61" s="262"/>
      <c r="AJN61" s="262"/>
      <c r="AJO61" s="262"/>
      <c r="AJP61" s="262"/>
      <c r="AJQ61" s="262"/>
      <c r="AJR61" s="262"/>
      <c r="AJS61" s="262"/>
      <c r="AJT61" s="262"/>
      <c r="AJU61" s="262"/>
      <c r="AJV61" s="262"/>
      <c r="AJW61" s="262"/>
      <c r="AJX61" s="262"/>
      <c r="AJY61" s="262"/>
      <c r="AJZ61" s="262"/>
      <c r="AKA61" s="262"/>
      <c r="AKB61" s="262"/>
      <c r="AKC61" s="262"/>
      <c r="AKD61" s="262"/>
      <c r="AKE61" s="262"/>
      <c r="AKF61" s="262"/>
      <c r="AKG61" s="262"/>
      <c r="AKH61" s="262"/>
      <c r="AKI61" s="262"/>
      <c r="AKJ61" s="262"/>
      <c r="AKK61" s="262"/>
      <c r="AKL61" s="262"/>
      <c r="AKM61" s="262"/>
      <c r="AKN61" s="262"/>
      <c r="AKO61" s="262"/>
      <c r="AKP61" s="262"/>
      <c r="AKQ61" s="262"/>
      <c r="AKR61" s="262"/>
      <c r="AKS61" s="262"/>
      <c r="AKT61" s="262"/>
      <c r="AKU61" s="262"/>
      <c r="AKV61" s="262"/>
      <c r="AKW61" s="262"/>
      <c r="AKX61" s="262"/>
      <c r="AKY61" s="262"/>
      <c r="AKZ61" s="262"/>
      <c r="ALA61" s="262"/>
      <c r="ALB61" s="262"/>
      <c r="ALC61" s="262"/>
      <c r="ALD61" s="262"/>
      <c r="ALE61" s="262"/>
      <c r="ALF61" s="262"/>
      <c r="ALG61" s="262"/>
      <c r="ALH61" s="262"/>
      <c r="ALI61" s="262"/>
      <c r="ALJ61" s="262"/>
      <c r="ALK61" s="262"/>
      <c r="ALL61" s="262"/>
      <c r="ALM61" s="262"/>
      <c r="ALN61" s="262"/>
      <c r="ALO61" s="262"/>
      <c r="ALP61" s="262"/>
      <c r="ALQ61" s="262"/>
      <c r="ALR61" s="262"/>
      <c r="ALS61" s="262"/>
      <c r="ALT61" s="262"/>
      <c r="ALU61" s="262"/>
      <c r="ALV61" s="262"/>
      <c r="ALW61" s="262"/>
      <c r="ALX61" s="262"/>
      <c r="ALY61" s="262"/>
      <c r="ALZ61" s="262"/>
      <c r="AMA61" s="262"/>
      <c r="AMB61" s="262"/>
      <c r="AMC61" s="262"/>
      <c r="AMD61" s="262"/>
      <c r="AME61" s="262"/>
      <c r="AMF61" s="262"/>
      <c r="AMG61" s="262"/>
      <c r="AMH61" s="262"/>
      <c r="AMI61" s="262"/>
      <c r="AMJ61" s="262"/>
      <c r="AMK61" s="262"/>
    </row>
    <row r="62" spans="1:1025" s="463" customFormat="1" ht="13.15" customHeight="1">
      <c r="A62" s="279"/>
      <c r="B62" s="479"/>
      <c r="C62" s="479"/>
      <c r="D62" s="479"/>
      <c r="E62" s="479"/>
      <c r="F62" s="479"/>
      <c r="G62" s="479"/>
      <c r="H62" s="479"/>
      <c r="I62" s="479"/>
      <c r="J62" s="479"/>
      <c r="K62" s="479"/>
      <c r="L62" s="479"/>
      <c r="M62" s="479"/>
      <c r="N62" s="479"/>
      <c r="O62" s="479"/>
      <c r="P62" s="479"/>
      <c r="Q62" s="479"/>
      <c r="R62" s="479"/>
      <c r="S62" s="479"/>
      <c r="T62" s="479"/>
      <c r="U62" s="479"/>
      <c r="V62" s="479"/>
      <c r="W62" s="479"/>
      <c r="X62" s="479"/>
      <c r="Y62" s="479"/>
      <c r="Z62" s="503"/>
      <c r="AA62" s="503"/>
      <c r="AB62" s="503"/>
      <c r="AC62" s="279"/>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c r="BF62" s="262"/>
      <c r="BG62" s="262"/>
      <c r="BH62" s="262"/>
      <c r="BI62" s="262"/>
      <c r="BJ62" s="262"/>
      <c r="BK62" s="262"/>
      <c r="BL62" s="262"/>
      <c r="BM62" s="262"/>
      <c r="BN62" s="262"/>
      <c r="BO62" s="262"/>
      <c r="BP62" s="262"/>
      <c r="BQ62" s="262"/>
      <c r="BR62" s="262"/>
      <c r="BS62" s="262"/>
      <c r="BT62" s="262"/>
      <c r="BU62" s="262"/>
      <c r="BV62" s="262"/>
      <c r="BW62" s="262"/>
      <c r="BX62" s="262"/>
      <c r="BY62" s="262"/>
      <c r="BZ62" s="262"/>
      <c r="CA62" s="262"/>
      <c r="CB62" s="262"/>
      <c r="CC62" s="262"/>
      <c r="CD62" s="262"/>
      <c r="CE62" s="262"/>
      <c r="CF62" s="262"/>
      <c r="CG62" s="262"/>
      <c r="CH62" s="262"/>
      <c r="CI62" s="262"/>
      <c r="CJ62" s="262"/>
      <c r="CK62" s="262"/>
      <c r="CL62" s="262"/>
      <c r="CM62" s="262"/>
      <c r="CN62" s="262"/>
      <c r="CO62" s="262"/>
      <c r="CP62" s="262"/>
      <c r="CQ62" s="262"/>
      <c r="CR62" s="262"/>
      <c r="CS62" s="262"/>
      <c r="CT62" s="262"/>
      <c r="CU62" s="262"/>
      <c r="CV62" s="262"/>
      <c r="CW62" s="262"/>
      <c r="CX62" s="262"/>
      <c r="CY62" s="262"/>
      <c r="CZ62" s="262"/>
      <c r="DA62" s="262"/>
      <c r="DB62" s="262"/>
      <c r="DC62" s="262"/>
      <c r="DD62" s="262"/>
      <c r="DE62" s="262"/>
      <c r="DF62" s="262"/>
      <c r="DG62" s="262"/>
      <c r="DH62" s="262"/>
      <c r="DI62" s="262"/>
      <c r="DJ62" s="262"/>
      <c r="DK62" s="262"/>
      <c r="DL62" s="262"/>
      <c r="DM62" s="262"/>
      <c r="DN62" s="262"/>
      <c r="DO62" s="262"/>
      <c r="DP62" s="262"/>
      <c r="DQ62" s="262"/>
      <c r="DR62" s="262"/>
      <c r="DS62" s="262"/>
      <c r="DT62" s="262"/>
      <c r="DU62" s="262"/>
      <c r="DV62" s="262"/>
      <c r="DW62" s="262"/>
      <c r="DX62" s="262"/>
      <c r="DY62" s="262"/>
      <c r="DZ62" s="262"/>
      <c r="EA62" s="262"/>
      <c r="EB62" s="262"/>
      <c r="EC62" s="262"/>
      <c r="ED62" s="262"/>
      <c r="EE62" s="262"/>
      <c r="EF62" s="262"/>
      <c r="EG62" s="262"/>
      <c r="EH62" s="262"/>
      <c r="EI62" s="262"/>
      <c r="EJ62" s="262"/>
      <c r="EK62" s="262"/>
      <c r="EL62" s="262"/>
      <c r="EM62" s="262"/>
      <c r="EN62" s="262"/>
      <c r="EO62" s="262"/>
      <c r="EP62" s="262"/>
      <c r="EQ62" s="262"/>
      <c r="ER62" s="262"/>
      <c r="ES62" s="262"/>
      <c r="ET62" s="262"/>
      <c r="EU62" s="262"/>
      <c r="EV62" s="262"/>
      <c r="EW62" s="262"/>
      <c r="EX62" s="262"/>
      <c r="EY62" s="262"/>
      <c r="EZ62" s="262"/>
      <c r="FA62" s="262"/>
      <c r="FB62" s="262"/>
      <c r="FC62" s="262"/>
      <c r="FD62" s="262"/>
      <c r="FE62" s="262"/>
      <c r="FF62" s="262"/>
      <c r="FG62" s="262"/>
      <c r="FH62" s="262"/>
      <c r="FI62" s="262"/>
      <c r="FJ62" s="262"/>
      <c r="FK62" s="262"/>
      <c r="FL62" s="262"/>
      <c r="FM62" s="262"/>
      <c r="FN62" s="262"/>
      <c r="FO62" s="262"/>
      <c r="FP62" s="262"/>
      <c r="FQ62" s="262"/>
      <c r="FR62" s="262"/>
      <c r="FS62" s="262"/>
      <c r="FT62" s="262"/>
      <c r="FU62" s="262"/>
      <c r="FV62" s="262"/>
      <c r="FW62" s="262"/>
      <c r="FX62" s="262"/>
      <c r="FY62" s="262"/>
      <c r="FZ62" s="262"/>
      <c r="GA62" s="262"/>
      <c r="GB62" s="262"/>
      <c r="GC62" s="262"/>
      <c r="GD62" s="262"/>
      <c r="GE62" s="262"/>
      <c r="GF62" s="262"/>
      <c r="GG62" s="262"/>
      <c r="GH62" s="262"/>
      <c r="GI62" s="262"/>
      <c r="GJ62" s="262"/>
      <c r="GK62" s="262"/>
      <c r="GL62" s="262"/>
      <c r="GM62" s="262"/>
      <c r="GN62" s="262"/>
      <c r="GO62" s="262"/>
      <c r="GP62" s="262"/>
      <c r="GQ62" s="262"/>
      <c r="GR62" s="262"/>
      <c r="GS62" s="262"/>
      <c r="GT62" s="262"/>
      <c r="GU62" s="262"/>
      <c r="GV62" s="262"/>
      <c r="GW62" s="262"/>
      <c r="GX62" s="262"/>
      <c r="GY62" s="262"/>
      <c r="GZ62" s="262"/>
      <c r="HA62" s="262"/>
      <c r="HB62" s="262"/>
      <c r="HC62" s="262"/>
      <c r="HD62" s="262"/>
      <c r="HE62" s="262"/>
      <c r="HF62" s="262"/>
      <c r="HG62" s="262"/>
      <c r="HH62" s="262"/>
      <c r="HI62" s="262"/>
      <c r="HJ62" s="262"/>
      <c r="HK62" s="262"/>
      <c r="HL62" s="262"/>
      <c r="HM62" s="262"/>
      <c r="HN62" s="262"/>
      <c r="HO62" s="262"/>
      <c r="HP62" s="262"/>
      <c r="HQ62" s="262"/>
      <c r="HR62" s="262"/>
      <c r="HS62" s="262"/>
      <c r="HT62" s="262"/>
      <c r="HU62" s="262"/>
      <c r="HV62" s="262"/>
      <c r="HW62" s="262"/>
      <c r="HX62" s="262"/>
      <c r="HY62" s="262"/>
      <c r="HZ62" s="262"/>
      <c r="IA62" s="262"/>
      <c r="IB62" s="262"/>
      <c r="IC62" s="262"/>
      <c r="ID62" s="262"/>
      <c r="IE62" s="262"/>
      <c r="IF62" s="262"/>
      <c r="IG62" s="262"/>
      <c r="IH62" s="262"/>
      <c r="II62" s="262"/>
      <c r="IJ62" s="262"/>
      <c r="IK62" s="262"/>
      <c r="IL62" s="262"/>
      <c r="IM62" s="262"/>
      <c r="IN62" s="262"/>
      <c r="IO62" s="262"/>
      <c r="IP62" s="262"/>
      <c r="IQ62" s="262"/>
      <c r="IR62" s="262"/>
      <c r="IS62" s="262"/>
      <c r="IT62" s="262"/>
      <c r="IU62" s="262"/>
      <c r="IV62" s="262"/>
      <c r="IW62" s="262"/>
      <c r="IX62" s="262"/>
      <c r="IY62" s="262"/>
      <c r="IZ62" s="262"/>
      <c r="JA62" s="262"/>
      <c r="JB62" s="262"/>
      <c r="JC62" s="262"/>
      <c r="JD62" s="262"/>
      <c r="JE62" s="262"/>
      <c r="JF62" s="262"/>
      <c r="JG62" s="262"/>
      <c r="JH62" s="262"/>
      <c r="JI62" s="262"/>
      <c r="JJ62" s="262"/>
      <c r="JK62" s="262"/>
      <c r="JL62" s="262"/>
      <c r="JM62" s="262"/>
      <c r="JN62" s="262"/>
      <c r="JO62" s="262"/>
      <c r="JP62" s="262"/>
      <c r="JQ62" s="262"/>
      <c r="JR62" s="262"/>
      <c r="JS62" s="262"/>
      <c r="JT62" s="262"/>
      <c r="JU62" s="262"/>
      <c r="JV62" s="262"/>
      <c r="JW62" s="262"/>
      <c r="JX62" s="262"/>
      <c r="JY62" s="262"/>
      <c r="JZ62" s="262"/>
      <c r="KA62" s="262"/>
      <c r="KB62" s="262"/>
      <c r="KC62" s="262"/>
      <c r="KD62" s="262"/>
      <c r="KE62" s="262"/>
      <c r="KF62" s="262"/>
      <c r="KG62" s="262"/>
      <c r="KH62" s="262"/>
      <c r="KI62" s="262"/>
      <c r="KJ62" s="262"/>
      <c r="KK62" s="262"/>
      <c r="KL62" s="262"/>
      <c r="KM62" s="262"/>
      <c r="KN62" s="262"/>
      <c r="KO62" s="262"/>
      <c r="KP62" s="262"/>
      <c r="KQ62" s="262"/>
      <c r="KR62" s="262"/>
      <c r="KS62" s="262"/>
      <c r="KT62" s="262"/>
      <c r="KU62" s="262"/>
      <c r="KV62" s="262"/>
      <c r="KW62" s="262"/>
      <c r="KX62" s="262"/>
      <c r="KY62" s="262"/>
      <c r="KZ62" s="262"/>
      <c r="LA62" s="262"/>
      <c r="LB62" s="262"/>
      <c r="LC62" s="262"/>
      <c r="LD62" s="262"/>
      <c r="LE62" s="262"/>
      <c r="LF62" s="262"/>
      <c r="LG62" s="262"/>
      <c r="LH62" s="262"/>
      <c r="LI62" s="262"/>
      <c r="LJ62" s="262"/>
      <c r="LK62" s="262"/>
      <c r="LL62" s="262"/>
      <c r="LM62" s="262"/>
      <c r="LN62" s="262"/>
      <c r="LO62" s="262"/>
      <c r="LP62" s="262"/>
      <c r="LQ62" s="262"/>
      <c r="LR62" s="262"/>
      <c r="LS62" s="262"/>
      <c r="LT62" s="262"/>
      <c r="LU62" s="262"/>
      <c r="LV62" s="262"/>
      <c r="LW62" s="262"/>
      <c r="LX62" s="262"/>
      <c r="LY62" s="262"/>
      <c r="LZ62" s="262"/>
      <c r="MA62" s="262"/>
      <c r="MB62" s="262"/>
      <c r="MC62" s="262"/>
      <c r="MD62" s="262"/>
      <c r="ME62" s="262"/>
      <c r="MF62" s="262"/>
      <c r="MG62" s="262"/>
      <c r="MH62" s="262"/>
      <c r="MI62" s="262"/>
      <c r="MJ62" s="262"/>
      <c r="MK62" s="262"/>
      <c r="ML62" s="262"/>
      <c r="MM62" s="262"/>
      <c r="MN62" s="262"/>
      <c r="MO62" s="262"/>
      <c r="MP62" s="262"/>
      <c r="MQ62" s="262"/>
      <c r="MR62" s="262"/>
      <c r="MS62" s="262"/>
      <c r="MT62" s="262"/>
      <c r="MU62" s="262"/>
      <c r="MV62" s="262"/>
      <c r="MW62" s="262"/>
      <c r="MX62" s="262"/>
      <c r="MY62" s="262"/>
      <c r="MZ62" s="262"/>
      <c r="NA62" s="262"/>
      <c r="NB62" s="262"/>
      <c r="NC62" s="262"/>
      <c r="ND62" s="262"/>
      <c r="NE62" s="262"/>
      <c r="NF62" s="262"/>
      <c r="NG62" s="262"/>
      <c r="NH62" s="262"/>
      <c r="NI62" s="262"/>
      <c r="NJ62" s="262"/>
      <c r="NK62" s="262"/>
      <c r="NL62" s="262"/>
      <c r="NM62" s="262"/>
      <c r="NN62" s="262"/>
      <c r="NO62" s="262"/>
      <c r="NP62" s="262"/>
      <c r="NQ62" s="262"/>
      <c r="NR62" s="262"/>
      <c r="NS62" s="262"/>
      <c r="NT62" s="262"/>
      <c r="NU62" s="262"/>
      <c r="NV62" s="262"/>
      <c r="NW62" s="262"/>
      <c r="NX62" s="262"/>
      <c r="NY62" s="262"/>
      <c r="NZ62" s="262"/>
      <c r="OA62" s="262"/>
      <c r="OB62" s="262"/>
      <c r="OC62" s="262"/>
      <c r="OD62" s="262"/>
      <c r="OE62" s="262"/>
      <c r="OF62" s="262"/>
      <c r="OG62" s="262"/>
      <c r="OH62" s="262"/>
      <c r="OI62" s="262"/>
      <c r="OJ62" s="262"/>
      <c r="OK62" s="262"/>
      <c r="OL62" s="262"/>
      <c r="OM62" s="262"/>
      <c r="ON62" s="262"/>
      <c r="OO62" s="262"/>
      <c r="OP62" s="262"/>
      <c r="OQ62" s="262"/>
      <c r="OR62" s="262"/>
      <c r="OS62" s="262"/>
      <c r="OT62" s="262"/>
      <c r="OU62" s="262"/>
      <c r="OV62" s="262"/>
      <c r="OW62" s="262"/>
      <c r="OX62" s="262"/>
      <c r="OY62" s="262"/>
      <c r="OZ62" s="262"/>
      <c r="PA62" s="262"/>
      <c r="PB62" s="262"/>
      <c r="PC62" s="262"/>
      <c r="PD62" s="262"/>
      <c r="PE62" s="262"/>
      <c r="PF62" s="262"/>
      <c r="PG62" s="262"/>
      <c r="PH62" s="262"/>
      <c r="PI62" s="262"/>
      <c r="PJ62" s="262"/>
      <c r="PK62" s="262"/>
      <c r="PL62" s="262"/>
      <c r="PM62" s="262"/>
      <c r="PN62" s="262"/>
      <c r="PO62" s="262"/>
      <c r="PP62" s="262"/>
      <c r="PQ62" s="262"/>
      <c r="PR62" s="262"/>
      <c r="PS62" s="262"/>
      <c r="PT62" s="262"/>
      <c r="PU62" s="262"/>
      <c r="PV62" s="262"/>
      <c r="PW62" s="262"/>
      <c r="PX62" s="262"/>
      <c r="PY62" s="262"/>
      <c r="PZ62" s="262"/>
      <c r="QA62" s="262"/>
      <c r="QB62" s="262"/>
      <c r="QC62" s="262"/>
      <c r="QD62" s="262"/>
      <c r="QE62" s="262"/>
      <c r="QF62" s="262"/>
      <c r="QG62" s="262"/>
      <c r="QH62" s="262"/>
      <c r="QI62" s="262"/>
      <c r="QJ62" s="262"/>
      <c r="QK62" s="262"/>
      <c r="QL62" s="262"/>
      <c r="QM62" s="262"/>
      <c r="QN62" s="262"/>
      <c r="QO62" s="262"/>
      <c r="QP62" s="262"/>
      <c r="QQ62" s="262"/>
      <c r="QR62" s="262"/>
      <c r="QS62" s="262"/>
      <c r="QT62" s="262"/>
      <c r="QU62" s="262"/>
      <c r="QV62" s="262"/>
      <c r="QW62" s="262"/>
      <c r="QX62" s="262"/>
      <c r="QY62" s="262"/>
      <c r="QZ62" s="262"/>
      <c r="RA62" s="262"/>
      <c r="RB62" s="262"/>
      <c r="RC62" s="262"/>
      <c r="RD62" s="262"/>
      <c r="RE62" s="262"/>
      <c r="RF62" s="262"/>
      <c r="RG62" s="262"/>
      <c r="RH62" s="262"/>
      <c r="RI62" s="262"/>
      <c r="RJ62" s="262"/>
      <c r="RK62" s="262"/>
      <c r="RL62" s="262"/>
      <c r="RM62" s="262"/>
      <c r="RN62" s="262"/>
      <c r="RO62" s="262"/>
      <c r="RP62" s="262"/>
      <c r="RQ62" s="262"/>
      <c r="RR62" s="262"/>
      <c r="RS62" s="262"/>
      <c r="RT62" s="262"/>
      <c r="RU62" s="262"/>
      <c r="RV62" s="262"/>
      <c r="RW62" s="262"/>
      <c r="RX62" s="262"/>
      <c r="RY62" s="262"/>
      <c r="RZ62" s="262"/>
      <c r="SA62" s="262"/>
      <c r="SB62" s="262"/>
      <c r="SC62" s="262"/>
      <c r="SD62" s="262"/>
      <c r="SE62" s="262"/>
      <c r="SF62" s="262"/>
      <c r="SG62" s="262"/>
      <c r="SH62" s="262"/>
      <c r="SI62" s="262"/>
      <c r="SJ62" s="262"/>
      <c r="SK62" s="262"/>
      <c r="SL62" s="262"/>
      <c r="SM62" s="262"/>
      <c r="SN62" s="262"/>
      <c r="SO62" s="262"/>
      <c r="SP62" s="262"/>
      <c r="SQ62" s="262"/>
      <c r="SR62" s="262"/>
      <c r="SS62" s="262"/>
      <c r="ST62" s="262"/>
      <c r="SU62" s="262"/>
      <c r="SV62" s="262"/>
      <c r="SW62" s="262"/>
      <c r="SX62" s="262"/>
      <c r="SY62" s="262"/>
      <c r="SZ62" s="262"/>
      <c r="TA62" s="262"/>
      <c r="TB62" s="262"/>
      <c r="TC62" s="262"/>
      <c r="TD62" s="262"/>
      <c r="TE62" s="262"/>
      <c r="TF62" s="262"/>
      <c r="TG62" s="262"/>
      <c r="TH62" s="262"/>
      <c r="TI62" s="262"/>
      <c r="TJ62" s="262"/>
      <c r="TK62" s="262"/>
      <c r="TL62" s="262"/>
      <c r="TM62" s="262"/>
      <c r="TN62" s="262"/>
      <c r="TO62" s="262"/>
      <c r="TP62" s="262"/>
      <c r="TQ62" s="262"/>
      <c r="TR62" s="262"/>
      <c r="TS62" s="262"/>
      <c r="TT62" s="262"/>
      <c r="TU62" s="262"/>
      <c r="TV62" s="262"/>
      <c r="TW62" s="262"/>
      <c r="TX62" s="262"/>
      <c r="TY62" s="262"/>
      <c r="TZ62" s="262"/>
      <c r="UA62" s="262"/>
      <c r="UB62" s="262"/>
      <c r="UC62" s="262"/>
      <c r="UD62" s="262"/>
      <c r="UE62" s="262"/>
      <c r="UF62" s="262"/>
      <c r="UG62" s="262"/>
      <c r="UH62" s="262"/>
      <c r="UI62" s="262"/>
      <c r="UJ62" s="262"/>
      <c r="UK62" s="262"/>
      <c r="UL62" s="262"/>
      <c r="UM62" s="262"/>
      <c r="UN62" s="262"/>
      <c r="UO62" s="262"/>
      <c r="UP62" s="262"/>
      <c r="UQ62" s="262"/>
      <c r="UR62" s="262"/>
      <c r="US62" s="262"/>
      <c r="UT62" s="262"/>
      <c r="UU62" s="262"/>
      <c r="UV62" s="262"/>
      <c r="UW62" s="262"/>
      <c r="UX62" s="262"/>
      <c r="UY62" s="262"/>
      <c r="UZ62" s="262"/>
      <c r="VA62" s="262"/>
      <c r="VB62" s="262"/>
      <c r="VC62" s="262"/>
      <c r="VD62" s="262"/>
      <c r="VE62" s="262"/>
      <c r="VF62" s="262"/>
      <c r="VG62" s="262"/>
      <c r="VH62" s="262"/>
      <c r="VI62" s="262"/>
      <c r="VJ62" s="262"/>
      <c r="VK62" s="262"/>
      <c r="VL62" s="262"/>
      <c r="VM62" s="262"/>
      <c r="VN62" s="262"/>
      <c r="VO62" s="262"/>
      <c r="VP62" s="262"/>
      <c r="VQ62" s="262"/>
      <c r="VR62" s="262"/>
      <c r="VS62" s="262"/>
      <c r="VT62" s="262"/>
      <c r="VU62" s="262"/>
      <c r="VV62" s="262"/>
      <c r="VW62" s="262"/>
      <c r="VX62" s="262"/>
      <c r="VY62" s="262"/>
      <c r="VZ62" s="262"/>
      <c r="WA62" s="262"/>
      <c r="WB62" s="262"/>
      <c r="WC62" s="262"/>
      <c r="WD62" s="262"/>
      <c r="WE62" s="262"/>
      <c r="WF62" s="262"/>
      <c r="WG62" s="262"/>
      <c r="WH62" s="262"/>
      <c r="WI62" s="262"/>
      <c r="WJ62" s="262"/>
      <c r="WK62" s="262"/>
      <c r="WL62" s="262"/>
      <c r="WM62" s="262"/>
      <c r="WN62" s="262"/>
      <c r="WO62" s="262"/>
      <c r="WP62" s="262"/>
      <c r="WQ62" s="262"/>
      <c r="WR62" s="262"/>
      <c r="WS62" s="262"/>
      <c r="WT62" s="262"/>
      <c r="WU62" s="262"/>
      <c r="WV62" s="262"/>
      <c r="WW62" s="262"/>
      <c r="WX62" s="262"/>
      <c r="WY62" s="262"/>
      <c r="WZ62" s="262"/>
      <c r="XA62" s="262"/>
      <c r="XB62" s="262"/>
      <c r="XC62" s="262"/>
      <c r="XD62" s="262"/>
      <c r="XE62" s="262"/>
      <c r="XF62" s="262"/>
      <c r="XG62" s="262"/>
      <c r="XH62" s="262"/>
      <c r="XI62" s="262"/>
      <c r="XJ62" s="262"/>
      <c r="XK62" s="262"/>
      <c r="XL62" s="262"/>
      <c r="XM62" s="262"/>
      <c r="XN62" s="262"/>
      <c r="XO62" s="262"/>
      <c r="XP62" s="262"/>
      <c r="XQ62" s="262"/>
      <c r="XR62" s="262"/>
      <c r="XS62" s="262"/>
      <c r="XT62" s="262"/>
      <c r="XU62" s="262"/>
      <c r="XV62" s="262"/>
      <c r="XW62" s="262"/>
      <c r="XX62" s="262"/>
      <c r="XY62" s="262"/>
      <c r="XZ62" s="262"/>
      <c r="YA62" s="262"/>
      <c r="YB62" s="262"/>
      <c r="YC62" s="262"/>
      <c r="YD62" s="262"/>
      <c r="YE62" s="262"/>
      <c r="YF62" s="262"/>
      <c r="YG62" s="262"/>
      <c r="YH62" s="262"/>
      <c r="YI62" s="262"/>
      <c r="YJ62" s="262"/>
      <c r="YK62" s="262"/>
      <c r="YL62" s="262"/>
      <c r="YM62" s="262"/>
      <c r="YN62" s="262"/>
      <c r="YO62" s="262"/>
      <c r="YP62" s="262"/>
      <c r="YQ62" s="262"/>
      <c r="YR62" s="262"/>
      <c r="YS62" s="262"/>
      <c r="YT62" s="262"/>
      <c r="YU62" s="262"/>
      <c r="YV62" s="262"/>
      <c r="YW62" s="262"/>
      <c r="YX62" s="262"/>
      <c r="YY62" s="262"/>
      <c r="YZ62" s="262"/>
      <c r="ZA62" s="262"/>
      <c r="ZB62" s="262"/>
      <c r="ZC62" s="262"/>
      <c r="ZD62" s="262"/>
      <c r="ZE62" s="262"/>
      <c r="ZF62" s="262"/>
      <c r="ZG62" s="262"/>
      <c r="ZH62" s="262"/>
      <c r="ZI62" s="262"/>
      <c r="ZJ62" s="262"/>
      <c r="ZK62" s="262"/>
      <c r="ZL62" s="262"/>
      <c r="ZM62" s="262"/>
      <c r="ZN62" s="262"/>
      <c r="ZO62" s="262"/>
      <c r="ZP62" s="262"/>
      <c r="ZQ62" s="262"/>
      <c r="ZR62" s="262"/>
      <c r="ZS62" s="262"/>
      <c r="ZT62" s="262"/>
      <c r="ZU62" s="262"/>
      <c r="ZV62" s="262"/>
      <c r="ZW62" s="262"/>
      <c r="ZX62" s="262"/>
      <c r="ZY62" s="262"/>
      <c r="ZZ62" s="262"/>
      <c r="AAA62" s="262"/>
      <c r="AAB62" s="262"/>
      <c r="AAC62" s="262"/>
      <c r="AAD62" s="262"/>
      <c r="AAE62" s="262"/>
      <c r="AAF62" s="262"/>
      <c r="AAG62" s="262"/>
      <c r="AAH62" s="262"/>
      <c r="AAI62" s="262"/>
      <c r="AAJ62" s="262"/>
      <c r="AAK62" s="262"/>
      <c r="AAL62" s="262"/>
      <c r="AAM62" s="262"/>
      <c r="AAN62" s="262"/>
      <c r="AAO62" s="262"/>
      <c r="AAP62" s="262"/>
      <c r="AAQ62" s="262"/>
      <c r="AAR62" s="262"/>
      <c r="AAS62" s="262"/>
      <c r="AAT62" s="262"/>
      <c r="AAU62" s="262"/>
      <c r="AAV62" s="262"/>
      <c r="AAW62" s="262"/>
      <c r="AAX62" s="262"/>
      <c r="AAY62" s="262"/>
      <c r="AAZ62" s="262"/>
      <c r="ABA62" s="262"/>
      <c r="ABB62" s="262"/>
      <c r="ABC62" s="262"/>
      <c r="ABD62" s="262"/>
      <c r="ABE62" s="262"/>
      <c r="ABF62" s="262"/>
      <c r="ABG62" s="262"/>
      <c r="ABH62" s="262"/>
      <c r="ABI62" s="262"/>
      <c r="ABJ62" s="262"/>
      <c r="ABK62" s="262"/>
      <c r="ABL62" s="262"/>
      <c r="ABM62" s="262"/>
      <c r="ABN62" s="262"/>
      <c r="ABO62" s="262"/>
      <c r="ABP62" s="262"/>
      <c r="ABQ62" s="262"/>
      <c r="ABR62" s="262"/>
      <c r="ABS62" s="262"/>
      <c r="ABT62" s="262"/>
      <c r="ABU62" s="262"/>
      <c r="ABV62" s="262"/>
      <c r="ABW62" s="262"/>
      <c r="ABX62" s="262"/>
      <c r="ABY62" s="262"/>
      <c r="ABZ62" s="262"/>
      <c r="ACA62" s="262"/>
      <c r="ACB62" s="262"/>
      <c r="ACC62" s="262"/>
      <c r="ACD62" s="262"/>
      <c r="ACE62" s="262"/>
      <c r="ACF62" s="262"/>
      <c r="ACG62" s="262"/>
      <c r="ACH62" s="262"/>
      <c r="ACI62" s="262"/>
      <c r="ACJ62" s="262"/>
      <c r="ACK62" s="262"/>
      <c r="ACL62" s="262"/>
      <c r="ACM62" s="262"/>
      <c r="ACN62" s="262"/>
      <c r="ACO62" s="262"/>
      <c r="ACP62" s="262"/>
      <c r="ACQ62" s="262"/>
      <c r="ACR62" s="262"/>
      <c r="ACS62" s="262"/>
      <c r="ACT62" s="262"/>
      <c r="ACU62" s="262"/>
      <c r="ACV62" s="262"/>
      <c r="ACW62" s="262"/>
      <c r="ACX62" s="262"/>
      <c r="ACY62" s="262"/>
      <c r="ACZ62" s="262"/>
      <c r="ADA62" s="262"/>
      <c r="ADB62" s="262"/>
      <c r="ADC62" s="262"/>
      <c r="ADD62" s="262"/>
      <c r="ADE62" s="262"/>
      <c r="ADF62" s="262"/>
      <c r="ADG62" s="262"/>
      <c r="ADH62" s="262"/>
      <c r="ADI62" s="262"/>
      <c r="ADJ62" s="262"/>
      <c r="ADK62" s="262"/>
      <c r="ADL62" s="262"/>
      <c r="ADM62" s="262"/>
      <c r="ADN62" s="262"/>
      <c r="ADO62" s="262"/>
      <c r="ADP62" s="262"/>
      <c r="ADQ62" s="262"/>
      <c r="ADR62" s="262"/>
      <c r="ADS62" s="262"/>
      <c r="ADT62" s="262"/>
      <c r="ADU62" s="262"/>
      <c r="ADV62" s="262"/>
      <c r="ADW62" s="262"/>
      <c r="ADX62" s="262"/>
      <c r="ADY62" s="262"/>
      <c r="ADZ62" s="262"/>
      <c r="AEA62" s="262"/>
      <c r="AEB62" s="262"/>
      <c r="AEC62" s="262"/>
      <c r="AED62" s="262"/>
      <c r="AEE62" s="262"/>
      <c r="AEF62" s="262"/>
      <c r="AEG62" s="262"/>
      <c r="AEH62" s="262"/>
      <c r="AEI62" s="262"/>
      <c r="AEJ62" s="262"/>
      <c r="AEK62" s="262"/>
      <c r="AEL62" s="262"/>
      <c r="AEM62" s="262"/>
      <c r="AEN62" s="262"/>
      <c r="AEO62" s="262"/>
      <c r="AEP62" s="262"/>
      <c r="AEQ62" s="262"/>
      <c r="AER62" s="262"/>
      <c r="AES62" s="262"/>
      <c r="AET62" s="262"/>
      <c r="AEU62" s="262"/>
      <c r="AEV62" s="262"/>
      <c r="AEW62" s="262"/>
      <c r="AEX62" s="262"/>
      <c r="AEY62" s="262"/>
      <c r="AEZ62" s="262"/>
      <c r="AFA62" s="262"/>
      <c r="AFB62" s="262"/>
      <c r="AFC62" s="262"/>
      <c r="AFD62" s="262"/>
      <c r="AFE62" s="262"/>
      <c r="AFF62" s="262"/>
      <c r="AFG62" s="262"/>
      <c r="AFH62" s="262"/>
      <c r="AFI62" s="262"/>
      <c r="AFJ62" s="262"/>
      <c r="AFK62" s="262"/>
      <c r="AFL62" s="262"/>
      <c r="AFM62" s="262"/>
      <c r="AFN62" s="262"/>
      <c r="AFO62" s="262"/>
      <c r="AFP62" s="262"/>
      <c r="AFQ62" s="262"/>
      <c r="AFR62" s="262"/>
      <c r="AFS62" s="262"/>
      <c r="AFT62" s="262"/>
      <c r="AFU62" s="262"/>
      <c r="AFV62" s="262"/>
      <c r="AFW62" s="262"/>
      <c r="AFX62" s="262"/>
      <c r="AFY62" s="262"/>
      <c r="AFZ62" s="262"/>
      <c r="AGA62" s="262"/>
      <c r="AGB62" s="262"/>
      <c r="AGC62" s="262"/>
      <c r="AGD62" s="262"/>
      <c r="AGE62" s="262"/>
      <c r="AGF62" s="262"/>
      <c r="AGG62" s="262"/>
      <c r="AGH62" s="262"/>
      <c r="AGI62" s="262"/>
      <c r="AGJ62" s="262"/>
      <c r="AGK62" s="262"/>
      <c r="AGL62" s="262"/>
      <c r="AGM62" s="262"/>
      <c r="AGN62" s="262"/>
      <c r="AGO62" s="262"/>
      <c r="AGP62" s="262"/>
      <c r="AGQ62" s="262"/>
      <c r="AGR62" s="262"/>
      <c r="AGS62" s="262"/>
      <c r="AGT62" s="262"/>
      <c r="AGU62" s="262"/>
      <c r="AGV62" s="262"/>
      <c r="AGW62" s="262"/>
      <c r="AGX62" s="262"/>
      <c r="AGY62" s="262"/>
      <c r="AGZ62" s="262"/>
      <c r="AHA62" s="262"/>
      <c r="AHB62" s="262"/>
      <c r="AHC62" s="262"/>
      <c r="AHD62" s="262"/>
      <c r="AHE62" s="262"/>
      <c r="AHF62" s="262"/>
      <c r="AHG62" s="262"/>
      <c r="AHH62" s="262"/>
      <c r="AHI62" s="262"/>
      <c r="AHJ62" s="262"/>
      <c r="AHK62" s="262"/>
      <c r="AHL62" s="262"/>
      <c r="AHM62" s="262"/>
      <c r="AHN62" s="262"/>
      <c r="AHO62" s="262"/>
      <c r="AHP62" s="262"/>
      <c r="AHQ62" s="262"/>
      <c r="AHR62" s="262"/>
      <c r="AHS62" s="262"/>
      <c r="AHT62" s="262"/>
      <c r="AHU62" s="262"/>
      <c r="AHV62" s="262"/>
      <c r="AHW62" s="262"/>
      <c r="AHX62" s="262"/>
      <c r="AHY62" s="262"/>
      <c r="AHZ62" s="262"/>
      <c r="AIA62" s="262"/>
      <c r="AIB62" s="262"/>
      <c r="AIC62" s="262"/>
      <c r="AID62" s="262"/>
      <c r="AIE62" s="262"/>
      <c r="AIF62" s="262"/>
      <c r="AIG62" s="262"/>
      <c r="AIH62" s="262"/>
      <c r="AII62" s="262"/>
      <c r="AIJ62" s="262"/>
      <c r="AIK62" s="262"/>
      <c r="AIL62" s="262"/>
      <c r="AIM62" s="262"/>
      <c r="AIN62" s="262"/>
      <c r="AIO62" s="262"/>
      <c r="AIP62" s="262"/>
      <c r="AIQ62" s="262"/>
      <c r="AIR62" s="262"/>
      <c r="AIS62" s="262"/>
      <c r="AIT62" s="262"/>
      <c r="AIU62" s="262"/>
      <c r="AIV62" s="262"/>
      <c r="AIW62" s="262"/>
      <c r="AIX62" s="262"/>
      <c r="AIY62" s="262"/>
      <c r="AIZ62" s="262"/>
      <c r="AJA62" s="262"/>
      <c r="AJB62" s="262"/>
      <c r="AJC62" s="262"/>
      <c r="AJD62" s="262"/>
      <c r="AJE62" s="262"/>
      <c r="AJF62" s="262"/>
      <c r="AJG62" s="262"/>
      <c r="AJH62" s="262"/>
      <c r="AJI62" s="262"/>
      <c r="AJJ62" s="262"/>
      <c r="AJK62" s="262"/>
      <c r="AJL62" s="262"/>
      <c r="AJM62" s="262"/>
      <c r="AJN62" s="262"/>
      <c r="AJO62" s="262"/>
      <c r="AJP62" s="262"/>
      <c r="AJQ62" s="262"/>
      <c r="AJR62" s="262"/>
      <c r="AJS62" s="262"/>
      <c r="AJT62" s="262"/>
      <c r="AJU62" s="262"/>
      <c r="AJV62" s="262"/>
      <c r="AJW62" s="262"/>
      <c r="AJX62" s="262"/>
      <c r="AJY62" s="262"/>
      <c r="AJZ62" s="262"/>
      <c r="AKA62" s="262"/>
      <c r="AKB62" s="262"/>
      <c r="AKC62" s="262"/>
      <c r="AKD62" s="262"/>
      <c r="AKE62" s="262"/>
      <c r="AKF62" s="262"/>
      <c r="AKG62" s="262"/>
      <c r="AKH62" s="262"/>
      <c r="AKI62" s="262"/>
      <c r="AKJ62" s="262"/>
      <c r="AKK62" s="262"/>
      <c r="AKL62" s="262"/>
      <c r="AKM62" s="262"/>
      <c r="AKN62" s="262"/>
      <c r="AKO62" s="262"/>
      <c r="AKP62" s="262"/>
      <c r="AKQ62" s="262"/>
      <c r="AKR62" s="262"/>
      <c r="AKS62" s="262"/>
      <c r="AKT62" s="262"/>
      <c r="AKU62" s="262"/>
      <c r="AKV62" s="262"/>
      <c r="AKW62" s="262"/>
      <c r="AKX62" s="262"/>
      <c r="AKY62" s="262"/>
      <c r="AKZ62" s="262"/>
      <c r="ALA62" s="262"/>
      <c r="ALB62" s="262"/>
      <c r="ALC62" s="262"/>
      <c r="ALD62" s="262"/>
      <c r="ALE62" s="262"/>
      <c r="ALF62" s="262"/>
      <c r="ALG62" s="262"/>
      <c r="ALH62" s="262"/>
      <c r="ALI62" s="262"/>
      <c r="ALJ62" s="262"/>
      <c r="ALK62" s="262"/>
      <c r="ALL62" s="262"/>
      <c r="ALM62" s="262"/>
      <c r="ALN62" s="262"/>
      <c r="ALO62" s="262"/>
      <c r="ALP62" s="262"/>
      <c r="ALQ62" s="262"/>
      <c r="ALR62" s="262"/>
      <c r="ALS62" s="262"/>
      <c r="ALT62" s="262"/>
      <c r="ALU62" s="262"/>
      <c r="ALV62" s="262"/>
      <c r="ALW62" s="262"/>
      <c r="ALX62" s="262"/>
      <c r="ALY62" s="262"/>
      <c r="ALZ62" s="262"/>
      <c r="AMA62" s="262"/>
      <c r="AMB62" s="262"/>
      <c r="AMC62" s="262"/>
      <c r="AMD62" s="262"/>
      <c r="AME62" s="262"/>
      <c r="AMF62" s="262"/>
      <c r="AMG62" s="262"/>
      <c r="AMH62" s="262"/>
      <c r="AMI62" s="262"/>
      <c r="AMJ62" s="262"/>
      <c r="AMK62" s="262"/>
    </row>
    <row r="63" spans="1:1025" s="463" customFormat="1" ht="13.15" customHeight="1">
      <c r="A63" s="85"/>
      <c r="B63" s="479" t="s">
        <v>818</v>
      </c>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503" t="s">
        <v>338</v>
      </c>
      <c r="AA63" s="503"/>
      <c r="AB63" s="503"/>
      <c r="AC63" s="85"/>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2"/>
      <c r="BE63" s="262"/>
      <c r="BF63" s="262"/>
      <c r="BG63" s="262"/>
      <c r="BH63" s="262"/>
      <c r="BI63" s="262"/>
      <c r="BJ63" s="262"/>
      <c r="BK63" s="262"/>
      <c r="BL63" s="262"/>
      <c r="BM63" s="262"/>
      <c r="BN63" s="262"/>
      <c r="BO63" s="262"/>
      <c r="BP63" s="262"/>
      <c r="BQ63" s="262"/>
      <c r="BR63" s="262"/>
      <c r="BS63" s="262"/>
      <c r="BT63" s="262"/>
      <c r="BU63" s="262"/>
      <c r="BV63" s="262"/>
      <c r="BW63" s="262"/>
      <c r="BX63" s="262"/>
      <c r="BY63" s="262"/>
      <c r="BZ63" s="262"/>
      <c r="CA63" s="262"/>
      <c r="CB63" s="262"/>
      <c r="CC63" s="262"/>
      <c r="CD63" s="262"/>
      <c r="CE63" s="262"/>
      <c r="CF63" s="262"/>
      <c r="CG63" s="262"/>
      <c r="CH63" s="262"/>
      <c r="CI63" s="262"/>
      <c r="CJ63" s="262"/>
      <c r="CK63" s="262"/>
      <c r="CL63" s="262"/>
      <c r="CM63" s="262"/>
      <c r="CN63" s="262"/>
      <c r="CO63" s="262"/>
      <c r="CP63" s="262"/>
      <c r="CQ63" s="262"/>
      <c r="CR63" s="262"/>
      <c r="CS63" s="262"/>
      <c r="CT63" s="262"/>
      <c r="CU63" s="262"/>
      <c r="CV63" s="262"/>
      <c r="CW63" s="262"/>
      <c r="CX63" s="262"/>
      <c r="CY63" s="262"/>
      <c r="CZ63" s="262"/>
      <c r="DA63" s="262"/>
      <c r="DB63" s="262"/>
      <c r="DC63" s="262"/>
      <c r="DD63" s="262"/>
      <c r="DE63" s="262"/>
      <c r="DF63" s="262"/>
      <c r="DG63" s="262"/>
      <c r="DH63" s="262"/>
      <c r="DI63" s="262"/>
      <c r="DJ63" s="262"/>
      <c r="DK63" s="262"/>
      <c r="DL63" s="262"/>
      <c r="DM63" s="262"/>
      <c r="DN63" s="262"/>
      <c r="DO63" s="262"/>
      <c r="DP63" s="262"/>
      <c r="DQ63" s="262"/>
      <c r="DR63" s="262"/>
      <c r="DS63" s="262"/>
      <c r="DT63" s="262"/>
      <c r="DU63" s="262"/>
      <c r="DV63" s="262"/>
      <c r="DW63" s="262"/>
      <c r="DX63" s="262"/>
      <c r="DY63" s="262"/>
      <c r="DZ63" s="262"/>
      <c r="EA63" s="262"/>
      <c r="EB63" s="262"/>
      <c r="EC63" s="262"/>
      <c r="ED63" s="262"/>
      <c r="EE63" s="262"/>
      <c r="EF63" s="262"/>
      <c r="EG63" s="262"/>
      <c r="EH63" s="262"/>
      <c r="EI63" s="262"/>
      <c r="EJ63" s="262"/>
      <c r="EK63" s="262"/>
      <c r="EL63" s="262"/>
      <c r="EM63" s="262"/>
      <c r="EN63" s="262"/>
      <c r="EO63" s="262"/>
      <c r="EP63" s="262"/>
      <c r="EQ63" s="262"/>
      <c r="ER63" s="262"/>
      <c r="ES63" s="262"/>
      <c r="ET63" s="262"/>
      <c r="EU63" s="262"/>
      <c r="EV63" s="262"/>
      <c r="EW63" s="262"/>
      <c r="EX63" s="262"/>
      <c r="EY63" s="262"/>
      <c r="EZ63" s="262"/>
      <c r="FA63" s="262"/>
      <c r="FB63" s="262"/>
      <c r="FC63" s="262"/>
      <c r="FD63" s="262"/>
      <c r="FE63" s="262"/>
      <c r="FF63" s="262"/>
      <c r="FG63" s="262"/>
      <c r="FH63" s="262"/>
      <c r="FI63" s="262"/>
      <c r="FJ63" s="262"/>
      <c r="FK63" s="262"/>
      <c r="FL63" s="262"/>
      <c r="FM63" s="262"/>
      <c r="FN63" s="262"/>
      <c r="FO63" s="262"/>
      <c r="FP63" s="262"/>
      <c r="FQ63" s="262"/>
      <c r="FR63" s="262"/>
      <c r="FS63" s="262"/>
      <c r="FT63" s="262"/>
      <c r="FU63" s="262"/>
      <c r="FV63" s="262"/>
      <c r="FW63" s="262"/>
      <c r="FX63" s="262"/>
      <c r="FY63" s="262"/>
      <c r="FZ63" s="262"/>
      <c r="GA63" s="262"/>
      <c r="GB63" s="262"/>
      <c r="GC63" s="262"/>
      <c r="GD63" s="262"/>
      <c r="GE63" s="262"/>
      <c r="GF63" s="262"/>
      <c r="GG63" s="262"/>
      <c r="GH63" s="262"/>
      <c r="GI63" s="262"/>
      <c r="GJ63" s="262"/>
      <c r="GK63" s="262"/>
      <c r="GL63" s="262"/>
      <c r="GM63" s="262"/>
      <c r="GN63" s="262"/>
      <c r="GO63" s="262"/>
      <c r="GP63" s="262"/>
      <c r="GQ63" s="262"/>
      <c r="GR63" s="262"/>
      <c r="GS63" s="262"/>
      <c r="GT63" s="262"/>
      <c r="GU63" s="262"/>
      <c r="GV63" s="262"/>
      <c r="GW63" s="262"/>
      <c r="GX63" s="262"/>
      <c r="GY63" s="262"/>
      <c r="GZ63" s="262"/>
      <c r="HA63" s="262"/>
      <c r="HB63" s="262"/>
      <c r="HC63" s="262"/>
      <c r="HD63" s="262"/>
      <c r="HE63" s="262"/>
      <c r="HF63" s="262"/>
      <c r="HG63" s="262"/>
      <c r="HH63" s="262"/>
      <c r="HI63" s="262"/>
      <c r="HJ63" s="262"/>
      <c r="HK63" s="262"/>
      <c r="HL63" s="262"/>
      <c r="HM63" s="262"/>
      <c r="HN63" s="262"/>
      <c r="HO63" s="262"/>
      <c r="HP63" s="262"/>
      <c r="HQ63" s="262"/>
      <c r="HR63" s="262"/>
      <c r="HS63" s="262"/>
      <c r="HT63" s="262"/>
      <c r="HU63" s="262"/>
      <c r="HV63" s="262"/>
      <c r="HW63" s="262"/>
      <c r="HX63" s="262"/>
      <c r="HY63" s="262"/>
      <c r="HZ63" s="262"/>
      <c r="IA63" s="262"/>
      <c r="IB63" s="262"/>
      <c r="IC63" s="262"/>
      <c r="ID63" s="262"/>
      <c r="IE63" s="262"/>
      <c r="IF63" s="262"/>
      <c r="IG63" s="262"/>
      <c r="IH63" s="262"/>
      <c r="II63" s="262"/>
      <c r="IJ63" s="262"/>
      <c r="IK63" s="262"/>
      <c r="IL63" s="262"/>
      <c r="IM63" s="262"/>
      <c r="IN63" s="262"/>
      <c r="IO63" s="262"/>
      <c r="IP63" s="262"/>
      <c r="IQ63" s="262"/>
      <c r="IR63" s="262"/>
      <c r="IS63" s="262"/>
      <c r="IT63" s="262"/>
      <c r="IU63" s="262"/>
      <c r="IV63" s="262"/>
      <c r="IW63" s="262"/>
      <c r="IX63" s="262"/>
      <c r="IY63" s="262"/>
      <c r="IZ63" s="262"/>
      <c r="JA63" s="262"/>
      <c r="JB63" s="262"/>
      <c r="JC63" s="262"/>
      <c r="JD63" s="262"/>
      <c r="JE63" s="262"/>
      <c r="JF63" s="262"/>
      <c r="JG63" s="262"/>
      <c r="JH63" s="262"/>
      <c r="JI63" s="262"/>
      <c r="JJ63" s="262"/>
      <c r="JK63" s="262"/>
      <c r="JL63" s="262"/>
      <c r="JM63" s="262"/>
      <c r="JN63" s="262"/>
      <c r="JO63" s="262"/>
      <c r="JP63" s="262"/>
      <c r="JQ63" s="262"/>
      <c r="JR63" s="262"/>
      <c r="JS63" s="262"/>
      <c r="JT63" s="262"/>
      <c r="JU63" s="262"/>
      <c r="JV63" s="262"/>
      <c r="JW63" s="262"/>
      <c r="JX63" s="262"/>
      <c r="JY63" s="262"/>
      <c r="JZ63" s="262"/>
      <c r="KA63" s="262"/>
      <c r="KB63" s="262"/>
      <c r="KC63" s="262"/>
      <c r="KD63" s="262"/>
      <c r="KE63" s="262"/>
      <c r="KF63" s="262"/>
      <c r="KG63" s="262"/>
      <c r="KH63" s="262"/>
      <c r="KI63" s="262"/>
      <c r="KJ63" s="262"/>
      <c r="KK63" s="262"/>
      <c r="KL63" s="262"/>
      <c r="KM63" s="262"/>
      <c r="KN63" s="262"/>
      <c r="KO63" s="262"/>
      <c r="KP63" s="262"/>
      <c r="KQ63" s="262"/>
      <c r="KR63" s="262"/>
      <c r="KS63" s="262"/>
      <c r="KT63" s="262"/>
      <c r="KU63" s="262"/>
      <c r="KV63" s="262"/>
      <c r="KW63" s="262"/>
      <c r="KX63" s="262"/>
      <c r="KY63" s="262"/>
      <c r="KZ63" s="262"/>
      <c r="LA63" s="262"/>
      <c r="LB63" s="262"/>
      <c r="LC63" s="262"/>
      <c r="LD63" s="262"/>
      <c r="LE63" s="262"/>
      <c r="LF63" s="262"/>
      <c r="LG63" s="262"/>
      <c r="LH63" s="262"/>
      <c r="LI63" s="262"/>
      <c r="LJ63" s="262"/>
      <c r="LK63" s="262"/>
      <c r="LL63" s="262"/>
      <c r="LM63" s="262"/>
      <c r="LN63" s="262"/>
      <c r="LO63" s="262"/>
      <c r="LP63" s="262"/>
      <c r="LQ63" s="262"/>
      <c r="LR63" s="262"/>
      <c r="LS63" s="262"/>
      <c r="LT63" s="262"/>
      <c r="LU63" s="262"/>
      <c r="LV63" s="262"/>
      <c r="LW63" s="262"/>
      <c r="LX63" s="262"/>
      <c r="LY63" s="262"/>
      <c r="LZ63" s="262"/>
      <c r="MA63" s="262"/>
      <c r="MB63" s="262"/>
      <c r="MC63" s="262"/>
      <c r="MD63" s="262"/>
      <c r="ME63" s="262"/>
      <c r="MF63" s="262"/>
      <c r="MG63" s="262"/>
      <c r="MH63" s="262"/>
      <c r="MI63" s="262"/>
      <c r="MJ63" s="262"/>
      <c r="MK63" s="262"/>
      <c r="ML63" s="262"/>
      <c r="MM63" s="262"/>
      <c r="MN63" s="262"/>
      <c r="MO63" s="262"/>
      <c r="MP63" s="262"/>
      <c r="MQ63" s="262"/>
      <c r="MR63" s="262"/>
      <c r="MS63" s="262"/>
      <c r="MT63" s="262"/>
      <c r="MU63" s="262"/>
      <c r="MV63" s="262"/>
      <c r="MW63" s="262"/>
      <c r="MX63" s="262"/>
      <c r="MY63" s="262"/>
      <c r="MZ63" s="262"/>
      <c r="NA63" s="262"/>
      <c r="NB63" s="262"/>
      <c r="NC63" s="262"/>
      <c r="ND63" s="262"/>
      <c r="NE63" s="262"/>
      <c r="NF63" s="262"/>
      <c r="NG63" s="262"/>
      <c r="NH63" s="262"/>
      <c r="NI63" s="262"/>
      <c r="NJ63" s="262"/>
      <c r="NK63" s="262"/>
      <c r="NL63" s="262"/>
      <c r="NM63" s="262"/>
      <c r="NN63" s="262"/>
      <c r="NO63" s="262"/>
      <c r="NP63" s="262"/>
      <c r="NQ63" s="262"/>
      <c r="NR63" s="262"/>
      <c r="NS63" s="262"/>
      <c r="NT63" s="262"/>
      <c r="NU63" s="262"/>
      <c r="NV63" s="262"/>
      <c r="NW63" s="262"/>
      <c r="NX63" s="262"/>
      <c r="NY63" s="262"/>
      <c r="NZ63" s="262"/>
      <c r="OA63" s="262"/>
      <c r="OB63" s="262"/>
      <c r="OC63" s="262"/>
      <c r="OD63" s="262"/>
      <c r="OE63" s="262"/>
      <c r="OF63" s="262"/>
      <c r="OG63" s="262"/>
      <c r="OH63" s="262"/>
      <c r="OI63" s="262"/>
      <c r="OJ63" s="262"/>
      <c r="OK63" s="262"/>
      <c r="OL63" s="262"/>
      <c r="OM63" s="262"/>
      <c r="ON63" s="262"/>
      <c r="OO63" s="262"/>
      <c r="OP63" s="262"/>
      <c r="OQ63" s="262"/>
      <c r="OR63" s="262"/>
      <c r="OS63" s="262"/>
      <c r="OT63" s="262"/>
      <c r="OU63" s="262"/>
      <c r="OV63" s="262"/>
      <c r="OW63" s="262"/>
      <c r="OX63" s="262"/>
      <c r="OY63" s="262"/>
      <c r="OZ63" s="262"/>
      <c r="PA63" s="262"/>
      <c r="PB63" s="262"/>
      <c r="PC63" s="262"/>
      <c r="PD63" s="262"/>
      <c r="PE63" s="262"/>
      <c r="PF63" s="262"/>
      <c r="PG63" s="262"/>
      <c r="PH63" s="262"/>
      <c r="PI63" s="262"/>
      <c r="PJ63" s="262"/>
      <c r="PK63" s="262"/>
      <c r="PL63" s="262"/>
      <c r="PM63" s="262"/>
      <c r="PN63" s="262"/>
      <c r="PO63" s="262"/>
      <c r="PP63" s="262"/>
      <c r="PQ63" s="262"/>
      <c r="PR63" s="262"/>
      <c r="PS63" s="262"/>
      <c r="PT63" s="262"/>
      <c r="PU63" s="262"/>
      <c r="PV63" s="262"/>
      <c r="PW63" s="262"/>
      <c r="PX63" s="262"/>
      <c r="PY63" s="262"/>
      <c r="PZ63" s="262"/>
      <c r="QA63" s="262"/>
      <c r="QB63" s="262"/>
      <c r="QC63" s="262"/>
      <c r="QD63" s="262"/>
      <c r="QE63" s="262"/>
      <c r="QF63" s="262"/>
      <c r="QG63" s="262"/>
      <c r="QH63" s="262"/>
      <c r="QI63" s="262"/>
      <c r="QJ63" s="262"/>
      <c r="QK63" s="262"/>
      <c r="QL63" s="262"/>
      <c r="QM63" s="262"/>
      <c r="QN63" s="262"/>
      <c r="QO63" s="262"/>
      <c r="QP63" s="262"/>
      <c r="QQ63" s="262"/>
      <c r="QR63" s="262"/>
      <c r="QS63" s="262"/>
      <c r="QT63" s="262"/>
      <c r="QU63" s="262"/>
      <c r="QV63" s="262"/>
      <c r="QW63" s="262"/>
      <c r="QX63" s="262"/>
      <c r="QY63" s="262"/>
      <c r="QZ63" s="262"/>
      <c r="RA63" s="262"/>
      <c r="RB63" s="262"/>
      <c r="RC63" s="262"/>
      <c r="RD63" s="262"/>
      <c r="RE63" s="262"/>
      <c r="RF63" s="262"/>
      <c r="RG63" s="262"/>
      <c r="RH63" s="262"/>
      <c r="RI63" s="262"/>
      <c r="RJ63" s="262"/>
      <c r="RK63" s="262"/>
      <c r="RL63" s="262"/>
      <c r="RM63" s="262"/>
      <c r="RN63" s="262"/>
      <c r="RO63" s="262"/>
      <c r="RP63" s="262"/>
      <c r="RQ63" s="262"/>
      <c r="RR63" s="262"/>
      <c r="RS63" s="262"/>
      <c r="RT63" s="262"/>
      <c r="RU63" s="262"/>
      <c r="RV63" s="262"/>
      <c r="RW63" s="262"/>
      <c r="RX63" s="262"/>
      <c r="RY63" s="262"/>
      <c r="RZ63" s="262"/>
      <c r="SA63" s="262"/>
      <c r="SB63" s="262"/>
      <c r="SC63" s="262"/>
      <c r="SD63" s="262"/>
      <c r="SE63" s="262"/>
      <c r="SF63" s="262"/>
      <c r="SG63" s="262"/>
      <c r="SH63" s="262"/>
      <c r="SI63" s="262"/>
      <c r="SJ63" s="262"/>
      <c r="SK63" s="262"/>
      <c r="SL63" s="262"/>
      <c r="SM63" s="262"/>
      <c r="SN63" s="262"/>
      <c r="SO63" s="262"/>
      <c r="SP63" s="262"/>
      <c r="SQ63" s="262"/>
      <c r="SR63" s="262"/>
      <c r="SS63" s="262"/>
      <c r="ST63" s="262"/>
      <c r="SU63" s="262"/>
      <c r="SV63" s="262"/>
      <c r="SW63" s="262"/>
      <c r="SX63" s="262"/>
      <c r="SY63" s="262"/>
      <c r="SZ63" s="262"/>
      <c r="TA63" s="262"/>
      <c r="TB63" s="262"/>
      <c r="TC63" s="262"/>
      <c r="TD63" s="262"/>
      <c r="TE63" s="262"/>
      <c r="TF63" s="262"/>
      <c r="TG63" s="262"/>
      <c r="TH63" s="262"/>
      <c r="TI63" s="262"/>
      <c r="TJ63" s="262"/>
      <c r="TK63" s="262"/>
      <c r="TL63" s="262"/>
      <c r="TM63" s="262"/>
      <c r="TN63" s="262"/>
      <c r="TO63" s="262"/>
      <c r="TP63" s="262"/>
      <c r="TQ63" s="262"/>
      <c r="TR63" s="262"/>
      <c r="TS63" s="262"/>
      <c r="TT63" s="262"/>
      <c r="TU63" s="262"/>
      <c r="TV63" s="262"/>
      <c r="TW63" s="262"/>
      <c r="TX63" s="262"/>
      <c r="TY63" s="262"/>
      <c r="TZ63" s="262"/>
      <c r="UA63" s="262"/>
      <c r="UB63" s="262"/>
      <c r="UC63" s="262"/>
      <c r="UD63" s="262"/>
      <c r="UE63" s="262"/>
      <c r="UF63" s="262"/>
      <c r="UG63" s="262"/>
      <c r="UH63" s="262"/>
      <c r="UI63" s="262"/>
      <c r="UJ63" s="262"/>
      <c r="UK63" s="262"/>
      <c r="UL63" s="262"/>
      <c r="UM63" s="262"/>
      <c r="UN63" s="262"/>
      <c r="UO63" s="262"/>
      <c r="UP63" s="262"/>
      <c r="UQ63" s="262"/>
      <c r="UR63" s="262"/>
      <c r="US63" s="262"/>
      <c r="UT63" s="262"/>
      <c r="UU63" s="262"/>
      <c r="UV63" s="262"/>
      <c r="UW63" s="262"/>
      <c r="UX63" s="262"/>
      <c r="UY63" s="262"/>
      <c r="UZ63" s="262"/>
      <c r="VA63" s="262"/>
      <c r="VB63" s="262"/>
      <c r="VC63" s="262"/>
      <c r="VD63" s="262"/>
      <c r="VE63" s="262"/>
      <c r="VF63" s="262"/>
      <c r="VG63" s="262"/>
      <c r="VH63" s="262"/>
      <c r="VI63" s="262"/>
      <c r="VJ63" s="262"/>
      <c r="VK63" s="262"/>
      <c r="VL63" s="262"/>
      <c r="VM63" s="262"/>
      <c r="VN63" s="262"/>
      <c r="VO63" s="262"/>
      <c r="VP63" s="262"/>
      <c r="VQ63" s="262"/>
      <c r="VR63" s="262"/>
      <c r="VS63" s="262"/>
      <c r="VT63" s="262"/>
      <c r="VU63" s="262"/>
      <c r="VV63" s="262"/>
      <c r="VW63" s="262"/>
      <c r="VX63" s="262"/>
      <c r="VY63" s="262"/>
      <c r="VZ63" s="262"/>
      <c r="WA63" s="262"/>
      <c r="WB63" s="262"/>
      <c r="WC63" s="262"/>
      <c r="WD63" s="262"/>
      <c r="WE63" s="262"/>
      <c r="WF63" s="262"/>
      <c r="WG63" s="262"/>
      <c r="WH63" s="262"/>
      <c r="WI63" s="262"/>
      <c r="WJ63" s="262"/>
      <c r="WK63" s="262"/>
      <c r="WL63" s="262"/>
      <c r="WM63" s="262"/>
      <c r="WN63" s="262"/>
      <c r="WO63" s="262"/>
      <c r="WP63" s="262"/>
      <c r="WQ63" s="262"/>
      <c r="WR63" s="262"/>
      <c r="WS63" s="262"/>
      <c r="WT63" s="262"/>
      <c r="WU63" s="262"/>
      <c r="WV63" s="262"/>
      <c r="WW63" s="262"/>
      <c r="WX63" s="262"/>
      <c r="WY63" s="262"/>
      <c r="WZ63" s="262"/>
      <c r="XA63" s="262"/>
      <c r="XB63" s="262"/>
      <c r="XC63" s="262"/>
      <c r="XD63" s="262"/>
      <c r="XE63" s="262"/>
      <c r="XF63" s="262"/>
      <c r="XG63" s="262"/>
      <c r="XH63" s="262"/>
      <c r="XI63" s="262"/>
      <c r="XJ63" s="262"/>
      <c r="XK63" s="262"/>
      <c r="XL63" s="262"/>
      <c r="XM63" s="262"/>
      <c r="XN63" s="262"/>
      <c r="XO63" s="262"/>
      <c r="XP63" s="262"/>
      <c r="XQ63" s="262"/>
      <c r="XR63" s="262"/>
      <c r="XS63" s="262"/>
      <c r="XT63" s="262"/>
      <c r="XU63" s="262"/>
      <c r="XV63" s="262"/>
      <c r="XW63" s="262"/>
      <c r="XX63" s="262"/>
      <c r="XY63" s="262"/>
      <c r="XZ63" s="262"/>
      <c r="YA63" s="262"/>
      <c r="YB63" s="262"/>
      <c r="YC63" s="262"/>
      <c r="YD63" s="262"/>
      <c r="YE63" s="262"/>
      <c r="YF63" s="262"/>
      <c r="YG63" s="262"/>
      <c r="YH63" s="262"/>
      <c r="YI63" s="262"/>
      <c r="YJ63" s="262"/>
      <c r="YK63" s="262"/>
      <c r="YL63" s="262"/>
      <c r="YM63" s="262"/>
      <c r="YN63" s="262"/>
      <c r="YO63" s="262"/>
      <c r="YP63" s="262"/>
      <c r="YQ63" s="262"/>
      <c r="YR63" s="262"/>
      <c r="YS63" s="262"/>
      <c r="YT63" s="262"/>
      <c r="YU63" s="262"/>
      <c r="YV63" s="262"/>
      <c r="YW63" s="262"/>
      <c r="YX63" s="262"/>
      <c r="YY63" s="262"/>
      <c r="YZ63" s="262"/>
      <c r="ZA63" s="262"/>
      <c r="ZB63" s="262"/>
      <c r="ZC63" s="262"/>
      <c r="ZD63" s="262"/>
      <c r="ZE63" s="262"/>
      <c r="ZF63" s="262"/>
      <c r="ZG63" s="262"/>
      <c r="ZH63" s="262"/>
      <c r="ZI63" s="262"/>
      <c r="ZJ63" s="262"/>
      <c r="ZK63" s="262"/>
      <c r="ZL63" s="262"/>
      <c r="ZM63" s="262"/>
      <c r="ZN63" s="262"/>
      <c r="ZO63" s="262"/>
      <c r="ZP63" s="262"/>
      <c r="ZQ63" s="262"/>
      <c r="ZR63" s="262"/>
      <c r="ZS63" s="262"/>
      <c r="ZT63" s="262"/>
      <c r="ZU63" s="262"/>
      <c r="ZV63" s="262"/>
      <c r="ZW63" s="262"/>
      <c r="ZX63" s="262"/>
      <c r="ZY63" s="262"/>
      <c r="ZZ63" s="262"/>
      <c r="AAA63" s="262"/>
      <c r="AAB63" s="262"/>
      <c r="AAC63" s="262"/>
      <c r="AAD63" s="262"/>
      <c r="AAE63" s="262"/>
      <c r="AAF63" s="262"/>
      <c r="AAG63" s="262"/>
      <c r="AAH63" s="262"/>
      <c r="AAI63" s="262"/>
      <c r="AAJ63" s="262"/>
      <c r="AAK63" s="262"/>
      <c r="AAL63" s="262"/>
      <c r="AAM63" s="262"/>
      <c r="AAN63" s="262"/>
      <c r="AAO63" s="262"/>
      <c r="AAP63" s="262"/>
      <c r="AAQ63" s="262"/>
      <c r="AAR63" s="262"/>
      <c r="AAS63" s="262"/>
      <c r="AAT63" s="262"/>
      <c r="AAU63" s="262"/>
      <c r="AAV63" s="262"/>
      <c r="AAW63" s="262"/>
      <c r="AAX63" s="262"/>
      <c r="AAY63" s="262"/>
      <c r="AAZ63" s="262"/>
      <c r="ABA63" s="262"/>
      <c r="ABB63" s="262"/>
      <c r="ABC63" s="262"/>
      <c r="ABD63" s="262"/>
      <c r="ABE63" s="262"/>
      <c r="ABF63" s="262"/>
      <c r="ABG63" s="262"/>
      <c r="ABH63" s="262"/>
      <c r="ABI63" s="262"/>
      <c r="ABJ63" s="262"/>
      <c r="ABK63" s="262"/>
      <c r="ABL63" s="262"/>
      <c r="ABM63" s="262"/>
      <c r="ABN63" s="262"/>
      <c r="ABO63" s="262"/>
      <c r="ABP63" s="262"/>
      <c r="ABQ63" s="262"/>
      <c r="ABR63" s="262"/>
      <c r="ABS63" s="262"/>
      <c r="ABT63" s="262"/>
      <c r="ABU63" s="262"/>
      <c r="ABV63" s="262"/>
      <c r="ABW63" s="262"/>
      <c r="ABX63" s="262"/>
      <c r="ABY63" s="262"/>
      <c r="ABZ63" s="262"/>
      <c r="ACA63" s="262"/>
      <c r="ACB63" s="262"/>
      <c r="ACC63" s="262"/>
      <c r="ACD63" s="262"/>
      <c r="ACE63" s="262"/>
      <c r="ACF63" s="262"/>
      <c r="ACG63" s="262"/>
      <c r="ACH63" s="262"/>
      <c r="ACI63" s="262"/>
      <c r="ACJ63" s="262"/>
      <c r="ACK63" s="262"/>
      <c r="ACL63" s="262"/>
      <c r="ACM63" s="262"/>
      <c r="ACN63" s="262"/>
      <c r="ACO63" s="262"/>
      <c r="ACP63" s="262"/>
      <c r="ACQ63" s="262"/>
      <c r="ACR63" s="262"/>
      <c r="ACS63" s="262"/>
      <c r="ACT63" s="262"/>
      <c r="ACU63" s="262"/>
      <c r="ACV63" s="262"/>
      <c r="ACW63" s="262"/>
      <c r="ACX63" s="262"/>
      <c r="ACY63" s="262"/>
      <c r="ACZ63" s="262"/>
      <c r="ADA63" s="262"/>
      <c r="ADB63" s="262"/>
      <c r="ADC63" s="262"/>
      <c r="ADD63" s="262"/>
      <c r="ADE63" s="262"/>
      <c r="ADF63" s="262"/>
      <c r="ADG63" s="262"/>
      <c r="ADH63" s="262"/>
      <c r="ADI63" s="262"/>
      <c r="ADJ63" s="262"/>
      <c r="ADK63" s="262"/>
      <c r="ADL63" s="262"/>
      <c r="ADM63" s="262"/>
      <c r="ADN63" s="262"/>
      <c r="ADO63" s="262"/>
      <c r="ADP63" s="262"/>
      <c r="ADQ63" s="262"/>
      <c r="ADR63" s="262"/>
      <c r="ADS63" s="262"/>
      <c r="ADT63" s="262"/>
      <c r="ADU63" s="262"/>
      <c r="ADV63" s="262"/>
      <c r="ADW63" s="262"/>
      <c r="ADX63" s="262"/>
      <c r="ADY63" s="262"/>
      <c r="ADZ63" s="262"/>
      <c r="AEA63" s="262"/>
      <c r="AEB63" s="262"/>
      <c r="AEC63" s="262"/>
      <c r="AED63" s="262"/>
      <c r="AEE63" s="262"/>
      <c r="AEF63" s="262"/>
      <c r="AEG63" s="262"/>
      <c r="AEH63" s="262"/>
      <c r="AEI63" s="262"/>
      <c r="AEJ63" s="262"/>
      <c r="AEK63" s="262"/>
      <c r="AEL63" s="262"/>
      <c r="AEM63" s="262"/>
      <c r="AEN63" s="262"/>
      <c r="AEO63" s="262"/>
      <c r="AEP63" s="262"/>
      <c r="AEQ63" s="262"/>
      <c r="AER63" s="262"/>
      <c r="AES63" s="262"/>
      <c r="AET63" s="262"/>
      <c r="AEU63" s="262"/>
      <c r="AEV63" s="262"/>
      <c r="AEW63" s="262"/>
      <c r="AEX63" s="262"/>
      <c r="AEY63" s="262"/>
      <c r="AEZ63" s="262"/>
      <c r="AFA63" s="262"/>
      <c r="AFB63" s="262"/>
      <c r="AFC63" s="262"/>
      <c r="AFD63" s="262"/>
      <c r="AFE63" s="262"/>
      <c r="AFF63" s="262"/>
      <c r="AFG63" s="262"/>
      <c r="AFH63" s="262"/>
      <c r="AFI63" s="262"/>
      <c r="AFJ63" s="262"/>
      <c r="AFK63" s="262"/>
      <c r="AFL63" s="262"/>
      <c r="AFM63" s="262"/>
      <c r="AFN63" s="262"/>
      <c r="AFO63" s="262"/>
      <c r="AFP63" s="262"/>
      <c r="AFQ63" s="262"/>
      <c r="AFR63" s="262"/>
      <c r="AFS63" s="262"/>
      <c r="AFT63" s="262"/>
      <c r="AFU63" s="262"/>
      <c r="AFV63" s="262"/>
      <c r="AFW63" s="262"/>
      <c r="AFX63" s="262"/>
      <c r="AFY63" s="262"/>
      <c r="AFZ63" s="262"/>
      <c r="AGA63" s="262"/>
      <c r="AGB63" s="262"/>
      <c r="AGC63" s="262"/>
      <c r="AGD63" s="262"/>
      <c r="AGE63" s="262"/>
      <c r="AGF63" s="262"/>
      <c r="AGG63" s="262"/>
      <c r="AGH63" s="262"/>
      <c r="AGI63" s="262"/>
      <c r="AGJ63" s="262"/>
      <c r="AGK63" s="262"/>
      <c r="AGL63" s="262"/>
      <c r="AGM63" s="262"/>
      <c r="AGN63" s="262"/>
      <c r="AGO63" s="262"/>
      <c r="AGP63" s="262"/>
      <c r="AGQ63" s="262"/>
      <c r="AGR63" s="262"/>
      <c r="AGS63" s="262"/>
      <c r="AGT63" s="262"/>
      <c r="AGU63" s="262"/>
      <c r="AGV63" s="262"/>
      <c r="AGW63" s="262"/>
      <c r="AGX63" s="262"/>
      <c r="AGY63" s="262"/>
      <c r="AGZ63" s="262"/>
      <c r="AHA63" s="262"/>
      <c r="AHB63" s="262"/>
      <c r="AHC63" s="262"/>
      <c r="AHD63" s="262"/>
      <c r="AHE63" s="262"/>
      <c r="AHF63" s="262"/>
      <c r="AHG63" s="262"/>
      <c r="AHH63" s="262"/>
      <c r="AHI63" s="262"/>
      <c r="AHJ63" s="262"/>
      <c r="AHK63" s="262"/>
      <c r="AHL63" s="262"/>
      <c r="AHM63" s="262"/>
      <c r="AHN63" s="262"/>
      <c r="AHO63" s="262"/>
      <c r="AHP63" s="262"/>
      <c r="AHQ63" s="262"/>
      <c r="AHR63" s="262"/>
      <c r="AHS63" s="262"/>
      <c r="AHT63" s="262"/>
      <c r="AHU63" s="262"/>
      <c r="AHV63" s="262"/>
      <c r="AHW63" s="262"/>
      <c r="AHX63" s="262"/>
      <c r="AHY63" s="262"/>
      <c r="AHZ63" s="262"/>
      <c r="AIA63" s="262"/>
      <c r="AIB63" s="262"/>
      <c r="AIC63" s="262"/>
      <c r="AID63" s="262"/>
      <c r="AIE63" s="262"/>
      <c r="AIF63" s="262"/>
      <c r="AIG63" s="262"/>
      <c r="AIH63" s="262"/>
      <c r="AII63" s="262"/>
      <c r="AIJ63" s="262"/>
      <c r="AIK63" s="262"/>
      <c r="AIL63" s="262"/>
      <c r="AIM63" s="262"/>
      <c r="AIN63" s="262"/>
      <c r="AIO63" s="262"/>
      <c r="AIP63" s="262"/>
      <c r="AIQ63" s="262"/>
      <c r="AIR63" s="262"/>
      <c r="AIS63" s="262"/>
      <c r="AIT63" s="262"/>
      <c r="AIU63" s="262"/>
      <c r="AIV63" s="262"/>
      <c r="AIW63" s="262"/>
      <c r="AIX63" s="262"/>
      <c r="AIY63" s="262"/>
      <c r="AIZ63" s="262"/>
      <c r="AJA63" s="262"/>
      <c r="AJB63" s="262"/>
      <c r="AJC63" s="262"/>
      <c r="AJD63" s="262"/>
      <c r="AJE63" s="262"/>
      <c r="AJF63" s="262"/>
      <c r="AJG63" s="262"/>
      <c r="AJH63" s="262"/>
      <c r="AJI63" s="262"/>
      <c r="AJJ63" s="262"/>
      <c r="AJK63" s="262"/>
      <c r="AJL63" s="262"/>
      <c r="AJM63" s="262"/>
      <c r="AJN63" s="262"/>
      <c r="AJO63" s="262"/>
      <c r="AJP63" s="262"/>
      <c r="AJQ63" s="262"/>
      <c r="AJR63" s="262"/>
      <c r="AJS63" s="262"/>
      <c r="AJT63" s="262"/>
      <c r="AJU63" s="262"/>
      <c r="AJV63" s="262"/>
      <c r="AJW63" s="262"/>
      <c r="AJX63" s="262"/>
      <c r="AJY63" s="262"/>
      <c r="AJZ63" s="262"/>
      <c r="AKA63" s="262"/>
      <c r="AKB63" s="262"/>
      <c r="AKC63" s="262"/>
      <c r="AKD63" s="262"/>
      <c r="AKE63" s="262"/>
      <c r="AKF63" s="262"/>
      <c r="AKG63" s="262"/>
      <c r="AKH63" s="262"/>
      <c r="AKI63" s="262"/>
      <c r="AKJ63" s="262"/>
      <c r="AKK63" s="262"/>
      <c r="AKL63" s="262"/>
      <c r="AKM63" s="262"/>
      <c r="AKN63" s="262"/>
      <c r="AKO63" s="262"/>
      <c r="AKP63" s="262"/>
      <c r="AKQ63" s="262"/>
      <c r="AKR63" s="262"/>
      <c r="AKS63" s="262"/>
      <c r="AKT63" s="262"/>
      <c r="AKU63" s="262"/>
      <c r="AKV63" s="262"/>
      <c r="AKW63" s="262"/>
      <c r="AKX63" s="262"/>
      <c r="AKY63" s="262"/>
      <c r="AKZ63" s="262"/>
      <c r="ALA63" s="262"/>
      <c r="ALB63" s="262"/>
      <c r="ALC63" s="262"/>
      <c r="ALD63" s="262"/>
      <c r="ALE63" s="262"/>
      <c r="ALF63" s="262"/>
      <c r="ALG63" s="262"/>
      <c r="ALH63" s="262"/>
      <c r="ALI63" s="262"/>
      <c r="ALJ63" s="262"/>
      <c r="ALK63" s="262"/>
      <c r="ALL63" s="262"/>
      <c r="ALM63" s="262"/>
      <c r="ALN63" s="262"/>
      <c r="ALO63" s="262"/>
      <c r="ALP63" s="262"/>
      <c r="ALQ63" s="262"/>
      <c r="ALR63" s="262"/>
      <c r="ALS63" s="262"/>
      <c r="ALT63" s="262"/>
      <c r="ALU63" s="262"/>
      <c r="ALV63" s="262"/>
      <c r="ALW63" s="262"/>
      <c r="ALX63" s="262"/>
      <c r="ALY63" s="262"/>
      <c r="ALZ63" s="262"/>
      <c r="AMA63" s="262"/>
      <c r="AMB63" s="262"/>
      <c r="AMC63" s="262"/>
      <c r="AMD63" s="262"/>
      <c r="AME63" s="262"/>
      <c r="AMF63" s="262"/>
      <c r="AMG63" s="262"/>
      <c r="AMH63" s="262"/>
      <c r="AMI63" s="262"/>
      <c r="AMJ63" s="262"/>
      <c r="AMK63" s="262"/>
    </row>
    <row r="64" spans="1:1025" s="463" customFormat="1" ht="13.15" customHeight="1">
      <c r="A64" s="85"/>
      <c r="B64" s="479"/>
      <c r="C64" s="479"/>
      <c r="D64" s="479"/>
      <c r="E64" s="479"/>
      <c r="F64" s="479"/>
      <c r="G64" s="479"/>
      <c r="H64" s="479"/>
      <c r="I64" s="479"/>
      <c r="J64" s="479"/>
      <c r="K64" s="479"/>
      <c r="L64" s="479"/>
      <c r="M64" s="479"/>
      <c r="N64" s="479"/>
      <c r="O64" s="479"/>
      <c r="P64" s="479"/>
      <c r="Q64" s="479"/>
      <c r="R64" s="479"/>
      <c r="S64" s="479"/>
      <c r="T64" s="479"/>
      <c r="U64" s="479"/>
      <c r="V64" s="479"/>
      <c r="W64" s="479"/>
      <c r="X64" s="479"/>
      <c r="Y64" s="479"/>
      <c r="Z64" s="503"/>
      <c r="AA64" s="503"/>
      <c r="AB64" s="503"/>
      <c r="AC64" s="85"/>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c r="BF64" s="262"/>
      <c r="BG64" s="262"/>
      <c r="BH64" s="262"/>
      <c r="BI64" s="262"/>
      <c r="BJ64" s="262"/>
      <c r="BK64" s="262"/>
      <c r="BL64" s="262"/>
      <c r="BM64" s="262"/>
      <c r="BN64" s="262"/>
      <c r="BO64" s="262"/>
      <c r="BP64" s="262"/>
      <c r="BQ64" s="262"/>
      <c r="BR64" s="262"/>
      <c r="BS64" s="262"/>
      <c r="BT64" s="262"/>
      <c r="BU64" s="262"/>
      <c r="BV64" s="262"/>
      <c r="BW64" s="262"/>
      <c r="BX64" s="262"/>
      <c r="BY64" s="262"/>
      <c r="BZ64" s="262"/>
      <c r="CA64" s="262"/>
      <c r="CB64" s="262"/>
      <c r="CC64" s="262"/>
      <c r="CD64" s="262"/>
      <c r="CE64" s="262"/>
      <c r="CF64" s="262"/>
      <c r="CG64" s="262"/>
      <c r="CH64" s="262"/>
      <c r="CI64" s="262"/>
      <c r="CJ64" s="262"/>
      <c r="CK64" s="262"/>
      <c r="CL64" s="262"/>
      <c r="CM64" s="262"/>
      <c r="CN64" s="262"/>
      <c r="CO64" s="262"/>
      <c r="CP64" s="262"/>
      <c r="CQ64" s="262"/>
      <c r="CR64" s="262"/>
      <c r="CS64" s="262"/>
      <c r="CT64" s="262"/>
      <c r="CU64" s="262"/>
      <c r="CV64" s="262"/>
      <c r="CW64" s="262"/>
      <c r="CX64" s="262"/>
      <c r="CY64" s="262"/>
      <c r="CZ64" s="262"/>
      <c r="DA64" s="262"/>
      <c r="DB64" s="262"/>
      <c r="DC64" s="262"/>
      <c r="DD64" s="262"/>
      <c r="DE64" s="262"/>
      <c r="DF64" s="262"/>
      <c r="DG64" s="262"/>
      <c r="DH64" s="262"/>
      <c r="DI64" s="262"/>
      <c r="DJ64" s="262"/>
      <c r="DK64" s="262"/>
      <c r="DL64" s="262"/>
      <c r="DM64" s="262"/>
      <c r="DN64" s="262"/>
      <c r="DO64" s="262"/>
      <c r="DP64" s="262"/>
      <c r="DQ64" s="262"/>
      <c r="DR64" s="262"/>
      <c r="DS64" s="262"/>
      <c r="DT64" s="262"/>
      <c r="DU64" s="262"/>
      <c r="DV64" s="262"/>
      <c r="DW64" s="262"/>
      <c r="DX64" s="262"/>
      <c r="DY64" s="262"/>
      <c r="DZ64" s="262"/>
      <c r="EA64" s="262"/>
      <c r="EB64" s="262"/>
      <c r="EC64" s="262"/>
      <c r="ED64" s="262"/>
      <c r="EE64" s="262"/>
      <c r="EF64" s="262"/>
      <c r="EG64" s="262"/>
      <c r="EH64" s="262"/>
      <c r="EI64" s="262"/>
      <c r="EJ64" s="262"/>
      <c r="EK64" s="262"/>
      <c r="EL64" s="262"/>
      <c r="EM64" s="262"/>
      <c r="EN64" s="262"/>
      <c r="EO64" s="262"/>
      <c r="EP64" s="262"/>
      <c r="EQ64" s="262"/>
      <c r="ER64" s="262"/>
      <c r="ES64" s="262"/>
      <c r="ET64" s="262"/>
      <c r="EU64" s="262"/>
      <c r="EV64" s="262"/>
      <c r="EW64" s="262"/>
      <c r="EX64" s="262"/>
      <c r="EY64" s="262"/>
      <c r="EZ64" s="262"/>
      <c r="FA64" s="262"/>
      <c r="FB64" s="262"/>
      <c r="FC64" s="262"/>
      <c r="FD64" s="262"/>
      <c r="FE64" s="262"/>
      <c r="FF64" s="262"/>
      <c r="FG64" s="262"/>
      <c r="FH64" s="262"/>
      <c r="FI64" s="262"/>
      <c r="FJ64" s="262"/>
      <c r="FK64" s="262"/>
      <c r="FL64" s="262"/>
      <c r="FM64" s="262"/>
      <c r="FN64" s="262"/>
      <c r="FO64" s="262"/>
      <c r="FP64" s="262"/>
      <c r="FQ64" s="262"/>
      <c r="FR64" s="262"/>
      <c r="FS64" s="262"/>
      <c r="FT64" s="262"/>
      <c r="FU64" s="262"/>
      <c r="FV64" s="262"/>
      <c r="FW64" s="262"/>
      <c r="FX64" s="262"/>
      <c r="FY64" s="262"/>
      <c r="FZ64" s="262"/>
      <c r="GA64" s="262"/>
      <c r="GB64" s="262"/>
      <c r="GC64" s="262"/>
      <c r="GD64" s="262"/>
      <c r="GE64" s="262"/>
      <c r="GF64" s="262"/>
      <c r="GG64" s="262"/>
      <c r="GH64" s="262"/>
      <c r="GI64" s="262"/>
      <c r="GJ64" s="262"/>
      <c r="GK64" s="262"/>
      <c r="GL64" s="262"/>
      <c r="GM64" s="262"/>
      <c r="GN64" s="262"/>
      <c r="GO64" s="262"/>
      <c r="GP64" s="262"/>
      <c r="GQ64" s="262"/>
      <c r="GR64" s="262"/>
      <c r="GS64" s="262"/>
      <c r="GT64" s="262"/>
      <c r="GU64" s="262"/>
      <c r="GV64" s="262"/>
      <c r="GW64" s="262"/>
      <c r="GX64" s="262"/>
      <c r="GY64" s="262"/>
      <c r="GZ64" s="262"/>
      <c r="HA64" s="262"/>
      <c r="HB64" s="262"/>
      <c r="HC64" s="262"/>
      <c r="HD64" s="262"/>
      <c r="HE64" s="262"/>
      <c r="HF64" s="262"/>
      <c r="HG64" s="262"/>
      <c r="HH64" s="262"/>
      <c r="HI64" s="262"/>
      <c r="HJ64" s="262"/>
      <c r="HK64" s="262"/>
      <c r="HL64" s="262"/>
      <c r="HM64" s="262"/>
      <c r="HN64" s="262"/>
      <c r="HO64" s="262"/>
      <c r="HP64" s="262"/>
      <c r="HQ64" s="262"/>
      <c r="HR64" s="262"/>
      <c r="HS64" s="262"/>
      <c r="HT64" s="262"/>
      <c r="HU64" s="262"/>
      <c r="HV64" s="262"/>
      <c r="HW64" s="262"/>
      <c r="HX64" s="262"/>
      <c r="HY64" s="262"/>
      <c r="HZ64" s="262"/>
      <c r="IA64" s="262"/>
      <c r="IB64" s="262"/>
      <c r="IC64" s="262"/>
      <c r="ID64" s="262"/>
      <c r="IE64" s="262"/>
      <c r="IF64" s="262"/>
      <c r="IG64" s="262"/>
      <c r="IH64" s="262"/>
      <c r="II64" s="262"/>
      <c r="IJ64" s="262"/>
      <c r="IK64" s="262"/>
      <c r="IL64" s="262"/>
      <c r="IM64" s="262"/>
      <c r="IN64" s="262"/>
      <c r="IO64" s="262"/>
      <c r="IP64" s="262"/>
      <c r="IQ64" s="262"/>
      <c r="IR64" s="262"/>
      <c r="IS64" s="262"/>
      <c r="IT64" s="262"/>
      <c r="IU64" s="262"/>
      <c r="IV64" s="262"/>
      <c r="IW64" s="262"/>
      <c r="IX64" s="262"/>
      <c r="IY64" s="262"/>
      <c r="IZ64" s="262"/>
      <c r="JA64" s="262"/>
      <c r="JB64" s="262"/>
      <c r="JC64" s="262"/>
      <c r="JD64" s="262"/>
      <c r="JE64" s="262"/>
      <c r="JF64" s="262"/>
      <c r="JG64" s="262"/>
      <c r="JH64" s="262"/>
      <c r="JI64" s="262"/>
      <c r="JJ64" s="262"/>
      <c r="JK64" s="262"/>
      <c r="JL64" s="262"/>
      <c r="JM64" s="262"/>
      <c r="JN64" s="262"/>
      <c r="JO64" s="262"/>
      <c r="JP64" s="262"/>
      <c r="JQ64" s="262"/>
      <c r="JR64" s="262"/>
      <c r="JS64" s="262"/>
      <c r="JT64" s="262"/>
      <c r="JU64" s="262"/>
      <c r="JV64" s="262"/>
      <c r="JW64" s="262"/>
      <c r="JX64" s="262"/>
      <c r="JY64" s="262"/>
      <c r="JZ64" s="262"/>
      <c r="KA64" s="262"/>
      <c r="KB64" s="262"/>
      <c r="KC64" s="262"/>
      <c r="KD64" s="262"/>
      <c r="KE64" s="262"/>
      <c r="KF64" s="262"/>
      <c r="KG64" s="262"/>
      <c r="KH64" s="262"/>
      <c r="KI64" s="262"/>
      <c r="KJ64" s="262"/>
      <c r="KK64" s="262"/>
      <c r="KL64" s="262"/>
      <c r="KM64" s="262"/>
      <c r="KN64" s="262"/>
      <c r="KO64" s="262"/>
      <c r="KP64" s="262"/>
      <c r="KQ64" s="262"/>
      <c r="KR64" s="262"/>
      <c r="KS64" s="262"/>
      <c r="KT64" s="262"/>
      <c r="KU64" s="262"/>
      <c r="KV64" s="262"/>
      <c r="KW64" s="262"/>
      <c r="KX64" s="262"/>
      <c r="KY64" s="262"/>
      <c r="KZ64" s="262"/>
      <c r="LA64" s="262"/>
      <c r="LB64" s="262"/>
      <c r="LC64" s="262"/>
      <c r="LD64" s="262"/>
      <c r="LE64" s="262"/>
      <c r="LF64" s="262"/>
      <c r="LG64" s="262"/>
      <c r="LH64" s="262"/>
      <c r="LI64" s="262"/>
      <c r="LJ64" s="262"/>
      <c r="LK64" s="262"/>
      <c r="LL64" s="262"/>
      <c r="LM64" s="262"/>
      <c r="LN64" s="262"/>
      <c r="LO64" s="262"/>
      <c r="LP64" s="262"/>
      <c r="LQ64" s="262"/>
      <c r="LR64" s="262"/>
      <c r="LS64" s="262"/>
      <c r="LT64" s="262"/>
      <c r="LU64" s="262"/>
      <c r="LV64" s="262"/>
      <c r="LW64" s="262"/>
      <c r="LX64" s="262"/>
      <c r="LY64" s="262"/>
      <c r="LZ64" s="262"/>
      <c r="MA64" s="262"/>
      <c r="MB64" s="262"/>
      <c r="MC64" s="262"/>
      <c r="MD64" s="262"/>
      <c r="ME64" s="262"/>
      <c r="MF64" s="262"/>
      <c r="MG64" s="262"/>
      <c r="MH64" s="262"/>
      <c r="MI64" s="262"/>
      <c r="MJ64" s="262"/>
      <c r="MK64" s="262"/>
      <c r="ML64" s="262"/>
      <c r="MM64" s="262"/>
      <c r="MN64" s="262"/>
      <c r="MO64" s="262"/>
      <c r="MP64" s="262"/>
      <c r="MQ64" s="262"/>
      <c r="MR64" s="262"/>
      <c r="MS64" s="262"/>
      <c r="MT64" s="262"/>
      <c r="MU64" s="262"/>
      <c r="MV64" s="262"/>
      <c r="MW64" s="262"/>
      <c r="MX64" s="262"/>
      <c r="MY64" s="262"/>
      <c r="MZ64" s="262"/>
      <c r="NA64" s="262"/>
      <c r="NB64" s="262"/>
      <c r="NC64" s="262"/>
      <c r="ND64" s="262"/>
      <c r="NE64" s="262"/>
      <c r="NF64" s="262"/>
      <c r="NG64" s="262"/>
      <c r="NH64" s="262"/>
      <c r="NI64" s="262"/>
      <c r="NJ64" s="262"/>
      <c r="NK64" s="262"/>
      <c r="NL64" s="262"/>
      <c r="NM64" s="262"/>
      <c r="NN64" s="262"/>
      <c r="NO64" s="262"/>
      <c r="NP64" s="262"/>
      <c r="NQ64" s="262"/>
      <c r="NR64" s="262"/>
      <c r="NS64" s="262"/>
      <c r="NT64" s="262"/>
      <c r="NU64" s="262"/>
      <c r="NV64" s="262"/>
      <c r="NW64" s="262"/>
      <c r="NX64" s="262"/>
      <c r="NY64" s="262"/>
      <c r="NZ64" s="262"/>
      <c r="OA64" s="262"/>
      <c r="OB64" s="262"/>
      <c r="OC64" s="262"/>
      <c r="OD64" s="262"/>
      <c r="OE64" s="262"/>
      <c r="OF64" s="262"/>
      <c r="OG64" s="262"/>
      <c r="OH64" s="262"/>
      <c r="OI64" s="262"/>
      <c r="OJ64" s="262"/>
      <c r="OK64" s="262"/>
      <c r="OL64" s="262"/>
      <c r="OM64" s="262"/>
      <c r="ON64" s="262"/>
      <c r="OO64" s="262"/>
      <c r="OP64" s="262"/>
      <c r="OQ64" s="262"/>
      <c r="OR64" s="262"/>
      <c r="OS64" s="262"/>
      <c r="OT64" s="262"/>
      <c r="OU64" s="262"/>
      <c r="OV64" s="262"/>
      <c r="OW64" s="262"/>
      <c r="OX64" s="262"/>
      <c r="OY64" s="262"/>
      <c r="OZ64" s="262"/>
      <c r="PA64" s="262"/>
      <c r="PB64" s="262"/>
      <c r="PC64" s="262"/>
      <c r="PD64" s="262"/>
      <c r="PE64" s="262"/>
      <c r="PF64" s="262"/>
      <c r="PG64" s="262"/>
      <c r="PH64" s="262"/>
      <c r="PI64" s="262"/>
      <c r="PJ64" s="262"/>
      <c r="PK64" s="262"/>
      <c r="PL64" s="262"/>
      <c r="PM64" s="262"/>
      <c r="PN64" s="262"/>
      <c r="PO64" s="262"/>
      <c r="PP64" s="262"/>
      <c r="PQ64" s="262"/>
      <c r="PR64" s="262"/>
      <c r="PS64" s="262"/>
      <c r="PT64" s="262"/>
      <c r="PU64" s="262"/>
      <c r="PV64" s="262"/>
      <c r="PW64" s="262"/>
      <c r="PX64" s="262"/>
      <c r="PY64" s="262"/>
      <c r="PZ64" s="262"/>
      <c r="QA64" s="262"/>
      <c r="QB64" s="262"/>
      <c r="QC64" s="262"/>
      <c r="QD64" s="262"/>
      <c r="QE64" s="262"/>
      <c r="QF64" s="262"/>
      <c r="QG64" s="262"/>
      <c r="QH64" s="262"/>
      <c r="QI64" s="262"/>
      <c r="QJ64" s="262"/>
      <c r="QK64" s="262"/>
      <c r="QL64" s="262"/>
      <c r="QM64" s="262"/>
      <c r="QN64" s="262"/>
      <c r="QO64" s="262"/>
      <c r="QP64" s="262"/>
      <c r="QQ64" s="262"/>
      <c r="QR64" s="262"/>
      <c r="QS64" s="262"/>
      <c r="QT64" s="262"/>
      <c r="QU64" s="262"/>
      <c r="QV64" s="262"/>
      <c r="QW64" s="262"/>
      <c r="QX64" s="262"/>
      <c r="QY64" s="262"/>
      <c r="QZ64" s="262"/>
      <c r="RA64" s="262"/>
      <c r="RB64" s="262"/>
      <c r="RC64" s="262"/>
      <c r="RD64" s="262"/>
      <c r="RE64" s="262"/>
      <c r="RF64" s="262"/>
      <c r="RG64" s="262"/>
      <c r="RH64" s="262"/>
      <c r="RI64" s="262"/>
      <c r="RJ64" s="262"/>
      <c r="RK64" s="262"/>
      <c r="RL64" s="262"/>
      <c r="RM64" s="262"/>
      <c r="RN64" s="262"/>
      <c r="RO64" s="262"/>
      <c r="RP64" s="262"/>
      <c r="RQ64" s="262"/>
      <c r="RR64" s="262"/>
      <c r="RS64" s="262"/>
      <c r="RT64" s="262"/>
      <c r="RU64" s="262"/>
      <c r="RV64" s="262"/>
      <c r="RW64" s="262"/>
      <c r="RX64" s="262"/>
      <c r="RY64" s="262"/>
      <c r="RZ64" s="262"/>
      <c r="SA64" s="262"/>
      <c r="SB64" s="262"/>
      <c r="SC64" s="262"/>
      <c r="SD64" s="262"/>
      <c r="SE64" s="262"/>
      <c r="SF64" s="262"/>
      <c r="SG64" s="262"/>
      <c r="SH64" s="262"/>
      <c r="SI64" s="262"/>
      <c r="SJ64" s="262"/>
      <c r="SK64" s="262"/>
      <c r="SL64" s="262"/>
      <c r="SM64" s="262"/>
      <c r="SN64" s="262"/>
      <c r="SO64" s="262"/>
      <c r="SP64" s="262"/>
      <c r="SQ64" s="262"/>
      <c r="SR64" s="262"/>
      <c r="SS64" s="262"/>
      <c r="ST64" s="262"/>
      <c r="SU64" s="262"/>
      <c r="SV64" s="262"/>
      <c r="SW64" s="262"/>
      <c r="SX64" s="262"/>
      <c r="SY64" s="262"/>
      <c r="SZ64" s="262"/>
      <c r="TA64" s="262"/>
      <c r="TB64" s="262"/>
      <c r="TC64" s="262"/>
      <c r="TD64" s="262"/>
      <c r="TE64" s="262"/>
      <c r="TF64" s="262"/>
      <c r="TG64" s="262"/>
      <c r="TH64" s="262"/>
      <c r="TI64" s="262"/>
      <c r="TJ64" s="262"/>
      <c r="TK64" s="262"/>
      <c r="TL64" s="262"/>
      <c r="TM64" s="262"/>
      <c r="TN64" s="262"/>
      <c r="TO64" s="262"/>
      <c r="TP64" s="262"/>
      <c r="TQ64" s="262"/>
      <c r="TR64" s="262"/>
      <c r="TS64" s="262"/>
      <c r="TT64" s="262"/>
      <c r="TU64" s="262"/>
      <c r="TV64" s="262"/>
      <c r="TW64" s="262"/>
      <c r="TX64" s="262"/>
      <c r="TY64" s="262"/>
      <c r="TZ64" s="262"/>
      <c r="UA64" s="262"/>
      <c r="UB64" s="262"/>
      <c r="UC64" s="262"/>
      <c r="UD64" s="262"/>
      <c r="UE64" s="262"/>
      <c r="UF64" s="262"/>
      <c r="UG64" s="262"/>
      <c r="UH64" s="262"/>
      <c r="UI64" s="262"/>
      <c r="UJ64" s="262"/>
      <c r="UK64" s="262"/>
      <c r="UL64" s="262"/>
      <c r="UM64" s="262"/>
      <c r="UN64" s="262"/>
      <c r="UO64" s="262"/>
      <c r="UP64" s="262"/>
      <c r="UQ64" s="262"/>
      <c r="UR64" s="262"/>
      <c r="US64" s="262"/>
      <c r="UT64" s="262"/>
      <c r="UU64" s="262"/>
      <c r="UV64" s="262"/>
      <c r="UW64" s="262"/>
      <c r="UX64" s="262"/>
      <c r="UY64" s="262"/>
      <c r="UZ64" s="262"/>
      <c r="VA64" s="262"/>
      <c r="VB64" s="262"/>
      <c r="VC64" s="262"/>
      <c r="VD64" s="262"/>
      <c r="VE64" s="262"/>
      <c r="VF64" s="262"/>
      <c r="VG64" s="262"/>
      <c r="VH64" s="262"/>
      <c r="VI64" s="262"/>
      <c r="VJ64" s="262"/>
      <c r="VK64" s="262"/>
      <c r="VL64" s="262"/>
      <c r="VM64" s="262"/>
      <c r="VN64" s="262"/>
      <c r="VO64" s="262"/>
      <c r="VP64" s="262"/>
      <c r="VQ64" s="262"/>
      <c r="VR64" s="262"/>
      <c r="VS64" s="262"/>
      <c r="VT64" s="262"/>
      <c r="VU64" s="262"/>
      <c r="VV64" s="262"/>
      <c r="VW64" s="262"/>
      <c r="VX64" s="262"/>
      <c r="VY64" s="262"/>
      <c r="VZ64" s="262"/>
      <c r="WA64" s="262"/>
      <c r="WB64" s="262"/>
      <c r="WC64" s="262"/>
      <c r="WD64" s="262"/>
      <c r="WE64" s="262"/>
      <c r="WF64" s="262"/>
      <c r="WG64" s="262"/>
      <c r="WH64" s="262"/>
      <c r="WI64" s="262"/>
      <c r="WJ64" s="262"/>
      <c r="WK64" s="262"/>
      <c r="WL64" s="262"/>
      <c r="WM64" s="262"/>
      <c r="WN64" s="262"/>
      <c r="WO64" s="262"/>
      <c r="WP64" s="262"/>
      <c r="WQ64" s="262"/>
      <c r="WR64" s="262"/>
      <c r="WS64" s="262"/>
      <c r="WT64" s="262"/>
      <c r="WU64" s="262"/>
      <c r="WV64" s="262"/>
      <c r="WW64" s="262"/>
      <c r="WX64" s="262"/>
      <c r="WY64" s="262"/>
      <c r="WZ64" s="262"/>
      <c r="XA64" s="262"/>
      <c r="XB64" s="262"/>
      <c r="XC64" s="262"/>
      <c r="XD64" s="262"/>
      <c r="XE64" s="262"/>
      <c r="XF64" s="262"/>
      <c r="XG64" s="262"/>
      <c r="XH64" s="262"/>
      <c r="XI64" s="262"/>
      <c r="XJ64" s="262"/>
      <c r="XK64" s="262"/>
      <c r="XL64" s="262"/>
      <c r="XM64" s="262"/>
      <c r="XN64" s="262"/>
      <c r="XO64" s="262"/>
      <c r="XP64" s="262"/>
      <c r="XQ64" s="262"/>
      <c r="XR64" s="262"/>
      <c r="XS64" s="262"/>
      <c r="XT64" s="262"/>
      <c r="XU64" s="262"/>
      <c r="XV64" s="262"/>
      <c r="XW64" s="262"/>
      <c r="XX64" s="262"/>
      <c r="XY64" s="262"/>
      <c r="XZ64" s="262"/>
      <c r="YA64" s="262"/>
      <c r="YB64" s="262"/>
      <c r="YC64" s="262"/>
      <c r="YD64" s="262"/>
      <c r="YE64" s="262"/>
      <c r="YF64" s="262"/>
      <c r="YG64" s="262"/>
      <c r="YH64" s="262"/>
      <c r="YI64" s="262"/>
      <c r="YJ64" s="262"/>
      <c r="YK64" s="262"/>
      <c r="YL64" s="262"/>
      <c r="YM64" s="262"/>
      <c r="YN64" s="262"/>
      <c r="YO64" s="262"/>
      <c r="YP64" s="262"/>
      <c r="YQ64" s="262"/>
      <c r="YR64" s="262"/>
      <c r="YS64" s="262"/>
      <c r="YT64" s="262"/>
      <c r="YU64" s="262"/>
      <c r="YV64" s="262"/>
      <c r="YW64" s="262"/>
      <c r="YX64" s="262"/>
      <c r="YY64" s="262"/>
      <c r="YZ64" s="262"/>
      <c r="ZA64" s="262"/>
      <c r="ZB64" s="262"/>
      <c r="ZC64" s="262"/>
      <c r="ZD64" s="262"/>
      <c r="ZE64" s="262"/>
      <c r="ZF64" s="262"/>
      <c r="ZG64" s="262"/>
      <c r="ZH64" s="262"/>
      <c r="ZI64" s="262"/>
      <c r="ZJ64" s="262"/>
      <c r="ZK64" s="262"/>
      <c r="ZL64" s="262"/>
      <c r="ZM64" s="262"/>
      <c r="ZN64" s="262"/>
      <c r="ZO64" s="262"/>
      <c r="ZP64" s="262"/>
      <c r="ZQ64" s="262"/>
      <c r="ZR64" s="262"/>
      <c r="ZS64" s="262"/>
      <c r="ZT64" s="262"/>
      <c r="ZU64" s="262"/>
      <c r="ZV64" s="262"/>
      <c r="ZW64" s="262"/>
      <c r="ZX64" s="262"/>
      <c r="ZY64" s="262"/>
      <c r="ZZ64" s="262"/>
      <c r="AAA64" s="262"/>
      <c r="AAB64" s="262"/>
      <c r="AAC64" s="262"/>
      <c r="AAD64" s="262"/>
      <c r="AAE64" s="262"/>
      <c r="AAF64" s="262"/>
      <c r="AAG64" s="262"/>
      <c r="AAH64" s="262"/>
      <c r="AAI64" s="262"/>
      <c r="AAJ64" s="262"/>
      <c r="AAK64" s="262"/>
      <c r="AAL64" s="262"/>
      <c r="AAM64" s="262"/>
      <c r="AAN64" s="262"/>
      <c r="AAO64" s="262"/>
      <c r="AAP64" s="262"/>
      <c r="AAQ64" s="262"/>
      <c r="AAR64" s="262"/>
      <c r="AAS64" s="262"/>
      <c r="AAT64" s="262"/>
      <c r="AAU64" s="262"/>
      <c r="AAV64" s="262"/>
      <c r="AAW64" s="262"/>
      <c r="AAX64" s="262"/>
      <c r="AAY64" s="262"/>
      <c r="AAZ64" s="262"/>
      <c r="ABA64" s="262"/>
      <c r="ABB64" s="262"/>
      <c r="ABC64" s="262"/>
      <c r="ABD64" s="262"/>
      <c r="ABE64" s="262"/>
      <c r="ABF64" s="262"/>
      <c r="ABG64" s="262"/>
      <c r="ABH64" s="262"/>
      <c r="ABI64" s="262"/>
      <c r="ABJ64" s="262"/>
      <c r="ABK64" s="262"/>
      <c r="ABL64" s="262"/>
      <c r="ABM64" s="262"/>
      <c r="ABN64" s="262"/>
      <c r="ABO64" s="262"/>
      <c r="ABP64" s="262"/>
      <c r="ABQ64" s="262"/>
      <c r="ABR64" s="262"/>
      <c r="ABS64" s="262"/>
      <c r="ABT64" s="262"/>
      <c r="ABU64" s="262"/>
      <c r="ABV64" s="262"/>
      <c r="ABW64" s="262"/>
      <c r="ABX64" s="262"/>
      <c r="ABY64" s="262"/>
      <c r="ABZ64" s="262"/>
      <c r="ACA64" s="262"/>
      <c r="ACB64" s="262"/>
      <c r="ACC64" s="262"/>
      <c r="ACD64" s="262"/>
      <c r="ACE64" s="262"/>
      <c r="ACF64" s="262"/>
      <c r="ACG64" s="262"/>
      <c r="ACH64" s="262"/>
      <c r="ACI64" s="262"/>
      <c r="ACJ64" s="262"/>
      <c r="ACK64" s="262"/>
      <c r="ACL64" s="262"/>
      <c r="ACM64" s="262"/>
      <c r="ACN64" s="262"/>
      <c r="ACO64" s="262"/>
      <c r="ACP64" s="262"/>
      <c r="ACQ64" s="262"/>
      <c r="ACR64" s="262"/>
      <c r="ACS64" s="262"/>
      <c r="ACT64" s="262"/>
      <c r="ACU64" s="262"/>
      <c r="ACV64" s="262"/>
      <c r="ACW64" s="262"/>
      <c r="ACX64" s="262"/>
      <c r="ACY64" s="262"/>
      <c r="ACZ64" s="262"/>
      <c r="ADA64" s="262"/>
      <c r="ADB64" s="262"/>
      <c r="ADC64" s="262"/>
      <c r="ADD64" s="262"/>
      <c r="ADE64" s="262"/>
      <c r="ADF64" s="262"/>
      <c r="ADG64" s="262"/>
      <c r="ADH64" s="262"/>
      <c r="ADI64" s="262"/>
      <c r="ADJ64" s="262"/>
      <c r="ADK64" s="262"/>
      <c r="ADL64" s="262"/>
      <c r="ADM64" s="262"/>
      <c r="ADN64" s="262"/>
      <c r="ADO64" s="262"/>
      <c r="ADP64" s="262"/>
      <c r="ADQ64" s="262"/>
      <c r="ADR64" s="262"/>
      <c r="ADS64" s="262"/>
      <c r="ADT64" s="262"/>
      <c r="ADU64" s="262"/>
      <c r="ADV64" s="262"/>
      <c r="ADW64" s="262"/>
      <c r="ADX64" s="262"/>
      <c r="ADY64" s="262"/>
      <c r="ADZ64" s="262"/>
      <c r="AEA64" s="262"/>
      <c r="AEB64" s="262"/>
      <c r="AEC64" s="262"/>
      <c r="AED64" s="262"/>
      <c r="AEE64" s="262"/>
      <c r="AEF64" s="262"/>
      <c r="AEG64" s="262"/>
      <c r="AEH64" s="262"/>
      <c r="AEI64" s="262"/>
      <c r="AEJ64" s="262"/>
      <c r="AEK64" s="262"/>
      <c r="AEL64" s="262"/>
      <c r="AEM64" s="262"/>
      <c r="AEN64" s="262"/>
      <c r="AEO64" s="262"/>
      <c r="AEP64" s="262"/>
      <c r="AEQ64" s="262"/>
      <c r="AER64" s="262"/>
      <c r="AES64" s="262"/>
      <c r="AET64" s="262"/>
      <c r="AEU64" s="262"/>
      <c r="AEV64" s="262"/>
      <c r="AEW64" s="262"/>
      <c r="AEX64" s="262"/>
      <c r="AEY64" s="262"/>
      <c r="AEZ64" s="262"/>
      <c r="AFA64" s="262"/>
      <c r="AFB64" s="262"/>
      <c r="AFC64" s="262"/>
      <c r="AFD64" s="262"/>
      <c r="AFE64" s="262"/>
      <c r="AFF64" s="262"/>
      <c r="AFG64" s="262"/>
      <c r="AFH64" s="262"/>
      <c r="AFI64" s="262"/>
      <c r="AFJ64" s="262"/>
      <c r="AFK64" s="262"/>
      <c r="AFL64" s="262"/>
      <c r="AFM64" s="262"/>
      <c r="AFN64" s="262"/>
      <c r="AFO64" s="262"/>
      <c r="AFP64" s="262"/>
      <c r="AFQ64" s="262"/>
      <c r="AFR64" s="262"/>
      <c r="AFS64" s="262"/>
      <c r="AFT64" s="262"/>
      <c r="AFU64" s="262"/>
      <c r="AFV64" s="262"/>
      <c r="AFW64" s="262"/>
      <c r="AFX64" s="262"/>
      <c r="AFY64" s="262"/>
      <c r="AFZ64" s="262"/>
      <c r="AGA64" s="262"/>
      <c r="AGB64" s="262"/>
      <c r="AGC64" s="262"/>
      <c r="AGD64" s="262"/>
      <c r="AGE64" s="262"/>
      <c r="AGF64" s="262"/>
      <c r="AGG64" s="262"/>
      <c r="AGH64" s="262"/>
      <c r="AGI64" s="262"/>
      <c r="AGJ64" s="262"/>
      <c r="AGK64" s="262"/>
      <c r="AGL64" s="262"/>
      <c r="AGM64" s="262"/>
      <c r="AGN64" s="262"/>
      <c r="AGO64" s="262"/>
      <c r="AGP64" s="262"/>
      <c r="AGQ64" s="262"/>
      <c r="AGR64" s="262"/>
      <c r="AGS64" s="262"/>
      <c r="AGT64" s="262"/>
      <c r="AGU64" s="262"/>
      <c r="AGV64" s="262"/>
      <c r="AGW64" s="262"/>
      <c r="AGX64" s="262"/>
      <c r="AGY64" s="262"/>
      <c r="AGZ64" s="262"/>
      <c r="AHA64" s="262"/>
      <c r="AHB64" s="262"/>
      <c r="AHC64" s="262"/>
      <c r="AHD64" s="262"/>
      <c r="AHE64" s="262"/>
      <c r="AHF64" s="262"/>
      <c r="AHG64" s="262"/>
      <c r="AHH64" s="262"/>
      <c r="AHI64" s="262"/>
      <c r="AHJ64" s="262"/>
      <c r="AHK64" s="262"/>
      <c r="AHL64" s="262"/>
      <c r="AHM64" s="262"/>
      <c r="AHN64" s="262"/>
      <c r="AHO64" s="262"/>
      <c r="AHP64" s="262"/>
      <c r="AHQ64" s="262"/>
      <c r="AHR64" s="262"/>
      <c r="AHS64" s="262"/>
      <c r="AHT64" s="262"/>
      <c r="AHU64" s="262"/>
      <c r="AHV64" s="262"/>
      <c r="AHW64" s="262"/>
      <c r="AHX64" s="262"/>
      <c r="AHY64" s="262"/>
      <c r="AHZ64" s="262"/>
      <c r="AIA64" s="262"/>
      <c r="AIB64" s="262"/>
      <c r="AIC64" s="262"/>
      <c r="AID64" s="262"/>
      <c r="AIE64" s="262"/>
      <c r="AIF64" s="262"/>
      <c r="AIG64" s="262"/>
      <c r="AIH64" s="262"/>
      <c r="AII64" s="262"/>
      <c r="AIJ64" s="262"/>
      <c r="AIK64" s="262"/>
      <c r="AIL64" s="262"/>
      <c r="AIM64" s="262"/>
      <c r="AIN64" s="262"/>
      <c r="AIO64" s="262"/>
      <c r="AIP64" s="262"/>
      <c r="AIQ64" s="262"/>
      <c r="AIR64" s="262"/>
      <c r="AIS64" s="262"/>
      <c r="AIT64" s="262"/>
      <c r="AIU64" s="262"/>
      <c r="AIV64" s="262"/>
      <c r="AIW64" s="262"/>
      <c r="AIX64" s="262"/>
      <c r="AIY64" s="262"/>
      <c r="AIZ64" s="262"/>
      <c r="AJA64" s="262"/>
      <c r="AJB64" s="262"/>
      <c r="AJC64" s="262"/>
      <c r="AJD64" s="262"/>
      <c r="AJE64" s="262"/>
      <c r="AJF64" s="262"/>
      <c r="AJG64" s="262"/>
      <c r="AJH64" s="262"/>
      <c r="AJI64" s="262"/>
      <c r="AJJ64" s="262"/>
      <c r="AJK64" s="262"/>
      <c r="AJL64" s="262"/>
      <c r="AJM64" s="262"/>
      <c r="AJN64" s="262"/>
      <c r="AJO64" s="262"/>
      <c r="AJP64" s="262"/>
      <c r="AJQ64" s="262"/>
      <c r="AJR64" s="262"/>
      <c r="AJS64" s="262"/>
      <c r="AJT64" s="262"/>
      <c r="AJU64" s="262"/>
      <c r="AJV64" s="262"/>
      <c r="AJW64" s="262"/>
      <c r="AJX64" s="262"/>
      <c r="AJY64" s="262"/>
      <c r="AJZ64" s="262"/>
      <c r="AKA64" s="262"/>
      <c r="AKB64" s="262"/>
      <c r="AKC64" s="262"/>
      <c r="AKD64" s="262"/>
      <c r="AKE64" s="262"/>
      <c r="AKF64" s="262"/>
      <c r="AKG64" s="262"/>
      <c r="AKH64" s="262"/>
      <c r="AKI64" s="262"/>
      <c r="AKJ64" s="262"/>
      <c r="AKK64" s="262"/>
      <c r="AKL64" s="262"/>
      <c r="AKM64" s="262"/>
      <c r="AKN64" s="262"/>
      <c r="AKO64" s="262"/>
      <c r="AKP64" s="262"/>
      <c r="AKQ64" s="262"/>
      <c r="AKR64" s="262"/>
      <c r="AKS64" s="262"/>
      <c r="AKT64" s="262"/>
      <c r="AKU64" s="262"/>
      <c r="AKV64" s="262"/>
      <c r="AKW64" s="262"/>
      <c r="AKX64" s="262"/>
      <c r="AKY64" s="262"/>
      <c r="AKZ64" s="262"/>
      <c r="ALA64" s="262"/>
      <c r="ALB64" s="262"/>
      <c r="ALC64" s="262"/>
      <c r="ALD64" s="262"/>
      <c r="ALE64" s="262"/>
      <c r="ALF64" s="262"/>
      <c r="ALG64" s="262"/>
      <c r="ALH64" s="262"/>
      <c r="ALI64" s="262"/>
      <c r="ALJ64" s="262"/>
      <c r="ALK64" s="262"/>
      <c r="ALL64" s="262"/>
      <c r="ALM64" s="262"/>
      <c r="ALN64" s="262"/>
      <c r="ALO64" s="262"/>
      <c r="ALP64" s="262"/>
      <c r="ALQ64" s="262"/>
      <c r="ALR64" s="262"/>
      <c r="ALS64" s="262"/>
      <c r="ALT64" s="262"/>
      <c r="ALU64" s="262"/>
      <c r="ALV64" s="262"/>
      <c r="ALW64" s="262"/>
      <c r="ALX64" s="262"/>
      <c r="ALY64" s="262"/>
      <c r="ALZ64" s="262"/>
      <c r="AMA64" s="262"/>
      <c r="AMB64" s="262"/>
      <c r="AMC64" s="262"/>
      <c r="AMD64" s="262"/>
      <c r="AME64" s="262"/>
      <c r="AMF64" s="262"/>
      <c r="AMG64" s="262"/>
      <c r="AMH64" s="262"/>
      <c r="AMI64" s="262"/>
      <c r="AMJ64" s="262"/>
      <c r="AMK64" s="262"/>
    </row>
    <row r="65" spans="1:1025" s="463" customFormat="1" ht="21" customHeight="1">
      <c r="A65" s="279"/>
      <c r="B65" s="480" t="s">
        <v>296</v>
      </c>
      <c r="C65" s="480"/>
      <c r="D65" s="480"/>
      <c r="E65" s="480"/>
      <c r="F65" s="480"/>
      <c r="G65" s="480"/>
      <c r="H65" s="480"/>
      <c r="I65" s="480"/>
      <c r="J65" s="480"/>
      <c r="K65" s="480"/>
      <c r="L65" s="480"/>
      <c r="M65" s="480"/>
      <c r="N65" s="480"/>
      <c r="O65" s="480"/>
      <c r="P65" s="480"/>
      <c r="Q65" s="480"/>
      <c r="R65" s="480"/>
      <c r="S65" s="480"/>
      <c r="T65" s="480"/>
      <c r="U65" s="480"/>
      <c r="V65" s="480"/>
      <c r="W65" s="480"/>
      <c r="X65" s="480"/>
      <c r="Y65" s="480"/>
      <c r="Z65" s="504" t="s">
        <v>338</v>
      </c>
      <c r="AA65" s="504"/>
      <c r="AB65" s="504"/>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2"/>
      <c r="BH65" s="262"/>
      <c r="BI65" s="262"/>
      <c r="BJ65" s="262"/>
      <c r="BK65" s="262"/>
      <c r="BL65" s="262"/>
      <c r="BM65" s="262"/>
      <c r="BN65" s="262"/>
      <c r="BO65" s="262"/>
      <c r="BP65" s="262"/>
      <c r="BQ65" s="262"/>
      <c r="BR65" s="262"/>
      <c r="BS65" s="262"/>
      <c r="BT65" s="262"/>
      <c r="BU65" s="262"/>
      <c r="BV65" s="262"/>
      <c r="BW65" s="262"/>
      <c r="BX65" s="262"/>
      <c r="BY65" s="262"/>
      <c r="BZ65" s="262"/>
      <c r="CA65" s="262"/>
      <c r="CB65" s="262"/>
      <c r="CC65" s="262"/>
      <c r="CD65" s="262"/>
      <c r="CE65" s="262"/>
      <c r="CF65" s="262"/>
      <c r="CG65" s="262"/>
      <c r="CH65" s="262"/>
      <c r="CI65" s="262"/>
      <c r="CJ65" s="262"/>
      <c r="CK65" s="262"/>
      <c r="CL65" s="262"/>
      <c r="CM65" s="262"/>
      <c r="CN65" s="262"/>
      <c r="CO65" s="262"/>
      <c r="CP65" s="262"/>
      <c r="CQ65" s="262"/>
      <c r="CR65" s="262"/>
      <c r="CS65" s="262"/>
      <c r="CT65" s="262"/>
      <c r="CU65" s="262"/>
      <c r="CV65" s="262"/>
      <c r="CW65" s="262"/>
      <c r="CX65" s="262"/>
      <c r="CY65" s="262"/>
      <c r="CZ65" s="262"/>
      <c r="DA65" s="262"/>
      <c r="DB65" s="262"/>
      <c r="DC65" s="262"/>
      <c r="DD65" s="262"/>
      <c r="DE65" s="262"/>
      <c r="DF65" s="262"/>
      <c r="DG65" s="262"/>
      <c r="DH65" s="262"/>
      <c r="DI65" s="262"/>
      <c r="DJ65" s="262"/>
      <c r="DK65" s="262"/>
      <c r="DL65" s="262"/>
      <c r="DM65" s="262"/>
      <c r="DN65" s="262"/>
      <c r="DO65" s="262"/>
      <c r="DP65" s="262"/>
      <c r="DQ65" s="262"/>
      <c r="DR65" s="262"/>
      <c r="DS65" s="262"/>
      <c r="DT65" s="262"/>
      <c r="DU65" s="262"/>
      <c r="DV65" s="262"/>
      <c r="DW65" s="262"/>
      <c r="DX65" s="262"/>
      <c r="DY65" s="262"/>
      <c r="DZ65" s="262"/>
      <c r="EA65" s="262"/>
      <c r="EB65" s="262"/>
      <c r="EC65" s="262"/>
      <c r="ED65" s="262"/>
      <c r="EE65" s="262"/>
      <c r="EF65" s="262"/>
      <c r="EG65" s="262"/>
      <c r="EH65" s="262"/>
      <c r="EI65" s="262"/>
      <c r="EJ65" s="262"/>
      <c r="EK65" s="262"/>
      <c r="EL65" s="262"/>
      <c r="EM65" s="262"/>
      <c r="EN65" s="262"/>
      <c r="EO65" s="262"/>
      <c r="EP65" s="262"/>
      <c r="EQ65" s="262"/>
      <c r="ER65" s="262"/>
      <c r="ES65" s="262"/>
      <c r="ET65" s="262"/>
      <c r="EU65" s="262"/>
      <c r="EV65" s="262"/>
      <c r="EW65" s="262"/>
      <c r="EX65" s="262"/>
      <c r="EY65" s="262"/>
      <c r="EZ65" s="262"/>
      <c r="FA65" s="262"/>
      <c r="FB65" s="262"/>
      <c r="FC65" s="262"/>
      <c r="FD65" s="262"/>
      <c r="FE65" s="262"/>
      <c r="FF65" s="262"/>
      <c r="FG65" s="262"/>
      <c r="FH65" s="262"/>
      <c r="FI65" s="262"/>
      <c r="FJ65" s="262"/>
      <c r="FK65" s="262"/>
      <c r="FL65" s="262"/>
      <c r="FM65" s="262"/>
      <c r="FN65" s="262"/>
      <c r="FO65" s="262"/>
      <c r="FP65" s="262"/>
      <c r="FQ65" s="262"/>
      <c r="FR65" s="262"/>
      <c r="FS65" s="262"/>
      <c r="FT65" s="262"/>
      <c r="FU65" s="262"/>
      <c r="FV65" s="262"/>
      <c r="FW65" s="262"/>
      <c r="FX65" s="262"/>
      <c r="FY65" s="262"/>
      <c r="FZ65" s="262"/>
      <c r="GA65" s="262"/>
      <c r="GB65" s="262"/>
      <c r="GC65" s="262"/>
      <c r="GD65" s="262"/>
      <c r="GE65" s="262"/>
      <c r="GF65" s="262"/>
      <c r="GG65" s="262"/>
      <c r="GH65" s="262"/>
      <c r="GI65" s="262"/>
      <c r="GJ65" s="262"/>
      <c r="GK65" s="262"/>
      <c r="GL65" s="262"/>
      <c r="GM65" s="262"/>
      <c r="GN65" s="262"/>
      <c r="GO65" s="262"/>
      <c r="GP65" s="262"/>
      <c r="GQ65" s="262"/>
      <c r="GR65" s="262"/>
      <c r="GS65" s="262"/>
      <c r="GT65" s="262"/>
      <c r="GU65" s="262"/>
      <c r="GV65" s="262"/>
      <c r="GW65" s="262"/>
      <c r="GX65" s="262"/>
      <c r="GY65" s="262"/>
      <c r="GZ65" s="262"/>
      <c r="HA65" s="262"/>
      <c r="HB65" s="262"/>
      <c r="HC65" s="262"/>
      <c r="HD65" s="262"/>
      <c r="HE65" s="262"/>
      <c r="HF65" s="262"/>
      <c r="HG65" s="262"/>
      <c r="HH65" s="262"/>
      <c r="HI65" s="262"/>
      <c r="HJ65" s="262"/>
      <c r="HK65" s="262"/>
      <c r="HL65" s="262"/>
      <c r="HM65" s="262"/>
      <c r="HN65" s="262"/>
      <c r="HO65" s="262"/>
      <c r="HP65" s="262"/>
      <c r="HQ65" s="262"/>
      <c r="HR65" s="262"/>
      <c r="HS65" s="262"/>
      <c r="HT65" s="262"/>
      <c r="HU65" s="262"/>
      <c r="HV65" s="262"/>
      <c r="HW65" s="262"/>
      <c r="HX65" s="262"/>
      <c r="HY65" s="262"/>
      <c r="HZ65" s="262"/>
      <c r="IA65" s="262"/>
      <c r="IB65" s="262"/>
      <c r="IC65" s="262"/>
      <c r="ID65" s="262"/>
      <c r="IE65" s="262"/>
      <c r="IF65" s="262"/>
      <c r="IG65" s="262"/>
      <c r="IH65" s="262"/>
      <c r="II65" s="262"/>
      <c r="IJ65" s="262"/>
      <c r="IK65" s="262"/>
      <c r="IL65" s="262"/>
      <c r="IM65" s="262"/>
      <c r="IN65" s="262"/>
      <c r="IO65" s="262"/>
      <c r="IP65" s="262"/>
      <c r="IQ65" s="262"/>
      <c r="IR65" s="262"/>
      <c r="IS65" s="262"/>
      <c r="IT65" s="262"/>
      <c r="IU65" s="262"/>
      <c r="IV65" s="262"/>
      <c r="IW65" s="262"/>
      <c r="IX65" s="262"/>
      <c r="IY65" s="262"/>
      <c r="IZ65" s="262"/>
      <c r="JA65" s="262"/>
      <c r="JB65" s="262"/>
      <c r="JC65" s="262"/>
      <c r="JD65" s="262"/>
      <c r="JE65" s="262"/>
      <c r="JF65" s="262"/>
      <c r="JG65" s="262"/>
      <c r="JH65" s="262"/>
      <c r="JI65" s="262"/>
      <c r="JJ65" s="262"/>
      <c r="JK65" s="262"/>
      <c r="JL65" s="262"/>
      <c r="JM65" s="262"/>
      <c r="JN65" s="262"/>
      <c r="JO65" s="262"/>
      <c r="JP65" s="262"/>
      <c r="JQ65" s="262"/>
      <c r="JR65" s="262"/>
      <c r="JS65" s="262"/>
      <c r="JT65" s="262"/>
      <c r="JU65" s="262"/>
      <c r="JV65" s="262"/>
      <c r="JW65" s="262"/>
      <c r="JX65" s="262"/>
      <c r="JY65" s="262"/>
      <c r="JZ65" s="262"/>
      <c r="KA65" s="262"/>
      <c r="KB65" s="262"/>
      <c r="KC65" s="262"/>
      <c r="KD65" s="262"/>
      <c r="KE65" s="262"/>
      <c r="KF65" s="262"/>
      <c r="KG65" s="262"/>
      <c r="KH65" s="262"/>
      <c r="KI65" s="262"/>
      <c r="KJ65" s="262"/>
      <c r="KK65" s="262"/>
      <c r="KL65" s="262"/>
      <c r="KM65" s="262"/>
      <c r="KN65" s="262"/>
      <c r="KO65" s="262"/>
      <c r="KP65" s="262"/>
      <c r="KQ65" s="262"/>
      <c r="KR65" s="262"/>
      <c r="KS65" s="262"/>
      <c r="KT65" s="262"/>
      <c r="KU65" s="262"/>
      <c r="KV65" s="262"/>
      <c r="KW65" s="262"/>
      <c r="KX65" s="262"/>
      <c r="KY65" s="262"/>
      <c r="KZ65" s="262"/>
      <c r="LA65" s="262"/>
      <c r="LB65" s="262"/>
      <c r="LC65" s="262"/>
      <c r="LD65" s="262"/>
      <c r="LE65" s="262"/>
      <c r="LF65" s="262"/>
      <c r="LG65" s="262"/>
      <c r="LH65" s="262"/>
      <c r="LI65" s="262"/>
      <c r="LJ65" s="262"/>
      <c r="LK65" s="262"/>
      <c r="LL65" s="262"/>
      <c r="LM65" s="262"/>
      <c r="LN65" s="262"/>
      <c r="LO65" s="262"/>
      <c r="LP65" s="262"/>
      <c r="LQ65" s="262"/>
      <c r="LR65" s="262"/>
      <c r="LS65" s="262"/>
      <c r="LT65" s="262"/>
      <c r="LU65" s="262"/>
      <c r="LV65" s="262"/>
      <c r="LW65" s="262"/>
      <c r="LX65" s="262"/>
      <c r="LY65" s="262"/>
      <c r="LZ65" s="262"/>
      <c r="MA65" s="262"/>
      <c r="MB65" s="262"/>
      <c r="MC65" s="262"/>
      <c r="MD65" s="262"/>
      <c r="ME65" s="262"/>
      <c r="MF65" s="262"/>
      <c r="MG65" s="262"/>
      <c r="MH65" s="262"/>
      <c r="MI65" s="262"/>
      <c r="MJ65" s="262"/>
      <c r="MK65" s="262"/>
      <c r="ML65" s="262"/>
      <c r="MM65" s="262"/>
      <c r="MN65" s="262"/>
      <c r="MO65" s="262"/>
      <c r="MP65" s="262"/>
      <c r="MQ65" s="262"/>
      <c r="MR65" s="262"/>
      <c r="MS65" s="262"/>
      <c r="MT65" s="262"/>
      <c r="MU65" s="262"/>
      <c r="MV65" s="262"/>
      <c r="MW65" s="262"/>
      <c r="MX65" s="262"/>
      <c r="MY65" s="262"/>
      <c r="MZ65" s="262"/>
      <c r="NA65" s="262"/>
      <c r="NB65" s="262"/>
      <c r="NC65" s="262"/>
      <c r="ND65" s="262"/>
      <c r="NE65" s="262"/>
      <c r="NF65" s="262"/>
      <c r="NG65" s="262"/>
      <c r="NH65" s="262"/>
      <c r="NI65" s="262"/>
      <c r="NJ65" s="262"/>
      <c r="NK65" s="262"/>
      <c r="NL65" s="262"/>
      <c r="NM65" s="262"/>
      <c r="NN65" s="262"/>
      <c r="NO65" s="262"/>
      <c r="NP65" s="262"/>
      <c r="NQ65" s="262"/>
      <c r="NR65" s="262"/>
      <c r="NS65" s="262"/>
      <c r="NT65" s="262"/>
      <c r="NU65" s="262"/>
      <c r="NV65" s="262"/>
      <c r="NW65" s="262"/>
      <c r="NX65" s="262"/>
      <c r="NY65" s="262"/>
      <c r="NZ65" s="262"/>
      <c r="OA65" s="262"/>
      <c r="OB65" s="262"/>
      <c r="OC65" s="262"/>
      <c r="OD65" s="262"/>
      <c r="OE65" s="262"/>
      <c r="OF65" s="262"/>
      <c r="OG65" s="262"/>
      <c r="OH65" s="262"/>
      <c r="OI65" s="262"/>
      <c r="OJ65" s="262"/>
      <c r="OK65" s="262"/>
      <c r="OL65" s="262"/>
      <c r="OM65" s="262"/>
      <c r="ON65" s="262"/>
      <c r="OO65" s="262"/>
      <c r="OP65" s="262"/>
      <c r="OQ65" s="262"/>
      <c r="OR65" s="262"/>
      <c r="OS65" s="262"/>
      <c r="OT65" s="262"/>
      <c r="OU65" s="262"/>
      <c r="OV65" s="262"/>
      <c r="OW65" s="262"/>
      <c r="OX65" s="262"/>
      <c r="OY65" s="262"/>
      <c r="OZ65" s="262"/>
      <c r="PA65" s="262"/>
      <c r="PB65" s="262"/>
      <c r="PC65" s="262"/>
      <c r="PD65" s="262"/>
      <c r="PE65" s="262"/>
      <c r="PF65" s="262"/>
      <c r="PG65" s="262"/>
      <c r="PH65" s="262"/>
      <c r="PI65" s="262"/>
      <c r="PJ65" s="262"/>
      <c r="PK65" s="262"/>
      <c r="PL65" s="262"/>
      <c r="PM65" s="262"/>
      <c r="PN65" s="262"/>
      <c r="PO65" s="262"/>
      <c r="PP65" s="262"/>
      <c r="PQ65" s="262"/>
      <c r="PR65" s="262"/>
      <c r="PS65" s="262"/>
      <c r="PT65" s="262"/>
      <c r="PU65" s="262"/>
      <c r="PV65" s="262"/>
      <c r="PW65" s="262"/>
      <c r="PX65" s="262"/>
      <c r="PY65" s="262"/>
      <c r="PZ65" s="262"/>
      <c r="QA65" s="262"/>
      <c r="QB65" s="262"/>
      <c r="QC65" s="262"/>
      <c r="QD65" s="262"/>
      <c r="QE65" s="262"/>
      <c r="QF65" s="262"/>
      <c r="QG65" s="262"/>
      <c r="QH65" s="262"/>
      <c r="QI65" s="262"/>
      <c r="QJ65" s="262"/>
      <c r="QK65" s="262"/>
      <c r="QL65" s="262"/>
      <c r="QM65" s="262"/>
      <c r="QN65" s="262"/>
      <c r="QO65" s="262"/>
      <c r="QP65" s="262"/>
      <c r="QQ65" s="262"/>
      <c r="QR65" s="262"/>
      <c r="QS65" s="262"/>
      <c r="QT65" s="262"/>
      <c r="QU65" s="262"/>
      <c r="QV65" s="262"/>
      <c r="QW65" s="262"/>
      <c r="QX65" s="262"/>
      <c r="QY65" s="262"/>
      <c r="QZ65" s="262"/>
      <c r="RA65" s="262"/>
      <c r="RB65" s="262"/>
      <c r="RC65" s="262"/>
      <c r="RD65" s="262"/>
      <c r="RE65" s="262"/>
      <c r="RF65" s="262"/>
      <c r="RG65" s="262"/>
      <c r="RH65" s="262"/>
      <c r="RI65" s="262"/>
      <c r="RJ65" s="262"/>
      <c r="RK65" s="262"/>
      <c r="RL65" s="262"/>
      <c r="RM65" s="262"/>
      <c r="RN65" s="262"/>
      <c r="RO65" s="262"/>
      <c r="RP65" s="262"/>
      <c r="RQ65" s="262"/>
      <c r="RR65" s="262"/>
      <c r="RS65" s="262"/>
      <c r="RT65" s="262"/>
      <c r="RU65" s="262"/>
      <c r="RV65" s="262"/>
      <c r="RW65" s="262"/>
      <c r="RX65" s="262"/>
      <c r="RY65" s="262"/>
      <c r="RZ65" s="262"/>
      <c r="SA65" s="262"/>
      <c r="SB65" s="262"/>
      <c r="SC65" s="262"/>
      <c r="SD65" s="262"/>
      <c r="SE65" s="262"/>
      <c r="SF65" s="262"/>
      <c r="SG65" s="262"/>
      <c r="SH65" s="262"/>
      <c r="SI65" s="262"/>
      <c r="SJ65" s="262"/>
      <c r="SK65" s="262"/>
      <c r="SL65" s="262"/>
      <c r="SM65" s="262"/>
      <c r="SN65" s="262"/>
      <c r="SO65" s="262"/>
      <c r="SP65" s="262"/>
      <c r="SQ65" s="262"/>
      <c r="SR65" s="262"/>
      <c r="SS65" s="262"/>
      <c r="ST65" s="262"/>
      <c r="SU65" s="262"/>
      <c r="SV65" s="262"/>
      <c r="SW65" s="262"/>
      <c r="SX65" s="262"/>
      <c r="SY65" s="262"/>
      <c r="SZ65" s="262"/>
      <c r="TA65" s="262"/>
      <c r="TB65" s="262"/>
      <c r="TC65" s="262"/>
      <c r="TD65" s="262"/>
      <c r="TE65" s="262"/>
      <c r="TF65" s="262"/>
      <c r="TG65" s="262"/>
      <c r="TH65" s="262"/>
      <c r="TI65" s="262"/>
      <c r="TJ65" s="262"/>
      <c r="TK65" s="262"/>
      <c r="TL65" s="262"/>
      <c r="TM65" s="262"/>
      <c r="TN65" s="262"/>
      <c r="TO65" s="262"/>
      <c r="TP65" s="262"/>
      <c r="TQ65" s="262"/>
      <c r="TR65" s="262"/>
      <c r="TS65" s="262"/>
      <c r="TT65" s="262"/>
      <c r="TU65" s="262"/>
      <c r="TV65" s="262"/>
      <c r="TW65" s="262"/>
      <c r="TX65" s="262"/>
      <c r="TY65" s="262"/>
      <c r="TZ65" s="262"/>
      <c r="UA65" s="262"/>
      <c r="UB65" s="262"/>
      <c r="UC65" s="262"/>
      <c r="UD65" s="262"/>
      <c r="UE65" s="262"/>
      <c r="UF65" s="262"/>
      <c r="UG65" s="262"/>
      <c r="UH65" s="262"/>
      <c r="UI65" s="262"/>
      <c r="UJ65" s="262"/>
      <c r="UK65" s="262"/>
      <c r="UL65" s="262"/>
      <c r="UM65" s="262"/>
      <c r="UN65" s="262"/>
      <c r="UO65" s="262"/>
      <c r="UP65" s="262"/>
      <c r="UQ65" s="262"/>
      <c r="UR65" s="262"/>
      <c r="US65" s="262"/>
      <c r="UT65" s="262"/>
      <c r="UU65" s="262"/>
      <c r="UV65" s="262"/>
      <c r="UW65" s="262"/>
      <c r="UX65" s="262"/>
      <c r="UY65" s="262"/>
      <c r="UZ65" s="262"/>
      <c r="VA65" s="262"/>
      <c r="VB65" s="262"/>
      <c r="VC65" s="262"/>
      <c r="VD65" s="262"/>
      <c r="VE65" s="262"/>
      <c r="VF65" s="262"/>
      <c r="VG65" s="262"/>
      <c r="VH65" s="262"/>
      <c r="VI65" s="262"/>
      <c r="VJ65" s="262"/>
      <c r="VK65" s="262"/>
      <c r="VL65" s="262"/>
      <c r="VM65" s="262"/>
      <c r="VN65" s="262"/>
      <c r="VO65" s="262"/>
      <c r="VP65" s="262"/>
      <c r="VQ65" s="262"/>
      <c r="VR65" s="262"/>
      <c r="VS65" s="262"/>
      <c r="VT65" s="262"/>
      <c r="VU65" s="262"/>
      <c r="VV65" s="262"/>
      <c r="VW65" s="262"/>
      <c r="VX65" s="262"/>
      <c r="VY65" s="262"/>
      <c r="VZ65" s="262"/>
      <c r="WA65" s="262"/>
      <c r="WB65" s="262"/>
      <c r="WC65" s="262"/>
      <c r="WD65" s="262"/>
      <c r="WE65" s="262"/>
      <c r="WF65" s="262"/>
      <c r="WG65" s="262"/>
      <c r="WH65" s="262"/>
      <c r="WI65" s="262"/>
      <c r="WJ65" s="262"/>
      <c r="WK65" s="262"/>
      <c r="WL65" s="262"/>
      <c r="WM65" s="262"/>
      <c r="WN65" s="262"/>
      <c r="WO65" s="262"/>
      <c r="WP65" s="262"/>
      <c r="WQ65" s="262"/>
      <c r="WR65" s="262"/>
      <c r="WS65" s="262"/>
      <c r="WT65" s="262"/>
      <c r="WU65" s="262"/>
      <c r="WV65" s="262"/>
      <c r="WW65" s="262"/>
      <c r="WX65" s="262"/>
      <c r="WY65" s="262"/>
      <c r="WZ65" s="262"/>
      <c r="XA65" s="262"/>
      <c r="XB65" s="262"/>
      <c r="XC65" s="262"/>
      <c r="XD65" s="262"/>
      <c r="XE65" s="262"/>
      <c r="XF65" s="262"/>
      <c r="XG65" s="262"/>
      <c r="XH65" s="262"/>
      <c r="XI65" s="262"/>
      <c r="XJ65" s="262"/>
      <c r="XK65" s="262"/>
      <c r="XL65" s="262"/>
      <c r="XM65" s="262"/>
      <c r="XN65" s="262"/>
      <c r="XO65" s="262"/>
      <c r="XP65" s="262"/>
      <c r="XQ65" s="262"/>
      <c r="XR65" s="262"/>
      <c r="XS65" s="262"/>
      <c r="XT65" s="262"/>
      <c r="XU65" s="262"/>
      <c r="XV65" s="262"/>
      <c r="XW65" s="262"/>
      <c r="XX65" s="262"/>
      <c r="XY65" s="262"/>
      <c r="XZ65" s="262"/>
      <c r="YA65" s="262"/>
      <c r="YB65" s="262"/>
      <c r="YC65" s="262"/>
      <c r="YD65" s="262"/>
      <c r="YE65" s="262"/>
      <c r="YF65" s="262"/>
      <c r="YG65" s="262"/>
      <c r="YH65" s="262"/>
      <c r="YI65" s="262"/>
      <c r="YJ65" s="262"/>
      <c r="YK65" s="262"/>
      <c r="YL65" s="262"/>
      <c r="YM65" s="262"/>
      <c r="YN65" s="262"/>
      <c r="YO65" s="262"/>
      <c r="YP65" s="262"/>
      <c r="YQ65" s="262"/>
      <c r="YR65" s="262"/>
      <c r="YS65" s="262"/>
      <c r="YT65" s="262"/>
      <c r="YU65" s="262"/>
      <c r="YV65" s="262"/>
      <c r="YW65" s="262"/>
      <c r="YX65" s="262"/>
      <c r="YY65" s="262"/>
      <c r="YZ65" s="262"/>
      <c r="ZA65" s="262"/>
      <c r="ZB65" s="262"/>
      <c r="ZC65" s="262"/>
      <c r="ZD65" s="262"/>
      <c r="ZE65" s="262"/>
      <c r="ZF65" s="262"/>
      <c r="ZG65" s="262"/>
      <c r="ZH65" s="262"/>
      <c r="ZI65" s="262"/>
      <c r="ZJ65" s="262"/>
      <c r="ZK65" s="262"/>
      <c r="ZL65" s="262"/>
      <c r="ZM65" s="262"/>
      <c r="ZN65" s="262"/>
      <c r="ZO65" s="262"/>
      <c r="ZP65" s="262"/>
      <c r="ZQ65" s="262"/>
      <c r="ZR65" s="262"/>
      <c r="ZS65" s="262"/>
      <c r="ZT65" s="262"/>
      <c r="ZU65" s="262"/>
      <c r="ZV65" s="262"/>
      <c r="ZW65" s="262"/>
      <c r="ZX65" s="262"/>
      <c r="ZY65" s="262"/>
      <c r="ZZ65" s="262"/>
      <c r="AAA65" s="262"/>
      <c r="AAB65" s="262"/>
      <c r="AAC65" s="262"/>
      <c r="AAD65" s="262"/>
      <c r="AAE65" s="262"/>
      <c r="AAF65" s="262"/>
      <c r="AAG65" s="262"/>
      <c r="AAH65" s="262"/>
      <c r="AAI65" s="262"/>
      <c r="AAJ65" s="262"/>
      <c r="AAK65" s="262"/>
      <c r="AAL65" s="262"/>
      <c r="AAM65" s="262"/>
      <c r="AAN65" s="262"/>
      <c r="AAO65" s="262"/>
      <c r="AAP65" s="262"/>
      <c r="AAQ65" s="262"/>
      <c r="AAR65" s="262"/>
      <c r="AAS65" s="262"/>
      <c r="AAT65" s="262"/>
      <c r="AAU65" s="262"/>
      <c r="AAV65" s="262"/>
      <c r="AAW65" s="262"/>
      <c r="AAX65" s="262"/>
      <c r="AAY65" s="262"/>
      <c r="AAZ65" s="262"/>
      <c r="ABA65" s="262"/>
      <c r="ABB65" s="262"/>
      <c r="ABC65" s="262"/>
      <c r="ABD65" s="262"/>
      <c r="ABE65" s="262"/>
      <c r="ABF65" s="262"/>
      <c r="ABG65" s="262"/>
      <c r="ABH65" s="262"/>
      <c r="ABI65" s="262"/>
      <c r="ABJ65" s="262"/>
      <c r="ABK65" s="262"/>
      <c r="ABL65" s="262"/>
      <c r="ABM65" s="262"/>
      <c r="ABN65" s="262"/>
      <c r="ABO65" s="262"/>
      <c r="ABP65" s="262"/>
      <c r="ABQ65" s="262"/>
      <c r="ABR65" s="262"/>
      <c r="ABS65" s="262"/>
      <c r="ABT65" s="262"/>
      <c r="ABU65" s="262"/>
      <c r="ABV65" s="262"/>
      <c r="ABW65" s="262"/>
      <c r="ABX65" s="262"/>
      <c r="ABY65" s="262"/>
      <c r="ABZ65" s="262"/>
      <c r="ACA65" s="262"/>
      <c r="ACB65" s="262"/>
      <c r="ACC65" s="262"/>
      <c r="ACD65" s="262"/>
      <c r="ACE65" s="262"/>
      <c r="ACF65" s="262"/>
      <c r="ACG65" s="262"/>
      <c r="ACH65" s="262"/>
      <c r="ACI65" s="262"/>
      <c r="ACJ65" s="262"/>
      <c r="ACK65" s="262"/>
      <c r="ACL65" s="262"/>
      <c r="ACM65" s="262"/>
      <c r="ACN65" s="262"/>
      <c r="ACO65" s="262"/>
      <c r="ACP65" s="262"/>
      <c r="ACQ65" s="262"/>
      <c r="ACR65" s="262"/>
      <c r="ACS65" s="262"/>
      <c r="ACT65" s="262"/>
      <c r="ACU65" s="262"/>
      <c r="ACV65" s="262"/>
      <c r="ACW65" s="262"/>
      <c r="ACX65" s="262"/>
      <c r="ACY65" s="262"/>
      <c r="ACZ65" s="262"/>
      <c r="ADA65" s="262"/>
      <c r="ADB65" s="262"/>
      <c r="ADC65" s="262"/>
      <c r="ADD65" s="262"/>
      <c r="ADE65" s="262"/>
      <c r="ADF65" s="262"/>
      <c r="ADG65" s="262"/>
      <c r="ADH65" s="262"/>
      <c r="ADI65" s="262"/>
      <c r="ADJ65" s="262"/>
      <c r="ADK65" s="262"/>
      <c r="ADL65" s="262"/>
      <c r="ADM65" s="262"/>
      <c r="ADN65" s="262"/>
      <c r="ADO65" s="262"/>
      <c r="ADP65" s="262"/>
      <c r="ADQ65" s="262"/>
      <c r="ADR65" s="262"/>
      <c r="ADS65" s="262"/>
      <c r="ADT65" s="262"/>
      <c r="ADU65" s="262"/>
      <c r="ADV65" s="262"/>
      <c r="ADW65" s="262"/>
      <c r="ADX65" s="262"/>
      <c r="ADY65" s="262"/>
      <c r="ADZ65" s="262"/>
      <c r="AEA65" s="262"/>
      <c r="AEB65" s="262"/>
      <c r="AEC65" s="262"/>
      <c r="AED65" s="262"/>
      <c r="AEE65" s="262"/>
      <c r="AEF65" s="262"/>
      <c r="AEG65" s="262"/>
      <c r="AEH65" s="262"/>
      <c r="AEI65" s="262"/>
      <c r="AEJ65" s="262"/>
      <c r="AEK65" s="262"/>
      <c r="AEL65" s="262"/>
      <c r="AEM65" s="262"/>
      <c r="AEN65" s="262"/>
      <c r="AEO65" s="262"/>
      <c r="AEP65" s="262"/>
      <c r="AEQ65" s="262"/>
      <c r="AER65" s="262"/>
      <c r="AES65" s="262"/>
      <c r="AET65" s="262"/>
      <c r="AEU65" s="262"/>
      <c r="AEV65" s="262"/>
      <c r="AEW65" s="262"/>
      <c r="AEX65" s="262"/>
      <c r="AEY65" s="262"/>
      <c r="AEZ65" s="262"/>
      <c r="AFA65" s="262"/>
      <c r="AFB65" s="262"/>
      <c r="AFC65" s="262"/>
      <c r="AFD65" s="262"/>
      <c r="AFE65" s="262"/>
      <c r="AFF65" s="262"/>
      <c r="AFG65" s="262"/>
      <c r="AFH65" s="262"/>
      <c r="AFI65" s="262"/>
      <c r="AFJ65" s="262"/>
      <c r="AFK65" s="262"/>
      <c r="AFL65" s="262"/>
      <c r="AFM65" s="262"/>
      <c r="AFN65" s="262"/>
      <c r="AFO65" s="262"/>
      <c r="AFP65" s="262"/>
      <c r="AFQ65" s="262"/>
      <c r="AFR65" s="262"/>
      <c r="AFS65" s="262"/>
      <c r="AFT65" s="262"/>
      <c r="AFU65" s="262"/>
      <c r="AFV65" s="262"/>
      <c r="AFW65" s="262"/>
      <c r="AFX65" s="262"/>
      <c r="AFY65" s="262"/>
      <c r="AFZ65" s="262"/>
      <c r="AGA65" s="262"/>
      <c r="AGB65" s="262"/>
      <c r="AGC65" s="262"/>
      <c r="AGD65" s="262"/>
      <c r="AGE65" s="262"/>
      <c r="AGF65" s="262"/>
      <c r="AGG65" s="262"/>
      <c r="AGH65" s="262"/>
      <c r="AGI65" s="262"/>
      <c r="AGJ65" s="262"/>
      <c r="AGK65" s="262"/>
      <c r="AGL65" s="262"/>
      <c r="AGM65" s="262"/>
      <c r="AGN65" s="262"/>
      <c r="AGO65" s="262"/>
      <c r="AGP65" s="262"/>
      <c r="AGQ65" s="262"/>
      <c r="AGR65" s="262"/>
      <c r="AGS65" s="262"/>
      <c r="AGT65" s="262"/>
      <c r="AGU65" s="262"/>
      <c r="AGV65" s="262"/>
      <c r="AGW65" s="262"/>
      <c r="AGX65" s="262"/>
      <c r="AGY65" s="262"/>
      <c r="AGZ65" s="262"/>
      <c r="AHA65" s="262"/>
      <c r="AHB65" s="262"/>
      <c r="AHC65" s="262"/>
      <c r="AHD65" s="262"/>
      <c r="AHE65" s="262"/>
      <c r="AHF65" s="262"/>
      <c r="AHG65" s="262"/>
      <c r="AHH65" s="262"/>
      <c r="AHI65" s="262"/>
      <c r="AHJ65" s="262"/>
      <c r="AHK65" s="262"/>
      <c r="AHL65" s="262"/>
      <c r="AHM65" s="262"/>
      <c r="AHN65" s="262"/>
      <c r="AHO65" s="262"/>
      <c r="AHP65" s="262"/>
      <c r="AHQ65" s="262"/>
      <c r="AHR65" s="262"/>
      <c r="AHS65" s="262"/>
      <c r="AHT65" s="262"/>
      <c r="AHU65" s="262"/>
      <c r="AHV65" s="262"/>
      <c r="AHW65" s="262"/>
      <c r="AHX65" s="262"/>
      <c r="AHY65" s="262"/>
      <c r="AHZ65" s="262"/>
      <c r="AIA65" s="262"/>
      <c r="AIB65" s="262"/>
      <c r="AIC65" s="262"/>
      <c r="AID65" s="262"/>
      <c r="AIE65" s="262"/>
      <c r="AIF65" s="262"/>
      <c r="AIG65" s="262"/>
      <c r="AIH65" s="262"/>
      <c r="AII65" s="262"/>
      <c r="AIJ65" s="262"/>
      <c r="AIK65" s="262"/>
      <c r="AIL65" s="262"/>
      <c r="AIM65" s="262"/>
      <c r="AIN65" s="262"/>
      <c r="AIO65" s="262"/>
      <c r="AIP65" s="262"/>
      <c r="AIQ65" s="262"/>
      <c r="AIR65" s="262"/>
      <c r="AIS65" s="262"/>
      <c r="AIT65" s="262"/>
      <c r="AIU65" s="262"/>
      <c r="AIV65" s="262"/>
      <c r="AIW65" s="262"/>
      <c r="AIX65" s="262"/>
      <c r="AIY65" s="262"/>
      <c r="AIZ65" s="262"/>
      <c r="AJA65" s="262"/>
      <c r="AJB65" s="262"/>
      <c r="AJC65" s="262"/>
      <c r="AJD65" s="262"/>
      <c r="AJE65" s="262"/>
      <c r="AJF65" s="262"/>
      <c r="AJG65" s="262"/>
      <c r="AJH65" s="262"/>
      <c r="AJI65" s="262"/>
      <c r="AJJ65" s="262"/>
      <c r="AJK65" s="262"/>
      <c r="AJL65" s="262"/>
      <c r="AJM65" s="262"/>
      <c r="AJN65" s="262"/>
      <c r="AJO65" s="262"/>
      <c r="AJP65" s="262"/>
      <c r="AJQ65" s="262"/>
      <c r="AJR65" s="262"/>
      <c r="AJS65" s="262"/>
      <c r="AJT65" s="262"/>
      <c r="AJU65" s="262"/>
      <c r="AJV65" s="262"/>
      <c r="AJW65" s="262"/>
      <c r="AJX65" s="262"/>
      <c r="AJY65" s="262"/>
      <c r="AJZ65" s="262"/>
      <c r="AKA65" s="262"/>
      <c r="AKB65" s="262"/>
      <c r="AKC65" s="262"/>
      <c r="AKD65" s="262"/>
      <c r="AKE65" s="262"/>
      <c r="AKF65" s="262"/>
      <c r="AKG65" s="262"/>
      <c r="AKH65" s="262"/>
      <c r="AKI65" s="262"/>
      <c r="AKJ65" s="262"/>
      <c r="AKK65" s="262"/>
      <c r="AKL65" s="262"/>
      <c r="AKM65" s="262"/>
      <c r="AKN65" s="262"/>
      <c r="AKO65" s="262"/>
      <c r="AKP65" s="262"/>
      <c r="AKQ65" s="262"/>
      <c r="AKR65" s="262"/>
      <c r="AKS65" s="262"/>
      <c r="AKT65" s="262"/>
      <c r="AKU65" s="262"/>
      <c r="AKV65" s="262"/>
      <c r="AKW65" s="262"/>
      <c r="AKX65" s="262"/>
      <c r="AKY65" s="262"/>
      <c r="AKZ65" s="262"/>
      <c r="ALA65" s="262"/>
      <c r="ALB65" s="262"/>
      <c r="ALC65" s="262"/>
      <c r="ALD65" s="262"/>
      <c r="ALE65" s="262"/>
      <c r="ALF65" s="262"/>
      <c r="ALG65" s="262"/>
      <c r="ALH65" s="262"/>
      <c r="ALI65" s="262"/>
      <c r="ALJ65" s="262"/>
      <c r="ALK65" s="262"/>
      <c r="ALL65" s="262"/>
      <c r="ALM65" s="262"/>
      <c r="ALN65" s="262"/>
      <c r="ALO65" s="262"/>
      <c r="ALP65" s="262"/>
      <c r="ALQ65" s="262"/>
      <c r="ALR65" s="262"/>
      <c r="ALS65" s="262"/>
      <c r="ALT65" s="262"/>
      <c r="ALU65" s="262"/>
      <c r="ALV65" s="262"/>
      <c r="ALW65" s="262"/>
      <c r="ALX65" s="262"/>
      <c r="ALY65" s="262"/>
      <c r="ALZ65" s="262"/>
      <c r="AMA65" s="262"/>
      <c r="AMB65" s="262"/>
      <c r="AMC65" s="262"/>
      <c r="AMD65" s="262"/>
      <c r="AME65" s="262"/>
      <c r="AMF65" s="262"/>
      <c r="AMG65" s="262"/>
      <c r="AMH65" s="262"/>
      <c r="AMI65" s="262"/>
      <c r="AMJ65" s="262"/>
      <c r="AMK65" s="262"/>
    </row>
    <row r="66" spans="1:1025" s="463" customFormat="1" ht="27" customHeight="1">
      <c r="A66" s="279"/>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504"/>
      <c r="AA66" s="504"/>
      <c r="AB66" s="504"/>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c r="BC66" s="262"/>
      <c r="BD66" s="262"/>
      <c r="BE66" s="262"/>
      <c r="BF66" s="262"/>
      <c r="BG66" s="262"/>
      <c r="BH66" s="262"/>
      <c r="BI66" s="262"/>
      <c r="BJ66" s="262"/>
      <c r="BK66" s="262"/>
      <c r="BL66" s="262"/>
      <c r="BM66" s="262"/>
      <c r="BN66" s="262"/>
      <c r="BO66" s="262"/>
      <c r="BP66" s="262"/>
      <c r="BQ66" s="262"/>
      <c r="BR66" s="262"/>
      <c r="BS66" s="262"/>
      <c r="BT66" s="262"/>
      <c r="BU66" s="262"/>
      <c r="BV66" s="262"/>
      <c r="BW66" s="262"/>
      <c r="BX66" s="262"/>
      <c r="BY66" s="262"/>
      <c r="BZ66" s="262"/>
      <c r="CA66" s="262"/>
      <c r="CB66" s="262"/>
      <c r="CC66" s="262"/>
      <c r="CD66" s="262"/>
      <c r="CE66" s="262"/>
      <c r="CF66" s="262"/>
      <c r="CG66" s="262"/>
      <c r="CH66" s="262"/>
      <c r="CI66" s="262"/>
      <c r="CJ66" s="262"/>
      <c r="CK66" s="262"/>
      <c r="CL66" s="262"/>
      <c r="CM66" s="262"/>
      <c r="CN66" s="262"/>
      <c r="CO66" s="262"/>
      <c r="CP66" s="262"/>
      <c r="CQ66" s="262"/>
      <c r="CR66" s="262"/>
      <c r="CS66" s="262"/>
      <c r="CT66" s="262"/>
      <c r="CU66" s="262"/>
      <c r="CV66" s="262"/>
      <c r="CW66" s="262"/>
      <c r="CX66" s="262"/>
      <c r="CY66" s="262"/>
      <c r="CZ66" s="262"/>
      <c r="DA66" s="262"/>
      <c r="DB66" s="262"/>
      <c r="DC66" s="262"/>
      <c r="DD66" s="262"/>
      <c r="DE66" s="262"/>
      <c r="DF66" s="262"/>
      <c r="DG66" s="262"/>
      <c r="DH66" s="262"/>
      <c r="DI66" s="262"/>
      <c r="DJ66" s="262"/>
      <c r="DK66" s="262"/>
      <c r="DL66" s="262"/>
      <c r="DM66" s="262"/>
      <c r="DN66" s="262"/>
      <c r="DO66" s="262"/>
      <c r="DP66" s="262"/>
      <c r="DQ66" s="262"/>
      <c r="DR66" s="262"/>
      <c r="DS66" s="262"/>
      <c r="DT66" s="262"/>
      <c r="DU66" s="262"/>
      <c r="DV66" s="262"/>
      <c r="DW66" s="262"/>
      <c r="DX66" s="262"/>
      <c r="DY66" s="262"/>
      <c r="DZ66" s="262"/>
      <c r="EA66" s="262"/>
      <c r="EB66" s="262"/>
      <c r="EC66" s="262"/>
      <c r="ED66" s="262"/>
      <c r="EE66" s="262"/>
      <c r="EF66" s="262"/>
      <c r="EG66" s="262"/>
      <c r="EH66" s="262"/>
      <c r="EI66" s="262"/>
      <c r="EJ66" s="262"/>
      <c r="EK66" s="262"/>
      <c r="EL66" s="262"/>
      <c r="EM66" s="262"/>
      <c r="EN66" s="262"/>
      <c r="EO66" s="262"/>
      <c r="EP66" s="262"/>
      <c r="EQ66" s="262"/>
      <c r="ER66" s="262"/>
      <c r="ES66" s="262"/>
      <c r="ET66" s="262"/>
      <c r="EU66" s="262"/>
      <c r="EV66" s="262"/>
      <c r="EW66" s="262"/>
      <c r="EX66" s="262"/>
      <c r="EY66" s="262"/>
      <c r="EZ66" s="262"/>
      <c r="FA66" s="262"/>
      <c r="FB66" s="262"/>
      <c r="FC66" s="262"/>
      <c r="FD66" s="262"/>
      <c r="FE66" s="262"/>
      <c r="FF66" s="262"/>
      <c r="FG66" s="262"/>
      <c r="FH66" s="262"/>
      <c r="FI66" s="262"/>
      <c r="FJ66" s="262"/>
      <c r="FK66" s="262"/>
      <c r="FL66" s="262"/>
      <c r="FM66" s="262"/>
      <c r="FN66" s="262"/>
      <c r="FO66" s="262"/>
      <c r="FP66" s="262"/>
      <c r="FQ66" s="262"/>
      <c r="FR66" s="262"/>
      <c r="FS66" s="262"/>
      <c r="FT66" s="262"/>
      <c r="FU66" s="262"/>
      <c r="FV66" s="262"/>
      <c r="FW66" s="262"/>
      <c r="FX66" s="262"/>
      <c r="FY66" s="262"/>
      <c r="FZ66" s="262"/>
      <c r="GA66" s="262"/>
      <c r="GB66" s="262"/>
      <c r="GC66" s="262"/>
      <c r="GD66" s="262"/>
      <c r="GE66" s="262"/>
      <c r="GF66" s="262"/>
      <c r="GG66" s="262"/>
      <c r="GH66" s="262"/>
      <c r="GI66" s="262"/>
      <c r="GJ66" s="262"/>
      <c r="GK66" s="262"/>
      <c r="GL66" s="262"/>
      <c r="GM66" s="262"/>
      <c r="GN66" s="262"/>
      <c r="GO66" s="262"/>
      <c r="GP66" s="262"/>
      <c r="GQ66" s="262"/>
      <c r="GR66" s="262"/>
      <c r="GS66" s="262"/>
      <c r="GT66" s="262"/>
      <c r="GU66" s="262"/>
      <c r="GV66" s="262"/>
      <c r="GW66" s="262"/>
      <c r="GX66" s="262"/>
      <c r="GY66" s="262"/>
      <c r="GZ66" s="262"/>
      <c r="HA66" s="262"/>
      <c r="HB66" s="262"/>
      <c r="HC66" s="262"/>
      <c r="HD66" s="262"/>
      <c r="HE66" s="262"/>
      <c r="HF66" s="262"/>
      <c r="HG66" s="262"/>
      <c r="HH66" s="262"/>
      <c r="HI66" s="262"/>
      <c r="HJ66" s="262"/>
      <c r="HK66" s="262"/>
      <c r="HL66" s="262"/>
      <c r="HM66" s="262"/>
      <c r="HN66" s="262"/>
      <c r="HO66" s="262"/>
      <c r="HP66" s="262"/>
      <c r="HQ66" s="262"/>
      <c r="HR66" s="262"/>
      <c r="HS66" s="262"/>
      <c r="HT66" s="262"/>
      <c r="HU66" s="262"/>
      <c r="HV66" s="262"/>
      <c r="HW66" s="262"/>
      <c r="HX66" s="262"/>
      <c r="HY66" s="262"/>
      <c r="HZ66" s="262"/>
      <c r="IA66" s="262"/>
      <c r="IB66" s="262"/>
      <c r="IC66" s="262"/>
      <c r="ID66" s="262"/>
      <c r="IE66" s="262"/>
      <c r="IF66" s="262"/>
      <c r="IG66" s="262"/>
      <c r="IH66" s="262"/>
      <c r="II66" s="262"/>
      <c r="IJ66" s="262"/>
      <c r="IK66" s="262"/>
      <c r="IL66" s="262"/>
      <c r="IM66" s="262"/>
      <c r="IN66" s="262"/>
      <c r="IO66" s="262"/>
      <c r="IP66" s="262"/>
      <c r="IQ66" s="262"/>
      <c r="IR66" s="262"/>
      <c r="IS66" s="262"/>
      <c r="IT66" s="262"/>
      <c r="IU66" s="262"/>
      <c r="IV66" s="262"/>
      <c r="IW66" s="262"/>
      <c r="IX66" s="262"/>
      <c r="IY66" s="262"/>
      <c r="IZ66" s="262"/>
      <c r="JA66" s="262"/>
      <c r="JB66" s="262"/>
      <c r="JC66" s="262"/>
      <c r="JD66" s="262"/>
      <c r="JE66" s="262"/>
      <c r="JF66" s="262"/>
      <c r="JG66" s="262"/>
      <c r="JH66" s="262"/>
      <c r="JI66" s="262"/>
      <c r="JJ66" s="262"/>
      <c r="JK66" s="262"/>
      <c r="JL66" s="262"/>
      <c r="JM66" s="262"/>
      <c r="JN66" s="262"/>
      <c r="JO66" s="262"/>
      <c r="JP66" s="262"/>
      <c r="JQ66" s="262"/>
      <c r="JR66" s="262"/>
      <c r="JS66" s="262"/>
      <c r="JT66" s="262"/>
      <c r="JU66" s="262"/>
      <c r="JV66" s="262"/>
      <c r="JW66" s="262"/>
      <c r="JX66" s="262"/>
      <c r="JY66" s="262"/>
      <c r="JZ66" s="262"/>
      <c r="KA66" s="262"/>
      <c r="KB66" s="262"/>
      <c r="KC66" s="262"/>
      <c r="KD66" s="262"/>
      <c r="KE66" s="262"/>
      <c r="KF66" s="262"/>
      <c r="KG66" s="262"/>
      <c r="KH66" s="262"/>
      <c r="KI66" s="262"/>
      <c r="KJ66" s="262"/>
      <c r="KK66" s="262"/>
      <c r="KL66" s="262"/>
      <c r="KM66" s="262"/>
      <c r="KN66" s="262"/>
      <c r="KO66" s="262"/>
      <c r="KP66" s="262"/>
      <c r="KQ66" s="262"/>
      <c r="KR66" s="262"/>
      <c r="KS66" s="262"/>
      <c r="KT66" s="262"/>
      <c r="KU66" s="262"/>
      <c r="KV66" s="262"/>
      <c r="KW66" s="262"/>
      <c r="KX66" s="262"/>
      <c r="KY66" s="262"/>
      <c r="KZ66" s="262"/>
      <c r="LA66" s="262"/>
      <c r="LB66" s="262"/>
      <c r="LC66" s="262"/>
      <c r="LD66" s="262"/>
      <c r="LE66" s="262"/>
      <c r="LF66" s="262"/>
      <c r="LG66" s="262"/>
      <c r="LH66" s="262"/>
      <c r="LI66" s="262"/>
      <c r="LJ66" s="262"/>
      <c r="LK66" s="262"/>
      <c r="LL66" s="262"/>
      <c r="LM66" s="262"/>
      <c r="LN66" s="262"/>
      <c r="LO66" s="262"/>
      <c r="LP66" s="262"/>
      <c r="LQ66" s="262"/>
      <c r="LR66" s="262"/>
      <c r="LS66" s="262"/>
      <c r="LT66" s="262"/>
      <c r="LU66" s="262"/>
      <c r="LV66" s="262"/>
      <c r="LW66" s="262"/>
      <c r="LX66" s="262"/>
      <c r="LY66" s="262"/>
      <c r="LZ66" s="262"/>
      <c r="MA66" s="262"/>
      <c r="MB66" s="262"/>
      <c r="MC66" s="262"/>
      <c r="MD66" s="262"/>
      <c r="ME66" s="262"/>
      <c r="MF66" s="262"/>
      <c r="MG66" s="262"/>
      <c r="MH66" s="262"/>
      <c r="MI66" s="262"/>
      <c r="MJ66" s="262"/>
      <c r="MK66" s="262"/>
      <c r="ML66" s="262"/>
      <c r="MM66" s="262"/>
      <c r="MN66" s="262"/>
      <c r="MO66" s="262"/>
      <c r="MP66" s="262"/>
      <c r="MQ66" s="262"/>
      <c r="MR66" s="262"/>
      <c r="MS66" s="262"/>
      <c r="MT66" s="262"/>
      <c r="MU66" s="262"/>
      <c r="MV66" s="262"/>
      <c r="MW66" s="262"/>
      <c r="MX66" s="262"/>
      <c r="MY66" s="262"/>
      <c r="MZ66" s="262"/>
      <c r="NA66" s="262"/>
      <c r="NB66" s="262"/>
      <c r="NC66" s="262"/>
      <c r="ND66" s="262"/>
      <c r="NE66" s="262"/>
      <c r="NF66" s="262"/>
      <c r="NG66" s="262"/>
      <c r="NH66" s="262"/>
      <c r="NI66" s="262"/>
      <c r="NJ66" s="262"/>
      <c r="NK66" s="262"/>
      <c r="NL66" s="262"/>
      <c r="NM66" s="262"/>
      <c r="NN66" s="262"/>
      <c r="NO66" s="262"/>
      <c r="NP66" s="262"/>
      <c r="NQ66" s="262"/>
      <c r="NR66" s="262"/>
      <c r="NS66" s="262"/>
      <c r="NT66" s="262"/>
      <c r="NU66" s="262"/>
      <c r="NV66" s="262"/>
      <c r="NW66" s="262"/>
      <c r="NX66" s="262"/>
      <c r="NY66" s="262"/>
      <c r="NZ66" s="262"/>
      <c r="OA66" s="262"/>
      <c r="OB66" s="262"/>
      <c r="OC66" s="262"/>
      <c r="OD66" s="262"/>
      <c r="OE66" s="262"/>
      <c r="OF66" s="262"/>
      <c r="OG66" s="262"/>
      <c r="OH66" s="262"/>
      <c r="OI66" s="262"/>
      <c r="OJ66" s="262"/>
      <c r="OK66" s="262"/>
      <c r="OL66" s="262"/>
      <c r="OM66" s="262"/>
      <c r="ON66" s="262"/>
      <c r="OO66" s="262"/>
      <c r="OP66" s="262"/>
      <c r="OQ66" s="262"/>
      <c r="OR66" s="262"/>
      <c r="OS66" s="262"/>
      <c r="OT66" s="262"/>
      <c r="OU66" s="262"/>
      <c r="OV66" s="262"/>
      <c r="OW66" s="262"/>
      <c r="OX66" s="262"/>
      <c r="OY66" s="262"/>
      <c r="OZ66" s="262"/>
      <c r="PA66" s="262"/>
      <c r="PB66" s="262"/>
      <c r="PC66" s="262"/>
      <c r="PD66" s="262"/>
      <c r="PE66" s="262"/>
      <c r="PF66" s="262"/>
      <c r="PG66" s="262"/>
      <c r="PH66" s="262"/>
      <c r="PI66" s="262"/>
      <c r="PJ66" s="262"/>
      <c r="PK66" s="262"/>
      <c r="PL66" s="262"/>
      <c r="PM66" s="262"/>
      <c r="PN66" s="262"/>
      <c r="PO66" s="262"/>
      <c r="PP66" s="262"/>
      <c r="PQ66" s="262"/>
      <c r="PR66" s="262"/>
      <c r="PS66" s="262"/>
      <c r="PT66" s="262"/>
      <c r="PU66" s="262"/>
      <c r="PV66" s="262"/>
      <c r="PW66" s="262"/>
      <c r="PX66" s="262"/>
      <c r="PY66" s="262"/>
      <c r="PZ66" s="262"/>
      <c r="QA66" s="262"/>
      <c r="QB66" s="262"/>
      <c r="QC66" s="262"/>
      <c r="QD66" s="262"/>
      <c r="QE66" s="262"/>
      <c r="QF66" s="262"/>
      <c r="QG66" s="262"/>
      <c r="QH66" s="262"/>
      <c r="QI66" s="262"/>
      <c r="QJ66" s="262"/>
      <c r="QK66" s="262"/>
      <c r="QL66" s="262"/>
      <c r="QM66" s="262"/>
      <c r="QN66" s="262"/>
      <c r="QO66" s="262"/>
      <c r="QP66" s="262"/>
      <c r="QQ66" s="262"/>
      <c r="QR66" s="262"/>
      <c r="QS66" s="262"/>
      <c r="QT66" s="262"/>
      <c r="QU66" s="262"/>
      <c r="QV66" s="262"/>
      <c r="QW66" s="262"/>
      <c r="QX66" s="262"/>
      <c r="QY66" s="262"/>
      <c r="QZ66" s="262"/>
      <c r="RA66" s="262"/>
      <c r="RB66" s="262"/>
      <c r="RC66" s="262"/>
      <c r="RD66" s="262"/>
      <c r="RE66" s="262"/>
      <c r="RF66" s="262"/>
      <c r="RG66" s="262"/>
      <c r="RH66" s="262"/>
      <c r="RI66" s="262"/>
      <c r="RJ66" s="262"/>
      <c r="RK66" s="262"/>
      <c r="RL66" s="262"/>
      <c r="RM66" s="262"/>
      <c r="RN66" s="262"/>
      <c r="RO66" s="262"/>
      <c r="RP66" s="262"/>
      <c r="RQ66" s="262"/>
      <c r="RR66" s="262"/>
      <c r="RS66" s="262"/>
      <c r="RT66" s="262"/>
      <c r="RU66" s="262"/>
      <c r="RV66" s="262"/>
      <c r="RW66" s="262"/>
      <c r="RX66" s="262"/>
      <c r="RY66" s="262"/>
      <c r="RZ66" s="262"/>
      <c r="SA66" s="262"/>
      <c r="SB66" s="262"/>
      <c r="SC66" s="262"/>
      <c r="SD66" s="262"/>
      <c r="SE66" s="262"/>
      <c r="SF66" s="262"/>
      <c r="SG66" s="262"/>
      <c r="SH66" s="262"/>
      <c r="SI66" s="262"/>
      <c r="SJ66" s="262"/>
      <c r="SK66" s="262"/>
      <c r="SL66" s="262"/>
      <c r="SM66" s="262"/>
      <c r="SN66" s="262"/>
      <c r="SO66" s="262"/>
      <c r="SP66" s="262"/>
      <c r="SQ66" s="262"/>
      <c r="SR66" s="262"/>
      <c r="SS66" s="262"/>
      <c r="ST66" s="262"/>
      <c r="SU66" s="262"/>
      <c r="SV66" s="262"/>
      <c r="SW66" s="262"/>
      <c r="SX66" s="262"/>
      <c r="SY66" s="262"/>
      <c r="SZ66" s="262"/>
      <c r="TA66" s="262"/>
      <c r="TB66" s="262"/>
      <c r="TC66" s="262"/>
      <c r="TD66" s="262"/>
      <c r="TE66" s="262"/>
      <c r="TF66" s="262"/>
      <c r="TG66" s="262"/>
      <c r="TH66" s="262"/>
      <c r="TI66" s="262"/>
      <c r="TJ66" s="262"/>
      <c r="TK66" s="262"/>
      <c r="TL66" s="262"/>
      <c r="TM66" s="262"/>
      <c r="TN66" s="262"/>
      <c r="TO66" s="262"/>
      <c r="TP66" s="262"/>
      <c r="TQ66" s="262"/>
      <c r="TR66" s="262"/>
      <c r="TS66" s="262"/>
      <c r="TT66" s="262"/>
      <c r="TU66" s="262"/>
      <c r="TV66" s="262"/>
      <c r="TW66" s="262"/>
      <c r="TX66" s="262"/>
      <c r="TY66" s="262"/>
      <c r="TZ66" s="262"/>
      <c r="UA66" s="262"/>
      <c r="UB66" s="262"/>
      <c r="UC66" s="262"/>
      <c r="UD66" s="262"/>
      <c r="UE66" s="262"/>
      <c r="UF66" s="262"/>
      <c r="UG66" s="262"/>
      <c r="UH66" s="262"/>
      <c r="UI66" s="262"/>
      <c r="UJ66" s="262"/>
      <c r="UK66" s="262"/>
      <c r="UL66" s="262"/>
      <c r="UM66" s="262"/>
      <c r="UN66" s="262"/>
      <c r="UO66" s="262"/>
      <c r="UP66" s="262"/>
      <c r="UQ66" s="262"/>
      <c r="UR66" s="262"/>
      <c r="US66" s="262"/>
      <c r="UT66" s="262"/>
      <c r="UU66" s="262"/>
      <c r="UV66" s="262"/>
      <c r="UW66" s="262"/>
      <c r="UX66" s="262"/>
      <c r="UY66" s="262"/>
      <c r="UZ66" s="262"/>
      <c r="VA66" s="262"/>
      <c r="VB66" s="262"/>
      <c r="VC66" s="262"/>
      <c r="VD66" s="262"/>
      <c r="VE66" s="262"/>
      <c r="VF66" s="262"/>
      <c r="VG66" s="262"/>
      <c r="VH66" s="262"/>
      <c r="VI66" s="262"/>
      <c r="VJ66" s="262"/>
      <c r="VK66" s="262"/>
      <c r="VL66" s="262"/>
      <c r="VM66" s="262"/>
      <c r="VN66" s="262"/>
      <c r="VO66" s="262"/>
      <c r="VP66" s="262"/>
      <c r="VQ66" s="262"/>
      <c r="VR66" s="262"/>
      <c r="VS66" s="262"/>
      <c r="VT66" s="262"/>
      <c r="VU66" s="262"/>
      <c r="VV66" s="262"/>
      <c r="VW66" s="262"/>
      <c r="VX66" s="262"/>
      <c r="VY66" s="262"/>
      <c r="VZ66" s="262"/>
      <c r="WA66" s="262"/>
      <c r="WB66" s="262"/>
      <c r="WC66" s="262"/>
      <c r="WD66" s="262"/>
      <c r="WE66" s="262"/>
      <c r="WF66" s="262"/>
      <c r="WG66" s="262"/>
      <c r="WH66" s="262"/>
      <c r="WI66" s="262"/>
      <c r="WJ66" s="262"/>
      <c r="WK66" s="262"/>
      <c r="WL66" s="262"/>
      <c r="WM66" s="262"/>
      <c r="WN66" s="262"/>
      <c r="WO66" s="262"/>
      <c r="WP66" s="262"/>
      <c r="WQ66" s="262"/>
      <c r="WR66" s="262"/>
      <c r="WS66" s="262"/>
      <c r="WT66" s="262"/>
      <c r="WU66" s="262"/>
      <c r="WV66" s="262"/>
      <c r="WW66" s="262"/>
      <c r="WX66" s="262"/>
      <c r="WY66" s="262"/>
      <c r="WZ66" s="262"/>
      <c r="XA66" s="262"/>
      <c r="XB66" s="262"/>
      <c r="XC66" s="262"/>
      <c r="XD66" s="262"/>
      <c r="XE66" s="262"/>
      <c r="XF66" s="262"/>
      <c r="XG66" s="262"/>
      <c r="XH66" s="262"/>
      <c r="XI66" s="262"/>
      <c r="XJ66" s="262"/>
      <c r="XK66" s="262"/>
      <c r="XL66" s="262"/>
      <c r="XM66" s="262"/>
      <c r="XN66" s="262"/>
      <c r="XO66" s="262"/>
      <c r="XP66" s="262"/>
      <c r="XQ66" s="262"/>
      <c r="XR66" s="262"/>
      <c r="XS66" s="262"/>
      <c r="XT66" s="262"/>
      <c r="XU66" s="262"/>
      <c r="XV66" s="262"/>
      <c r="XW66" s="262"/>
      <c r="XX66" s="262"/>
      <c r="XY66" s="262"/>
      <c r="XZ66" s="262"/>
      <c r="YA66" s="262"/>
      <c r="YB66" s="262"/>
      <c r="YC66" s="262"/>
      <c r="YD66" s="262"/>
      <c r="YE66" s="262"/>
      <c r="YF66" s="262"/>
      <c r="YG66" s="262"/>
      <c r="YH66" s="262"/>
      <c r="YI66" s="262"/>
      <c r="YJ66" s="262"/>
      <c r="YK66" s="262"/>
      <c r="YL66" s="262"/>
      <c r="YM66" s="262"/>
      <c r="YN66" s="262"/>
      <c r="YO66" s="262"/>
      <c r="YP66" s="262"/>
      <c r="YQ66" s="262"/>
      <c r="YR66" s="262"/>
      <c r="YS66" s="262"/>
      <c r="YT66" s="262"/>
      <c r="YU66" s="262"/>
      <c r="YV66" s="262"/>
      <c r="YW66" s="262"/>
      <c r="YX66" s="262"/>
      <c r="YY66" s="262"/>
      <c r="YZ66" s="262"/>
      <c r="ZA66" s="262"/>
      <c r="ZB66" s="262"/>
      <c r="ZC66" s="262"/>
      <c r="ZD66" s="262"/>
      <c r="ZE66" s="262"/>
      <c r="ZF66" s="262"/>
      <c r="ZG66" s="262"/>
      <c r="ZH66" s="262"/>
      <c r="ZI66" s="262"/>
      <c r="ZJ66" s="262"/>
      <c r="ZK66" s="262"/>
      <c r="ZL66" s="262"/>
      <c r="ZM66" s="262"/>
      <c r="ZN66" s="262"/>
      <c r="ZO66" s="262"/>
      <c r="ZP66" s="262"/>
      <c r="ZQ66" s="262"/>
      <c r="ZR66" s="262"/>
      <c r="ZS66" s="262"/>
      <c r="ZT66" s="262"/>
      <c r="ZU66" s="262"/>
      <c r="ZV66" s="262"/>
      <c r="ZW66" s="262"/>
      <c r="ZX66" s="262"/>
      <c r="ZY66" s="262"/>
      <c r="ZZ66" s="262"/>
      <c r="AAA66" s="262"/>
      <c r="AAB66" s="262"/>
      <c r="AAC66" s="262"/>
      <c r="AAD66" s="262"/>
      <c r="AAE66" s="262"/>
      <c r="AAF66" s="262"/>
      <c r="AAG66" s="262"/>
      <c r="AAH66" s="262"/>
      <c r="AAI66" s="262"/>
      <c r="AAJ66" s="262"/>
      <c r="AAK66" s="262"/>
      <c r="AAL66" s="262"/>
      <c r="AAM66" s="262"/>
      <c r="AAN66" s="262"/>
      <c r="AAO66" s="262"/>
      <c r="AAP66" s="262"/>
      <c r="AAQ66" s="262"/>
      <c r="AAR66" s="262"/>
      <c r="AAS66" s="262"/>
      <c r="AAT66" s="262"/>
      <c r="AAU66" s="262"/>
      <c r="AAV66" s="262"/>
      <c r="AAW66" s="262"/>
      <c r="AAX66" s="262"/>
      <c r="AAY66" s="262"/>
      <c r="AAZ66" s="262"/>
      <c r="ABA66" s="262"/>
      <c r="ABB66" s="262"/>
      <c r="ABC66" s="262"/>
      <c r="ABD66" s="262"/>
      <c r="ABE66" s="262"/>
      <c r="ABF66" s="262"/>
      <c r="ABG66" s="262"/>
      <c r="ABH66" s="262"/>
      <c r="ABI66" s="262"/>
      <c r="ABJ66" s="262"/>
      <c r="ABK66" s="262"/>
      <c r="ABL66" s="262"/>
      <c r="ABM66" s="262"/>
      <c r="ABN66" s="262"/>
      <c r="ABO66" s="262"/>
      <c r="ABP66" s="262"/>
      <c r="ABQ66" s="262"/>
      <c r="ABR66" s="262"/>
      <c r="ABS66" s="262"/>
      <c r="ABT66" s="262"/>
      <c r="ABU66" s="262"/>
      <c r="ABV66" s="262"/>
      <c r="ABW66" s="262"/>
      <c r="ABX66" s="262"/>
      <c r="ABY66" s="262"/>
      <c r="ABZ66" s="262"/>
      <c r="ACA66" s="262"/>
      <c r="ACB66" s="262"/>
      <c r="ACC66" s="262"/>
      <c r="ACD66" s="262"/>
      <c r="ACE66" s="262"/>
      <c r="ACF66" s="262"/>
      <c r="ACG66" s="262"/>
      <c r="ACH66" s="262"/>
      <c r="ACI66" s="262"/>
      <c r="ACJ66" s="262"/>
      <c r="ACK66" s="262"/>
      <c r="ACL66" s="262"/>
      <c r="ACM66" s="262"/>
      <c r="ACN66" s="262"/>
      <c r="ACO66" s="262"/>
      <c r="ACP66" s="262"/>
      <c r="ACQ66" s="262"/>
      <c r="ACR66" s="262"/>
      <c r="ACS66" s="262"/>
      <c r="ACT66" s="262"/>
      <c r="ACU66" s="262"/>
      <c r="ACV66" s="262"/>
      <c r="ACW66" s="262"/>
      <c r="ACX66" s="262"/>
      <c r="ACY66" s="262"/>
      <c r="ACZ66" s="262"/>
      <c r="ADA66" s="262"/>
      <c r="ADB66" s="262"/>
      <c r="ADC66" s="262"/>
      <c r="ADD66" s="262"/>
      <c r="ADE66" s="262"/>
      <c r="ADF66" s="262"/>
      <c r="ADG66" s="262"/>
      <c r="ADH66" s="262"/>
      <c r="ADI66" s="262"/>
      <c r="ADJ66" s="262"/>
      <c r="ADK66" s="262"/>
      <c r="ADL66" s="262"/>
      <c r="ADM66" s="262"/>
      <c r="ADN66" s="262"/>
      <c r="ADO66" s="262"/>
      <c r="ADP66" s="262"/>
      <c r="ADQ66" s="262"/>
      <c r="ADR66" s="262"/>
      <c r="ADS66" s="262"/>
      <c r="ADT66" s="262"/>
      <c r="ADU66" s="262"/>
      <c r="ADV66" s="262"/>
      <c r="ADW66" s="262"/>
      <c r="ADX66" s="262"/>
      <c r="ADY66" s="262"/>
      <c r="ADZ66" s="262"/>
      <c r="AEA66" s="262"/>
      <c r="AEB66" s="262"/>
      <c r="AEC66" s="262"/>
      <c r="AED66" s="262"/>
      <c r="AEE66" s="262"/>
      <c r="AEF66" s="262"/>
      <c r="AEG66" s="262"/>
      <c r="AEH66" s="262"/>
      <c r="AEI66" s="262"/>
      <c r="AEJ66" s="262"/>
      <c r="AEK66" s="262"/>
      <c r="AEL66" s="262"/>
      <c r="AEM66" s="262"/>
      <c r="AEN66" s="262"/>
      <c r="AEO66" s="262"/>
      <c r="AEP66" s="262"/>
      <c r="AEQ66" s="262"/>
      <c r="AER66" s="262"/>
      <c r="AES66" s="262"/>
      <c r="AET66" s="262"/>
      <c r="AEU66" s="262"/>
      <c r="AEV66" s="262"/>
      <c r="AEW66" s="262"/>
      <c r="AEX66" s="262"/>
      <c r="AEY66" s="262"/>
      <c r="AEZ66" s="262"/>
      <c r="AFA66" s="262"/>
      <c r="AFB66" s="262"/>
      <c r="AFC66" s="262"/>
      <c r="AFD66" s="262"/>
      <c r="AFE66" s="262"/>
      <c r="AFF66" s="262"/>
      <c r="AFG66" s="262"/>
      <c r="AFH66" s="262"/>
      <c r="AFI66" s="262"/>
      <c r="AFJ66" s="262"/>
      <c r="AFK66" s="262"/>
      <c r="AFL66" s="262"/>
      <c r="AFM66" s="262"/>
      <c r="AFN66" s="262"/>
      <c r="AFO66" s="262"/>
      <c r="AFP66" s="262"/>
      <c r="AFQ66" s="262"/>
      <c r="AFR66" s="262"/>
      <c r="AFS66" s="262"/>
      <c r="AFT66" s="262"/>
      <c r="AFU66" s="262"/>
      <c r="AFV66" s="262"/>
      <c r="AFW66" s="262"/>
      <c r="AFX66" s="262"/>
      <c r="AFY66" s="262"/>
      <c r="AFZ66" s="262"/>
      <c r="AGA66" s="262"/>
      <c r="AGB66" s="262"/>
      <c r="AGC66" s="262"/>
      <c r="AGD66" s="262"/>
      <c r="AGE66" s="262"/>
      <c r="AGF66" s="262"/>
      <c r="AGG66" s="262"/>
      <c r="AGH66" s="262"/>
      <c r="AGI66" s="262"/>
      <c r="AGJ66" s="262"/>
      <c r="AGK66" s="262"/>
      <c r="AGL66" s="262"/>
      <c r="AGM66" s="262"/>
      <c r="AGN66" s="262"/>
      <c r="AGO66" s="262"/>
      <c r="AGP66" s="262"/>
      <c r="AGQ66" s="262"/>
      <c r="AGR66" s="262"/>
      <c r="AGS66" s="262"/>
      <c r="AGT66" s="262"/>
      <c r="AGU66" s="262"/>
      <c r="AGV66" s="262"/>
      <c r="AGW66" s="262"/>
      <c r="AGX66" s="262"/>
      <c r="AGY66" s="262"/>
      <c r="AGZ66" s="262"/>
      <c r="AHA66" s="262"/>
      <c r="AHB66" s="262"/>
      <c r="AHC66" s="262"/>
      <c r="AHD66" s="262"/>
      <c r="AHE66" s="262"/>
      <c r="AHF66" s="262"/>
      <c r="AHG66" s="262"/>
      <c r="AHH66" s="262"/>
      <c r="AHI66" s="262"/>
      <c r="AHJ66" s="262"/>
      <c r="AHK66" s="262"/>
      <c r="AHL66" s="262"/>
      <c r="AHM66" s="262"/>
      <c r="AHN66" s="262"/>
      <c r="AHO66" s="262"/>
      <c r="AHP66" s="262"/>
      <c r="AHQ66" s="262"/>
      <c r="AHR66" s="262"/>
      <c r="AHS66" s="262"/>
      <c r="AHT66" s="262"/>
      <c r="AHU66" s="262"/>
      <c r="AHV66" s="262"/>
      <c r="AHW66" s="262"/>
      <c r="AHX66" s="262"/>
      <c r="AHY66" s="262"/>
      <c r="AHZ66" s="262"/>
      <c r="AIA66" s="262"/>
      <c r="AIB66" s="262"/>
      <c r="AIC66" s="262"/>
      <c r="AID66" s="262"/>
      <c r="AIE66" s="262"/>
      <c r="AIF66" s="262"/>
      <c r="AIG66" s="262"/>
      <c r="AIH66" s="262"/>
      <c r="AII66" s="262"/>
      <c r="AIJ66" s="262"/>
      <c r="AIK66" s="262"/>
      <c r="AIL66" s="262"/>
      <c r="AIM66" s="262"/>
      <c r="AIN66" s="262"/>
      <c r="AIO66" s="262"/>
      <c r="AIP66" s="262"/>
      <c r="AIQ66" s="262"/>
      <c r="AIR66" s="262"/>
      <c r="AIS66" s="262"/>
      <c r="AIT66" s="262"/>
      <c r="AIU66" s="262"/>
      <c r="AIV66" s="262"/>
      <c r="AIW66" s="262"/>
      <c r="AIX66" s="262"/>
      <c r="AIY66" s="262"/>
      <c r="AIZ66" s="262"/>
      <c r="AJA66" s="262"/>
      <c r="AJB66" s="262"/>
      <c r="AJC66" s="262"/>
      <c r="AJD66" s="262"/>
      <c r="AJE66" s="262"/>
      <c r="AJF66" s="262"/>
      <c r="AJG66" s="262"/>
      <c r="AJH66" s="262"/>
      <c r="AJI66" s="262"/>
      <c r="AJJ66" s="262"/>
      <c r="AJK66" s="262"/>
      <c r="AJL66" s="262"/>
      <c r="AJM66" s="262"/>
      <c r="AJN66" s="262"/>
      <c r="AJO66" s="262"/>
      <c r="AJP66" s="262"/>
      <c r="AJQ66" s="262"/>
      <c r="AJR66" s="262"/>
      <c r="AJS66" s="262"/>
      <c r="AJT66" s="262"/>
      <c r="AJU66" s="262"/>
      <c r="AJV66" s="262"/>
      <c r="AJW66" s="262"/>
      <c r="AJX66" s="262"/>
      <c r="AJY66" s="262"/>
      <c r="AJZ66" s="262"/>
      <c r="AKA66" s="262"/>
      <c r="AKB66" s="262"/>
      <c r="AKC66" s="262"/>
      <c r="AKD66" s="262"/>
      <c r="AKE66" s="262"/>
      <c r="AKF66" s="262"/>
      <c r="AKG66" s="262"/>
      <c r="AKH66" s="262"/>
      <c r="AKI66" s="262"/>
      <c r="AKJ66" s="262"/>
      <c r="AKK66" s="262"/>
      <c r="AKL66" s="262"/>
      <c r="AKM66" s="262"/>
      <c r="AKN66" s="262"/>
      <c r="AKO66" s="262"/>
      <c r="AKP66" s="262"/>
      <c r="AKQ66" s="262"/>
      <c r="AKR66" s="262"/>
      <c r="AKS66" s="262"/>
      <c r="AKT66" s="262"/>
      <c r="AKU66" s="262"/>
      <c r="AKV66" s="262"/>
      <c r="AKW66" s="262"/>
      <c r="AKX66" s="262"/>
      <c r="AKY66" s="262"/>
      <c r="AKZ66" s="262"/>
      <c r="ALA66" s="262"/>
      <c r="ALB66" s="262"/>
      <c r="ALC66" s="262"/>
      <c r="ALD66" s="262"/>
      <c r="ALE66" s="262"/>
      <c r="ALF66" s="262"/>
      <c r="ALG66" s="262"/>
      <c r="ALH66" s="262"/>
      <c r="ALI66" s="262"/>
      <c r="ALJ66" s="262"/>
      <c r="ALK66" s="262"/>
      <c r="ALL66" s="262"/>
      <c r="ALM66" s="262"/>
      <c r="ALN66" s="262"/>
      <c r="ALO66" s="262"/>
      <c r="ALP66" s="262"/>
      <c r="ALQ66" s="262"/>
      <c r="ALR66" s="262"/>
      <c r="ALS66" s="262"/>
      <c r="ALT66" s="262"/>
      <c r="ALU66" s="262"/>
      <c r="ALV66" s="262"/>
      <c r="ALW66" s="262"/>
      <c r="ALX66" s="262"/>
      <c r="ALY66" s="262"/>
      <c r="ALZ66" s="262"/>
      <c r="AMA66" s="262"/>
      <c r="AMB66" s="262"/>
      <c r="AMC66" s="262"/>
      <c r="AMD66" s="262"/>
      <c r="AME66" s="262"/>
      <c r="AMF66" s="262"/>
      <c r="AMG66" s="262"/>
      <c r="AMH66" s="262"/>
      <c r="AMI66" s="262"/>
      <c r="AMJ66" s="262"/>
      <c r="AMK66" s="262"/>
    </row>
    <row r="67" spans="1:1025" s="463" customFormat="1" ht="27" customHeight="1">
      <c r="A67" s="279"/>
      <c r="B67" s="480"/>
      <c r="C67" s="480"/>
      <c r="D67" s="480"/>
      <c r="E67" s="480"/>
      <c r="F67" s="480"/>
      <c r="G67" s="480"/>
      <c r="H67" s="480"/>
      <c r="I67" s="480"/>
      <c r="J67" s="480"/>
      <c r="K67" s="480"/>
      <c r="L67" s="480"/>
      <c r="M67" s="480"/>
      <c r="N67" s="480"/>
      <c r="O67" s="480"/>
      <c r="P67" s="480"/>
      <c r="Q67" s="480"/>
      <c r="R67" s="480"/>
      <c r="S67" s="480"/>
      <c r="T67" s="480"/>
      <c r="U67" s="480"/>
      <c r="V67" s="480"/>
      <c r="W67" s="480"/>
      <c r="X67" s="480"/>
      <c r="Y67" s="480"/>
      <c r="Z67" s="504"/>
      <c r="AA67" s="504"/>
      <c r="AB67" s="504"/>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2"/>
      <c r="BA67" s="262"/>
      <c r="BB67" s="262"/>
      <c r="BC67" s="262"/>
      <c r="BD67" s="262"/>
      <c r="BE67" s="262"/>
      <c r="BF67" s="262"/>
      <c r="BG67" s="262"/>
      <c r="BH67" s="262"/>
      <c r="BI67" s="262"/>
      <c r="BJ67" s="262"/>
      <c r="BK67" s="262"/>
      <c r="BL67" s="262"/>
      <c r="BM67" s="262"/>
      <c r="BN67" s="262"/>
      <c r="BO67" s="262"/>
      <c r="BP67" s="262"/>
      <c r="BQ67" s="262"/>
      <c r="BR67" s="262"/>
      <c r="BS67" s="262"/>
      <c r="BT67" s="262"/>
      <c r="BU67" s="262"/>
      <c r="BV67" s="262"/>
      <c r="BW67" s="262"/>
      <c r="BX67" s="262"/>
      <c r="BY67" s="262"/>
      <c r="BZ67" s="262"/>
      <c r="CA67" s="262"/>
      <c r="CB67" s="262"/>
      <c r="CC67" s="262"/>
      <c r="CD67" s="262"/>
      <c r="CE67" s="262"/>
      <c r="CF67" s="262"/>
      <c r="CG67" s="262"/>
      <c r="CH67" s="262"/>
      <c r="CI67" s="262"/>
      <c r="CJ67" s="262"/>
      <c r="CK67" s="262"/>
      <c r="CL67" s="262"/>
      <c r="CM67" s="262"/>
      <c r="CN67" s="262"/>
      <c r="CO67" s="262"/>
      <c r="CP67" s="262"/>
      <c r="CQ67" s="262"/>
      <c r="CR67" s="262"/>
      <c r="CS67" s="262"/>
      <c r="CT67" s="262"/>
      <c r="CU67" s="262"/>
      <c r="CV67" s="262"/>
      <c r="CW67" s="262"/>
      <c r="CX67" s="262"/>
      <c r="CY67" s="262"/>
      <c r="CZ67" s="262"/>
      <c r="DA67" s="262"/>
      <c r="DB67" s="262"/>
      <c r="DC67" s="262"/>
      <c r="DD67" s="262"/>
      <c r="DE67" s="262"/>
      <c r="DF67" s="262"/>
      <c r="DG67" s="262"/>
      <c r="DH67" s="262"/>
      <c r="DI67" s="262"/>
      <c r="DJ67" s="262"/>
      <c r="DK67" s="262"/>
      <c r="DL67" s="262"/>
      <c r="DM67" s="262"/>
      <c r="DN67" s="262"/>
      <c r="DO67" s="262"/>
      <c r="DP67" s="262"/>
      <c r="DQ67" s="262"/>
      <c r="DR67" s="262"/>
      <c r="DS67" s="262"/>
      <c r="DT67" s="262"/>
      <c r="DU67" s="262"/>
      <c r="DV67" s="262"/>
      <c r="DW67" s="262"/>
      <c r="DX67" s="262"/>
      <c r="DY67" s="262"/>
      <c r="DZ67" s="262"/>
      <c r="EA67" s="262"/>
      <c r="EB67" s="262"/>
      <c r="EC67" s="262"/>
      <c r="ED67" s="262"/>
      <c r="EE67" s="262"/>
      <c r="EF67" s="262"/>
      <c r="EG67" s="262"/>
      <c r="EH67" s="262"/>
      <c r="EI67" s="262"/>
      <c r="EJ67" s="262"/>
      <c r="EK67" s="262"/>
      <c r="EL67" s="262"/>
      <c r="EM67" s="262"/>
      <c r="EN67" s="262"/>
      <c r="EO67" s="262"/>
      <c r="EP67" s="262"/>
      <c r="EQ67" s="262"/>
      <c r="ER67" s="262"/>
      <c r="ES67" s="262"/>
      <c r="ET67" s="262"/>
      <c r="EU67" s="262"/>
      <c r="EV67" s="262"/>
      <c r="EW67" s="262"/>
      <c r="EX67" s="262"/>
      <c r="EY67" s="262"/>
      <c r="EZ67" s="262"/>
      <c r="FA67" s="262"/>
      <c r="FB67" s="262"/>
      <c r="FC67" s="262"/>
      <c r="FD67" s="262"/>
      <c r="FE67" s="262"/>
      <c r="FF67" s="262"/>
      <c r="FG67" s="262"/>
      <c r="FH67" s="262"/>
      <c r="FI67" s="262"/>
      <c r="FJ67" s="262"/>
      <c r="FK67" s="262"/>
      <c r="FL67" s="262"/>
      <c r="FM67" s="262"/>
      <c r="FN67" s="262"/>
      <c r="FO67" s="262"/>
      <c r="FP67" s="262"/>
      <c r="FQ67" s="262"/>
      <c r="FR67" s="262"/>
      <c r="FS67" s="262"/>
      <c r="FT67" s="262"/>
      <c r="FU67" s="262"/>
      <c r="FV67" s="262"/>
      <c r="FW67" s="262"/>
      <c r="FX67" s="262"/>
      <c r="FY67" s="262"/>
      <c r="FZ67" s="262"/>
      <c r="GA67" s="262"/>
      <c r="GB67" s="262"/>
      <c r="GC67" s="262"/>
      <c r="GD67" s="262"/>
      <c r="GE67" s="262"/>
      <c r="GF67" s="262"/>
      <c r="GG67" s="262"/>
      <c r="GH67" s="262"/>
      <c r="GI67" s="262"/>
      <c r="GJ67" s="262"/>
      <c r="GK67" s="262"/>
      <c r="GL67" s="262"/>
      <c r="GM67" s="262"/>
      <c r="GN67" s="262"/>
      <c r="GO67" s="262"/>
      <c r="GP67" s="262"/>
      <c r="GQ67" s="262"/>
      <c r="GR67" s="262"/>
      <c r="GS67" s="262"/>
      <c r="GT67" s="262"/>
      <c r="GU67" s="262"/>
      <c r="GV67" s="262"/>
      <c r="GW67" s="262"/>
      <c r="GX67" s="262"/>
      <c r="GY67" s="262"/>
      <c r="GZ67" s="262"/>
      <c r="HA67" s="262"/>
      <c r="HB67" s="262"/>
      <c r="HC67" s="262"/>
      <c r="HD67" s="262"/>
      <c r="HE67" s="262"/>
      <c r="HF67" s="262"/>
      <c r="HG67" s="262"/>
      <c r="HH67" s="262"/>
      <c r="HI67" s="262"/>
      <c r="HJ67" s="262"/>
      <c r="HK67" s="262"/>
      <c r="HL67" s="262"/>
      <c r="HM67" s="262"/>
      <c r="HN67" s="262"/>
      <c r="HO67" s="262"/>
      <c r="HP67" s="262"/>
      <c r="HQ67" s="262"/>
      <c r="HR67" s="262"/>
      <c r="HS67" s="262"/>
      <c r="HT67" s="262"/>
      <c r="HU67" s="262"/>
      <c r="HV67" s="262"/>
      <c r="HW67" s="262"/>
      <c r="HX67" s="262"/>
      <c r="HY67" s="262"/>
      <c r="HZ67" s="262"/>
      <c r="IA67" s="262"/>
      <c r="IB67" s="262"/>
      <c r="IC67" s="262"/>
      <c r="ID67" s="262"/>
      <c r="IE67" s="262"/>
      <c r="IF67" s="262"/>
      <c r="IG67" s="262"/>
      <c r="IH67" s="262"/>
      <c r="II67" s="262"/>
      <c r="IJ67" s="262"/>
      <c r="IK67" s="262"/>
      <c r="IL67" s="262"/>
      <c r="IM67" s="262"/>
      <c r="IN67" s="262"/>
      <c r="IO67" s="262"/>
      <c r="IP67" s="262"/>
      <c r="IQ67" s="262"/>
      <c r="IR67" s="262"/>
      <c r="IS67" s="262"/>
      <c r="IT67" s="262"/>
      <c r="IU67" s="262"/>
      <c r="IV67" s="262"/>
      <c r="IW67" s="262"/>
      <c r="IX67" s="262"/>
      <c r="IY67" s="262"/>
      <c r="IZ67" s="262"/>
      <c r="JA67" s="262"/>
      <c r="JB67" s="262"/>
      <c r="JC67" s="262"/>
      <c r="JD67" s="262"/>
      <c r="JE67" s="262"/>
      <c r="JF67" s="262"/>
      <c r="JG67" s="262"/>
      <c r="JH67" s="262"/>
      <c r="JI67" s="262"/>
      <c r="JJ67" s="262"/>
      <c r="JK67" s="262"/>
      <c r="JL67" s="262"/>
      <c r="JM67" s="262"/>
      <c r="JN67" s="262"/>
      <c r="JO67" s="262"/>
      <c r="JP67" s="262"/>
      <c r="JQ67" s="262"/>
      <c r="JR67" s="262"/>
      <c r="JS67" s="262"/>
      <c r="JT67" s="262"/>
      <c r="JU67" s="262"/>
      <c r="JV67" s="262"/>
      <c r="JW67" s="262"/>
      <c r="JX67" s="262"/>
      <c r="JY67" s="262"/>
      <c r="JZ67" s="262"/>
      <c r="KA67" s="262"/>
      <c r="KB67" s="262"/>
      <c r="KC67" s="262"/>
      <c r="KD67" s="262"/>
      <c r="KE67" s="262"/>
      <c r="KF67" s="262"/>
      <c r="KG67" s="262"/>
      <c r="KH67" s="262"/>
      <c r="KI67" s="262"/>
      <c r="KJ67" s="262"/>
      <c r="KK67" s="262"/>
      <c r="KL67" s="262"/>
      <c r="KM67" s="262"/>
      <c r="KN67" s="262"/>
      <c r="KO67" s="262"/>
      <c r="KP67" s="262"/>
      <c r="KQ67" s="262"/>
      <c r="KR67" s="262"/>
      <c r="KS67" s="262"/>
      <c r="KT67" s="262"/>
      <c r="KU67" s="262"/>
      <c r="KV67" s="262"/>
      <c r="KW67" s="262"/>
      <c r="KX67" s="262"/>
      <c r="KY67" s="262"/>
      <c r="KZ67" s="262"/>
      <c r="LA67" s="262"/>
      <c r="LB67" s="262"/>
      <c r="LC67" s="262"/>
      <c r="LD67" s="262"/>
      <c r="LE67" s="262"/>
      <c r="LF67" s="262"/>
      <c r="LG67" s="262"/>
      <c r="LH67" s="262"/>
      <c r="LI67" s="262"/>
      <c r="LJ67" s="262"/>
      <c r="LK67" s="262"/>
      <c r="LL67" s="262"/>
      <c r="LM67" s="262"/>
      <c r="LN67" s="262"/>
      <c r="LO67" s="262"/>
      <c r="LP67" s="262"/>
      <c r="LQ67" s="262"/>
      <c r="LR67" s="262"/>
      <c r="LS67" s="262"/>
      <c r="LT67" s="262"/>
      <c r="LU67" s="262"/>
      <c r="LV67" s="262"/>
      <c r="LW67" s="262"/>
      <c r="LX67" s="262"/>
      <c r="LY67" s="262"/>
      <c r="LZ67" s="262"/>
      <c r="MA67" s="262"/>
      <c r="MB67" s="262"/>
      <c r="MC67" s="262"/>
      <c r="MD67" s="262"/>
      <c r="ME67" s="262"/>
      <c r="MF67" s="262"/>
      <c r="MG67" s="262"/>
      <c r="MH67" s="262"/>
      <c r="MI67" s="262"/>
      <c r="MJ67" s="262"/>
      <c r="MK67" s="262"/>
      <c r="ML67" s="262"/>
      <c r="MM67" s="262"/>
      <c r="MN67" s="262"/>
      <c r="MO67" s="262"/>
      <c r="MP67" s="262"/>
      <c r="MQ67" s="262"/>
      <c r="MR67" s="262"/>
      <c r="MS67" s="262"/>
      <c r="MT67" s="262"/>
      <c r="MU67" s="262"/>
      <c r="MV67" s="262"/>
      <c r="MW67" s="262"/>
      <c r="MX67" s="262"/>
      <c r="MY67" s="262"/>
      <c r="MZ67" s="262"/>
      <c r="NA67" s="262"/>
      <c r="NB67" s="262"/>
      <c r="NC67" s="262"/>
      <c r="ND67" s="262"/>
      <c r="NE67" s="262"/>
      <c r="NF67" s="262"/>
      <c r="NG67" s="262"/>
      <c r="NH67" s="262"/>
      <c r="NI67" s="262"/>
      <c r="NJ67" s="262"/>
      <c r="NK67" s="262"/>
      <c r="NL67" s="262"/>
      <c r="NM67" s="262"/>
      <c r="NN67" s="262"/>
      <c r="NO67" s="262"/>
      <c r="NP67" s="262"/>
      <c r="NQ67" s="262"/>
      <c r="NR67" s="262"/>
      <c r="NS67" s="262"/>
      <c r="NT67" s="262"/>
      <c r="NU67" s="262"/>
      <c r="NV67" s="262"/>
      <c r="NW67" s="262"/>
      <c r="NX67" s="262"/>
      <c r="NY67" s="262"/>
      <c r="NZ67" s="262"/>
      <c r="OA67" s="262"/>
      <c r="OB67" s="262"/>
      <c r="OC67" s="262"/>
      <c r="OD67" s="262"/>
      <c r="OE67" s="262"/>
      <c r="OF67" s="262"/>
      <c r="OG67" s="262"/>
      <c r="OH67" s="262"/>
      <c r="OI67" s="262"/>
      <c r="OJ67" s="262"/>
      <c r="OK67" s="262"/>
      <c r="OL67" s="262"/>
      <c r="OM67" s="262"/>
      <c r="ON67" s="262"/>
      <c r="OO67" s="262"/>
      <c r="OP67" s="262"/>
      <c r="OQ67" s="262"/>
      <c r="OR67" s="262"/>
      <c r="OS67" s="262"/>
      <c r="OT67" s="262"/>
      <c r="OU67" s="262"/>
      <c r="OV67" s="262"/>
      <c r="OW67" s="262"/>
      <c r="OX67" s="262"/>
      <c r="OY67" s="262"/>
      <c r="OZ67" s="262"/>
      <c r="PA67" s="262"/>
      <c r="PB67" s="262"/>
      <c r="PC67" s="262"/>
      <c r="PD67" s="262"/>
      <c r="PE67" s="262"/>
      <c r="PF67" s="262"/>
      <c r="PG67" s="262"/>
      <c r="PH67" s="262"/>
      <c r="PI67" s="262"/>
      <c r="PJ67" s="262"/>
      <c r="PK67" s="262"/>
      <c r="PL67" s="262"/>
      <c r="PM67" s="262"/>
      <c r="PN67" s="262"/>
      <c r="PO67" s="262"/>
      <c r="PP67" s="262"/>
      <c r="PQ67" s="262"/>
      <c r="PR67" s="262"/>
      <c r="PS67" s="262"/>
      <c r="PT67" s="262"/>
      <c r="PU67" s="262"/>
      <c r="PV67" s="262"/>
      <c r="PW67" s="262"/>
      <c r="PX67" s="262"/>
      <c r="PY67" s="262"/>
      <c r="PZ67" s="262"/>
      <c r="QA67" s="262"/>
      <c r="QB67" s="262"/>
      <c r="QC67" s="262"/>
      <c r="QD67" s="262"/>
      <c r="QE67" s="262"/>
      <c r="QF67" s="262"/>
      <c r="QG67" s="262"/>
      <c r="QH67" s="262"/>
      <c r="QI67" s="262"/>
      <c r="QJ67" s="262"/>
      <c r="QK67" s="262"/>
      <c r="QL67" s="262"/>
      <c r="QM67" s="262"/>
      <c r="QN67" s="262"/>
      <c r="QO67" s="262"/>
      <c r="QP67" s="262"/>
      <c r="QQ67" s="262"/>
      <c r="QR67" s="262"/>
      <c r="QS67" s="262"/>
      <c r="QT67" s="262"/>
      <c r="QU67" s="262"/>
      <c r="QV67" s="262"/>
      <c r="QW67" s="262"/>
      <c r="QX67" s="262"/>
      <c r="QY67" s="262"/>
      <c r="QZ67" s="262"/>
      <c r="RA67" s="262"/>
      <c r="RB67" s="262"/>
      <c r="RC67" s="262"/>
      <c r="RD67" s="262"/>
      <c r="RE67" s="262"/>
      <c r="RF67" s="262"/>
      <c r="RG67" s="262"/>
      <c r="RH67" s="262"/>
      <c r="RI67" s="262"/>
      <c r="RJ67" s="262"/>
      <c r="RK67" s="262"/>
      <c r="RL67" s="262"/>
      <c r="RM67" s="262"/>
      <c r="RN67" s="262"/>
      <c r="RO67" s="262"/>
      <c r="RP67" s="262"/>
      <c r="RQ67" s="262"/>
      <c r="RR67" s="262"/>
      <c r="RS67" s="262"/>
      <c r="RT67" s="262"/>
      <c r="RU67" s="262"/>
      <c r="RV67" s="262"/>
      <c r="RW67" s="262"/>
      <c r="RX67" s="262"/>
      <c r="RY67" s="262"/>
      <c r="RZ67" s="262"/>
      <c r="SA67" s="262"/>
      <c r="SB67" s="262"/>
      <c r="SC67" s="262"/>
      <c r="SD67" s="262"/>
      <c r="SE67" s="262"/>
      <c r="SF67" s="262"/>
      <c r="SG67" s="262"/>
      <c r="SH67" s="262"/>
      <c r="SI67" s="262"/>
      <c r="SJ67" s="262"/>
      <c r="SK67" s="262"/>
      <c r="SL67" s="262"/>
      <c r="SM67" s="262"/>
      <c r="SN67" s="262"/>
      <c r="SO67" s="262"/>
      <c r="SP67" s="262"/>
      <c r="SQ67" s="262"/>
      <c r="SR67" s="262"/>
      <c r="SS67" s="262"/>
      <c r="ST67" s="262"/>
      <c r="SU67" s="262"/>
      <c r="SV67" s="262"/>
      <c r="SW67" s="262"/>
      <c r="SX67" s="262"/>
      <c r="SY67" s="262"/>
      <c r="SZ67" s="262"/>
      <c r="TA67" s="262"/>
      <c r="TB67" s="262"/>
      <c r="TC67" s="262"/>
      <c r="TD67" s="262"/>
      <c r="TE67" s="262"/>
      <c r="TF67" s="262"/>
      <c r="TG67" s="262"/>
      <c r="TH67" s="262"/>
      <c r="TI67" s="262"/>
      <c r="TJ67" s="262"/>
      <c r="TK67" s="262"/>
      <c r="TL67" s="262"/>
      <c r="TM67" s="262"/>
      <c r="TN67" s="262"/>
      <c r="TO67" s="262"/>
      <c r="TP67" s="262"/>
      <c r="TQ67" s="262"/>
      <c r="TR67" s="262"/>
      <c r="TS67" s="262"/>
      <c r="TT67" s="262"/>
      <c r="TU67" s="262"/>
      <c r="TV67" s="262"/>
      <c r="TW67" s="262"/>
      <c r="TX67" s="262"/>
      <c r="TY67" s="262"/>
      <c r="TZ67" s="262"/>
      <c r="UA67" s="262"/>
      <c r="UB67" s="262"/>
      <c r="UC67" s="262"/>
      <c r="UD67" s="262"/>
      <c r="UE67" s="262"/>
      <c r="UF67" s="262"/>
      <c r="UG67" s="262"/>
      <c r="UH67" s="262"/>
      <c r="UI67" s="262"/>
      <c r="UJ67" s="262"/>
      <c r="UK67" s="262"/>
      <c r="UL67" s="262"/>
      <c r="UM67" s="262"/>
      <c r="UN67" s="262"/>
      <c r="UO67" s="262"/>
      <c r="UP67" s="262"/>
      <c r="UQ67" s="262"/>
      <c r="UR67" s="262"/>
      <c r="US67" s="262"/>
      <c r="UT67" s="262"/>
      <c r="UU67" s="262"/>
      <c r="UV67" s="262"/>
      <c r="UW67" s="262"/>
      <c r="UX67" s="262"/>
      <c r="UY67" s="262"/>
      <c r="UZ67" s="262"/>
      <c r="VA67" s="262"/>
      <c r="VB67" s="262"/>
      <c r="VC67" s="262"/>
      <c r="VD67" s="262"/>
      <c r="VE67" s="262"/>
      <c r="VF67" s="262"/>
      <c r="VG67" s="262"/>
      <c r="VH67" s="262"/>
      <c r="VI67" s="262"/>
      <c r="VJ67" s="262"/>
      <c r="VK67" s="262"/>
      <c r="VL67" s="262"/>
      <c r="VM67" s="262"/>
      <c r="VN67" s="262"/>
      <c r="VO67" s="262"/>
      <c r="VP67" s="262"/>
      <c r="VQ67" s="262"/>
      <c r="VR67" s="262"/>
      <c r="VS67" s="262"/>
      <c r="VT67" s="262"/>
      <c r="VU67" s="262"/>
      <c r="VV67" s="262"/>
      <c r="VW67" s="262"/>
      <c r="VX67" s="262"/>
      <c r="VY67" s="262"/>
      <c r="VZ67" s="262"/>
      <c r="WA67" s="262"/>
      <c r="WB67" s="262"/>
      <c r="WC67" s="262"/>
      <c r="WD67" s="262"/>
      <c r="WE67" s="262"/>
      <c r="WF67" s="262"/>
      <c r="WG67" s="262"/>
      <c r="WH67" s="262"/>
      <c r="WI67" s="262"/>
      <c r="WJ67" s="262"/>
      <c r="WK67" s="262"/>
      <c r="WL67" s="262"/>
      <c r="WM67" s="262"/>
      <c r="WN67" s="262"/>
      <c r="WO67" s="262"/>
      <c r="WP67" s="262"/>
      <c r="WQ67" s="262"/>
      <c r="WR67" s="262"/>
      <c r="WS67" s="262"/>
      <c r="WT67" s="262"/>
      <c r="WU67" s="262"/>
      <c r="WV67" s="262"/>
      <c r="WW67" s="262"/>
      <c r="WX67" s="262"/>
      <c r="WY67" s="262"/>
      <c r="WZ67" s="262"/>
      <c r="XA67" s="262"/>
      <c r="XB67" s="262"/>
      <c r="XC67" s="262"/>
      <c r="XD67" s="262"/>
      <c r="XE67" s="262"/>
      <c r="XF67" s="262"/>
      <c r="XG67" s="262"/>
      <c r="XH67" s="262"/>
      <c r="XI67" s="262"/>
      <c r="XJ67" s="262"/>
      <c r="XK67" s="262"/>
      <c r="XL67" s="262"/>
      <c r="XM67" s="262"/>
      <c r="XN67" s="262"/>
      <c r="XO67" s="262"/>
      <c r="XP67" s="262"/>
      <c r="XQ67" s="262"/>
      <c r="XR67" s="262"/>
      <c r="XS67" s="262"/>
      <c r="XT67" s="262"/>
      <c r="XU67" s="262"/>
      <c r="XV67" s="262"/>
      <c r="XW67" s="262"/>
      <c r="XX67" s="262"/>
      <c r="XY67" s="262"/>
      <c r="XZ67" s="262"/>
      <c r="YA67" s="262"/>
      <c r="YB67" s="262"/>
      <c r="YC67" s="262"/>
      <c r="YD67" s="262"/>
      <c r="YE67" s="262"/>
      <c r="YF67" s="262"/>
      <c r="YG67" s="262"/>
      <c r="YH67" s="262"/>
      <c r="YI67" s="262"/>
      <c r="YJ67" s="262"/>
      <c r="YK67" s="262"/>
      <c r="YL67" s="262"/>
      <c r="YM67" s="262"/>
      <c r="YN67" s="262"/>
      <c r="YO67" s="262"/>
      <c r="YP67" s="262"/>
      <c r="YQ67" s="262"/>
      <c r="YR67" s="262"/>
      <c r="YS67" s="262"/>
      <c r="YT67" s="262"/>
      <c r="YU67" s="262"/>
      <c r="YV67" s="262"/>
      <c r="YW67" s="262"/>
      <c r="YX67" s="262"/>
      <c r="YY67" s="262"/>
      <c r="YZ67" s="262"/>
      <c r="ZA67" s="262"/>
      <c r="ZB67" s="262"/>
      <c r="ZC67" s="262"/>
      <c r="ZD67" s="262"/>
      <c r="ZE67" s="262"/>
      <c r="ZF67" s="262"/>
      <c r="ZG67" s="262"/>
      <c r="ZH67" s="262"/>
      <c r="ZI67" s="262"/>
      <c r="ZJ67" s="262"/>
      <c r="ZK67" s="262"/>
      <c r="ZL67" s="262"/>
      <c r="ZM67" s="262"/>
      <c r="ZN67" s="262"/>
      <c r="ZO67" s="262"/>
      <c r="ZP67" s="262"/>
      <c r="ZQ67" s="262"/>
      <c r="ZR67" s="262"/>
      <c r="ZS67" s="262"/>
      <c r="ZT67" s="262"/>
      <c r="ZU67" s="262"/>
      <c r="ZV67" s="262"/>
      <c r="ZW67" s="262"/>
      <c r="ZX67" s="262"/>
      <c r="ZY67" s="262"/>
      <c r="ZZ67" s="262"/>
      <c r="AAA67" s="262"/>
      <c r="AAB67" s="262"/>
      <c r="AAC67" s="262"/>
      <c r="AAD67" s="262"/>
      <c r="AAE67" s="262"/>
      <c r="AAF67" s="262"/>
      <c r="AAG67" s="262"/>
      <c r="AAH67" s="262"/>
      <c r="AAI67" s="262"/>
      <c r="AAJ67" s="262"/>
      <c r="AAK67" s="262"/>
      <c r="AAL67" s="262"/>
      <c r="AAM67" s="262"/>
      <c r="AAN67" s="262"/>
      <c r="AAO67" s="262"/>
      <c r="AAP67" s="262"/>
      <c r="AAQ67" s="262"/>
      <c r="AAR67" s="262"/>
      <c r="AAS67" s="262"/>
      <c r="AAT67" s="262"/>
      <c r="AAU67" s="262"/>
      <c r="AAV67" s="262"/>
      <c r="AAW67" s="262"/>
      <c r="AAX67" s="262"/>
      <c r="AAY67" s="262"/>
      <c r="AAZ67" s="262"/>
      <c r="ABA67" s="262"/>
      <c r="ABB67" s="262"/>
      <c r="ABC67" s="262"/>
      <c r="ABD67" s="262"/>
      <c r="ABE67" s="262"/>
      <c r="ABF67" s="262"/>
      <c r="ABG67" s="262"/>
      <c r="ABH67" s="262"/>
      <c r="ABI67" s="262"/>
      <c r="ABJ67" s="262"/>
      <c r="ABK67" s="262"/>
      <c r="ABL67" s="262"/>
      <c r="ABM67" s="262"/>
      <c r="ABN67" s="262"/>
      <c r="ABO67" s="262"/>
      <c r="ABP67" s="262"/>
      <c r="ABQ67" s="262"/>
      <c r="ABR67" s="262"/>
      <c r="ABS67" s="262"/>
      <c r="ABT67" s="262"/>
      <c r="ABU67" s="262"/>
      <c r="ABV67" s="262"/>
      <c r="ABW67" s="262"/>
      <c r="ABX67" s="262"/>
      <c r="ABY67" s="262"/>
      <c r="ABZ67" s="262"/>
      <c r="ACA67" s="262"/>
      <c r="ACB67" s="262"/>
      <c r="ACC67" s="262"/>
      <c r="ACD67" s="262"/>
      <c r="ACE67" s="262"/>
      <c r="ACF67" s="262"/>
      <c r="ACG67" s="262"/>
      <c r="ACH67" s="262"/>
      <c r="ACI67" s="262"/>
      <c r="ACJ67" s="262"/>
      <c r="ACK67" s="262"/>
      <c r="ACL67" s="262"/>
      <c r="ACM67" s="262"/>
      <c r="ACN67" s="262"/>
      <c r="ACO67" s="262"/>
      <c r="ACP67" s="262"/>
      <c r="ACQ67" s="262"/>
      <c r="ACR67" s="262"/>
      <c r="ACS67" s="262"/>
      <c r="ACT67" s="262"/>
      <c r="ACU67" s="262"/>
      <c r="ACV67" s="262"/>
      <c r="ACW67" s="262"/>
      <c r="ACX67" s="262"/>
      <c r="ACY67" s="262"/>
      <c r="ACZ67" s="262"/>
      <c r="ADA67" s="262"/>
      <c r="ADB67" s="262"/>
      <c r="ADC67" s="262"/>
      <c r="ADD67" s="262"/>
      <c r="ADE67" s="262"/>
      <c r="ADF67" s="262"/>
      <c r="ADG67" s="262"/>
      <c r="ADH67" s="262"/>
      <c r="ADI67" s="262"/>
      <c r="ADJ67" s="262"/>
      <c r="ADK67" s="262"/>
      <c r="ADL67" s="262"/>
      <c r="ADM67" s="262"/>
      <c r="ADN67" s="262"/>
      <c r="ADO67" s="262"/>
      <c r="ADP67" s="262"/>
      <c r="ADQ67" s="262"/>
      <c r="ADR67" s="262"/>
      <c r="ADS67" s="262"/>
      <c r="ADT67" s="262"/>
      <c r="ADU67" s="262"/>
      <c r="ADV67" s="262"/>
      <c r="ADW67" s="262"/>
      <c r="ADX67" s="262"/>
      <c r="ADY67" s="262"/>
      <c r="ADZ67" s="262"/>
      <c r="AEA67" s="262"/>
      <c r="AEB67" s="262"/>
      <c r="AEC67" s="262"/>
      <c r="AED67" s="262"/>
      <c r="AEE67" s="262"/>
      <c r="AEF67" s="262"/>
      <c r="AEG67" s="262"/>
      <c r="AEH67" s="262"/>
      <c r="AEI67" s="262"/>
      <c r="AEJ67" s="262"/>
      <c r="AEK67" s="262"/>
      <c r="AEL67" s="262"/>
      <c r="AEM67" s="262"/>
      <c r="AEN67" s="262"/>
      <c r="AEO67" s="262"/>
      <c r="AEP67" s="262"/>
      <c r="AEQ67" s="262"/>
      <c r="AER67" s="262"/>
      <c r="AES67" s="262"/>
      <c r="AET67" s="262"/>
      <c r="AEU67" s="262"/>
      <c r="AEV67" s="262"/>
      <c r="AEW67" s="262"/>
      <c r="AEX67" s="262"/>
      <c r="AEY67" s="262"/>
      <c r="AEZ67" s="262"/>
      <c r="AFA67" s="262"/>
      <c r="AFB67" s="262"/>
      <c r="AFC67" s="262"/>
      <c r="AFD67" s="262"/>
      <c r="AFE67" s="262"/>
      <c r="AFF67" s="262"/>
      <c r="AFG67" s="262"/>
      <c r="AFH67" s="262"/>
      <c r="AFI67" s="262"/>
      <c r="AFJ67" s="262"/>
      <c r="AFK67" s="262"/>
      <c r="AFL67" s="262"/>
      <c r="AFM67" s="262"/>
      <c r="AFN67" s="262"/>
      <c r="AFO67" s="262"/>
      <c r="AFP67" s="262"/>
      <c r="AFQ67" s="262"/>
      <c r="AFR67" s="262"/>
      <c r="AFS67" s="262"/>
      <c r="AFT67" s="262"/>
      <c r="AFU67" s="262"/>
      <c r="AFV67" s="262"/>
      <c r="AFW67" s="262"/>
      <c r="AFX67" s="262"/>
      <c r="AFY67" s="262"/>
      <c r="AFZ67" s="262"/>
      <c r="AGA67" s="262"/>
      <c r="AGB67" s="262"/>
      <c r="AGC67" s="262"/>
      <c r="AGD67" s="262"/>
      <c r="AGE67" s="262"/>
      <c r="AGF67" s="262"/>
      <c r="AGG67" s="262"/>
      <c r="AGH67" s="262"/>
      <c r="AGI67" s="262"/>
      <c r="AGJ67" s="262"/>
      <c r="AGK67" s="262"/>
      <c r="AGL67" s="262"/>
      <c r="AGM67" s="262"/>
      <c r="AGN67" s="262"/>
      <c r="AGO67" s="262"/>
      <c r="AGP67" s="262"/>
      <c r="AGQ67" s="262"/>
      <c r="AGR67" s="262"/>
      <c r="AGS67" s="262"/>
      <c r="AGT67" s="262"/>
      <c r="AGU67" s="262"/>
      <c r="AGV67" s="262"/>
      <c r="AGW67" s="262"/>
      <c r="AGX67" s="262"/>
      <c r="AGY67" s="262"/>
      <c r="AGZ67" s="262"/>
      <c r="AHA67" s="262"/>
      <c r="AHB67" s="262"/>
      <c r="AHC67" s="262"/>
      <c r="AHD67" s="262"/>
      <c r="AHE67" s="262"/>
      <c r="AHF67" s="262"/>
      <c r="AHG67" s="262"/>
      <c r="AHH67" s="262"/>
      <c r="AHI67" s="262"/>
      <c r="AHJ67" s="262"/>
      <c r="AHK67" s="262"/>
      <c r="AHL67" s="262"/>
      <c r="AHM67" s="262"/>
      <c r="AHN67" s="262"/>
      <c r="AHO67" s="262"/>
      <c r="AHP67" s="262"/>
      <c r="AHQ67" s="262"/>
      <c r="AHR67" s="262"/>
      <c r="AHS67" s="262"/>
      <c r="AHT67" s="262"/>
      <c r="AHU67" s="262"/>
      <c r="AHV67" s="262"/>
      <c r="AHW67" s="262"/>
      <c r="AHX67" s="262"/>
      <c r="AHY67" s="262"/>
      <c r="AHZ67" s="262"/>
      <c r="AIA67" s="262"/>
      <c r="AIB67" s="262"/>
      <c r="AIC67" s="262"/>
      <c r="AID67" s="262"/>
      <c r="AIE67" s="262"/>
      <c r="AIF67" s="262"/>
      <c r="AIG67" s="262"/>
      <c r="AIH67" s="262"/>
      <c r="AII67" s="262"/>
      <c r="AIJ67" s="262"/>
      <c r="AIK67" s="262"/>
      <c r="AIL67" s="262"/>
      <c r="AIM67" s="262"/>
      <c r="AIN67" s="262"/>
      <c r="AIO67" s="262"/>
      <c r="AIP67" s="262"/>
      <c r="AIQ67" s="262"/>
      <c r="AIR67" s="262"/>
      <c r="AIS67" s="262"/>
      <c r="AIT67" s="262"/>
      <c r="AIU67" s="262"/>
      <c r="AIV67" s="262"/>
      <c r="AIW67" s="262"/>
      <c r="AIX67" s="262"/>
      <c r="AIY67" s="262"/>
      <c r="AIZ67" s="262"/>
      <c r="AJA67" s="262"/>
      <c r="AJB67" s="262"/>
      <c r="AJC67" s="262"/>
      <c r="AJD67" s="262"/>
      <c r="AJE67" s="262"/>
      <c r="AJF67" s="262"/>
      <c r="AJG67" s="262"/>
      <c r="AJH67" s="262"/>
      <c r="AJI67" s="262"/>
      <c r="AJJ67" s="262"/>
      <c r="AJK67" s="262"/>
      <c r="AJL67" s="262"/>
      <c r="AJM67" s="262"/>
      <c r="AJN67" s="262"/>
      <c r="AJO67" s="262"/>
      <c r="AJP67" s="262"/>
      <c r="AJQ67" s="262"/>
      <c r="AJR67" s="262"/>
      <c r="AJS67" s="262"/>
      <c r="AJT67" s="262"/>
      <c r="AJU67" s="262"/>
      <c r="AJV67" s="262"/>
      <c r="AJW67" s="262"/>
      <c r="AJX67" s="262"/>
      <c r="AJY67" s="262"/>
      <c r="AJZ67" s="262"/>
      <c r="AKA67" s="262"/>
      <c r="AKB67" s="262"/>
      <c r="AKC67" s="262"/>
      <c r="AKD67" s="262"/>
      <c r="AKE67" s="262"/>
      <c r="AKF67" s="262"/>
      <c r="AKG67" s="262"/>
      <c r="AKH67" s="262"/>
      <c r="AKI67" s="262"/>
      <c r="AKJ67" s="262"/>
      <c r="AKK67" s="262"/>
      <c r="AKL67" s="262"/>
      <c r="AKM67" s="262"/>
      <c r="AKN67" s="262"/>
      <c r="AKO67" s="262"/>
      <c r="AKP67" s="262"/>
      <c r="AKQ67" s="262"/>
      <c r="AKR67" s="262"/>
      <c r="AKS67" s="262"/>
      <c r="AKT67" s="262"/>
      <c r="AKU67" s="262"/>
      <c r="AKV67" s="262"/>
      <c r="AKW67" s="262"/>
      <c r="AKX67" s="262"/>
      <c r="AKY67" s="262"/>
      <c r="AKZ67" s="262"/>
      <c r="ALA67" s="262"/>
      <c r="ALB67" s="262"/>
      <c r="ALC67" s="262"/>
      <c r="ALD67" s="262"/>
      <c r="ALE67" s="262"/>
      <c r="ALF67" s="262"/>
      <c r="ALG67" s="262"/>
      <c r="ALH67" s="262"/>
      <c r="ALI67" s="262"/>
      <c r="ALJ67" s="262"/>
      <c r="ALK67" s="262"/>
      <c r="ALL67" s="262"/>
      <c r="ALM67" s="262"/>
      <c r="ALN67" s="262"/>
      <c r="ALO67" s="262"/>
      <c r="ALP67" s="262"/>
      <c r="ALQ67" s="262"/>
      <c r="ALR67" s="262"/>
      <c r="ALS67" s="262"/>
      <c r="ALT67" s="262"/>
      <c r="ALU67" s="262"/>
      <c r="ALV67" s="262"/>
      <c r="ALW67" s="262"/>
      <c r="ALX67" s="262"/>
      <c r="ALY67" s="262"/>
      <c r="ALZ67" s="262"/>
      <c r="AMA67" s="262"/>
      <c r="AMB67" s="262"/>
      <c r="AMC67" s="262"/>
      <c r="AMD67" s="262"/>
      <c r="AME67" s="262"/>
      <c r="AMF67" s="262"/>
      <c r="AMG67" s="262"/>
      <c r="AMH67" s="262"/>
      <c r="AMI67" s="262"/>
      <c r="AMJ67" s="262"/>
      <c r="AMK67" s="262"/>
    </row>
    <row r="68" spans="1:1025" s="463" customFormat="1" ht="27" customHeight="1">
      <c r="A68" s="279"/>
      <c r="B68" s="480"/>
      <c r="C68" s="480"/>
      <c r="D68" s="480"/>
      <c r="E68" s="480"/>
      <c r="F68" s="480"/>
      <c r="G68" s="480"/>
      <c r="H68" s="480"/>
      <c r="I68" s="480"/>
      <c r="J68" s="480"/>
      <c r="K68" s="480"/>
      <c r="L68" s="480"/>
      <c r="M68" s="480"/>
      <c r="N68" s="480"/>
      <c r="O68" s="480"/>
      <c r="P68" s="480"/>
      <c r="Q68" s="480"/>
      <c r="R68" s="480"/>
      <c r="S68" s="480"/>
      <c r="T68" s="480"/>
      <c r="U68" s="480"/>
      <c r="V68" s="480"/>
      <c r="W68" s="480"/>
      <c r="X68" s="480"/>
      <c r="Y68" s="480"/>
      <c r="Z68" s="504"/>
      <c r="AA68" s="504"/>
      <c r="AB68" s="504"/>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c r="BC68" s="262"/>
      <c r="BD68" s="262"/>
      <c r="BE68" s="262"/>
      <c r="BF68" s="262"/>
      <c r="BG68" s="262"/>
      <c r="BH68" s="262"/>
      <c r="BI68" s="262"/>
      <c r="BJ68" s="262"/>
      <c r="BK68" s="262"/>
      <c r="BL68" s="262"/>
      <c r="BM68" s="262"/>
      <c r="BN68" s="262"/>
      <c r="BO68" s="262"/>
      <c r="BP68" s="262"/>
      <c r="BQ68" s="262"/>
      <c r="BR68" s="262"/>
      <c r="BS68" s="262"/>
      <c r="BT68" s="262"/>
      <c r="BU68" s="262"/>
      <c r="BV68" s="262"/>
      <c r="BW68" s="262"/>
      <c r="BX68" s="262"/>
      <c r="BY68" s="262"/>
      <c r="BZ68" s="262"/>
      <c r="CA68" s="262"/>
      <c r="CB68" s="262"/>
      <c r="CC68" s="262"/>
      <c r="CD68" s="262"/>
      <c r="CE68" s="262"/>
      <c r="CF68" s="262"/>
      <c r="CG68" s="262"/>
      <c r="CH68" s="262"/>
      <c r="CI68" s="262"/>
      <c r="CJ68" s="262"/>
      <c r="CK68" s="262"/>
      <c r="CL68" s="262"/>
      <c r="CM68" s="262"/>
      <c r="CN68" s="262"/>
      <c r="CO68" s="262"/>
      <c r="CP68" s="262"/>
      <c r="CQ68" s="262"/>
      <c r="CR68" s="262"/>
      <c r="CS68" s="262"/>
      <c r="CT68" s="262"/>
      <c r="CU68" s="262"/>
      <c r="CV68" s="262"/>
      <c r="CW68" s="262"/>
      <c r="CX68" s="262"/>
      <c r="CY68" s="262"/>
      <c r="CZ68" s="262"/>
      <c r="DA68" s="262"/>
      <c r="DB68" s="262"/>
      <c r="DC68" s="262"/>
      <c r="DD68" s="262"/>
      <c r="DE68" s="262"/>
      <c r="DF68" s="262"/>
      <c r="DG68" s="262"/>
      <c r="DH68" s="262"/>
      <c r="DI68" s="262"/>
      <c r="DJ68" s="262"/>
      <c r="DK68" s="262"/>
      <c r="DL68" s="262"/>
      <c r="DM68" s="262"/>
      <c r="DN68" s="262"/>
      <c r="DO68" s="262"/>
      <c r="DP68" s="262"/>
      <c r="DQ68" s="262"/>
      <c r="DR68" s="262"/>
      <c r="DS68" s="262"/>
      <c r="DT68" s="262"/>
      <c r="DU68" s="262"/>
      <c r="DV68" s="262"/>
      <c r="DW68" s="262"/>
      <c r="DX68" s="262"/>
      <c r="DY68" s="262"/>
      <c r="DZ68" s="262"/>
      <c r="EA68" s="262"/>
      <c r="EB68" s="262"/>
      <c r="EC68" s="262"/>
      <c r="ED68" s="262"/>
      <c r="EE68" s="262"/>
      <c r="EF68" s="262"/>
      <c r="EG68" s="262"/>
      <c r="EH68" s="262"/>
      <c r="EI68" s="262"/>
      <c r="EJ68" s="262"/>
      <c r="EK68" s="262"/>
      <c r="EL68" s="262"/>
      <c r="EM68" s="262"/>
      <c r="EN68" s="262"/>
      <c r="EO68" s="262"/>
      <c r="EP68" s="262"/>
      <c r="EQ68" s="262"/>
      <c r="ER68" s="262"/>
      <c r="ES68" s="262"/>
      <c r="ET68" s="262"/>
      <c r="EU68" s="262"/>
      <c r="EV68" s="262"/>
      <c r="EW68" s="262"/>
      <c r="EX68" s="262"/>
      <c r="EY68" s="262"/>
      <c r="EZ68" s="262"/>
      <c r="FA68" s="262"/>
      <c r="FB68" s="262"/>
      <c r="FC68" s="262"/>
      <c r="FD68" s="262"/>
      <c r="FE68" s="262"/>
      <c r="FF68" s="262"/>
      <c r="FG68" s="262"/>
      <c r="FH68" s="262"/>
      <c r="FI68" s="262"/>
      <c r="FJ68" s="262"/>
      <c r="FK68" s="262"/>
      <c r="FL68" s="262"/>
      <c r="FM68" s="262"/>
      <c r="FN68" s="262"/>
      <c r="FO68" s="262"/>
      <c r="FP68" s="262"/>
      <c r="FQ68" s="262"/>
      <c r="FR68" s="262"/>
      <c r="FS68" s="262"/>
      <c r="FT68" s="262"/>
      <c r="FU68" s="262"/>
      <c r="FV68" s="262"/>
      <c r="FW68" s="262"/>
      <c r="FX68" s="262"/>
      <c r="FY68" s="262"/>
      <c r="FZ68" s="262"/>
      <c r="GA68" s="262"/>
      <c r="GB68" s="262"/>
      <c r="GC68" s="262"/>
      <c r="GD68" s="262"/>
      <c r="GE68" s="262"/>
      <c r="GF68" s="262"/>
      <c r="GG68" s="262"/>
      <c r="GH68" s="262"/>
      <c r="GI68" s="262"/>
      <c r="GJ68" s="262"/>
      <c r="GK68" s="262"/>
      <c r="GL68" s="262"/>
      <c r="GM68" s="262"/>
      <c r="GN68" s="262"/>
      <c r="GO68" s="262"/>
      <c r="GP68" s="262"/>
      <c r="GQ68" s="262"/>
      <c r="GR68" s="262"/>
      <c r="GS68" s="262"/>
      <c r="GT68" s="262"/>
      <c r="GU68" s="262"/>
      <c r="GV68" s="262"/>
      <c r="GW68" s="262"/>
      <c r="GX68" s="262"/>
      <c r="GY68" s="262"/>
      <c r="GZ68" s="262"/>
      <c r="HA68" s="262"/>
      <c r="HB68" s="262"/>
      <c r="HC68" s="262"/>
      <c r="HD68" s="262"/>
      <c r="HE68" s="262"/>
      <c r="HF68" s="262"/>
      <c r="HG68" s="262"/>
      <c r="HH68" s="262"/>
      <c r="HI68" s="262"/>
      <c r="HJ68" s="262"/>
      <c r="HK68" s="262"/>
      <c r="HL68" s="262"/>
      <c r="HM68" s="262"/>
      <c r="HN68" s="262"/>
      <c r="HO68" s="262"/>
      <c r="HP68" s="262"/>
      <c r="HQ68" s="262"/>
      <c r="HR68" s="262"/>
      <c r="HS68" s="262"/>
      <c r="HT68" s="262"/>
      <c r="HU68" s="262"/>
      <c r="HV68" s="262"/>
      <c r="HW68" s="262"/>
      <c r="HX68" s="262"/>
      <c r="HY68" s="262"/>
      <c r="HZ68" s="262"/>
      <c r="IA68" s="262"/>
      <c r="IB68" s="262"/>
      <c r="IC68" s="262"/>
      <c r="ID68" s="262"/>
      <c r="IE68" s="262"/>
      <c r="IF68" s="262"/>
      <c r="IG68" s="262"/>
      <c r="IH68" s="262"/>
      <c r="II68" s="262"/>
      <c r="IJ68" s="262"/>
      <c r="IK68" s="262"/>
      <c r="IL68" s="262"/>
      <c r="IM68" s="262"/>
      <c r="IN68" s="262"/>
      <c r="IO68" s="262"/>
      <c r="IP68" s="262"/>
      <c r="IQ68" s="262"/>
      <c r="IR68" s="262"/>
      <c r="IS68" s="262"/>
      <c r="IT68" s="262"/>
      <c r="IU68" s="262"/>
      <c r="IV68" s="262"/>
      <c r="IW68" s="262"/>
      <c r="IX68" s="262"/>
      <c r="IY68" s="262"/>
      <c r="IZ68" s="262"/>
      <c r="JA68" s="262"/>
      <c r="JB68" s="262"/>
      <c r="JC68" s="262"/>
      <c r="JD68" s="262"/>
      <c r="JE68" s="262"/>
      <c r="JF68" s="262"/>
      <c r="JG68" s="262"/>
      <c r="JH68" s="262"/>
      <c r="JI68" s="262"/>
      <c r="JJ68" s="262"/>
      <c r="JK68" s="262"/>
      <c r="JL68" s="262"/>
      <c r="JM68" s="262"/>
      <c r="JN68" s="262"/>
      <c r="JO68" s="262"/>
      <c r="JP68" s="262"/>
      <c r="JQ68" s="262"/>
      <c r="JR68" s="262"/>
      <c r="JS68" s="262"/>
      <c r="JT68" s="262"/>
      <c r="JU68" s="262"/>
      <c r="JV68" s="262"/>
      <c r="JW68" s="262"/>
      <c r="JX68" s="262"/>
      <c r="JY68" s="262"/>
      <c r="JZ68" s="262"/>
      <c r="KA68" s="262"/>
      <c r="KB68" s="262"/>
      <c r="KC68" s="262"/>
      <c r="KD68" s="262"/>
      <c r="KE68" s="262"/>
      <c r="KF68" s="262"/>
      <c r="KG68" s="262"/>
      <c r="KH68" s="262"/>
      <c r="KI68" s="262"/>
      <c r="KJ68" s="262"/>
      <c r="KK68" s="262"/>
      <c r="KL68" s="262"/>
      <c r="KM68" s="262"/>
      <c r="KN68" s="262"/>
      <c r="KO68" s="262"/>
      <c r="KP68" s="262"/>
      <c r="KQ68" s="262"/>
      <c r="KR68" s="262"/>
      <c r="KS68" s="262"/>
      <c r="KT68" s="262"/>
      <c r="KU68" s="262"/>
      <c r="KV68" s="262"/>
      <c r="KW68" s="262"/>
      <c r="KX68" s="262"/>
      <c r="KY68" s="262"/>
      <c r="KZ68" s="262"/>
      <c r="LA68" s="262"/>
      <c r="LB68" s="262"/>
      <c r="LC68" s="262"/>
      <c r="LD68" s="262"/>
      <c r="LE68" s="262"/>
      <c r="LF68" s="262"/>
      <c r="LG68" s="262"/>
      <c r="LH68" s="262"/>
      <c r="LI68" s="262"/>
      <c r="LJ68" s="262"/>
      <c r="LK68" s="262"/>
      <c r="LL68" s="262"/>
      <c r="LM68" s="262"/>
      <c r="LN68" s="262"/>
      <c r="LO68" s="262"/>
      <c r="LP68" s="262"/>
      <c r="LQ68" s="262"/>
      <c r="LR68" s="262"/>
      <c r="LS68" s="262"/>
      <c r="LT68" s="262"/>
      <c r="LU68" s="262"/>
      <c r="LV68" s="262"/>
      <c r="LW68" s="262"/>
      <c r="LX68" s="262"/>
      <c r="LY68" s="262"/>
      <c r="LZ68" s="262"/>
      <c r="MA68" s="262"/>
      <c r="MB68" s="262"/>
      <c r="MC68" s="262"/>
      <c r="MD68" s="262"/>
      <c r="ME68" s="262"/>
      <c r="MF68" s="262"/>
      <c r="MG68" s="262"/>
      <c r="MH68" s="262"/>
      <c r="MI68" s="262"/>
      <c r="MJ68" s="262"/>
      <c r="MK68" s="262"/>
      <c r="ML68" s="262"/>
      <c r="MM68" s="262"/>
      <c r="MN68" s="262"/>
      <c r="MO68" s="262"/>
      <c r="MP68" s="262"/>
      <c r="MQ68" s="262"/>
      <c r="MR68" s="262"/>
      <c r="MS68" s="262"/>
      <c r="MT68" s="262"/>
      <c r="MU68" s="262"/>
      <c r="MV68" s="262"/>
      <c r="MW68" s="262"/>
      <c r="MX68" s="262"/>
      <c r="MY68" s="262"/>
      <c r="MZ68" s="262"/>
      <c r="NA68" s="262"/>
      <c r="NB68" s="262"/>
      <c r="NC68" s="262"/>
      <c r="ND68" s="262"/>
      <c r="NE68" s="262"/>
      <c r="NF68" s="262"/>
      <c r="NG68" s="262"/>
      <c r="NH68" s="262"/>
      <c r="NI68" s="262"/>
      <c r="NJ68" s="262"/>
      <c r="NK68" s="262"/>
      <c r="NL68" s="262"/>
      <c r="NM68" s="262"/>
      <c r="NN68" s="262"/>
      <c r="NO68" s="262"/>
      <c r="NP68" s="262"/>
      <c r="NQ68" s="262"/>
      <c r="NR68" s="262"/>
      <c r="NS68" s="262"/>
      <c r="NT68" s="262"/>
      <c r="NU68" s="262"/>
      <c r="NV68" s="262"/>
      <c r="NW68" s="262"/>
      <c r="NX68" s="262"/>
      <c r="NY68" s="262"/>
      <c r="NZ68" s="262"/>
      <c r="OA68" s="262"/>
      <c r="OB68" s="262"/>
      <c r="OC68" s="262"/>
      <c r="OD68" s="262"/>
      <c r="OE68" s="262"/>
      <c r="OF68" s="262"/>
      <c r="OG68" s="262"/>
      <c r="OH68" s="262"/>
      <c r="OI68" s="262"/>
      <c r="OJ68" s="262"/>
      <c r="OK68" s="262"/>
      <c r="OL68" s="262"/>
      <c r="OM68" s="262"/>
      <c r="ON68" s="262"/>
      <c r="OO68" s="262"/>
      <c r="OP68" s="262"/>
      <c r="OQ68" s="262"/>
      <c r="OR68" s="262"/>
      <c r="OS68" s="262"/>
      <c r="OT68" s="262"/>
      <c r="OU68" s="262"/>
      <c r="OV68" s="262"/>
      <c r="OW68" s="262"/>
      <c r="OX68" s="262"/>
      <c r="OY68" s="262"/>
      <c r="OZ68" s="262"/>
      <c r="PA68" s="262"/>
      <c r="PB68" s="262"/>
      <c r="PC68" s="262"/>
      <c r="PD68" s="262"/>
      <c r="PE68" s="262"/>
      <c r="PF68" s="262"/>
      <c r="PG68" s="262"/>
      <c r="PH68" s="262"/>
      <c r="PI68" s="262"/>
      <c r="PJ68" s="262"/>
      <c r="PK68" s="262"/>
      <c r="PL68" s="262"/>
      <c r="PM68" s="262"/>
      <c r="PN68" s="262"/>
      <c r="PO68" s="262"/>
      <c r="PP68" s="262"/>
      <c r="PQ68" s="262"/>
      <c r="PR68" s="262"/>
      <c r="PS68" s="262"/>
      <c r="PT68" s="262"/>
      <c r="PU68" s="262"/>
      <c r="PV68" s="262"/>
      <c r="PW68" s="262"/>
      <c r="PX68" s="262"/>
      <c r="PY68" s="262"/>
      <c r="PZ68" s="262"/>
      <c r="QA68" s="262"/>
      <c r="QB68" s="262"/>
      <c r="QC68" s="262"/>
      <c r="QD68" s="262"/>
      <c r="QE68" s="262"/>
      <c r="QF68" s="262"/>
      <c r="QG68" s="262"/>
      <c r="QH68" s="262"/>
      <c r="QI68" s="262"/>
      <c r="QJ68" s="262"/>
      <c r="QK68" s="262"/>
      <c r="QL68" s="262"/>
      <c r="QM68" s="262"/>
      <c r="QN68" s="262"/>
      <c r="QO68" s="262"/>
      <c r="QP68" s="262"/>
      <c r="QQ68" s="262"/>
      <c r="QR68" s="262"/>
      <c r="QS68" s="262"/>
      <c r="QT68" s="262"/>
      <c r="QU68" s="262"/>
      <c r="QV68" s="262"/>
      <c r="QW68" s="262"/>
      <c r="QX68" s="262"/>
      <c r="QY68" s="262"/>
      <c r="QZ68" s="262"/>
      <c r="RA68" s="262"/>
      <c r="RB68" s="262"/>
      <c r="RC68" s="262"/>
      <c r="RD68" s="262"/>
      <c r="RE68" s="262"/>
      <c r="RF68" s="262"/>
      <c r="RG68" s="262"/>
      <c r="RH68" s="262"/>
      <c r="RI68" s="262"/>
      <c r="RJ68" s="262"/>
      <c r="RK68" s="262"/>
      <c r="RL68" s="262"/>
      <c r="RM68" s="262"/>
      <c r="RN68" s="262"/>
      <c r="RO68" s="262"/>
      <c r="RP68" s="262"/>
      <c r="RQ68" s="262"/>
      <c r="RR68" s="262"/>
      <c r="RS68" s="262"/>
      <c r="RT68" s="262"/>
      <c r="RU68" s="262"/>
      <c r="RV68" s="262"/>
      <c r="RW68" s="262"/>
      <c r="RX68" s="262"/>
      <c r="RY68" s="262"/>
      <c r="RZ68" s="262"/>
      <c r="SA68" s="262"/>
      <c r="SB68" s="262"/>
      <c r="SC68" s="262"/>
      <c r="SD68" s="262"/>
      <c r="SE68" s="262"/>
      <c r="SF68" s="262"/>
      <c r="SG68" s="262"/>
      <c r="SH68" s="262"/>
      <c r="SI68" s="262"/>
      <c r="SJ68" s="262"/>
      <c r="SK68" s="262"/>
      <c r="SL68" s="262"/>
      <c r="SM68" s="262"/>
      <c r="SN68" s="262"/>
      <c r="SO68" s="262"/>
      <c r="SP68" s="262"/>
      <c r="SQ68" s="262"/>
      <c r="SR68" s="262"/>
      <c r="SS68" s="262"/>
      <c r="ST68" s="262"/>
      <c r="SU68" s="262"/>
      <c r="SV68" s="262"/>
      <c r="SW68" s="262"/>
      <c r="SX68" s="262"/>
      <c r="SY68" s="262"/>
      <c r="SZ68" s="262"/>
      <c r="TA68" s="262"/>
      <c r="TB68" s="262"/>
      <c r="TC68" s="262"/>
      <c r="TD68" s="262"/>
      <c r="TE68" s="262"/>
      <c r="TF68" s="262"/>
      <c r="TG68" s="262"/>
      <c r="TH68" s="262"/>
      <c r="TI68" s="262"/>
      <c r="TJ68" s="262"/>
      <c r="TK68" s="262"/>
      <c r="TL68" s="262"/>
      <c r="TM68" s="262"/>
      <c r="TN68" s="262"/>
      <c r="TO68" s="262"/>
      <c r="TP68" s="262"/>
      <c r="TQ68" s="262"/>
      <c r="TR68" s="262"/>
      <c r="TS68" s="262"/>
      <c r="TT68" s="262"/>
      <c r="TU68" s="262"/>
      <c r="TV68" s="262"/>
      <c r="TW68" s="262"/>
      <c r="TX68" s="262"/>
      <c r="TY68" s="262"/>
      <c r="TZ68" s="262"/>
      <c r="UA68" s="262"/>
      <c r="UB68" s="262"/>
      <c r="UC68" s="262"/>
      <c r="UD68" s="262"/>
      <c r="UE68" s="262"/>
      <c r="UF68" s="262"/>
      <c r="UG68" s="262"/>
      <c r="UH68" s="262"/>
      <c r="UI68" s="262"/>
      <c r="UJ68" s="262"/>
      <c r="UK68" s="262"/>
      <c r="UL68" s="262"/>
      <c r="UM68" s="262"/>
      <c r="UN68" s="262"/>
      <c r="UO68" s="262"/>
      <c r="UP68" s="262"/>
      <c r="UQ68" s="262"/>
      <c r="UR68" s="262"/>
      <c r="US68" s="262"/>
      <c r="UT68" s="262"/>
      <c r="UU68" s="262"/>
      <c r="UV68" s="262"/>
      <c r="UW68" s="262"/>
      <c r="UX68" s="262"/>
      <c r="UY68" s="262"/>
      <c r="UZ68" s="262"/>
      <c r="VA68" s="262"/>
      <c r="VB68" s="262"/>
      <c r="VC68" s="262"/>
      <c r="VD68" s="262"/>
      <c r="VE68" s="262"/>
      <c r="VF68" s="262"/>
      <c r="VG68" s="262"/>
      <c r="VH68" s="262"/>
      <c r="VI68" s="262"/>
      <c r="VJ68" s="262"/>
      <c r="VK68" s="262"/>
      <c r="VL68" s="262"/>
      <c r="VM68" s="262"/>
      <c r="VN68" s="262"/>
      <c r="VO68" s="262"/>
      <c r="VP68" s="262"/>
      <c r="VQ68" s="262"/>
      <c r="VR68" s="262"/>
      <c r="VS68" s="262"/>
      <c r="VT68" s="262"/>
      <c r="VU68" s="262"/>
      <c r="VV68" s="262"/>
      <c r="VW68" s="262"/>
      <c r="VX68" s="262"/>
      <c r="VY68" s="262"/>
      <c r="VZ68" s="262"/>
      <c r="WA68" s="262"/>
      <c r="WB68" s="262"/>
      <c r="WC68" s="262"/>
      <c r="WD68" s="262"/>
      <c r="WE68" s="262"/>
      <c r="WF68" s="262"/>
      <c r="WG68" s="262"/>
      <c r="WH68" s="262"/>
      <c r="WI68" s="262"/>
      <c r="WJ68" s="262"/>
      <c r="WK68" s="262"/>
      <c r="WL68" s="262"/>
      <c r="WM68" s="262"/>
      <c r="WN68" s="262"/>
      <c r="WO68" s="262"/>
      <c r="WP68" s="262"/>
      <c r="WQ68" s="262"/>
      <c r="WR68" s="262"/>
      <c r="WS68" s="262"/>
      <c r="WT68" s="262"/>
      <c r="WU68" s="262"/>
      <c r="WV68" s="262"/>
      <c r="WW68" s="262"/>
      <c r="WX68" s="262"/>
      <c r="WY68" s="262"/>
      <c r="WZ68" s="262"/>
      <c r="XA68" s="262"/>
      <c r="XB68" s="262"/>
      <c r="XC68" s="262"/>
      <c r="XD68" s="262"/>
      <c r="XE68" s="262"/>
      <c r="XF68" s="262"/>
      <c r="XG68" s="262"/>
      <c r="XH68" s="262"/>
      <c r="XI68" s="262"/>
      <c r="XJ68" s="262"/>
      <c r="XK68" s="262"/>
      <c r="XL68" s="262"/>
      <c r="XM68" s="262"/>
      <c r="XN68" s="262"/>
      <c r="XO68" s="262"/>
      <c r="XP68" s="262"/>
      <c r="XQ68" s="262"/>
      <c r="XR68" s="262"/>
      <c r="XS68" s="262"/>
      <c r="XT68" s="262"/>
      <c r="XU68" s="262"/>
      <c r="XV68" s="262"/>
      <c r="XW68" s="262"/>
      <c r="XX68" s="262"/>
      <c r="XY68" s="262"/>
      <c r="XZ68" s="262"/>
      <c r="YA68" s="262"/>
      <c r="YB68" s="262"/>
      <c r="YC68" s="262"/>
      <c r="YD68" s="262"/>
      <c r="YE68" s="262"/>
      <c r="YF68" s="262"/>
      <c r="YG68" s="262"/>
      <c r="YH68" s="262"/>
      <c r="YI68" s="262"/>
      <c r="YJ68" s="262"/>
      <c r="YK68" s="262"/>
      <c r="YL68" s="262"/>
      <c r="YM68" s="262"/>
      <c r="YN68" s="262"/>
      <c r="YO68" s="262"/>
      <c r="YP68" s="262"/>
      <c r="YQ68" s="262"/>
      <c r="YR68" s="262"/>
      <c r="YS68" s="262"/>
      <c r="YT68" s="262"/>
      <c r="YU68" s="262"/>
      <c r="YV68" s="262"/>
      <c r="YW68" s="262"/>
      <c r="YX68" s="262"/>
      <c r="YY68" s="262"/>
      <c r="YZ68" s="262"/>
      <c r="ZA68" s="262"/>
      <c r="ZB68" s="262"/>
      <c r="ZC68" s="262"/>
      <c r="ZD68" s="262"/>
      <c r="ZE68" s="262"/>
      <c r="ZF68" s="262"/>
      <c r="ZG68" s="262"/>
      <c r="ZH68" s="262"/>
      <c r="ZI68" s="262"/>
      <c r="ZJ68" s="262"/>
      <c r="ZK68" s="262"/>
      <c r="ZL68" s="262"/>
      <c r="ZM68" s="262"/>
      <c r="ZN68" s="262"/>
      <c r="ZO68" s="262"/>
      <c r="ZP68" s="262"/>
      <c r="ZQ68" s="262"/>
      <c r="ZR68" s="262"/>
      <c r="ZS68" s="262"/>
      <c r="ZT68" s="262"/>
      <c r="ZU68" s="262"/>
      <c r="ZV68" s="262"/>
      <c r="ZW68" s="262"/>
      <c r="ZX68" s="262"/>
      <c r="ZY68" s="262"/>
      <c r="ZZ68" s="262"/>
      <c r="AAA68" s="262"/>
      <c r="AAB68" s="262"/>
      <c r="AAC68" s="262"/>
      <c r="AAD68" s="262"/>
      <c r="AAE68" s="262"/>
      <c r="AAF68" s="262"/>
      <c r="AAG68" s="262"/>
      <c r="AAH68" s="262"/>
      <c r="AAI68" s="262"/>
      <c r="AAJ68" s="262"/>
      <c r="AAK68" s="262"/>
      <c r="AAL68" s="262"/>
      <c r="AAM68" s="262"/>
      <c r="AAN68" s="262"/>
      <c r="AAO68" s="262"/>
      <c r="AAP68" s="262"/>
      <c r="AAQ68" s="262"/>
      <c r="AAR68" s="262"/>
      <c r="AAS68" s="262"/>
      <c r="AAT68" s="262"/>
      <c r="AAU68" s="262"/>
      <c r="AAV68" s="262"/>
      <c r="AAW68" s="262"/>
      <c r="AAX68" s="262"/>
      <c r="AAY68" s="262"/>
      <c r="AAZ68" s="262"/>
      <c r="ABA68" s="262"/>
      <c r="ABB68" s="262"/>
      <c r="ABC68" s="262"/>
      <c r="ABD68" s="262"/>
      <c r="ABE68" s="262"/>
      <c r="ABF68" s="262"/>
      <c r="ABG68" s="262"/>
      <c r="ABH68" s="262"/>
      <c r="ABI68" s="262"/>
      <c r="ABJ68" s="262"/>
      <c r="ABK68" s="262"/>
      <c r="ABL68" s="262"/>
      <c r="ABM68" s="262"/>
      <c r="ABN68" s="262"/>
      <c r="ABO68" s="262"/>
      <c r="ABP68" s="262"/>
      <c r="ABQ68" s="262"/>
      <c r="ABR68" s="262"/>
      <c r="ABS68" s="262"/>
      <c r="ABT68" s="262"/>
      <c r="ABU68" s="262"/>
      <c r="ABV68" s="262"/>
      <c r="ABW68" s="262"/>
      <c r="ABX68" s="262"/>
      <c r="ABY68" s="262"/>
      <c r="ABZ68" s="262"/>
      <c r="ACA68" s="262"/>
      <c r="ACB68" s="262"/>
      <c r="ACC68" s="262"/>
      <c r="ACD68" s="262"/>
      <c r="ACE68" s="262"/>
      <c r="ACF68" s="262"/>
      <c r="ACG68" s="262"/>
      <c r="ACH68" s="262"/>
      <c r="ACI68" s="262"/>
      <c r="ACJ68" s="262"/>
      <c r="ACK68" s="262"/>
      <c r="ACL68" s="262"/>
      <c r="ACM68" s="262"/>
      <c r="ACN68" s="262"/>
      <c r="ACO68" s="262"/>
      <c r="ACP68" s="262"/>
      <c r="ACQ68" s="262"/>
      <c r="ACR68" s="262"/>
      <c r="ACS68" s="262"/>
      <c r="ACT68" s="262"/>
      <c r="ACU68" s="262"/>
      <c r="ACV68" s="262"/>
      <c r="ACW68" s="262"/>
      <c r="ACX68" s="262"/>
      <c r="ACY68" s="262"/>
      <c r="ACZ68" s="262"/>
      <c r="ADA68" s="262"/>
      <c r="ADB68" s="262"/>
      <c r="ADC68" s="262"/>
      <c r="ADD68" s="262"/>
      <c r="ADE68" s="262"/>
      <c r="ADF68" s="262"/>
      <c r="ADG68" s="262"/>
      <c r="ADH68" s="262"/>
      <c r="ADI68" s="262"/>
      <c r="ADJ68" s="262"/>
      <c r="ADK68" s="262"/>
      <c r="ADL68" s="262"/>
      <c r="ADM68" s="262"/>
      <c r="ADN68" s="262"/>
      <c r="ADO68" s="262"/>
      <c r="ADP68" s="262"/>
      <c r="ADQ68" s="262"/>
      <c r="ADR68" s="262"/>
      <c r="ADS68" s="262"/>
      <c r="ADT68" s="262"/>
      <c r="ADU68" s="262"/>
      <c r="ADV68" s="262"/>
      <c r="ADW68" s="262"/>
      <c r="ADX68" s="262"/>
      <c r="ADY68" s="262"/>
      <c r="ADZ68" s="262"/>
      <c r="AEA68" s="262"/>
      <c r="AEB68" s="262"/>
      <c r="AEC68" s="262"/>
      <c r="AED68" s="262"/>
      <c r="AEE68" s="262"/>
      <c r="AEF68" s="262"/>
      <c r="AEG68" s="262"/>
      <c r="AEH68" s="262"/>
      <c r="AEI68" s="262"/>
      <c r="AEJ68" s="262"/>
      <c r="AEK68" s="262"/>
      <c r="AEL68" s="262"/>
      <c r="AEM68" s="262"/>
      <c r="AEN68" s="262"/>
      <c r="AEO68" s="262"/>
      <c r="AEP68" s="262"/>
      <c r="AEQ68" s="262"/>
      <c r="AER68" s="262"/>
      <c r="AES68" s="262"/>
      <c r="AET68" s="262"/>
      <c r="AEU68" s="262"/>
      <c r="AEV68" s="262"/>
      <c r="AEW68" s="262"/>
      <c r="AEX68" s="262"/>
      <c r="AEY68" s="262"/>
      <c r="AEZ68" s="262"/>
      <c r="AFA68" s="262"/>
      <c r="AFB68" s="262"/>
      <c r="AFC68" s="262"/>
      <c r="AFD68" s="262"/>
      <c r="AFE68" s="262"/>
      <c r="AFF68" s="262"/>
      <c r="AFG68" s="262"/>
      <c r="AFH68" s="262"/>
      <c r="AFI68" s="262"/>
      <c r="AFJ68" s="262"/>
      <c r="AFK68" s="262"/>
      <c r="AFL68" s="262"/>
      <c r="AFM68" s="262"/>
      <c r="AFN68" s="262"/>
      <c r="AFO68" s="262"/>
      <c r="AFP68" s="262"/>
      <c r="AFQ68" s="262"/>
      <c r="AFR68" s="262"/>
      <c r="AFS68" s="262"/>
      <c r="AFT68" s="262"/>
      <c r="AFU68" s="262"/>
      <c r="AFV68" s="262"/>
      <c r="AFW68" s="262"/>
      <c r="AFX68" s="262"/>
      <c r="AFY68" s="262"/>
      <c r="AFZ68" s="262"/>
      <c r="AGA68" s="262"/>
      <c r="AGB68" s="262"/>
      <c r="AGC68" s="262"/>
      <c r="AGD68" s="262"/>
      <c r="AGE68" s="262"/>
      <c r="AGF68" s="262"/>
      <c r="AGG68" s="262"/>
      <c r="AGH68" s="262"/>
      <c r="AGI68" s="262"/>
      <c r="AGJ68" s="262"/>
      <c r="AGK68" s="262"/>
      <c r="AGL68" s="262"/>
      <c r="AGM68" s="262"/>
      <c r="AGN68" s="262"/>
      <c r="AGO68" s="262"/>
      <c r="AGP68" s="262"/>
      <c r="AGQ68" s="262"/>
      <c r="AGR68" s="262"/>
      <c r="AGS68" s="262"/>
      <c r="AGT68" s="262"/>
      <c r="AGU68" s="262"/>
      <c r="AGV68" s="262"/>
      <c r="AGW68" s="262"/>
      <c r="AGX68" s="262"/>
      <c r="AGY68" s="262"/>
      <c r="AGZ68" s="262"/>
      <c r="AHA68" s="262"/>
      <c r="AHB68" s="262"/>
      <c r="AHC68" s="262"/>
      <c r="AHD68" s="262"/>
      <c r="AHE68" s="262"/>
      <c r="AHF68" s="262"/>
      <c r="AHG68" s="262"/>
      <c r="AHH68" s="262"/>
      <c r="AHI68" s="262"/>
      <c r="AHJ68" s="262"/>
      <c r="AHK68" s="262"/>
      <c r="AHL68" s="262"/>
      <c r="AHM68" s="262"/>
      <c r="AHN68" s="262"/>
      <c r="AHO68" s="262"/>
      <c r="AHP68" s="262"/>
      <c r="AHQ68" s="262"/>
      <c r="AHR68" s="262"/>
      <c r="AHS68" s="262"/>
      <c r="AHT68" s="262"/>
      <c r="AHU68" s="262"/>
      <c r="AHV68" s="262"/>
      <c r="AHW68" s="262"/>
      <c r="AHX68" s="262"/>
      <c r="AHY68" s="262"/>
      <c r="AHZ68" s="262"/>
      <c r="AIA68" s="262"/>
      <c r="AIB68" s="262"/>
      <c r="AIC68" s="262"/>
      <c r="AID68" s="262"/>
      <c r="AIE68" s="262"/>
      <c r="AIF68" s="262"/>
      <c r="AIG68" s="262"/>
      <c r="AIH68" s="262"/>
      <c r="AII68" s="262"/>
      <c r="AIJ68" s="262"/>
      <c r="AIK68" s="262"/>
      <c r="AIL68" s="262"/>
      <c r="AIM68" s="262"/>
      <c r="AIN68" s="262"/>
      <c r="AIO68" s="262"/>
      <c r="AIP68" s="262"/>
      <c r="AIQ68" s="262"/>
      <c r="AIR68" s="262"/>
      <c r="AIS68" s="262"/>
      <c r="AIT68" s="262"/>
      <c r="AIU68" s="262"/>
      <c r="AIV68" s="262"/>
      <c r="AIW68" s="262"/>
      <c r="AIX68" s="262"/>
      <c r="AIY68" s="262"/>
      <c r="AIZ68" s="262"/>
      <c r="AJA68" s="262"/>
      <c r="AJB68" s="262"/>
      <c r="AJC68" s="262"/>
      <c r="AJD68" s="262"/>
      <c r="AJE68" s="262"/>
      <c r="AJF68" s="262"/>
      <c r="AJG68" s="262"/>
      <c r="AJH68" s="262"/>
      <c r="AJI68" s="262"/>
      <c r="AJJ68" s="262"/>
      <c r="AJK68" s="262"/>
      <c r="AJL68" s="262"/>
      <c r="AJM68" s="262"/>
      <c r="AJN68" s="262"/>
      <c r="AJO68" s="262"/>
      <c r="AJP68" s="262"/>
      <c r="AJQ68" s="262"/>
      <c r="AJR68" s="262"/>
      <c r="AJS68" s="262"/>
      <c r="AJT68" s="262"/>
      <c r="AJU68" s="262"/>
      <c r="AJV68" s="262"/>
      <c r="AJW68" s="262"/>
      <c r="AJX68" s="262"/>
      <c r="AJY68" s="262"/>
      <c r="AJZ68" s="262"/>
      <c r="AKA68" s="262"/>
      <c r="AKB68" s="262"/>
      <c r="AKC68" s="262"/>
      <c r="AKD68" s="262"/>
      <c r="AKE68" s="262"/>
      <c r="AKF68" s="262"/>
      <c r="AKG68" s="262"/>
      <c r="AKH68" s="262"/>
      <c r="AKI68" s="262"/>
      <c r="AKJ68" s="262"/>
      <c r="AKK68" s="262"/>
      <c r="AKL68" s="262"/>
      <c r="AKM68" s="262"/>
      <c r="AKN68" s="262"/>
      <c r="AKO68" s="262"/>
      <c r="AKP68" s="262"/>
      <c r="AKQ68" s="262"/>
      <c r="AKR68" s="262"/>
      <c r="AKS68" s="262"/>
      <c r="AKT68" s="262"/>
      <c r="AKU68" s="262"/>
      <c r="AKV68" s="262"/>
      <c r="AKW68" s="262"/>
      <c r="AKX68" s="262"/>
      <c r="AKY68" s="262"/>
      <c r="AKZ68" s="262"/>
      <c r="ALA68" s="262"/>
      <c r="ALB68" s="262"/>
      <c r="ALC68" s="262"/>
      <c r="ALD68" s="262"/>
      <c r="ALE68" s="262"/>
      <c r="ALF68" s="262"/>
      <c r="ALG68" s="262"/>
      <c r="ALH68" s="262"/>
      <c r="ALI68" s="262"/>
      <c r="ALJ68" s="262"/>
      <c r="ALK68" s="262"/>
      <c r="ALL68" s="262"/>
      <c r="ALM68" s="262"/>
      <c r="ALN68" s="262"/>
      <c r="ALO68" s="262"/>
      <c r="ALP68" s="262"/>
      <c r="ALQ68" s="262"/>
      <c r="ALR68" s="262"/>
      <c r="ALS68" s="262"/>
      <c r="ALT68" s="262"/>
      <c r="ALU68" s="262"/>
      <c r="ALV68" s="262"/>
      <c r="ALW68" s="262"/>
      <c r="ALX68" s="262"/>
      <c r="ALY68" s="262"/>
      <c r="ALZ68" s="262"/>
      <c r="AMA68" s="262"/>
      <c r="AMB68" s="262"/>
      <c r="AMC68" s="262"/>
      <c r="AMD68" s="262"/>
      <c r="AME68" s="262"/>
      <c r="AMF68" s="262"/>
      <c r="AMG68" s="262"/>
      <c r="AMH68" s="262"/>
      <c r="AMI68" s="262"/>
      <c r="AMJ68" s="262"/>
      <c r="AMK68" s="262"/>
    </row>
    <row r="69" spans="1:1025" s="463" customFormat="1" ht="35.25" customHeight="1">
      <c r="A69" s="279"/>
      <c r="B69" s="480"/>
      <c r="C69" s="480"/>
      <c r="D69" s="480"/>
      <c r="E69" s="480"/>
      <c r="F69" s="480"/>
      <c r="G69" s="480"/>
      <c r="H69" s="480"/>
      <c r="I69" s="480"/>
      <c r="J69" s="480"/>
      <c r="K69" s="480"/>
      <c r="L69" s="480"/>
      <c r="M69" s="480"/>
      <c r="N69" s="480"/>
      <c r="O69" s="480"/>
      <c r="P69" s="480"/>
      <c r="Q69" s="480"/>
      <c r="R69" s="480"/>
      <c r="S69" s="480"/>
      <c r="T69" s="480"/>
      <c r="U69" s="480"/>
      <c r="V69" s="480"/>
      <c r="W69" s="480"/>
      <c r="X69" s="480"/>
      <c r="Y69" s="480"/>
      <c r="Z69" s="504"/>
      <c r="AA69" s="504"/>
      <c r="AB69" s="504"/>
      <c r="AC69" s="262"/>
      <c r="AD69" s="262"/>
      <c r="AE69" s="262"/>
      <c r="AF69" s="262"/>
      <c r="AG69" s="262"/>
      <c r="AH69" s="262"/>
      <c r="AI69" s="262"/>
      <c r="AJ69" s="262"/>
      <c r="AK69" s="262"/>
      <c r="AL69" s="262"/>
      <c r="AM69" s="262"/>
      <c r="AN69" s="262"/>
      <c r="AO69" s="262"/>
      <c r="AP69" s="262"/>
      <c r="AQ69" s="262"/>
      <c r="AR69" s="262"/>
      <c r="AS69" s="262"/>
      <c r="AT69" s="262"/>
      <c r="AU69" s="262"/>
      <c r="AV69" s="262"/>
      <c r="AW69" s="262"/>
      <c r="AX69" s="262"/>
      <c r="AY69" s="262"/>
      <c r="AZ69" s="262"/>
      <c r="BA69" s="262"/>
      <c r="BB69" s="262"/>
      <c r="BC69" s="262"/>
      <c r="BD69" s="262"/>
      <c r="BE69" s="262"/>
      <c r="BF69" s="262"/>
      <c r="BG69" s="262"/>
      <c r="BH69" s="262"/>
      <c r="BI69" s="262"/>
      <c r="BJ69" s="262"/>
      <c r="BK69" s="262"/>
      <c r="BL69" s="262"/>
      <c r="BM69" s="262"/>
      <c r="BN69" s="262"/>
      <c r="BO69" s="262"/>
      <c r="BP69" s="262"/>
      <c r="BQ69" s="262"/>
      <c r="BR69" s="262"/>
      <c r="BS69" s="262"/>
      <c r="BT69" s="262"/>
      <c r="BU69" s="262"/>
      <c r="BV69" s="262"/>
      <c r="BW69" s="262"/>
      <c r="BX69" s="262"/>
      <c r="BY69" s="262"/>
      <c r="BZ69" s="262"/>
      <c r="CA69" s="262"/>
      <c r="CB69" s="262"/>
      <c r="CC69" s="262"/>
      <c r="CD69" s="262"/>
      <c r="CE69" s="262"/>
      <c r="CF69" s="262"/>
      <c r="CG69" s="262"/>
      <c r="CH69" s="262"/>
      <c r="CI69" s="262"/>
      <c r="CJ69" s="262"/>
      <c r="CK69" s="262"/>
      <c r="CL69" s="262"/>
      <c r="CM69" s="262"/>
      <c r="CN69" s="262"/>
      <c r="CO69" s="262"/>
      <c r="CP69" s="262"/>
      <c r="CQ69" s="262"/>
      <c r="CR69" s="262"/>
      <c r="CS69" s="262"/>
      <c r="CT69" s="262"/>
      <c r="CU69" s="262"/>
      <c r="CV69" s="262"/>
      <c r="CW69" s="262"/>
      <c r="CX69" s="262"/>
      <c r="CY69" s="262"/>
      <c r="CZ69" s="262"/>
      <c r="DA69" s="262"/>
      <c r="DB69" s="262"/>
      <c r="DC69" s="262"/>
      <c r="DD69" s="262"/>
      <c r="DE69" s="262"/>
      <c r="DF69" s="262"/>
      <c r="DG69" s="262"/>
      <c r="DH69" s="262"/>
      <c r="DI69" s="262"/>
      <c r="DJ69" s="262"/>
      <c r="DK69" s="262"/>
      <c r="DL69" s="262"/>
      <c r="DM69" s="262"/>
      <c r="DN69" s="262"/>
      <c r="DO69" s="262"/>
      <c r="DP69" s="262"/>
      <c r="DQ69" s="262"/>
      <c r="DR69" s="262"/>
      <c r="DS69" s="262"/>
      <c r="DT69" s="262"/>
      <c r="DU69" s="262"/>
      <c r="DV69" s="262"/>
      <c r="DW69" s="262"/>
      <c r="DX69" s="262"/>
      <c r="DY69" s="262"/>
      <c r="DZ69" s="262"/>
      <c r="EA69" s="262"/>
      <c r="EB69" s="262"/>
      <c r="EC69" s="262"/>
      <c r="ED69" s="262"/>
      <c r="EE69" s="262"/>
      <c r="EF69" s="262"/>
      <c r="EG69" s="262"/>
      <c r="EH69" s="262"/>
      <c r="EI69" s="262"/>
      <c r="EJ69" s="262"/>
      <c r="EK69" s="262"/>
      <c r="EL69" s="262"/>
      <c r="EM69" s="262"/>
      <c r="EN69" s="262"/>
      <c r="EO69" s="262"/>
      <c r="EP69" s="262"/>
      <c r="EQ69" s="262"/>
      <c r="ER69" s="262"/>
      <c r="ES69" s="262"/>
      <c r="ET69" s="262"/>
      <c r="EU69" s="262"/>
      <c r="EV69" s="262"/>
      <c r="EW69" s="262"/>
      <c r="EX69" s="262"/>
      <c r="EY69" s="262"/>
      <c r="EZ69" s="262"/>
      <c r="FA69" s="262"/>
      <c r="FB69" s="262"/>
      <c r="FC69" s="262"/>
      <c r="FD69" s="262"/>
      <c r="FE69" s="262"/>
      <c r="FF69" s="262"/>
      <c r="FG69" s="262"/>
      <c r="FH69" s="262"/>
      <c r="FI69" s="262"/>
      <c r="FJ69" s="262"/>
      <c r="FK69" s="262"/>
      <c r="FL69" s="262"/>
      <c r="FM69" s="262"/>
      <c r="FN69" s="262"/>
      <c r="FO69" s="262"/>
      <c r="FP69" s="262"/>
      <c r="FQ69" s="262"/>
      <c r="FR69" s="262"/>
      <c r="FS69" s="262"/>
      <c r="FT69" s="262"/>
      <c r="FU69" s="262"/>
      <c r="FV69" s="262"/>
      <c r="FW69" s="262"/>
      <c r="FX69" s="262"/>
      <c r="FY69" s="262"/>
      <c r="FZ69" s="262"/>
      <c r="GA69" s="262"/>
      <c r="GB69" s="262"/>
      <c r="GC69" s="262"/>
      <c r="GD69" s="262"/>
      <c r="GE69" s="262"/>
      <c r="GF69" s="262"/>
      <c r="GG69" s="262"/>
      <c r="GH69" s="262"/>
      <c r="GI69" s="262"/>
      <c r="GJ69" s="262"/>
      <c r="GK69" s="262"/>
      <c r="GL69" s="262"/>
      <c r="GM69" s="262"/>
      <c r="GN69" s="262"/>
      <c r="GO69" s="262"/>
      <c r="GP69" s="262"/>
      <c r="GQ69" s="262"/>
      <c r="GR69" s="262"/>
      <c r="GS69" s="262"/>
      <c r="GT69" s="262"/>
      <c r="GU69" s="262"/>
      <c r="GV69" s="262"/>
      <c r="GW69" s="262"/>
      <c r="GX69" s="262"/>
      <c r="GY69" s="262"/>
      <c r="GZ69" s="262"/>
      <c r="HA69" s="262"/>
      <c r="HB69" s="262"/>
      <c r="HC69" s="262"/>
      <c r="HD69" s="262"/>
      <c r="HE69" s="262"/>
      <c r="HF69" s="262"/>
      <c r="HG69" s="262"/>
      <c r="HH69" s="262"/>
      <c r="HI69" s="262"/>
      <c r="HJ69" s="262"/>
      <c r="HK69" s="262"/>
      <c r="HL69" s="262"/>
      <c r="HM69" s="262"/>
      <c r="HN69" s="262"/>
      <c r="HO69" s="262"/>
      <c r="HP69" s="262"/>
      <c r="HQ69" s="262"/>
      <c r="HR69" s="262"/>
      <c r="HS69" s="262"/>
      <c r="HT69" s="262"/>
      <c r="HU69" s="262"/>
      <c r="HV69" s="262"/>
      <c r="HW69" s="262"/>
      <c r="HX69" s="262"/>
      <c r="HY69" s="262"/>
      <c r="HZ69" s="262"/>
      <c r="IA69" s="262"/>
      <c r="IB69" s="262"/>
      <c r="IC69" s="262"/>
      <c r="ID69" s="262"/>
      <c r="IE69" s="262"/>
      <c r="IF69" s="262"/>
      <c r="IG69" s="262"/>
      <c r="IH69" s="262"/>
      <c r="II69" s="262"/>
      <c r="IJ69" s="262"/>
      <c r="IK69" s="262"/>
      <c r="IL69" s="262"/>
      <c r="IM69" s="262"/>
      <c r="IN69" s="262"/>
      <c r="IO69" s="262"/>
      <c r="IP69" s="262"/>
      <c r="IQ69" s="262"/>
      <c r="IR69" s="262"/>
      <c r="IS69" s="262"/>
      <c r="IT69" s="262"/>
      <c r="IU69" s="262"/>
      <c r="IV69" s="262"/>
      <c r="IW69" s="262"/>
      <c r="IX69" s="262"/>
      <c r="IY69" s="262"/>
      <c r="IZ69" s="262"/>
      <c r="JA69" s="262"/>
      <c r="JB69" s="262"/>
      <c r="JC69" s="262"/>
      <c r="JD69" s="262"/>
      <c r="JE69" s="262"/>
      <c r="JF69" s="262"/>
      <c r="JG69" s="262"/>
      <c r="JH69" s="262"/>
      <c r="JI69" s="262"/>
      <c r="JJ69" s="262"/>
      <c r="JK69" s="262"/>
      <c r="JL69" s="262"/>
      <c r="JM69" s="262"/>
      <c r="JN69" s="262"/>
      <c r="JO69" s="262"/>
      <c r="JP69" s="262"/>
      <c r="JQ69" s="262"/>
      <c r="JR69" s="262"/>
      <c r="JS69" s="262"/>
      <c r="JT69" s="262"/>
      <c r="JU69" s="262"/>
      <c r="JV69" s="262"/>
      <c r="JW69" s="262"/>
      <c r="JX69" s="262"/>
      <c r="JY69" s="262"/>
      <c r="JZ69" s="262"/>
      <c r="KA69" s="262"/>
      <c r="KB69" s="262"/>
      <c r="KC69" s="262"/>
      <c r="KD69" s="262"/>
      <c r="KE69" s="262"/>
      <c r="KF69" s="262"/>
      <c r="KG69" s="262"/>
      <c r="KH69" s="262"/>
      <c r="KI69" s="262"/>
      <c r="KJ69" s="262"/>
      <c r="KK69" s="262"/>
      <c r="KL69" s="262"/>
      <c r="KM69" s="262"/>
      <c r="KN69" s="262"/>
      <c r="KO69" s="262"/>
      <c r="KP69" s="262"/>
      <c r="KQ69" s="262"/>
      <c r="KR69" s="262"/>
      <c r="KS69" s="262"/>
      <c r="KT69" s="262"/>
      <c r="KU69" s="262"/>
      <c r="KV69" s="262"/>
      <c r="KW69" s="262"/>
      <c r="KX69" s="262"/>
      <c r="KY69" s="262"/>
      <c r="KZ69" s="262"/>
      <c r="LA69" s="262"/>
      <c r="LB69" s="262"/>
      <c r="LC69" s="262"/>
      <c r="LD69" s="262"/>
      <c r="LE69" s="262"/>
      <c r="LF69" s="262"/>
      <c r="LG69" s="262"/>
      <c r="LH69" s="262"/>
      <c r="LI69" s="262"/>
      <c r="LJ69" s="262"/>
      <c r="LK69" s="262"/>
      <c r="LL69" s="262"/>
      <c r="LM69" s="262"/>
      <c r="LN69" s="262"/>
      <c r="LO69" s="262"/>
      <c r="LP69" s="262"/>
      <c r="LQ69" s="262"/>
      <c r="LR69" s="262"/>
      <c r="LS69" s="262"/>
      <c r="LT69" s="262"/>
      <c r="LU69" s="262"/>
      <c r="LV69" s="262"/>
      <c r="LW69" s="262"/>
      <c r="LX69" s="262"/>
      <c r="LY69" s="262"/>
      <c r="LZ69" s="262"/>
      <c r="MA69" s="262"/>
      <c r="MB69" s="262"/>
      <c r="MC69" s="262"/>
      <c r="MD69" s="262"/>
      <c r="ME69" s="262"/>
      <c r="MF69" s="262"/>
      <c r="MG69" s="262"/>
      <c r="MH69" s="262"/>
      <c r="MI69" s="262"/>
      <c r="MJ69" s="262"/>
      <c r="MK69" s="262"/>
      <c r="ML69" s="262"/>
      <c r="MM69" s="262"/>
      <c r="MN69" s="262"/>
      <c r="MO69" s="262"/>
      <c r="MP69" s="262"/>
      <c r="MQ69" s="262"/>
      <c r="MR69" s="262"/>
      <c r="MS69" s="262"/>
      <c r="MT69" s="262"/>
      <c r="MU69" s="262"/>
      <c r="MV69" s="262"/>
      <c r="MW69" s="262"/>
      <c r="MX69" s="262"/>
      <c r="MY69" s="262"/>
      <c r="MZ69" s="262"/>
      <c r="NA69" s="262"/>
      <c r="NB69" s="262"/>
      <c r="NC69" s="262"/>
      <c r="ND69" s="262"/>
      <c r="NE69" s="262"/>
      <c r="NF69" s="262"/>
      <c r="NG69" s="262"/>
      <c r="NH69" s="262"/>
      <c r="NI69" s="262"/>
      <c r="NJ69" s="262"/>
      <c r="NK69" s="262"/>
      <c r="NL69" s="262"/>
      <c r="NM69" s="262"/>
      <c r="NN69" s="262"/>
      <c r="NO69" s="262"/>
      <c r="NP69" s="262"/>
      <c r="NQ69" s="262"/>
      <c r="NR69" s="262"/>
      <c r="NS69" s="262"/>
      <c r="NT69" s="262"/>
      <c r="NU69" s="262"/>
      <c r="NV69" s="262"/>
      <c r="NW69" s="262"/>
      <c r="NX69" s="262"/>
      <c r="NY69" s="262"/>
      <c r="NZ69" s="262"/>
      <c r="OA69" s="262"/>
      <c r="OB69" s="262"/>
      <c r="OC69" s="262"/>
      <c r="OD69" s="262"/>
      <c r="OE69" s="262"/>
      <c r="OF69" s="262"/>
      <c r="OG69" s="262"/>
      <c r="OH69" s="262"/>
      <c r="OI69" s="262"/>
      <c r="OJ69" s="262"/>
      <c r="OK69" s="262"/>
      <c r="OL69" s="262"/>
      <c r="OM69" s="262"/>
      <c r="ON69" s="262"/>
      <c r="OO69" s="262"/>
      <c r="OP69" s="262"/>
      <c r="OQ69" s="262"/>
      <c r="OR69" s="262"/>
      <c r="OS69" s="262"/>
      <c r="OT69" s="262"/>
      <c r="OU69" s="262"/>
      <c r="OV69" s="262"/>
      <c r="OW69" s="262"/>
      <c r="OX69" s="262"/>
      <c r="OY69" s="262"/>
      <c r="OZ69" s="262"/>
      <c r="PA69" s="262"/>
      <c r="PB69" s="262"/>
      <c r="PC69" s="262"/>
      <c r="PD69" s="262"/>
      <c r="PE69" s="262"/>
      <c r="PF69" s="262"/>
      <c r="PG69" s="262"/>
      <c r="PH69" s="262"/>
      <c r="PI69" s="262"/>
      <c r="PJ69" s="262"/>
      <c r="PK69" s="262"/>
      <c r="PL69" s="262"/>
      <c r="PM69" s="262"/>
      <c r="PN69" s="262"/>
      <c r="PO69" s="262"/>
      <c r="PP69" s="262"/>
      <c r="PQ69" s="262"/>
      <c r="PR69" s="262"/>
      <c r="PS69" s="262"/>
      <c r="PT69" s="262"/>
      <c r="PU69" s="262"/>
      <c r="PV69" s="262"/>
      <c r="PW69" s="262"/>
      <c r="PX69" s="262"/>
      <c r="PY69" s="262"/>
      <c r="PZ69" s="262"/>
      <c r="QA69" s="262"/>
      <c r="QB69" s="262"/>
      <c r="QC69" s="262"/>
      <c r="QD69" s="262"/>
      <c r="QE69" s="262"/>
      <c r="QF69" s="262"/>
      <c r="QG69" s="262"/>
      <c r="QH69" s="262"/>
      <c r="QI69" s="262"/>
      <c r="QJ69" s="262"/>
      <c r="QK69" s="262"/>
      <c r="QL69" s="262"/>
      <c r="QM69" s="262"/>
      <c r="QN69" s="262"/>
      <c r="QO69" s="262"/>
      <c r="QP69" s="262"/>
      <c r="QQ69" s="262"/>
      <c r="QR69" s="262"/>
      <c r="QS69" s="262"/>
      <c r="QT69" s="262"/>
      <c r="QU69" s="262"/>
      <c r="QV69" s="262"/>
      <c r="QW69" s="262"/>
      <c r="QX69" s="262"/>
      <c r="QY69" s="262"/>
      <c r="QZ69" s="262"/>
      <c r="RA69" s="262"/>
      <c r="RB69" s="262"/>
      <c r="RC69" s="262"/>
      <c r="RD69" s="262"/>
      <c r="RE69" s="262"/>
      <c r="RF69" s="262"/>
      <c r="RG69" s="262"/>
      <c r="RH69" s="262"/>
      <c r="RI69" s="262"/>
      <c r="RJ69" s="262"/>
      <c r="RK69" s="262"/>
      <c r="RL69" s="262"/>
      <c r="RM69" s="262"/>
      <c r="RN69" s="262"/>
      <c r="RO69" s="262"/>
      <c r="RP69" s="262"/>
      <c r="RQ69" s="262"/>
      <c r="RR69" s="262"/>
      <c r="RS69" s="262"/>
      <c r="RT69" s="262"/>
      <c r="RU69" s="262"/>
      <c r="RV69" s="262"/>
      <c r="RW69" s="262"/>
      <c r="RX69" s="262"/>
      <c r="RY69" s="262"/>
      <c r="RZ69" s="262"/>
      <c r="SA69" s="262"/>
      <c r="SB69" s="262"/>
      <c r="SC69" s="262"/>
      <c r="SD69" s="262"/>
      <c r="SE69" s="262"/>
      <c r="SF69" s="262"/>
      <c r="SG69" s="262"/>
      <c r="SH69" s="262"/>
      <c r="SI69" s="262"/>
      <c r="SJ69" s="262"/>
      <c r="SK69" s="262"/>
      <c r="SL69" s="262"/>
      <c r="SM69" s="262"/>
      <c r="SN69" s="262"/>
      <c r="SO69" s="262"/>
      <c r="SP69" s="262"/>
      <c r="SQ69" s="262"/>
      <c r="SR69" s="262"/>
      <c r="SS69" s="262"/>
      <c r="ST69" s="262"/>
      <c r="SU69" s="262"/>
      <c r="SV69" s="262"/>
      <c r="SW69" s="262"/>
      <c r="SX69" s="262"/>
      <c r="SY69" s="262"/>
      <c r="SZ69" s="262"/>
      <c r="TA69" s="262"/>
      <c r="TB69" s="262"/>
      <c r="TC69" s="262"/>
      <c r="TD69" s="262"/>
      <c r="TE69" s="262"/>
      <c r="TF69" s="262"/>
      <c r="TG69" s="262"/>
      <c r="TH69" s="262"/>
      <c r="TI69" s="262"/>
      <c r="TJ69" s="262"/>
      <c r="TK69" s="262"/>
      <c r="TL69" s="262"/>
      <c r="TM69" s="262"/>
      <c r="TN69" s="262"/>
      <c r="TO69" s="262"/>
      <c r="TP69" s="262"/>
      <c r="TQ69" s="262"/>
      <c r="TR69" s="262"/>
      <c r="TS69" s="262"/>
      <c r="TT69" s="262"/>
      <c r="TU69" s="262"/>
      <c r="TV69" s="262"/>
      <c r="TW69" s="262"/>
      <c r="TX69" s="262"/>
      <c r="TY69" s="262"/>
      <c r="TZ69" s="262"/>
      <c r="UA69" s="262"/>
      <c r="UB69" s="262"/>
      <c r="UC69" s="262"/>
      <c r="UD69" s="262"/>
      <c r="UE69" s="262"/>
      <c r="UF69" s="262"/>
      <c r="UG69" s="262"/>
      <c r="UH69" s="262"/>
      <c r="UI69" s="262"/>
      <c r="UJ69" s="262"/>
      <c r="UK69" s="262"/>
      <c r="UL69" s="262"/>
      <c r="UM69" s="262"/>
      <c r="UN69" s="262"/>
      <c r="UO69" s="262"/>
      <c r="UP69" s="262"/>
      <c r="UQ69" s="262"/>
      <c r="UR69" s="262"/>
      <c r="US69" s="262"/>
      <c r="UT69" s="262"/>
      <c r="UU69" s="262"/>
      <c r="UV69" s="262"/>
      <c r="UW69" s="262"/>
      <c r="UX69" s="262"/>
      <c r="UY69" s="262"/>
      <c r="UZ69" s="262"/>
      <c r="VA69" s="262"/>
      <c r="VB69" s="262"/>
      <c r="VC69" s="262"/>
      <c r="VD69" s="262"/>
      <c r="VE69" s="262"/>
      <c r="VF69" s="262"/>
      <c r="VG69" s="262"/>
      <c r="VH69" s="262"/>
      <c r="VI69" s="262"/>
      <c r="VJ69" s="262"/>
      <c r="VK69" s="262"/>
      <c r="VL69" s="262"/>
      <c r="VM69" s="262"/>
      <c r="VN69" s="262"/>
      <c r="VO69" s="262"/>
      <c r="VP69" s="262"/>
      <c r="VQ69" s="262"/>
      <c r="VR69" s="262"/>
      <c r="VS69" s="262"/>
      <c r="VT69" s="262"/>
      <c r="VU69" s="262"/>
      <c r="VV69" s="262"/>
      <c r="VW69" s="262"/>
      <c r="VX69" s="262"/>
      <c r="VY69" s="262"/>
      <c r="VZ69" s="262"/>
      <c r="WA69" s="262"/>
      <c r="WB69" s="262"/>
      <c r="WC69" s="262"/>
      <c r="WD69" s="262"/>
      <c r="WE69" s="262"/>
      <c r="WF69" s="262"/>
      <c r="WG69" s="262"/>
      <c r="WH69" s="262"/>
      <c r="WI69" s="262"/>
      <c r="WJ69" s="262"/>
      <c r="WK69" s="262"/>
      <c r="WL69" s="262"/>
      <c r="WM69" s="262"/>
      <c r="WN69" s="262"/>
      <c r="WO69" s="262"/>
      <c r="WP69" s="262"/>
      <c r="WQ69" s="262"/>
      <c r="WR69" s="262"/>
      <c r="WS69" s="262"/>
      <c r="WT69" s="262"/>
      <c r="WU69" s="262"/>
      <c r="WV69" s="262"/>
      <c r="WW69" s="262"/>
      <c r="WX69" s="262"/>
      <c r="WY69" s="262"/>
      <c r="WZ69" s="262"/>
      <c r="XA69" s="262"/>
      <c r="XB69" s="262"/>
      <c r="XC69" s="262"/>
      <c r="XD69" s="262"/>
      <c r="XE69" s="262"/>
      <c r="XF69" s="262"/>
      <c r="XG69" s="262"/>
      <c r="XH69" s="262"/>
      <c r="XI69" s="262"/>
      <c r="XJ69" s="262"/>
      <c r="XK69" s="262"/>
      <c r="XL69" s="262"/>
      <c r="XM69" s="262"/>
      <c r="XN69" s="262"/>
      <c r="XO69" s="262"/>
      <c r="XP69" s="262"/>
      <c r="XQ69" s="262"/>
      <c r="XR69" s="262"/>
      <c r="XS69" s="262"/>
      <c r="XT69" s="262"/>
      <c r="XU69" s="262"/>
      <c r="XV69" s="262"/>
      <c r="XW69" s="262"/>
      <c r="XX69" s="262"/>
      <c r="XY69" s="262"/>
      <c r="XZ69" s="262"/>
      <c r="YA69" s="262"/>
      <c r="YB69" s="262"/>
      <c r="YC69" s="262"/>
      <c r="YD69" s="262"/>
      <c r="YE69" s="262"/>
      <c r="YF69" s="262"/>
      <c r="YG69" s="262"/>
      <c r="YH69" s="262"/>
      <c r="YI69" s="262"/>
      <c r="YJ69" s="262"/>
      <c r="YK69" s="262"/>
      <c r="YL69" s="262"/>
      <c r="YM69" s="262"/>
      <c r="YN69" s="262"/>
      <c r="YO69" s="262"/>
      <c r="YP69" s="262"/>
      <c r="YQ69" s="262"/>
      <c r="YR69" s="262"/>
      <c r="YS69" s="262"/>
      <c r="YT69" s="262"/>
      <c r="YU69" s="262"/>
      <c r="YV69" s="262"/>
      <c r="YW69" s="262"/>
      <c r="YX69" s="262"/>
      <c r="YY69" s="262"/>
      <c r="YZ69" s="262"/>
      <c r="ZA69" s="262"/>
      <c r="ZB69" s="262"/>
      <c r="ZC69" s="262"/>
      <c r="ZD69" s="262"/>
      <c r="ZE69" s="262"/>
      <c r="ZF69" s="262"/>
      <c r="ZG69" s="262"/>
      <c r="ZH69" s="262"/>
      <c r="ZI69" s="262"/>
      <c r="ZJ69" s="262"/>
      <c r="ZK69" s="262"/>
      <c r="ZL69" s="262"/>
      <c r="ZM69" s="262"/>
      <c r="ZN69" s="262"/>
      <c r="ZO69" s="262"/>
      <c r="ZP69" s="262"/>
      <c r="ZQ69" s="262"/>
      <c r="ZR69" s="262"/>
      <c r="ZS69" s="262"/>
      <c r="ZT69" s="262"/>
      <c r="ZU69" s="262"/>
      <c r="ZV69" s="262"/>
      <c r="ZW69" s="262"/>
      <c r="ZX69" s="262"/>
      <c r="ZY69" s="262"/>
      <c r="ZZ69" s="262"/>
      <c r="AAA69" s="262"/>
      <c r="AAB69" s="262"/>
      <c r="AAC69" s="262"/>
      <c r="AAD69" s="262"/>
      <c r="AAE69" s="262"/>
      <c r="AAF69" s="262"/>
      <c r="AAG69" s="262"/>
      <c r="AAH69" s="262"/>
      <c r="AAI69" s="262"/>
      <c r="AAJ69" s="262"/>
      <c r="AAK69" s="262"/>
      <c r="AAL69" s="262"/>
      <c r="AAM69" s="262"/>
      <c r="AAN69" s="262"/>
      <c r="AAO69" s="262"/>
      <c r="AAP69" s="262"/>
      <c r="AAQ69" s="262"/>
      <c r="AAR69" s="262"/>
      <c r="AAS69" s="262"/>
      <c r="AAT69" s="262"/>
      <c r="AAU69" s="262"/>
      <c r="AAV69" s="262"/>
      <c r="AAW69" s="262"/>
      <c r="AAX69" s="262"/>
      <c r="AAY69" s="262"/>
      <c r="AAZ69" s="262"/>
      <c r="ABA69" s="262"/>
      <c r="ABB69" s="262"/>
      <c r="ABC69" s="262"/>
      <c r="ABD69" s="262"/>
      <c r="ABE69" s="262"/>
      <c r="ABF69" s="262"/>
      <c r="ABG69" s="262"/>
      <c r="ABH69" s="262"/>
      <c r="ABI69" s="262"/>
      <c r="ABJ69" s="262"/>
      <c r="ABK69" s="262"/>
      <c r="ABL69" s="262"/>
      <c r="ABM69" s="262"/>
      <c r="ABN69" s="262"/>
      <c r="ABO69" s="262"/>
      <c r="ABP69" s="262"/>
      <c r="ABQ69" s="262"/>
      <c r="ABR69" s="262"/>
      <c r="ABS69" s="262"/>
      <c r="ABT69" s="262"/>
      <c r="ABU69" s="262"/>
      <c r="ABV69" s="262"/>
      <c r="ABW69" s="262"/>
      <c r="ABX69" s="262"/>
      <c r="ABY69" s="262"/>
      <c r="ABZ69" s="262"/>
      <c r="ACA69" s="262"/>
      <c r="ACB69" s="262"/>
      <c r="ACC69" s="262"/>
      <c r="ACD69" s="262"/>
      <c r="ACE69" s="262"/>
      <c r="ACF69" s="262"/>
      <c r="ACG69" s="262"/>
      <c r="ACH69" s="262"/>
      <c r="ACI69" s="262"/>
      <c r="ACJ69" s="262"/>
      <c r="ACK69" s="262"/>
      <c r="ACL69" s="262"/>
      <c r="ACM69" s="262"/>
      <c r="ACN69" s="262"/>
      <c r="ACO69" s="262"/>
      <c r="ACP69" s="262"/>
      <c r="ACQ69" s="262"/>
      <c r="ACR69" s="262"/>
      <c r="ACS69" s="262"/>
      <c r="ACT69" s="262"/>
      <c r="ACU69" s="262"/>
      <c r="ACV69" s="262"/>
      <c r="ACW69" s="262"/>
      <c r="ACX69" s="262"/>
      <c r="ACY69" s="262"/>
      <c r="ACZ69" s="262"/>
      <c r="ADA69" s="262"/>
      <c r="ADB69" s="262"/>
      <c r="ADC69" s="262"/>
      <c r="ADD69" s="262"/>
      <c r="ADE69" s="262"/>
      <c r="ADF69" s="262"/>
      <c r="ADG69" s="262"/>
      <c r="ADH69" s="262"/>
      <c r="ADI69" s="262"/>
      <c r="ADJ69" s="262"/>
      <c r="ADK69" s="262"/>
      <c r="ADL69" s="262"/>
      <c r="ADM69" s="262"/>
      <c r="ADN69" s="262"/>
      <c r="ADO69" s="262"/>
      <c r="ADP69" s="262"/>
      <c r="ADQ69" s="262"/>
      <c r="ADR69" s="262"/>
      <c r="ADS69" s="262"/>
      <c r="ADT69" s="262"/>
      <c r="ADU69" s="262"/>
      <c r="ADV69" s="262"/>
      <c r="ADW69" s="262"/>
      <c r="ADX69" s="262"/>
      <c r="ADY69" s="262"/>
      <c r="ADZ69" s="262"/>
      <c r="AEA69" s="262"/>
      <c r="AEB69" s="262"/>
      <c r="AEC69" s="262"/>
      <c r="AED69" s="262"/>
      <c r="AEE69" s="262"/>
      <c r="AEF69" s="262"/>
      <c r="AEG69" s="262"/>
      <c r="AEH69" s="262"/>
      <c r="AEI69" s="262"/>
      <c r="AEJ69" s="262"/>
      <c r="AEK69" s="262"/>
      <c r="AEL69" s="262"/>
      <c r="AEM69" s="262"/>
      <c r="AEN69" s="262"/>
      <c r="AEO69" s="262"/>
      <c r="AEP69" s="262"/>
      <c r="AEQ69" s="262"/>
      <c r="AER69" s="262"/>
      <c r="AES69" s="262"/>
      <c r="AET69" s="262"/>
      <c r="AEU69" s="262"/>
      <c r="AEV69" s="262"/>
      <c r="AEW69" s="262"/>
      <c r="AEX69" s="262"/>
      <c r="AEY69" s="262"/>
      <c r="AEZ69" s="262"/>
      <c r="AFA69" s="262"/>
      <c r="AFB69" s="262"/>
      <c r="AFC69" s="262"/>
      <c r="AFD69" s="262"/>
      <c r="AFE69" s="262"/>
      <c r="AFF69" s="262"/>
      <c r="AFG69" s="262"/>
      <c r="AFH69" s="262"/>
      <c r="AFI69" s="262"/>
      <c r="AFJ69" s="262"/>
      <c r="AFK69" s="262"/>
      <c r="AFL69" s="262"/>
      <c r="AFM69" s="262"/>
      <c r="AFN69" s="262"/>
      <c r="AFO69" s="262"/>
      <c r="AFP69" s="262"/>
      <c r="AFQ69" s="262"/>
      <c r="AFR69" s="262"/>
      <c r="AFS69" s="262"/>
      <c r="AFT69" s="262"/>
      <c r="AFU69" s="262"/>
      <c r="AFV69" s="262"/>
      <c r="AFW69" s="262"/>
      <c r="AFX69" s="262"/>
      <c r="AFY69" s="262"/>
      <c r="AFZ69" s="262"/>
      <c r="AGA69" s="262"/>
      <c r="AGB69" s="262"/>
      <c r="AGC69" s="262"/>
      <c r="AGD69" s="262"/>
      <c r="AGE69" s="262"/>
      <c r="AGF69" s="262"/>
      <c r="AGG69" s="262"/>
      <c r="AGH69" s="262"/>
      <c r="AGI69" s="262"/>
      <c r="AGJ69" s="262"/>
      <c r="AGK69" s="262"/>
      <c r="AGL69" s="262"/>
      <c r="AGM69" s="262"/>
      <c r="AGN69" s="262"/>
      <c r="AGO69" s="262"/>
      <c r="AGP69" s="262"/>
      <c r="AGQ69" s="262"/>
      <c r="AGR69" s="262"/>
      <c r="AGS69" s="262"/>
      <c r="AGT69" s="262"/>
      <c r="AGU69" s="262"/>
      <c r="AGV69" s="262"/>
      <c r="AGW69" s="262"/>
      <c r="AGX69" s="262"/>
      <c r="AGY69" s="262"/>
      <c r="AGZ69" s="262"/>
      <c r="AHA69" s="262"/>
      <c r="AHB69" s="262"/>
      <c r="AHC69" s="262"/>
      <c r="AHD69" s="262"/>
      <c r="AHE69" s="262"/>
      <c r="AHF69" s="262"/>
      <c r="AHG69" s="262"/>
      <c r="AHH69" s="262"/>
      <c r="AHI69" s="262"/>
      <c r="AHJ69" s="262"/>
      <c r="AHK69" s="262"/>
      <c r="AHL69" s="262"/>
      <c r="AHM69" s="262"/>
      <c r="AHN69" s="262"/>
      <c r="AHO69" s="262"/>
      <c r="AHP69" s="262"/>
      <c r="AHQ69" s="262"/>
      <c r="AHR69" s="262"/>
      <c r="AHS69" s="262"/>
      <c r="AHT69" s="262"/>
      <c r="AHU69" s="262"/>
      <c r="AHV69" s="262"/>
      <c r="AHW69" s="262"/>
      <c r="AHX69" s="262"/>
      <c r="AHY69" s="262"/>
      <c r="AHZ69" s="262"/>
      <c r="AIA69" s="262"/>
      <c r="AIB69" s="262"/>
      <c r="AIC69" s="262"/>
      <c r="AID69" s="262"/>
      <c r="AIE69" s="262"/>
      <c r="AIF69" s="262"/>
      <c r="AIG69" s="262"/>
      <c r="AIH69" s="262"/>
      <c r="AII69" s="262"/>
      <c r="AIJ69" s="262"/>
      <c r="AIK69" s="262"/>
      <c r="AIL69" s="262"/>
      <c r="AIM69" s="262"/>
      <c r="AIN69" s="262"/>
      <c r="AIO69" s="262"/>
      <c r="AIP69" s="262"/>
      <c r="AIQ69" s="262"/>
      <c r="AIR69" s="262"/>
      <c r="AIS69" s="262"/>
      <c r="AIT69" s="262"/>
      <c r="AIU69" s="262"/>
      <c r="AIV69" s="262"/>
      <c r="AIW69" s="262"/>
      <c r="AIX69" s="262"/>
      <c r="AIY69" s="262"/>
      <c r="AIZ69" s="262"/>
      <c r="AJA69" s="262"/>
      <c r="AJB69" s="262"/>
      <c r="AJC69" s="262"/>
      <c r="AJD69" s="262"/>
      <c r="AJE69" s="262"/>
      <c r="AJF69" s="262"/>
      <c r="AJG69" s="262"/>
      <c r="AJH69" s="262"/>
      <c r="AJI69" s="262"/>
      <c r="AJJ69" s="262"/>
      <c r="AJK69" s="262"/>
      <c r="AJL69" s="262"/>
      <c r="AJM69" s="262"/>
      <c r="AJN69" s="262"/>
      <c r="AJO69" s="262"/>
      <c r="AJP69" s="262"/>
      <c r="AJQ69" s="262"/>
      <c r="AJR69" s="262"/>
      <c r="AJS69" s="262"/>
      <c r="AJT69" s="262"/>
      <c r="AJU69" s="262"/>
      <c r="AJV69" s="262"/>
      <c r="AJW69" s="262"/>
      <c r="AJX69" s="262"/>
      <c r="AJY69" s="262"/>
      <c r="AJZ69" s="262"/>
      <c r="AKA69" s="262"/>
      <c r="AKB69" s="262"/>
      <c r="AKC69" s="262"/>
      <c r="AKD69" s="262"/>
      <c r="AKE69" s="262"/>
      <c r="AKF69" s="262"/>
      <c r="AKG69" s="262"/>
      <c r="AKH69" s="262"/>
      <c r="AKI69" s="262"/>
      <c r="AKJ69" s="262"/>
      <c r="AKK69" s="262"/>
      <c r="AKL69" s="262"/>
      <c r="AKM69" s="262"/>
      <c r="AKN69" s="262"/>
      <c r="AKO69" s="262"/>
      <c r="AKP69" s="262"/>
      <c r="AKQ69" s="262"/>
      <c r="AKR69" s="262"/>
      <c r="AKS69" s="262"/>
      <c r="AKT69" s="262"/>
      <c r="AKU69" s="262"/>
      <c r="AKV69" s="262"/>
      <c r="AKW69" s="262"/>
      <c r="AKX69" s="262"/>
      <c r="AKY69" s="262"/>
      <c r="AKZ69" s="262"/>
      <c r="ALA69" s="262"/>
      <c r="ALB69" s="262"/>
      <c r="ALC69" s="262"/>
      <c r="ALD69" s="262"/>
      <c r="ALE69" s="262"/>
      <c r="ALF69" s="262"/>
      <c r="ALG69" s="262"/>
      <c r="ALH69" s="262"/>
      <c r="ALI69" s="262"/>
      <c r="ALJ69" s="262"/>
      <c r="ALK69" s="262"/>
      <c r="ALL69" s="262"/>
      <c r="ALM69" s="262"/>
      <c r="ALN69" s="262"/>
      <c r="ALO69" s="262"/>
      <c r="ALP69" s="262"/>
      <c r="ALQ69" s="262"/>
      <c r="ALR69" s="262"/>
      <c r="ALS69" s="262"/>
      <c r="ALT69" s="262"/>
      <c r="ALU69" s="262"/>
      <c r="ALV69" s="262"/>
      <c r="ALW69" s="262"/>
      <c r="ALX69" s="262"/>
      <c r="ALY69" s="262"/>
      <c r="ALZ69" s="262"/>
      <c r="AMA69" s="262"/>
      <c r="AMB69" s="262"/>
      <c r="AMC69" s="262"/>
      <c r="AMD69" s="262"/>
      <c r="AME69" s="262"/>
      <c r="AMF69" s="262"/>
      <c r="AMG69" s="262"/>
      <c r="AMH69" s="262"/>
      <c r="AMI69" s="262"/>
      <c r="AMJ69" s="262"/>
      <c r="AMK69" s="262"/>
    </row>
    <row r="70" spans="1:1025" s="463" customFormat="1" ht="20.25" customHeight="1">
      <c r="A70" s="279"/>
      <c r="B70" s="481" t="s">
        <v>819</v>
      </c>
      <c r="C70" s="481"/>
      <c r="D70" s="481"/>
      <c r="E70" s="481"/>
      <c r="F70" s="481"/>
      <c r="G70" s="481"/>
      <c r="H70" s="481"/>
      <c r="I70" s="481"/>
      <c r="J70" s="481"/>
      <c r="K70" s="481"/>
      <c r="L70" s="481"/>
      <c r="M70" s="481"/>
      <c r="N70" s="481"/>
      <c r="O70" s="481"/>
      <c r="P70" s="481"/>
      <c r="Q70" s="481"/>
      <c r="R70" s="481"/>
      <c r="S70" s="481"/>
      <c r="T70" s="481"/>
      <c r="U70" s="481"/>
      <c r="V70" s="481"/>
      <c r="W70" s="481"/>
      <c r="X70" s="481"/>
      <c r="Y70" s="481"/>
      <c r="Z70" s="505" t="s">
        <v>338</v>
      </c>
      <c r="AA70" s="505"/>
      <c r="AB70" s="505"/>
      <c r="AC70" s="262"/>
      <c r="AD70" s="262"/>
      <c r="AE70" s="262"/>
      <c r="AF70" s="262"/>
      <c r="AG70" s="262"/>
      <c r="AH70" s="262"/>
      <c r="AI70" s="262"/>
      <c r="AJ70" s="262"/>
      <c r="AK70" s="262"/>
      <c r="AL70" s="262"/>
      <c r="AM70" s="262"/>
      <c r="AN70" s="262"/>
      <c r="AO70" s="262"/>
      <c r="AP70" s="262"/>
      <c r="AQ70" s="262"/>
      <c r="AR70" s="262"/>
      <c r="AS70" s="262"/>
      <c r="AT70" s="262"/>
      <c r="AU70" s="262"/>
      <c r="AV70" s="262"/>
      <c r="AW70" s="262"/>
      <c r="AX70" s="262"/>
      <c r="AY70" s="262"/>
      <c r="AZ70" s="262"/>
      <c r="BA70" s="262"/>
      <c r="BB70" s="262"/>
      <c r="BC70" s="262"/>
      <c r="BD70" s="262"/>
      <c r="BE70" s="262"/>
      <c r="BF70" s="262"/>
      <c r="BG70" s="262"/>
      <c r="BH70" s="262"/>
      <c r="BI70" s="262"/>
      <c r="BJ70" s="262"/>
      <c r="BK70" s="262"/>
      <c r="BL70" s="262"/>
      <c r="BM70" s="262"/>
      <c r="BN70" s="262"/>
      <c r="BO70" s="262"/>
      <c r="BP70" s="262"/>
      <c r="BQ70" s="262"/>
      <c r="BR70" s="262"/>
      <c r="BS70" s="262"/>
      <c r="BT70" s="262"/>
      <c r="BU70" s="262"/>
      <c r="BV70" s="262"/>
      <c r="BW70" s="262"/>
      <c r="BX70" s="262"/>
      <c r="BY70" s="262"/>
      <c r="BZ70" s="262"/>
      <c r="CA70" s="262"/>
      <c r="CB70" s="262"/>
      <c r="CC70" s="262"/>
      <c r="CD70" s="262"/>
      <c r="CE70" s="262"/>
      <c r="CF70" s="262"/>
      <c r="CG70" s="262"/>
      <c r="CH70" s="262"/>
      <c r="CI70" s="262"/>
      <c r="CJ70" s="262"/>
      <c r="CK70" s="262"/>
      <c r="CL70" s="262"/>
      <c r="CM70" s="262"/>
      <c r="CN70" s="262"/>
      <c r="CO70" s="262"/>
      <c r="CP70" s="262"/>
      <c r="CQ70" s="262"/>
      <c r="CR70" s="262"/>
      <c r="CS70" s="262"/>
      <c r="CT70" s="262"/>
      <c r="CU70" s="262"/>
      <c r="CV70" s="262"/>
      <c r="CW70" s="262"/>
      <c r="CX70" s="262"/>
      <c r="CY70" s="262"/>
      <c r="CZ70" s="262"/>
      <c r="DA70" s="262"/>
      <c r="DB70" s="262"/>
      <c r="DC70" s="262"/>
      <c r="DD70" s="262"/>
      <c r="DE70" s="262"/>
      <c r="DF70" s="262"/>
      <c r="DG70" s="262"/>
      <c r="DH70" s="262"/>
      <c r="DI70" s="262"/>
      <c r="DJ70" s="262"/>
      <c r="DK70" s="262"/>
      <c r="DL70" s="262"/>
      <c r="DM70" s="262"/>
      <c r="DN70" s="262"/>
      <c r="DO70" s="262"/>
      <c r="DP70" s="262"/>
      <c r="DQ70" s="262"/>
      <c r="DR70" s="262"/>
      <c r="DS70" s="262"/>
      <c r="DT70" s="262"/>
      <c r="DU70" s="262"/>
      <c r="DV70" s="262"/>
      <c r="DW70" s="262"/>
      <c r="DX70" s="262"/>
      <c r="DY70" s="262"/>
      <c r="DZ70" s="262"/>
      <c r="EA70" s="262"/>
      <c r="EB70" s="262"/>
      <c r="EC70" s="262"/>
      <c r="ED70" s="262"/>
      <c r="EE70" s="262"/>
      <c r="EF70" s="262"/>
      <c r="EG70" s="262"/>
      <c r="EH70" s="262"/>
      <c r="EI70" s="262"/>
      <c r="EJ70" s="262"/>
      <c r="EK70" s="262"/>
      <c r="EL70" s="262"/>
      <c r="EM70" s="262"/>
      <c r="EN70" s="262"/>
      <c r="EO70" s="262"/>
      <c r="EP70" s="262"/>
      <c r="EQ70" s="262"/>
      <c r="ER70" s="262"/>
      <c r="ES70" s="262"/>
      <c r="ET70" s="262"/>
      <c r="EU70" s="262"/>
      <c r="EV70" s="262"/>
      <c r="EW70" s="262"/>
      <c r="EX70" s="262"/>
      <c r="EY70" s="262"/>
      <c r="EZ70" s="262"/>
      <c r="FA70" s="262"/>
      <c r="FB70" s="262"/>
      <c r="FC70" s="262"/>
      <c r="FD70" s="262"/>
      <c r="FE70" s="262"/>
      <c r="FF70" s="262"/>
      <c r="FG70" s="262"/>
      <c r="FH70" s="262"/>
      <c r="FI70" s="262"/>
      <c r="FJ70" s="262"/>
      <c r="FK70" s="262"/>
      <c r="FL70" s="262"/>
      <c r="FM70" s="262"/>
      <c r="FN70" s="262"/>
      <c r="FO70" s="262"/>
      <c r="FP70" s="262"/>
      <c r="FQ70" s="262"/>
      <c r="FR70" s="262"/>
      <c r="FS70" s="262"/>
      <c r="FT70" s="262"/>
      <c r="FU70" s="262"/>
      <c r="FV70" s="262"/>
      <c r="FW70" s="262"/>
      <c r="FX70" s="262"/>
      <c r="FY70" s="262"/>
      <c r="FZ70" s="262"/>
      <c r="GA70" s="262"/>
      <c r="GB70" s="262"/>
      <c r="GC70" s="262"/>
      <c r="GD70" s="262"/>
      <c r="GE70" s="262"/>
      <c r="GF70" s="262"/>
      <c r="GG70" s="262"/>
      <c r="GH70" s="262"/>
      <c r="GI70" s="262"/>
      <c r="GJ70" s="262"/>
      <c r="GK70" s="262"/>
      <c r="GL70" s="262"/>
      <c r="GM70" s="262"/>
      <c r="GN70" s="262"/>
      <c r="GO70" s="262"/>
      <c r="GP70" s="262"/>
      <c r="GQ70" s="262"/>
      <c r="GR70" s="262"/>
      <c r="GS70" s="262"/>
      <c r="GT70" s="262"/>
      <c r="GU70" s="262"/>
      <c r="GV70" s="262"/>
      <c r="GW70" s="262"/>
      <c r="GX70" s="262"/>
      <c r="GY70" s="262"/>
      <c r="GZ70" s="262"/>
      <c r="HA70" s="262"/>
      <c r="HB70" s="262"/>
      <c r="HC70" s="262"/>
      <c r="HD70" s="262"/>
      <c r="HE70" s="262"/>
      <c r="HF70" s="262"/>
      <c r="HG70" s="262"/>
      <c r="HH70" s="262"/>
      <c r="HI70" s="262"/>
      <c r="HJ70" s="262"/>
      <c r="HK70" s="262"/>
      <c r="HL70" s="262"/>
      <c r="HM70" s="262"/>
      <c r="HN70" s="262"/>
      <c r="HO70" s="262"/>
      <c r="HP70" s="262"/>
      <c r="HQ70" s="262"/>
      <c r="HR70" s="262"/>
      <c r="HS70" s="262"/>
      <c r="HT70" s="262"/>
      <c r="HU70" s="262"/>
      <c r="HV70" s="262"/>
      <c r="HW70" s="262"/>
      <c r="HX70" s="262"/>
      <c r="HY70" s="262"/>
      <c r="HZ70" s="262"/>
      <c r="IA70" s="262"/>
      <c r="IB70" s="262"/>
      <c r="IC70" s="262"/>
      <c r="ID70" s="262"/>
      <c r="IE70" s="262"/>
      <c r="IF70" s="262"/>
      <c r="IG70" s="262"/>
      <c r="IH70" s="262"/>
      <c r="II70" s="262"/>
      <c r="IJ70" s="262"/>
      <c r="IK70" s="262"/>
      <c r="IL70" s="262"/>
      <c r="IM70" s="262"/>
      <c r="IN70" s="262"/>
      <c r="IO70" s="262"/>
      <c r="IP70" s="262"/>
      <c r="IQ70" s="262"/>
      <c r="IR70" s="262"/>
      <c r="IS70" s="262"/>
      <c r="IT70" s="262"/>
      <c r="IU70" s="262"/>
      <c r="IV70" s="262"/>
      <c r="IW70" s="262"/>
      <c r="IX70" s="262"/>
      <c r="IY70" s="262"/>
      <c r="IZ70" s="262"/>
      <c r="JA70" s="262"/>
      <c r="JB70" s="262"/>
      <c r="JC70" s="262"/>
      <c r="JD70" s="262"/>
      <c r="JE70" s="262"/>
      <c r="JF70" s="262"/>
      <c r="JG70" s="262"/>
      <c r="JH70" s="262"/>
      <c r="JI70" s="262"/>
      <c r="JJ70" s="262"/>
      <c r="JK70" s="262"/>
      <c r="JL70" s="262"/>
      <c r="JM70" s="262"/>
      <c r="JN70" s="262"/>
      <c r="JO70" s="262"/>
      <c r="JP70" s="262"/>
      <c r="JQ70" s="262"/>
      <c r="JR70" s="262"/>
      <c r="JS70" s="262"/>
      <c r="JT70" s="262"/>
      <c r="JU70" s="262"/>
      <c r="JV70" s="262"/>
      <c r="JW70" s="262"/>
      <c r="JX70" s="262"/>
      <c r="JY70" s="262"/>
      <c r="JZ70" s="262"/>
      <c r="KA70" s="262"/>
      <c r="KB70" s="262"/>
      <c r="KC70" s="262"/>
      <c r="KD70" s="262"/>
      <c r="KE70" s="262"/>
      <c r="KF70" s="262"/>
      <c r="KG70" s="262"/>
      <c r="KH70" s="262"/>
      <c r="KI70" s="262"/>
      <c r="KJ70" s="262"/>
      <c r="KK70" s="262"/>
      <c r="KL70" s="262"/>
      <c r="KM70" s="262"/>
      <c r="KN70" s="262"/>
      <c r="KO70" s="262"/>
      <c r="KP70" s="262"/>
      <c r="KQ70" s="262"/>
      <c r="KR70" s="262"/>
      <c r="KS70" s="262"/>
      <c r="KT70" s="262"/>
      <c r="KU70" s="262"/>
      <c r="KV70" s="262"/>
      <c r="KW70" s="262"/>
      <c r="KX70" s="262"/>
      <c r="KY70" s="262"/>
      <c r="KZ70" s="262"/>
      <c r="LA70" s="262"/>
      <c r="LB70" s="262"/>
      <c r="LC70" s="262"/>
      <c r="LD70" s="262"/>
      <c r="LE70" s="262"/>
      <c r="LF70" s="262"/>
      <c r="LG70" s="262"/>
      <c r="LH70" s="262"/>
      <c r="LI70" s="262"/>
      <c r="LJ70" s="262"/>
      <c r="LK70" s="262"/>
      <c r="LL70" s="262"/>
      <c r="LM70" s="262"/>
      <c r="LN70" s="262"/>
      <c r="LO70" s="262"/>
      <c r="LP70" s="262"/>
      <c r="LQ70" s="262"/>
      <c r="LR70" s="262"/>
      <c r="LS70" s="262"/>
      <c r="LT70" s="262"/>
      <c r="LU70" s="262"/>
      <c r="LV70" s="262"/>
      <c r="LW70" s="262"/>
      <c r="LX70" s="262"/>
      <c r="LY70" s="262"/>
      <c r="LZ70" s="262"/>
      <c r="MA70" s="262"/>
      <c r="MB70" s="262"/>
      <c r="MC70" s="262"/>
      <c r="MD70" s="262"/>
      <c r="ME70" s="262"/>
      <c r="MF70" s="262"/>
      <c r="MG70" s="262"/>
      <c r="MH70" s="262"/>
      <c r="MI70" s="262"/>
      <c r="MJ70" s="262"/>
      <c r="MK70" s="262"/>
      <c r="ML70" s="262"/>
      <c r="MM70" s="262"/>
      <c r="MN70" s="262"/>
      <c r="MO70" s="262"/>
      <c r="MP70" s="262"/>
      <c r="MQ70" s="262"/>
      <c r="MR70" s="262"/>
      <c r="MS70" s="262"/>
      <c r="MT70" s="262"/>
      <c r="MU70" s="262"/>
      <c r="MV70" s="262"/>
      <c r="MW70" s="262"/>
      <c r="MX70" s="262"/>
      <c r="MY70" s="262"/>
      <c r="MZ70" s="262"/>
      <c r="NA70" s="262"/>
      <c r="NB70" s="262"/>
      <c r="NC70" s="262"/>
      <c r="ND70" s="262"/>
      <c r="NE70" s="262"/>
      <c r="NF70" s="262"/>
      <c r="NG70" s="262"/>
      <c r="NH70" s="262"/>
      <c r="NI70" s="262"/>
      <c r="NJ70" s="262"/>
      <c r="NK70" s="262"/>
      <c r="NL70" s="262"/>
      <c r="NM70" s="262"/>
      <c r="NN70" s="262"/>
      <c r="NO70" s="262"/>
      <c r="NP70" s="262"/>
      <c r="NQ70" s="262"/>
      <c r="NR70" s="262"/>
      <c r="NS70" s="262"/>
      <c r="NT70" s="262"/>
      <c r="NU70" s="262"/>
      <c r="NV70" s="262"/>
      <c r="NW70" s="262"/>
      <c r="NX70" s="262"/>
      <c r="NY70" s="262"/>
      <c r="NZ70" s="262"/>
      <c r="OA70" s="262"/>
      <c r="OB70" s="262"/>
      <c r="OC70" s="262"/>
      <c r="OD70" s="262"/>
      <c r="OE70" s="262"/>
      <c r="OF70" s="262"/>
      <c r="OG70" s="262"/>
      <c r="OH70" s="262"/>
      <c r="OI70" s="262"/>
      <c r="OJ70" s="262"/>
      <c r="OK70" s="262"/>
      <c r="OL70" s="262"/>
      <c r="OM70" s="262"/>
      <c r="ON70" s="262"/>
      <c r="OO70" s="262"/>
      <c r="OP70" s="262"/>
      <c r="OQ70" s="262"/>
      <c r="OR70" s="262"/>
      <c r="OS70" s="262"/>
      <c r="OT70" s="262"/>
      <c r="OU70" s="262"/>
      <c r="OV70" s="262"/>
      <c r="OW70" s="262"/>
      <c r="OX70" s="262"/>
      <c r="OY70" s="262"/>
      <c r="OZ70" s="262"/>
      <c r="PA70" s="262"/>
      <c r="PB70" s="262"/>
      <c r="PC70" s="262"/>
      <c r="PD70" s="262"/>
      <c r="PE70" s="262"/>
      <c r="PF70" s="262"/>
      <c r="PG70" s="262"/>
      <c r="PH70" s="262"/>
      <c r="PI70" s="262"/>
      <c r="PJ70" s="262"/>
      <c r="PK70" s="262"/>
      <c r="PL70" s="262"/>
      <c r="PM70" s="262"/>
      <c r="PN70" s="262"/>
      <c r="PO70" s="262"/>
      <c r="PP70" s="262"/>
      <c r="PQ70" s="262"/>
      <c r="PR70" s="262"/>
      <c r="PS70" s="262"/>
      <c r="PT70" s="262"/>
      <c r="PU70" s="262"/>
      <c r="PV70" s="262"/>
      <c r="PW70" s="262"/>
      <c r="PX70" s="262"/>
      <c r="PY70" s="262"/>
      <c r="PZ70" s="262"/>
      <c r="QA70" s="262"/>
      <c r="QB70" s="262"/>
      <c r="QC70" s="262"/>
      <c r="QD70" s="262"/>
      <c r="QE70" s="262"/>
      <c r="QF70" s="262"/>
      <c r="QG70" s="262"/>
      <c r="QH70" s="262"/>
      <c r="QI70" s="262"/>
      <c r="QJ70" s="262"/>
      <c r="QK70" s="262"/>
      <c r="QL70" s="262"/>
      <c r="QM70" s="262"/>
      <c r="QN70" s="262"/>
      <c r="QO70" s="262"/>
      <c r="QP70" s="262"/>
      <c r="QQ70" s="262"/>
      <c r="QR70" s="262"/>
      <c r="QS70" s="262"/>
      <c r="QT70" s="262"/>
      <c r="QU70" s="262"/>
      <c r="QV70" s="262"/>
      <c r="QW70" s="262"/>
      <c r="QX70" s="262"/>
      <c r="QY70" s="262"/>
      <c r="QZ70" s="262"/>
      <c r="RA70" s="262"/>
      <c r="RB70" s="262"/>
      <c r="RC70" s="262"/>
      <c r="RD70" s="262"/>
      <c r="RE70" s="262"/>
      <c r="RF70" s="262"/>
      <c r="RG70" s="262"/>
      <c r="RH70" s="262"/>
      <c r="RI70" s="262"/>
      <c r="RJ70" s="262"/>
      <c r="RK70" s="262"/>
      <c r="RL70" s="262"/>
      <c r="RM70" s="262"/>
      <c r="RN70" s="262"/>
      <c r="RO70" s="262"/>
      <c r="RP70" s="262"/>
      <c r="RQ70" s="262"/>
      <c r="RR70" s="262"/>
      <c r="RS70" s="262"/>
      <c r="RT70" s="262"/>
      <c r="RU70" s="262"/>
      <c r="RV70" s="262"/>
      <c r="RW70" s="262"/>
      <c r="RX70" s="262"/>
      <c r="RY70" s="262"/>
      <c r="RZ70" s="262"/>
      <c r="SA70" s="262"/>
      <c r="SB70" s="262"/>
      <c r="SC70" s="262"/>
      <c r="SD70" s="262"/>
      <c r="SE70" s="262"/>
      <c r="SF70" s="262"/>
      <c r="SG70" s="262"/>
      <c r="SH70" s="262"/>
      <c r="SI70" s="262"/>
      <c r="SJ70" s="262"/>
      <c r="SK70" s="262"/>
      <c r="SL70" s="262"/>
      <c r="SM70" s="262"/>
      <c r="SN70" s="262"/>
      <c r="SO70" s="262"/>
      <c r="SP70" s="262"/>
      <c r="SQ70" s="262"/>
      <c r="SR70" s="262"/>
      <c r="SS70" s="262"/>
      <c r="ST70" s="262"/>
      <c r="SU70" s="262"/>
      <c r="SV70" s="262"/>
      <c r="SW70" s="262"/>
      <c r="SX70" s="262"/>
      <c r="SY70" s="262"/>
      <c r="SZ70" s="262"/>
      <c r="TA70" s="262"/>
      <c r="TB70" s="262"/>
      <c r="TC70" s="262"/>
      <c r="TD70" s="262"/>
      <c r="TE70" s="262"/>
      <c r="TF70" s="262"/>
      <c r="TG70" s="262"/>
      <c r="TH70" s="262"/>
      <c r="TI70" s="262"/>
      <c r="TJ70" s="262"/>
      <c r="TK70" s="262"/>
      <c r="TL70" s="262"/>
      <c r="TM70" s="262"/>
      <c r="TN70" s="262"/>
      <c r="TO70" s="262"/>
      <c r="TP70" s="262"/>
      <c r="TQ70" s="262"/>
      <c r="TR70" s="262"/>
      <c r="TS70" s="262"/>
      <c r="TT70" s="262"/>
      <c r="TU70" s="262"/>
      <c r="TV70" s="262"/>
      <c r="TW70" s="262"/>
      <c r="TX70" s="262"/>
      <c r="TY70" s="262"/>
      <c r="TZ70" s="262"/>
      <c r="UA70" s="262"/>
      <c r="UB70" s="262"/>
      <c r="UC70" s="262"/>
      <c r="UD70" s="262"/>
      <c r="UE70" s="262"/>
      <c r="UF70" s="262"/>
      <c r="UG70" s="262"/>
      <c r="UH70" s="262"/>
      <c r="UI70" s="262"/>
      <c r="UJ70" s="262"/>
      <c r="UK70" s="262"/>
      <c r="UL70" s="262"/>
      <c r="UM70" s="262"/>
      <c r="UN70" s="262"/>
      <c r="UO70" s="262"/>
      <c r="UP70" s="262"/>
      <c r="UQ70" s="262"/>
      <c r="UR70" s="262"/>
      <c r="US70" s="262"/>
      <c r="UT70" s="262"/>
      <c r="UU70" s="262"/>
      <c r="UV70" s="262"/>
      <c r="UW70" s="262"/>
      <c r="UX70" s="262"/>
      <c r="UY70" s="262"/>
      <c r="UZ70" s="262"/>
      <c r="VA70" s="262"/>
      <c r="VB70" s="262"/>
      <c r="VC70" s="262"/>
      <c r="VD70" s="262"/>
      <c r="VE70" s="262"/>
      <c r="VF70" s="262"/>
      <c r="VG70" s="262"/>
      <c r="VH70" s="262"/>
      <c r="VI70" s="262"/>
      <c r="VJ70" s="262"/>
      <c r="VK70" s="262"/>
      <c r="VL70" s="262"/>
      <c r="VM70" s="262"/>
      <c r="VN70" s="262"/>
      <c r="VO70" s="262"/>
      <c r="VP70" s="262"/>
      <c r="VQ70" s="262"/>
      <c r="VR70" s="262"/>
      <c r="VS70" s="262"/>
      <c r="VT70" s="262"/>
      <c r="VU70" s="262"/>
      <c r="VV70" s="262"/>
      <c r="VW70" s="262"/>
      <c r="VX70" s="262"/>
      <c r="VY70" s="262"/>
      <c r="VZ70" s="262"/>
      <c r="WA70" s="262"/>
      <c r="WB70" s="262"/>
      <c r="WC70" s="262"/>
      <c r="WD70" s="262"/>
      <c r="WE70" s="262"/>
      <c r="WF70" s="262"/>
      <c r="WG70" s="262"/>
      <c r="WH70" s="262"/>
      <c r="WI70" s="262"/>
      <c r="WJ70" s="262"/>
      <c r="WK70" s="262"/>
      <c r="WL70" s="262"/>
      <c r="WM70" s="262"/>
      <c r="WN70" s="262"/>
      <c r="WO70" s="262"/>
      <c r="WP70" s="262"/>
      <c r="WQ70" s="262"/>
      <c r="WR70" s="262"/>
      <c r="WS70" s="262"/>
      <c r="WT70" s="262"/>
      <c r="WU70" s="262"/>
      <c r="WV70" s="262"/>
      <c r="WW70" s="262"/>
      <c r="WX70" s="262"/>
      <c r="WY70" s="262"/>
      <c r="WZ70" s="262"/>
      <c r="XA70" s="262"/>
      <c r="XB70" s="262"/>
      <c r="XC70" s="262"/>
      <c r="XD70" s="262"/>
      <c r="XE70" s="262"/>
      <c r="XF70" s="262"/>
      <c r="XG70" s="262"/>
      <c r="XH70" s="262"/>
      <c r="XI70" s="262"/>
      <c r="XJ70" s="262"/>
      <c r="XK70" s="262"/>
      <c r="XL70" s="262"/>
      <c r="XM70" s="262"/>
      <c r="XN70" s="262"/>
      <c r="XO70" s="262"/>
      <c r="XP70" s="262"/>
      <c r="XQ70" s="262"/>
      <c r="XR70" s="262"/>
      <c r="XS70" s="262"/>
      <c r="XT70" s="262"/>
      <c r="XU70" s="262"/>
      <c r="XV70" s="262"/>
      <c r="XW70" s="262"/>
      <c r="XX70" s="262"/>
      <c r="XY70" s="262"/>
      <c r="XZ70" s="262"/>
      <c r="YA70" s="262"/>
      <c r="YB70" s="262"/>
      <c r="YC70" s="262"/>
      <c r="YD70" s="262"/>
      <c r="YE70" s="262"/>
      <c r="YF70" s="262"/>
      <c r="YG70" s="262"/>
      <c r="YH70" s="262"/>
      <c r="YI70" s="262"/>
      <c r="YJ70" s="262"/>
      <c r="YK70" s="262"/>
      <c r="YL70" s="262"/>
      <c r="YM70" s="262"/>
      <c r="YN70" s="262"/>
      <c r="YO70" s="262"/>
      <c r="YP70" s="262"/>
      <c r="YQ70" s="262"/>
      <c r="YR70" s="262"/>
      <c r="YS70" s="262"/>
      <c r="YT70" s="262"/>
      <c r="YU70" s="262"/>
      <c r="YV70" s="262"/>
      <c r="YW70" s="262"/>
      <c r="YX70" s="262"/>
      <c r="YY70" s="262"/>
      <c r="YZ70" s="262"/>
      <c r="ZA70" s="262"/>
      <c r="ZB70" s="262"/>
      <c r="ZC70" s="262"/>
      <c r="ZD70" s="262"/>
      <c r="ZE70" s="262"/>
      <c r="ZF70" s="262"/>
      <c r="ZG70" s="262"/>
      <c r="ZH70" s="262"/>
      <c r="ZI70" s="262"/>
      <c r="ZJ70" s="262"/>
      <c r="ZK70" s="262"/>
      <c r="ZL70" s="262"/>
      <c r="ZM70" s="262"/>
      <c r="ZN70" s="262"/>
      <c r="ZO70" s="262"/>
      <c r="ZP70" s="262"/>
      <c r="ZQ70" s="262"/>
      <c r="ZR70" s="262"/>
      <c r="ZS70" s="262"/>
      <c r="ZT70" s="262"/>
      <c r="ZU70" s="262"/>
      <c r="ZV70" s="262"/>
      <c r="ZW70" s="262"/>
      <c r="ZX70" s="262"/>
      <c r="ZY70" s="262"/>
      <c r="ZZ70" s="262"/>
      <c r="AAA70" s="262"/>
      <c r="AAB70" s="262"/>
      <c r="AAC70" s="262"/>
      <c r="AAD70" s="262"/>
      <c r="AAE70" s="262"/>
      <c r="AAF70" s="262"/>
      <c r="AAG70" s="262"/>
      <c r="AAH70" s="262"/>
      <c r="AAI70" s="262"/>
      <c r="AAJ70" s="262"/>
      <c r="AAK70" s="262"/>
      <c r="AAL70" s="262"/>
      <c r="AAM70" s="262"/>
      <c r="AAN70" s="262"/>
      <c r="AAO70" s="262"/>
      <c r="AAP70" s="262"/>
      <c r="AAQ70" s="262"/>
      <c r="AAR70" s="262"/>
      <c r="AAS70" s="262"/>
      <c r="AAT70" s="262"/>
      <c r="AAU70" s="262"/>
      <c r="AAV70" s="262"/>
      <c r="AAW70" s="262"/>
      <c r="AAX70" s="262"/>
      <c r="AAY70" s="262"/>
      <c r="AAZ70" s="262"/>
      <c r="ABA70" s="262"/>
      <c r="ABB70" s="262"/>
      <c r="ABC70" s="262"/>
      <c r="ABD70" s="262"/>
      <c r="ABE70" s="262"/>
      <c r="ABF70" s="262"/>
      <c r="ABG70" s="262"/>
      <c r="ABH70" s="262"/>
      <c r="ABI70" s="262"/>
      <c r="ABJ70" s="262"/>
      <c r="ABK70" s="262"/>
      <c r="ABL70" s="262"/>
      <c r="ABM70" s="262"/>
      <c r="ABN70" s="262"/>
      <c r="ABO70" s="262"/>
      <c r="ABP70" s="262"/>
      <c r="ABQ70" s="262"/>
      <c r="ABR70" s="262"/>
      <c r="ABS70" s="262"/>
      <c r="ABT70" s="262"/>
      <c r="ABU70" s="262"/>
      <c r="ABV70" s="262"/>
      <c r="ABW70" s="262"/>
      <c r="ABX70" s="262"/>
      <c r="ABY70" s="262"/>
      <c r="ABZ70" s="262"/>
      <c r="ACA70" s="262"/>
      <c r="ACB70" s="262"/>
      <c r="ACC70" s="262"/>
      <c r="ACD70" s="262"/>
      <c r="ACE70" s="262"/>
      <c r="ACF70" s="262"/>
      <c r="ACG70" s="262"/>
      <c r="ACH70" s="262"/>
      <c r="ACI70" s="262"/>
      <c r="ACJ70" s="262"/>
      <c r="ACK70" s="262"/>
      <c r="ACL70" s="262"/>
      <c r="ACM70" s="262"/>
      <c r="ACN70" s="262"/>
      <c r="ACO70" s="262"/>
      <c r="ACP70" s="262"/>
      <c r="ACQ70" s="262"/>
      <c r="ACR70" s="262"/>
      <c r="ACS70" s="262"/>
      <c r="ACT70" s="262"/>
      <c r="ACU70" s="262"/>
      <c r="ACV70" s="262"/>
      <c r="ACW70" s="262"/>
      <c r="ACX70" s="262"/>
      <c r="ACY70" s="262"/>
      <c r="ACZ70" s="262"/>
      <c r="ADA70" s="262"/>
      <c r="ADB70" s="262"/>
      <c r="ADC70" s="262"/>
      <c r="ADD70" s="262"/>
      <c r="ADE70" s="262"/>
      <c r="ADF70" s="262"/>
      <c r="ADG70" s="262"/>
      <c r="ADH70" s="262"/>
      <c r="ADI70" s="262"/>
      <c r="ADJ70" s="262"/>
      <c r="ADK70" s="262"/>
      <c r="ADL70" s="262"/>
      <c r="ADM70" s="262"/>
      <c r="ADN70" s="262"/>
      <c r="ADO70" s="262"/>
      <c r="ADP70" s="262"/>
      <c r="ADQ70" s="262"/>
      <c r="ADR70" s="262"/>
      <c r="ADS70" s="262"/>
      <c r="ADT70" s="262"/>
      <c r="ADU70" s="262"/>
      <c r="ADV70" s="262"/>
      <c r="ADW70" s="262"/>
      <c r="ADX70" s="262"/>
      <c r="ADY70" s="262"/>
      <c r="ADZ70" s="262"/>
      <c r="AEA70" s="262"/>
      <c r="AEB70" s="262"/>
      <c r="AEC70" s="262"/>
      <c r="AED70" s="262"/>
      <c r="AEE70" s="262"/>
      <c r="AEF70" s="262"/>
      <c r="AEG70" s="262"/>
      <c r="AEH70" s="262"/>
      <c r="AEI70" s="262"/>
      <c r="AEJ70" s="262"/>
      <c r="AEK70" s="262"/>
      <c r="AEL70" s="262"/>
      <c r="AEM70" s="262"/>
      <c r="AEN70" s="262"/>
      <c r="AEO70" s="262"/>
      <c r="AEP70" s="262"/>
      <c r="AEQ70" s="262"/>
      <c r="AER70" s="262"/>
      <c r="AES70" s="262"/>
      <c r="AET70" s="262"/>
      <c r="AEU70" s="262"/>
      <c r="AEV70" s="262"/>
      <c r="AEW70" s="262"/>
      <c r="AEX70" s="262"/>
      <c r="AEY70" s="262"/>
      <c r="AEZ70" s="262"/>
      <c r="AFA70" s="262"/>
      <c r="AFB70" s="262"/>
      <c r="AFC70" s="262"/>
      <c r="AFD70" s="262"/>
      <c r="AFE70" s="262"/>
      <c r="AFF70" s="262"/>
      <c r="AFG70" s="262"/>
      <c r="AFH70" s="262"/>
      <c r="AFI70" s="262"/>
      <c r="AFJ70" s="262"/>
      <c r="AFK70" s="262"/>
      <c r="AFL70" s="262"/>
      <c r="AFM70" s="262"/>
      <c r="AFN70" s="262"/>
      <c r="AFO70" s="262"/>
      <c r="AFP70" s="262"/>
      <c r="AFQ70" s="262"/>
      <c r="AFR70" s="262"/>
      <c r="AFS70" s="262"/>
      <c r="AFT70" s="262"/>
      <c r="AFU70" s="262"/>
      <c r="AFV70" s="262"/>
      <c r="AFW70" s="262"/>
      <c r="AFX70" s="262"/>
      <c r="AFY70" s="262"/>
      <c r="AFZ70" s="262"/>
      <c r="AGA70" s="262"/>
      <c r="AGB70" s="262"/>
      <c r="AGC70" s="262"/>
      <c r="AGD70" s="262"/>
      <c r="AGE70" s="262"/>
      <c r="AGF70" s="262"/>
      <c r="AGG70" s="262"/>
      <c r="AGH70" s="262"/>
      <c r="AGI70" s="262"/>
      <c r="AGJ70" s="262"/>
      <c r="AGK70" s="262"/>
      <c r="AGL70" s="262"/>
      <c r="AGM70" s="262"/>
      <c r="AGN70" s="262"/>
      <c r="AGO70" s="262"/>
      <c r="AGP70" s="262"/>
      <c r="AGQ70" s="262"/>
      <c r="AGR70" s="262"/>
      <c r="AGS70" s="262"/>
      <c r="AGT70" s="262"/>
      <c r="AGU70" s="262"/>
      <c r="AGV70" s="262"/>
      <c r="AGW70" s="262"/>
      <c r="AGX70" s="262"/>
      <c r="AGY70" s="262"/>
      <c r="AGZ70" s="262"/>
      <c r="AHA70" s="262"/>
      <c r="AHB70" s="262"/>
      <c r="AHC70" s="262"/>
      <c r="AHD70" s="262"/>
      <c r="AHE70" s="262"/>
      <c r="AHF70" s="262"/>
      <c r="AHG70" s="262"/>
      <c r="AHH70" s="262"/>
      <c r="AHI70" s="262"/>
      <c r="AHJ70" s="262"/>
      <c r="AHK70" s="262"/>
      <c r="AHL70" s="262"/>
      <c r="AHM70" s="262"/>
      <c r="AHN70" s="262"/>
      <c r="AHO70" s="262"/>
      <c r="AHP70" s="262"/>
      <c r="AHQ70" s="262"/>
      <c r="AHR70" s="262"/>
      <c r="AHS70" s="262"/>
      <c r="AHT70" s="262"/>
      <c r="AHU70" s="262"/>
      <c r="AHV70" s="262"/>
      <c r="AHW70" s="262"/>
      <c r="AHX70" s="262"/>
      <c r="AHY70" s="262"/>
      <c r="AHZ70" s="262"/>
      <c r="AIA70" s="262"/>
      <c r="AIB70" s="262"/>
      <c r="AIC70" s="262"/>
      <c r="AID70" s="262"/>
      <c r="AIE70" s="262"/>
      <c r="AIF70" s="262"/>
      <c r="AIG70" s="262"/>
      <c r="AIH70" s="262"/>
      <c r="AII70" s="262"/>
      <c r="AIJ70" s="262"/>
      <c r="AIK70" s="262"/>
      <c r="AIL70" s="262"/>
      <c r="AIM70" s="262"/>
      <c r="AIN70" s="262"/>
      <c r="AIO70" s="262"/>
      <c r="AIP70" s="262"/>
      <c r="AIQ70" s="262"/>
      <c r="AIR70" s="262"/>
      <c r="AIS70" s="262"/>
      <c r="AIT70" s="262"/>
      <c r="AIU70" s="262"/>
      <c r="AIV70" s="262"/>
      <c r="AIW70" s="262"/>
      <c r="AIX70" s="262"/>
      <c r="AIY70" s="262"/>
      <c r="AIZ70" s="262"/>
      <c r="AJA70" s="262"/>
      <c r="AJB70" s="262"/>
      <c r="AJC70" s="262"/>
      <c r="AJD70" s="262"/>
      <c r="AJE70" s="262"/>
      <c r="AJF70" s="262"/>
      <c r="AJG70" s="262"/>
      <c r="AJH70" s="262"/>
      <c r="AJI70" s="262"/>
      <c r="AJJ70" s="262"/>
      <c r="AJK70" s="262"/>
      <c r="AJL70" s="262"/>
      <c r="AJM70" s="262"/>
      <c r="AJN70" s="262"/>
      <c r="AJO70" s="262"/>
      <c r="AJP70" s="262"/>
      <c r="AJQ70" s="262"/>
      <c r="AJR70" s="262"/>
      <c r="AJS70" s="262"/>
      <c r="AJT70" s="262"/>
      <c r="AJU70" s="262"/>
      <c r="AJV70" s="262"/>
      <c r="AJW70" s="262"/>
      <c r="AJX70" s="262"/>
      <c r="AJY70" s="262"/>
      <c r="AJZ70" s="262"/>
      <c r="AKA70" s="262"/>
      <c r="AKB70" s="262"/>
      <c r="AKC70" s="262"/>
      <c r="AKD70" s="262"/>
      <c r="AKE70" s="262"/>
      <c r="AKF70" s="262"/>
      <c r="AKG70" s="262"/>
      <c r="AKH70" s="262"/>
      <c r="AKI70" s="262"/>
      <c r="AKJ70" s="262"/>
      <c r="AKK70" s="262"/>
      <c r="AKL70" s="262"/>
      <c r="AKM70" s="262"/>
      <c r="AKN70" s="262"/>
      <c r="AKO70" s="262"/>
      <c r="AKP70" s="262"/>
      <c r="AKQ70" s="262"/>
      <c r="AKR70" s="262"/>
      <c r="AKS70" s="262"/>
      <c r="AKT70" s="262"/>
      <c r="AKU70" s="262"/>
      <c r="AKV70" s="262"/>
      <c r="AKW70" s="262"/>
      <c r="AKX70" s="262"/>
      <c r="AKY70" s="262"/>
      <c r="AKZ70" s="262"/>
      <c r="ALA70" s="262"/>
      <c r="ALB70" s="262"/>
      <c r="ALC70" s="262"/>
      <c r="ALD70" s="262"/>
      <c r="ALE70" s="262"/>
      <c r="ALF70" s="262"/>
      <c r="ALG70" s="262"/>
      <c r="ALH70" s="262"/>
      <c r="ALI70" s="262"/>
      <c r="ALJ70" s="262"/>
      <c r="ALK70" s="262"/>
      <c r="ALL70" s="262"/>
      <c r="ALM70" s="262"/>
      <c r="ALN70" s="262"/>
      <c r="ALO70" s="262"/>
      <c r="ALP70" s="262"/>
      <c r="ALQ70" s="262"/>
      <c r="ALR70" s="262"/>
      <c r="ALS70" s="262"/>
      <c r="ALT70" s="262"/>
      <c r="ALU70" s="262"/>
      <c r="ALV70" s="262"/>
      <c r="ALW70" s="262"/>
      <c r="ALX70" s="262"/>
      <c r="ALY70" s="262"/>
      <c r="ALZ70" s="262"/>
      <c r="AMA70" s="262"/>
      <c r="AMB70" s="262"/>
      <c r="AMC70" s="262"/>
      <c r="AMD70" s="262"/>
      <c r="AME70" s="262"/>
      <c r="AMF70" s="262"/>
      <c r="AMG70" s="262"/>
      <c r="AMH70" s="262"/>
      <c r="AMI70" s="262"/>
      <c r="AMJ70" s="262"/>
      <c r="AMK70" s="262"/>
    </row>
    <row r="71" spans="1:1025" s="463" customFormat="1" ht="20.25" customHeight="1">
      <c r="A71" s="279"/>
      <c r="B71" s="481"/>
      <c r="C71" s="481"/>
      <c r="D71" s="481"/>
      <c r="E71" s="481"/>
      <c r="F71" s="481"/>
      <c r="G71" s="481"/>
      <c r="H71" s="481"/>
      <c r="I71" s="481"/>
      <c r="J71" s="481"/>
      <c r="K71" s="481"/>
      <c r="L71" s="481"/>
      <c r="M71" s="481"/>
      <c r="N71" s="481"/>
      <c r="O71" s="481"/>
      <c r="P71" s="481"/>
      <c r="Q71" s="481"/>
      <c r="R71" s="481"/>
      <c r="S71" s="481"/>
      <c r="T71" s="481"/>
      <c r="U71" s="481"/>
      <c r="V71" s="481"/>
      <c r="W71" s="481"/>
      <c r="X71" s="481"/>
      <c r="Y71" s="481"/>
      <c r="Z71" s="505"/>
      <c r="AA71" s="505"/>
      <c r="AB71" s="505"/>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c r="BH71" s="262"/>
      <c r="BI71" s="262"/>
      <c r="BJ71" s="262"/>
      <c r="BK71" s="262"/>
      <c r="BL71" s="262"/>
      <c r="BM71" s="262"/>
      <c r="BN71" s="262"/>
      <c r="BO71" s="262"/>
      <c r="BP71" s="262"/>
      <c r="BQ71" s="262"/>
      <c r="BR71" s="262"/>
      <c r="BS71" s="262"/>
      <c r="BT71" s="262"/>
      <c r="BU71" s="262"/>
      <c r="BV71" s="262"/>
      <c r="BW71" s="262"/>
      <c r="BX71" s="262"/>
      <c r="BY71" s="262"/>
      <c r="BZ71" s="262"/>
      <c r="CA71" s="262"/>
      <c r="CB71" s="262"/>
      <c r="CC71" s="262"/>
      <c r="CD71" s="262"/>
      <c r="CE71" s="262"/>
      <c r="CF71" s="262"/>
      <c r="CG71" s="262"/>
      <c r="CH71" s="262"/>
      <c r="CI71" s="262"/>
      <c r="CJ71" s="262"/>
      <c r="CK71" s="262"/>
      <c r="CL71" s="262"/>
      <c r="CM71" s="262"/>
      <c r="CN71" s="262"/>
      <c r="CO71" s="262"/>
      <c r="CP71" s="262"/>
      <c r="CQ71" s="262"/>
      <c r="CR71" s="262"/>
      <c r="CS71" s="262"/>
      <c r="CT71" s="262"/>
      <c r="CU71" s="262"/>
      <c r="CV71" s="262"/>
      <c r="CW71" s="262"/>
      <c r="CX71" s="262"/>
      <c r="CY71" s="262"/>
      <c r="CZ71" s="262"/>
      <c r="DA71" s="262"/>
      <c r="DB71" s="262"/>
      <c r="DC71" s="262"/>
      <c r="DD71" s="262"/>
      <c r="DE71" s="262"/>
      <c r="DF71" s="262"/>
      <c r="DG71" s="262"/>
      <c r="DH71" s="262"/>
      <c r="DI71" s="262"/>
      <c r="DJ71" s="262"/>
      <c r="DK71" s="262"/>
      <c r="DL71" s="262"/>
      <c r="DM71" s="262"/>
      <c r="DN71" s="262"/>
      <c r="DO71" s="262"/>
      <c r="DP71" s="262"/>
      <c r="DQ71" s="262"/>
      <c r="DR71" s="262"/>
      <c r="DS71" s="262"/>
      <c r="DT71" s="262"/>
      <c r="DU71" s="262"/>
      <c r="DV71" s="262"/>
      <c r="DW71" s="262"/>
      <c r="DX71" s="262"/>
      <c r="DY71" s="262"/>
      <c r="DZ71" s="262"/>
      <c r="EA71" s="262"/>
      <c r="EB71" s="262"/>
      <c r="EC71" s="262"/>
      <c r="ED71" s="262"/>
      <c r="EE71" s="262"/>
      <c r="EF71" s="262"/>
      <c r="EG71" s="262"/>
      <c r="EH71" s="262"/>
      <c r="EI71" s="262"/>
      <c r="EJ71" s="262"/>
      <c r="EK71" s="262"/>
      <c r="EL71" s="262"/>
      <c r="EM71" s="262"/>
      <c r="EN71" s="262"/>
      <c r="EO71" s="262"/>
      <c r="EP71" s="262"/>
      <c r="EQ71" s="262"/>
      <c r="ER71" s="262"/>
      <c r="ES71" s="262"/>
      <c r="ET71" s="262"/>
      <c r="EU71" s="262"/>
      <c r="EV71" s="262"/>
      <c r="EW71" s="262"/>
      <c r="EX71" s="262"/>
      <c r="EY71" s="262"/>
      <c r="EZ71" s="262"/>
      <c r="FA71" s="262"/>
      <c r="FB71" s="262"/>
      <c r="FC71" s="262"/>
      <c r="FD71" s="262"/>
      <c r="FE71" s="262"/>
      <c r="FF71" s="262"/>
      <c r="FG71" s="262"/>
      <c r="FH71" s="262"/>
      <c r="FI71" s="262"/>
      <c r="FJ71" s="262"/>
      <c r="FK71" s="262"/>
      <c r="FL71" s="262"/>
      <c r="FM71" s="262"/>
      <c r="FN71" s="262"/>
      <c r="FO71" s="262"/>
      <c r="FP71" s="262"/>
      <c r="FQ71" s="262"/>
      <c r="FR71" s="262"/>
      <c r="FS71" s="262"/>
      <c r="FT71" s="262"/>
      <c r="FU71" s="262"/>
      <c r="FV71" s="262"/>
      <c r="FW71" s="262"/>
      <c r="FX71" s="262"/>
      <c r="FY71" s="262"/>
      <c r="FZ71" s="262"/>
      <c r="GA71" s="262"/>
      <c r="GB71" s="262"/>
      <c r="GC71" s="262"/>
      <c r="GD71" s="262"/>
      <c r="GE71" s="262"/>
      <c r="GF71" s="262"/>
      <c r="GG71" s="262"/>
      <c r="GH71" s="262"/>
      <c r="GI71" s="262"/>
      <c r="GJ71" s="262"/>
      <c r="GK71" s="262"/>
      <c r="GL71" s="262"/>
      <c r="GM71" s="262"/>
      <c r="GN71" s="262"/>
      <c r="GO71" s="262"/>
      <c r="GP71" s="262"/>
      <c r="GQ71" s="262"/>
      <c r="GR71" s="262"/>
      <c r="GS71" s="262"/>
      <c r="GT71" s="262"/>
      <c r="GU71" s="262"/>
      <c r="GV71" s="262"/>
      <c r="GW71" s="262"/>
      <c r="GX71" s="262"/>
      <c r="GY71" s="262"/>
      <c r="GZ71" s="262"/>
      <c r="HA71" s="262"/>
      <c r="HB71" s="262"/>
      <c r="HC71" s="262"/>
      <c r="HD71" s="262"/>
      <c r="HE71" s="262"/>
      <c r="HF71" s="262"/>
      <c r="HG71" s="262"/>
      <c r="HH71" s="262"/>
      <c r="HI71" s="262"/>
      <c r="HJ71" s="262"/>
      <c r="HK71" s="262"/>
      <c r="HL71" s="262"/>
      <c r="HM71" s="262"/>
      <c r="HN71" s="262"/>
      <c r="HO71" s="262"/>
      <c r="HP71" s="262"/>
      <c r="HQ71" s="262"/>
      <c r="HR71" s="262"/>
      <c r="HS71" s="262"/>
      <c r="HT71" s="262"/>
      <c r="HU71" s="262"/>
      <c r="HV71" s="262"/>
      <c r="HW71" s="262"/>
      <c r="HX71" s="262"/>
      <c r="HY71" s="262"/>
      <c r="HZ71" s="262"/>
      <c r="IA71" s="262"/>
      <c r="IB71" s="262"/>
      <c r="IC71" s="262"/>
      <c r="ID71" s="262"/>
      <c r="IE71" s="262"/>
      <c r="IF71" s="262"/>
      <c r="IG71" s="262"/>
      <c r="IH71" s="262"/>
      <c r="II71" s="262"/>
      <c r="IJ71" s="262"/>
      <c r="IK71" s="262"/>
      <c r="IL71" s="262"/>
      <c r="IM71" s="262"/>
      <c r="IN71" s="262"/>
      <c r="IO71" s="262"/>
      <c r="IP71" s="262"/>
      <c r="IQ71" s="262"/>
      <c r="IR71" s="262"/>
      <c r="IS71" s="262"/>
      <c r="IT71" s="262"/>
      <c r="IU71" s="262"/>
      <c r="IV71" s="262"/>
      <c r="IW71" s="262"/>
      <c r="IX71" s="262"/>
      <c r="IY71" s="262"/>
      <c r="IZ71" s="262"/>
      <c r="JA71" s="262"/>
      <c r="JB71" s="262"/>
      <c r="JC71" s="262"/>
      <c r="JD71" s="262"/>
      <c r="JE71" s="262"/>
      <c r="JF71" s="262"/>
      <c r="JG71" s="262"/>
      <c r="JH71" s="262"/>
      <c r="JI71" s="262"/>
      <c r="JJ71" s="262"/>
      <c r="JK71" s="262"/>
      <c r="JL71" s="262"/>
      <c r="JM71" s="262"/>
      <c r="JN71" s="262"/>
      <c r="JO71" s="262"/>
      <c r="JP71" s="262"/>
      <c r="JQ71" s="262"/>
      <c r="JR71" s="262"/>
      <c r="JS71" s="262"/>
      <c r="JT71" s="262"/>
      <c r="JU71" s="262"/>
      <c r="JV71" s="262"/>
      <c r="JW71" s="262"/>
      <c r="JX71" s="262"/>
      <c r="JY71" s="262"/>
      <c r="JZ71" s="262"/>
      <c r="KA71" s="262"/>
      <c r="KB71" s="262"/>
      <c r="KC71" s="262"/>
      <c r="KD71" s="262"/>
      <c r="KE71" s="262"/>
      <c r="KF71" s="262"/>
      <c r="KG71" s="262"/>
      <c r="KH71" s="262"/>
      <c r="KI71" s="262"/>
      <c r="KJ71" s="262"/>
      <c r="KK71" s="262"/>
      <c r="KL71" s="262"/>
      <c r="KM71" s="262"/>
      <c r="KN71" s="262"/>
      <c r="KO71" s="262"/>
      <c r="KP71" s="262"/>
      <c r="KQ71" s="262"/>
      <c r="KR71" s="262"/>
      <c r="KS71" s="262"/>
      <c r="KT71" s="262"/>
      <c r="KU71" s="262"/>
      <c r="KV71" s="262"/>
      <c r="KW71" s="262"/>
      <c r="KX71" s="262"/>
      <c r="KY71" s="262"/>
      <c r="KZ71" s="262"/>
      <c r="LA71" s="262"/>
      <c r="LB71" s="262"/>
      <c r="LC71" s="262"/>
      <c r="LD71" s="262"/>
      <c r="LE71" s="262"/>
      <c r="LF71" s="262"/>
      <c r="LG71" s="262"/>
      <c r="LH71" s="262"/>
      <c r="LI71" s="262"/>
      <c r="LJ71" s="262"/>
      <c r="LK71" s="262"/>
      <c r="LL71" s="262"/>
      <c r="LM71" s="262"/>
      <c r="LN71" s="262"/>
      <c r="LO71" s="262"/>
      <c r="LP71" s="262"/>
      <c r="LQ71" s="262"/>
      <c r="LR71" s="262"/>
      <c r="LS71" s="262"/>
      <c r="LT71" s="262"/>
      <c r="LU71" s="262"/>
      <c r="LV71" s="262"/>
      <c r="LW71" s="262"/>
      <c r="LX71" s="262"/>
      <c r="LY71" s="262"/>
      <c r="LZ71" s="262"/>
      <c r="MA71" s="262"/>
      <c r="MB71" s="262"/>
      <c r="MC71" s="262"/>
      <c r="MD71" s="262"/>
      <c r="ME71" s="262"/>
      <c r="MF71" s="262"/>
      <c r="MG71" s="262"/>
      <c r="MH71" s="262"/>
      <c r="MI71" s="262"/>
      <c r="MJ71" s="262"/>
      <c r="MK71" s="262"/>
      <c r="ML71" s="262"/>
      <c r="MM71" s="262"/>
      <c r="MN71" s="262"/>
      <c r="MO71" s="262"/>
      <c r="MP71" s="262"/>
      <c r="MQ71" s="262"/>
      <c r="MR71" s="262"/>
      <c r="MS71" s="262"/>
      <c r="MT71" s="262"/>
      <c r="MU71" s="262"/>
      <c r="MV71" s="262"/>
      <c r="MW71" s="262"/>
      <c r="MX71" s="262"/>
      <c r="MY71" s="262"/>
      <c r="MZ71" s="262"/>
      <c r="NA71" s="262"/>
      <c r="NB71" s="262"/>
      <c r="NC71" s="262"/>
      <c r="ND71" s="262"/>
      <c r="NE71" s="262"/>
      <c r="NF71" s="262"/>
      <c r="NG71" s="262"/>
      <c r="NH71" s="262"/>
      <c r="NI71" s="262"/>
      <c r="NJ71" s="262"/>
      <c r="NK71" s="262"/>
      <c r="NL71" s="262"/>
      <c r="NM71" s="262"/>
      <c r="NN71" s="262"/>
      <c r="NO71" s="262"/>
      <c r="NP71" s="262"/>
      <c r="NQ71" s="262"/>
      <c r="NR71" s="262"/>
      <c r="NS71" s="262"/>
      <c r="NT71" s="262"/>
      <c r="NU71" s="262"/>
      <c r="NV71" s="262"/>
      <c r="NW71" s="262"/>
      <c r="NX71" s="262"/>
      <c r="NY71" s="262"/>
      <c r="NZ71" s="262"/>
      <c r="OA71" s="262"/>
      <c r="OB71" s="262"/>
      <c r="OC71" s="262"/>
      <c r="OD71" s="262"/>
      <c r="OE71" s="262"/>
      <c r="OF71" s="262"/>
      <c r="OG71" s="262"/>
      <c r="OH71" s="262"/>
      <c r="OI71" s="262"/>
      <c r="OJ71" s="262"/>
      <c r="OK71" s="262"/>
      <c r="OL71" s="262"/>
      <c r="OM71" s="262"/>
      <c r="ON71" s="262"/>
      <c r="OO71" s="262"/>
      <c r="OP71" s="262"/>
      <c r="OQ71" s="262"/>
      <c r="OR71" s="262"/>
      <c r="OS71" s="262"/>
      <c r="OT71" s="262"/>
      <c r="OU71" s="262"/>
      <c r="OV71" s="262"/>
      <c r="OW71" s="262"/>
      <c r="OX71" s="262"/>
      <c r="OY71" s="262"/>
      <c r="OZ71" s="262"/>
      <c r="PA71" s="262"/>
      <c r="PB71" s="262"/>
      <c r="PC71" s="262"/>
      <c r="PD71" s="262"/>
      <c r="PE71" s="262"/>
      <c r="PF71" s="262"/>
      <c r="PG71" s="262"/>
      <c r="PH71" s="262"/>
      <c r="PI71" s="262"/>
      <c r="PJ71" s="262"/>
      <c r="PK71" s="262"/>
      <c r="PL71" s="262"/>
      <c r="PM71" s="262"/>
      <c r="PN71" s="262"/>
      <c r="PO71" s="262"/>
      <c r="PP71" s="262"/>
      <c r="PQ71" s="262"/>
      <c r="PR71" s="262"/>
      <c r="PS71" s="262"/>
      <c r="PT71" s="262"/>
      <c r="PU71" s="262"/>
      <c r="PV71" s="262"/>
      <c r="PW71" s="262"/>
      <c r="PX71" s="262"/>
      <c r="PY71" s="262"/>
      <c r="PZ71" s="262"/>
      <c r="QA71" s="262"/>
      <c r="QB71" s="262"/>
      <c r="QC71" s="262"/>
      <c r="QD71" s="262"/>
      <c r="QE71" s="262"/>
      <c r="QF71" s="262"/>
      <c r="QG71" s="262"/>
      <c r="QH71" s="262"/>
      <c r="QI71" s="262"/>
      <c r="QJ71" s="262"/>
      <c r="QK71" s="262"/>
      <c r="QL71" s="262"/>
      <c r="QM71" s="262"/>
      <c r="QN71" s="262"/>
      <c r="QO71" s="262"/>
      <c r="QP71" s="262"/>
      <c r="QQ71" s="262"/>
      <c r="QR71" s="262"/>
      <c r="QS71" s="262"/>
      <c r="QT71" s="262"/>
      <c r="QU71" s="262"/>
      <c r="QV71" s="262"/>
      <c r="QW71" s="262"/>
      <c r="QX71" s="262"/>
      <c r="QY71" s="262"/>
      <c r="QZ71" s="262"/>
      <c r="RA71" s="262"/>
      <c r="RB71" s="262"/>
      <c r="RC71" s="262"/>
      <c r="RD71" s="262"/>
      <c r="RE71" s="262"/>
      <c r="RF71" s="262"/>
      <c r="RG71" s="262"/>
      <c r="RH71" s="262"/>
      <c r="RI71" s="262"/>
      <c r="RJ71" s="262"/>
      <c r="RK71" s="262"/>
      <c r="RL71" s="262"/>
      <c r="RM71" s="262"/>
      <c r="RN71" s="262"/>
      <c r="RO71" s="262"/>
      <c r="RP71" s="262"/>
      <c r="RQ71" s="262"/>
      <c r="RR71" s="262"/>
      <c r="RS71" s="262"/>
      <c r="RT71" s="262"/>
      <c r="RU71" s="262"/>
      <c r="RV71" s="262"/>
      <c r="RW71" s="262"/>
      <c r="RX71" s="262"/>
      <c r="RY71" s="262"/>
      <c r="RZ71" s="262"/>
      <c r="SA71" s="262"/>
      <c r="SB71" s="262"/>
      <c r="SC71" s="262"/>
      <c r="SD71" s="262"/>
      <c r="SE71" s="262"/>
      <c r="SF71" s="262"/>
      <c r="SG71" s="262"/>
      <c r="SH71" s="262"/>
      <c r="SI71" s="262"/>
      <c r="SJ71" s="262"/>
      <c r="SK71" s="262"/>
      <c r="SL71" s="262"/>
      <c r="SM71" s="262"/>
      <c r="SN71" s="262"/>
      <c r="SO71" s="262"/>
      <c r="SP71" s="262"/>
      <c r="SQ71" s="262"/>
      <c r="SR71" s="262"/>
      <c r="SS71" s="262"/>
      <c r="ST71" s="262"/>
      <c r="SU71" s="262"/>
      <c r="SV71" s="262"/>
      <c r="SW71" s="262"/>
      <c r="SX71" s="262"/>
      <c r="SY71" s="262"/>
      <c r="SZ71" s="262"/>
      <c r="TA71" s="262"/>
      <c r="TB71" s="262"/>
      <c r="TC71" s="262"/>
      <c r="TD71" s="262"/>
      <c r="TE71" s="262"/>
      <c r="TF71" s="262"/>
      <c r="TG71" s="262"/>
      <c r="TH71" s="262"/>
      <c r="TI71" s="262"/>
      <c r="TJ71" s="262"/>
      <c r="TK71" s="262"/>
      <c r="TL71" s="262"/>
      <c r="TM71" s="262"/>
      <c r="TN71" s="262"/>
      <c r="TO71" s="262"/>
      <c r="TP71" s="262"/>
      <c r="TQ71" s="262"/>
      <c r="TR71" s="262"/>
      <c r="TS71" s="262"/>
      <c r="TT71" s="262"/>
      <c r="TU71" s="262"/>
      <c r="TV71" s="262"/>
      <c r="TW71" s="262"/>
      <c r="TX71" s="262"/>
      <c r="TY71" s="262"/>
      <c r="TZ71" s="262"/>
      <c r="UA71" s="262"/>
      <c r="UB71" s="262"/>
      <c r="UC71" s="262"/>
      <c r="UD71" s="262"/>
      <c r="UE71" s="262"/>
      <c r="UF71" s="262"/>
      <c r="UG71" s="262"/>
      <c r="UH71" s="262"/>
      <c r="UI71" s="262"/>
      <c r="UJ71" s="262"/>
      <c r="UK71" s="262"/>
      <c r="UL71" s="262"/>
      <c r="UM71" s="262"/>
      <c r="UN71" s="262"/>
      <c r="UO71" s="262"/>
      <c r="UP71" s="262"/>
      <c r="UQ71" s="262"/>
      <c r="UR71" s="262"/>
      <c r="US71" s="262"/>
      <c r="UT71" s="262"/>
      <c r="UU71" s="262"/>
      <c r="UV71" s="262"/>
      <c r="UW71" s="262"/>
      <c r="UX71" s="262"/>
      <c r="UY71" s="262"/>
      <c r="UZ71" s="262"/>
      <c r="VA71" s="262"/>
      <c r="VB71" s="262"/>
      <c r="VC71" s="262"/>
      <c r="VD71" s="262"/>
      <c r="VE71" s="262"/>
      <c r="VF71" s="262"/>
      <c r="VG71" s="262"/>
      <c r="VH71" s="262"/>
      <c r="VI71" s="262"/>
      <c r="VJ71" s="262"/>
      <c r="VK71" s="262"/>
      <c r="VL71" s="262"/>
      <c r="VM71" s="262"/>
      <c r="VN71" s="262"/>
      <c r="VO71" s="262"/>
      <c r="VP71" s="262"/>
      <c r="VQ71" s="262"/>
      <c r="VR71" s="262"/>
      <c r="VS71" s="262"/>
      <c r="VT71" s="262"/>
      <c r="VU71" s="262"/>
      <c r="VV71" s="262"/>
      <c r="VW71" s="262"/>
      <c r="VX71" s="262"/>
      <c r="VY71" s="262"/>
      <c r="VZ71" s="262"/>
      <c r="WA71" s="262"/>
      <c r="WB71" s="262"/>
      <c r="WC71" s="262"/>
      <c r="WD71" s="262"/>
      <c r="WE71" s="262"/>
      <c r="WF71" s="262"/>
      <c r="WG71" s="262"/>
      <c r="WH71" s="262"/>
      <c r="WI71" s="262"/>
      <c r="WJ71" s="262"/>
      <c r="WK71" s="262"/>
      <c r="WL71" s="262"/>
      <c r="WM71" s="262"/>
      <c r="WN71" s="262"/>
      <c r="WO71" s="262"/>
      <c r="WP71" s="262"/>
      <c r="WQ71" s="262"/>
      <c r="WR71" s="262"/>
      <c r="WS71" s="262"/>
      <c r="WT71" s="262"/>
      <c r="WU71" s="262"/>
      <c r="WV71" s="262"/>
      <c r="WW71" s="262"/>
      <c r="WX71" s="262"/>
      <c r="WY71" s="262"/>
      <c r="WZ71" s="262"/>
      <c r="XA71" s="262"/>
      <c r="XB71" s="262"/>
      <c r="XC71" s="262"/>
      <c r="XD71" s="262"/>
      <c r="XE71" s="262"/>
      <c r="XF71" s="262"/>
      <c r="XG71" s="262"/>
      <c r="XH71" s="262"/>
      <c r="XI71" s="262"/>
      <c r="XJ71" s="262"/>
      <c r="XK71" s="262"/>
      <c r="XL71" s="262"/>
      <c r="XM71" s="262"/>
      <c r="XN71" s="262"/>
      <c r="XO71" s="262"/>
      <c r="XP71" s="262"/>
      <c r="XQ71" s="262"/>
      <c r="XR71" s="262"/>
      <c r="XS71" s="262"/>
      <c r="XT71" s="262"/>
      <c r="XU71" s="262"/>
      <c r="XV71" s="262"/>
      <c r="XW71" s="262"/>
      <c r="XX71" s="262"/>
      <c r="XY71" s="262"/>
      <c r="XZ71" s="262"/>
      <c r="YA71" s="262"/>
      <c r="YB71" s="262"/>
      <c r="YC71" s="262"/>
      <c r="YD71" s="262"/>
      <c r="YE71" s="262"/>
      <c r="YF71" s="262"/>
      <c r="YG71" s="262"/>
      <c r="YH71" s="262"/>
      <c r="YI71" s="262"/>
      <c r="YJ71" s="262"/>
      <c r="YK71" s="262"/>
      <c r="YL71" s="262"/>
      <c r="YM71" s="262"/>
      <c r="YN71" s="262"/>
      <c r="YO71" s="262"/>
      <c r="YP71" s="262"/>
      <c r="YQ71" s="262"/>
      <c r="YR71" s="262"/>
      <c r="YS71" s="262"/>
      <c r="YT71" s="262"/>
      <c r="YU71" s="262"/>
      <c r="YV71" s="262"/>
      <c r="YW71" s="262"/>
      <c r="YX71" s="262"/>
      <c r="YY71" s="262"/>
      <c r="YZ71" s="262"/>
      <c r="ZA71" s="262"/>
      <c r="ZB71" s="262"/>
      <c r="ZC71" s="262"/>
      <c r="ZD71" s="262"/>
      <c r="ZE71" s="262"/>
      <c r="ZF71" s="262"/>
      <c r="ZG71" s="262"/>
      <c r="ZH71" s="262"/>
      <c r="ZI71" s="262"/>
      <c r="ZJ71" s="262"/>
      <c r="ZK71" s="262"/>
      <c r="ZL71" s="262"/>
      <c r="ZM71" s="262"/>
      <c r="ZN71" s="262"/>
      <c r="ZO71" s="262"/>
      <c r="ZP71" s="262"/>
      <c r="ZQ71" s="262"/>
      <c r="ZR71" s="262"/>
      <c r="ZS71" s="262"/>
      <c r="ZT71" s="262"/>
      <c r="ZU71" s="262"/>
      <c r="ZV71" s="262"/>
      <c r="ZW71" s="262"/>
      <c r="ZX71" s="262"/>
      <c r="ZY71" s="262"/>
      <c r="ZZ71" s="262"/>
      <c r="AAA71" s="262"/>
      <c r="AAB71" s="262"/>
      <c r="AAC71" s="262"/>
      <c r="AAD71" s="262"/>
      <c r="AAE71" s="262"/>
      <c r="AAF71" s="262"/>
      <c r="AAG71" s="262"/>
      <c r="AAH71" s="262"/>
      <c r="AAI71" s="262"/>
      <c r="AAJ71" s="262"/>
      <c r="AAK71" s="262"/>
      <c r="AAL71" s="262"/>
      <c r="AAM71" s="262"/>
      <c r="AAN71" s="262"/>
      <c r="AAO71" s="262"/>
      <c r="AAP71" s="262"/>
      <c r="AAQ71" s="262"/>
      <c r="AAR71" s="262"/>
      <c r="AAS71" s="262"/>
      <c r="AAT71" s="262"/>
      <c r="AAU71" s="262"/>
      <c r="AAV71" s="262"/>
      <c r="AAW71" s="262"/>
      <c r="AAX71" s="262"/>
      <c r="AAY71" s="262"/>
      <c r="AAZ71" s="262"/>
      <c r="ABA71" s="262"/>
      <c r="ABB71" s="262"/>
      <c r="ABC71" s="262"/>
      <c r="ABD71" s="262"/>
      <c r="ABE71" s="262"/>
      <c r="ABF71" s="262"/>
      <c r="ABG71" s="262"/>
      <c r="ABH71" s="262"/>
      <c r="ABI71" s="262"/>
      <c r="ABJ71" s="262"/>
      <c r="ABK71" s="262"/>
      <c r="ABL71" s="262"/>
      <c r="ABM71" s="262"/>
      <c r="ABN71" s="262"/>
      <c r="ABO71" s="262"/>
      <c r="ABP71" s="262"/>
      <c r="ABQ71" s="262"/>
      <c r="ABR71" s="262"/>
      <c r="ABS71" s="262"/>
      <c r="ABT71" s="262"/>
      <c r="ABU71" s="262"/>
      <c r="ABV71" s="262"/>
      <c r="ABW71" s="262"/>
      <c r="ABX71" s="262"/>
      <c r="ABY71" s="262"/>
      <c r="ABZ71" s="262"/>
      <c r="ACA71" s="262"/>
      <c r="ACB71" s="262"/>
      <c r="ACC71" s="262"/>
      <c r="ACD71" s="262"/>
      <c r="ACE71" s="262"/>
      <c r="ACF71" s="262"/>
      <c r="ACG71" s="262"/>
      <c r="ACH71" s="262"/>
      <c r="ACI71" s="262"/>
      <c r="ACJ71" s="262"/>
      <c r="ACK71" s="262"/>
      <c r="ACL71" s="262"/>
      <c r="ACM71" s="262"/>
      <c r="ACN71" s="262"/>
      <c r="ACO71" s="262"/>
      <c r="ACP71" s="262"/>
      <c r="ACQ71" s="262"/>
      <c r="ACR71" s="262"/>
      <c r="ACS71" s="262"/>
      <c r="ACT71" s="262"/>
      <c r="ACU71" s="262"/>
      <c r="ACV71" s="262"/>
      <c r="ACW71" s="262"/>
      <c r="ACX71" s="262"/>
      <c r="ACY71" s="262"/>
      <c r="ACZ71" s="262"/>
      <c r="ADA71" s="262"/>
      <c r="ADB71" s="262"/>
      <c r="ADC71" s="262"/>
      <c r="ADD71" s="262"/>
      <c r="ADE71" s="262"/>
      <c r="ADF71" s="262"/>
      <c r="ADG71" s="262"/>
      <c r="ADH71" s="262"/>
      <c r="ADI71" s="262"/>
      <c r="ADJ71" s="262"/>
      <c r="ADK71" s="262"/>
      <c r="ADL71" s="262"/>
      <c r="ADM71" s="262"/>
      <c r="ADN71" s="262"/>
      <c r="ADO71" s="262"/>
      <c r="ADP71" s="262"/>
      <c r="ADQ71" s="262"/>
      <c r="ADR71" s="262"/>
      <c r="ADS71" s="262"/>
      <c r="ADT71" s="262"/>
      <c r="ADU71" s="262"/>
      <c r="ADV71" s="262"/>
      <c r="ADW71" s="262"/>
      <c r="ADX71" s="262"/>
      <c r="ADY71" s="262"/>
      <c r="ADZ71" s="262"/>
      <c r="AEA71" s="262"/>
      <c r="AEB71" s="262"/>
      <c r="AEC71" s="262"/>
      <c r="AED71" s="262"/>
      <c r="AEE71" s="262"/>
      <c r="AEF71" s="262"/>
      <c r="AEG71" s="262"/>
      <c r="AEH71" s="262"/>
      <c r="AEI71" s="262"/>
      <c r="AEJ71" s="262"/>
      <c r="AEK71" s="262"/>
      <c r="AEL71" s="262"/>
      <c r="AEM71" s="262"/>
      <c r="AEN71" s="262"/>
      <c r="AEO71" s="262"/>
      <c r="AEP71" s="262"/>
      <c r="AEQ71" s="262"/>
      <c r="AER71" s="262"/>
      <c r="AES71" s="262"/>
      <c r="AET71" s="262"/>
      <c r="AEU71" s="262"/>
      <c r="AEV71" s="262"/>
      <c r="AEW71" s="262"/>
      <c r="AEX71" s="262"/>
      <c r="AEY71" s="262"/>
      <c r="AEZ71" s="262"/>
      <c r="AFA71" s="262"/>
      <c r="AFB71" s="262"/>
      <c r="AFC71" s="262"/>
      <c r="AFD71" s="262"/>
      <c r="AFE71" s="262"/>
      <c r="AFF71" s="262"/>
      <c r="AFG71" s="262"/>
      <c r="AFH71" s="262"/>
      <c r="AFI71" s="262"/>
      <c r="AFJ71" s="262"/>
      <c r="AFK71" s="262"/>
      <c r="AFL71" s="262"/>
      <c r="AFM71" s="262"/>
      <c r="AFN71" s="262"/>
      <c r="AFO71" s="262"/>
      <c r="AFP71" s="262"/>
      <c r="AFQ71" s="262"/>
      <c r="AFR71" s="262"/>
      <c r="AFS71" s="262"/>
      <c r="AFT71" s="262"/>
      <c r="AFU71" s="262"/>
      <c r="AFV71" s="262"/>
      <c r="AFW71" s="262"/>
      <c r="AFX71" s="262"/>
      <c r="AFY71" s="262"/>
      <c r="AFZ71" s="262"/>
      <c r="AGA71" s="262"/>
      <c r="AGB71" s="262"/>
      <c r="AGC71" s="262"/>
      <c r="AGD71" s="262"/>
      <c r="AGE71" s="262"/>
      <c r="AGF71" s="262"/>
      <c r="AGG71" s="262"/>
      <c r="AGH71" s="262"/>
      <c r="AGI71" s="262"/>
      <c r="AGJ71" s="262"/>
      <c r="AGK71" s="262"/>
      <c r="AGL71" s="262"/>
      <c r="AGM71" s="262"/>
      <c r="AGN71" s="262"/>
      <c r="AGO71" s="262"/>
      <c r="AGP71" s="262"/>
      <c r="AGQ71" s="262"/>
      <c r="AGR71" s="262"/>
      <c r="AGS71" s="262"/>
      <c r="AGT71" s="262"/>
      <c r="AGU71" s="262"/>
      <c r="AGV71" s="262"/>
      <c r="AGW71" s="262"/>
      <c r="AGX71" s="262"/>
      <c r="AGY71" s="262"/>
      <c r="AGZ71" s="262"/>
      <c r="AHA71" s="262"/>
      <c r="AHB71" s="262"/>
      <c r="AHC71" s="262"/>
      <c r="AHD71" s="262"/>
      <c r="AHE71" s="262"/>
      <c r="AHF71" s="262"/>
      <c r="AHG71" s="262"/>
      <c r="AHH71" s="262"/>
      <c r="AHI71" s="262"/>
      <c r="AHJ71" s="262"/>
      <c r="AHK71" s="262"/>
      <c r="AHL71" s="262"/>
      <c r="AHM71" s="262"/>
      <c r="AHN71" s="262"/>
      <c r="AHO71" s="262"/>
      <c r="AHP71" s="262"/>
      <c r="AHQ71" s="262"/>
      <c r="AHR71" s="262"/>
      <c r="AHS71" s="262"/>
      <c r="AHT71" s="262"/>
      <c r="AHU71" s="262"/>
      <c r="AHV71" s="262"/>
      <c r="AHW71" s="262"/>
      <c r="AHX71" s="262"/>
      <c r="AHY71" s="262"/>
      <c r="AHZ71" s="262"/>
      <c r="AIA71" s="262"/>
      <c r="AIB71" s="262"/>
      <c r="AIC71" s="262"/>
      <c r="AID71" s="262"/>
      <c r="AIE71" s="262"/>
      <c r="AIF71" s="262"/>
      <c r="AIG71" s="262"/>
      <c r="AIH71" s="262"/>
      <c r="AII71" s="262"/>
      <c r="AIJ71" s="262"/>
      <c r="AIK71" s="262"/>
      <c r="AIL71" s="262"/>
      <c r="AIM71" s="262"/>
      <c r="AIN71" s="262"/>
      <c r="AIO71" s="262"/>
      <c r="AIP71" s="262"/>
      <c r="AIQ71" s="262"/>
      <c r="AIR71" s="262"/>
      <c r="AIS71" s="262"/>
      <c r="AIT71" s="262"/>
      <c r="AIU71" s="262"/>
      <c r="AIV71" s="262"/>
      <c r="AIW71" s="262"/>
      <c r="AIX71" s="262"/>
      <c r="AIY71" s="262"/>
      <c r="AIZ71" s="262"/>
      <c r="AJA71" s="262"/>
      <c r="AJB71" s="262"/>
      <c r="AJC71" s="262"/>
      <c r="AJD71" s="262"/>
      <c r="AJE71" s="262"/>
      <c r="AJF71" s="262"/>
      <c r="AJG71" s="262"/>
      <c r="AJH71" s="262"/>
      <c r="AJI71" s="262"/>
      <c r="AJJ71" s="262"/>
      <c r="AJK71" s="262"/>
      <c r="AJL71" s="262"/>
      <c r="AJM71" s="262"/>
      <c r="AJN71" s="262"/>
      <c r="AJO71" s="262"/>
      <c r="AJP71" s="262"/>
      <c r="AJQ71" s="262"/>
      <c r="AJR71" s="262"/>
      <c r="AJS71" s="262"/>
      <c r="AJT71" s="262"/>
      <c r="AJU71" s="262"/>
      <c r="AJV71" s="262"/>
      <c r="AJW71" s="262"/>
      <c r="AJX71" s="262"/>
      <c r="AJY71" s="262"/>
      <c r="AJZ71" s="262"/>
      <c r="AKA71" s="262"/>
      <c r="AKB71" s="262"/>
      <c r="AKC71" s="262"/>
      <c r="AKD71" s="262"/>
      <c r="AKE71" s="262"/>
      <c r="AKF71" s="262"/>
      <c r="AKG71" s="262"/>
      <c r="AKH71" s="262"/>
      <c r="AKI71" s="262"/>
      <c r="AKJ71" s="262"/>
      <c r="AKK71" s="262"/>
      <c r="AKL71" s="262"/>
      <c r="AKM71" s="262"/>
      <c r="AKN71" s="262"/>
      <c r="AKO71" s="262"/>
      <c r="AKP71" s="262"/>
      <c r="AKQ71" s="262"/>
      <c r="AKR71" s="262"/>
      <c r="AKS71" s="262"/>
      <c r="AKT71" s="262"/>
      <c r="AKU71" s="262"/>
      <c r="AKV71" s="262"/>
      <c r="AKW71" s="262"/>
      <c r="AKX71" s="262"/>
      <c r="AKY71" s="262"/>
      <c r="AKZ71" s="262"/>
      <c r="ALA71" s="262"/>
      <c r="ALB71" s="262"/>
      <c r="ALC71" s="262"/>
      <c r="ALD71" s="262"/>
      <c r="ALE71" s="262"/>
      <c r="ALF71" s="262"/>
      <c r="ALG71" s="262"/>
      <c r="ALH71" s="262"/>
      <c r="ALI71" s="262"/>
      <c r="ALJ71" s="262"/>
      <c r="ALK71" s="262"/>
      <c r="ALL71" s="262"/>
      <c r="ALM71" s="262"/>
      <c r="ALN71" s="262"/>
      <c r="ALO71" s="262"/>
      <c r="ALP71" s="262"/>
      <c r="ALQ71" s="262"/>
      <c r="ALR71" s="262"/>
      <c r="ALS71" s="262"/>
      <c r="ALT71" s="262"/>
      <c r="ALU71" s="262"/>
      <c r="ALV71" s="262"/>
      <c r="ALW71" s="262"/>
      <c r="ALX71" s="262"/>
      <c r="ALY71" s="262"/>
      <c r="ALZ71" s="262"/>
      <c r="AMA71" s="262"/>
      <c r="AMB71" s="262"/>
      <c r="AMC71" s="262"/>
      <c r="AMD71" s="262"/>
      <c r="AME71" s="262"/>
      <c r="AMF71" s="262"/>
      <c r="AMG71" s="262"/>
      <c r="AMH71" s="262"/>
      <c r="AMI71" s="262"/>
      <c r="AMJ71" s="262"/>
      <c r="AMK71" s="262"/>
    </row>
    <row r="72" spans="1:1025" s="463" customFormat="1" ht="20.25" customHeight="1">
      <c r="A72" s="279"/>
      <c r="B72" s="481"/>
      <c r="C72" s="481"/>
      <c r="D72" s="481"/>
      <c r="E72" s="481"/>
      <c r="F72" s="481"/>
      <c r="G72" s="481"/>
      <c r="H72" s="481"/>
      <c r="I72" s="481"/>
      <c r="J72" s="481"/>
      <c r="K72" s="481"/>
      <c r="L72" s="481"/>
      <c r="M72" s="481"/>
      <c r="N72" s="481"/>
      <c r="O72" s="481"/>
      <c r="P72" s="481"/>
      <c r="Q72" s="481"/>
      <c r="R72" s="481"/>
      <c r="S72" s="481"/>
      <c r="T72" s="481"/>
      <c r="U72" s="481"/>
      <c r="V72" s="481"/>
      <c r="W72" s="481"/>
      <c r="X72" s="481"/>
      <c r="Y72" s="481"/>
      <c r="Z72" s="505"/>
      <c r="AA72" s="505"/>
      <c r="AB72" s="505"/>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262"/>
      <c r="BC72" s="262"/>
      <c r="BD72" s="262"/>
      <c r="BE72" s="262"/>
      <c r="BF72" s="262"/>
      <c r="BG72" s="262"/>
      <c r="BH72" s="262"/>
      <c r="BI72" s="262"/>
      <c r="BJ72" s="262"/>
      <c r="BK72" s="262"/>
      <c r="BL72" s="262"/>
      <c r="BM72" s="262"/>
      <c r="BN72" s="262"/>
      <c r="BO72" s="262"/>
      <c r="BP72" s="262"/>
      <c r="BQ72" s="262"/>
      <c r="BR72" s="262"/>
      <c r="BS72" s="262"/>
      <c r="BT72" s="262"/>
      <c r="BU72" s="262"/>
      <c r="BV72" s="262"/>
      <c r="BW72" s="262"/>
      <c r="BX72" s="262"/>
      <c r="BY72" s="262"/>
      <c r="BZ72" s="262"/>
      <c r="CA72" s="262"/>
      <c r="CB72" s="262"/>
      <c r="CC72" s="262"/>
      <c r="CD72" s="262"/>
      <c r="CE72" s="262"/>
      <c r="CF72" s="262"/>
      <c r="CG72" s="262"/>
      <c r="CH72" s="262"/>
      <c r="CI72" s="262"/>
      <c r="CJ72" s="262"/>
      <c r="CK72" s="262"/>
      <c r="CL72" s="262"/>
      <c r="CM72" s="262"/>
      <c r="CN72" s="262"/>
      <c r="CO72" s="262"/>
      <c r="CP72" s="262"/>
      <c r="CQ72" s="262"/>
      <c r="CR72" s="262"/>
      <c r="CS72" s="262"/>
      <c r="CT72" s="262"/>
      <c r="CU72" s="262"/>
      <c r="CV72" s="262"/>
      <c r="CW72" s="262"/>
      <c r="CX72" s="262"/>
      <c r="CY72" s="262"/>
      <c r="CZ72" s="262"/>
      <c r="DA72" s="262"/>
      <c r="DB72" s="262"/>
      <c r="DC72" s="262"/>
      <c r="DD72" s="262"/>
      <c r="DE72" s="262"/>
      <c r="DF72" s="262"/>
      <c r="DG72" s="262"/>
      <c r="DH72" s="262"/>
      <c r="DI72" s="262"/>
      <c r="DJ72" s="262"/>
      <c r="DK72" s="262"/>
      <c r="DL72" s="262"/>
      <c r="DM72" s="262"/>
      <c r="DN72" s="262"/>
      <c r="DO72" s="262"/>
      <c r="DP72" s="262"/>
      <c r="DQ72" s="262"/>
      <c r="DR72" s="262"/>
      <c r="DS72" s="262"/>
      <c r="DT72" s="262"/>
      <c r="DU72" s="262"/>
      <c r="DV72" s="262"/>
      <c r="DW72" s="262"/>
      <c r="DX72" s="262"/>
      <c r="DY72" s="262"/>
      <c r="DZ72" s="262"/>
      <c r="EA72" s="262"/>
      <c r="EB72" s="262"/>
      <c r="EC72" s="262"/>
      <c r="ED72" s="262"/>
      <c r="EE72" s="262"/>
      <c r="EF72" s="262"/>
      <c r="EG72" s="262"/>
      <c r="EH72" s="262"/>
      <c r="EI72" s="262"/>
      <c r="EJ72" s="262"/>
      <c r="EK72" s="262"/>
      <c r="EL72" s="262"/>
      <c r="EM72" s="262"/>
      <c r="EN72" s="262"/>
      <c r="EO72" s="262"/>
      <c r="EP72" s="262"/>
      <c r="EQ72" s="262"/>
      <c r="ER72" s="262"/>
      <c r="ES72" s="262"/>
      <c r="ET72" s="262"/>
      <c r="EU72" s="262"/>
      <c r="EV72" s="262"/>
      <c r="EW72" s="262"/>
      <c r="EX72" s="262"/>
      <c r="EY72" s="262"/>
      <c r="EZ72" s="262"/>
      <c r="FA72" s="262"/>
      <c r="FB72" s="262"/>
      <c r="FC72" s="262"/>
      <c r="FD72" s="262"/>
      <c r="FE72" s="262"/>
      <c r="FF72" s="262"/>
      <c r="FG72" s="262"/>
      <c r="FH72" s="262"/>
      <c r="FI72" s="262"/>
      <c r="FJ72" s="262"/>
      <c r="FK72" s="262"/>
      <c r="FL72" s="262"/>
      <c r="FM72" s="262"/>
      <c r="FN72" s="262"/>
      <c r="FO72" s="262"/>
      <c r="FP72" s="262"/>
      <c r="FQ72" s="262"/>
      <c r="FR72" s="262"/>
      <c r="FS72" s="262"/>
      <c r="FT72" s="262"/>
      <c r="FU72" s="262"/>
      <c r="FV72" s="262"/>
      <c r="FW72" s="262"/>
      <c r="FX72" s="262"/>
      <c r="FY72" s="262"/>
      <c r="FZ72" s="262"/>
      <c r="GA72" s="262"/>
      <c r="GB72" s="262"/>
      <c r="GC72" s="262"/>
      <c r="GD72" s="262"/>
      <c r="GE72" s="262"/>
      <c r="GF72" s="262"/>
      <c r="GG72" s="262"/>
      <c r="GH72" s="262"/>
      <c r="GI72" s="262"/>
      <c r="GJ72" s="262"/>
      <c r="GK72" s="262"/>
      <c r="GL72" s="262"/>
      <c r="GM72" s="262"/>
      <c r="GN72" s="262"/>
      <c r="GO72" s="262"/>
      <c r="GP72" s="262"/>
      <c r="GQ72" s="262"/>
      <c r="GR72" s="262"/>
      <c r="GS72" s="262"/>
      <c r="GT72" s="262"/>
      <c r="GU72" s="262"/>
      <c r="GV72" s="262"/>
      <c r="GW72" s="262"/>
      <c r="GX72" s="262"/>
      <c r="GY72" s="262"/>
      <c r="GZ72" s="262"/>
      <c r="HA72" s="262"/>
      <c r="HB72" s="262"/>
      <c r="HC72" s="262"/>
      <c r="HD72" s="262"/>
      <c r="HE72" s="262"/>
      <c r="HF72" s="262"/>
      <c r="HG72" s="262"/>
      <c r="HH72" s="262"/>
      <c r="HI72" s="262"/>
      <c r="HJ72" s="262"/>
      <c r="HK72" s="262"/>
      <c r="HL72" s="262"/>
      <c r="HM72" s="262"/>
      <c r="HN72" s="262"/>
      <c r="HO72" s="262"/>
      <c r="HP72" s="262"/>
      <c r="HQ72" s="262"/>
      <c r="HR72" s="262"/>
      <c r="HS72" s="262"/>
      <c r="HT72" s="262"/>
      <c r="HU72" s="262"/>
      <c r="HV72" s="262"/>
      <c r="HW72" s="262"/>
      <c r="HX72" s="262"/>
      <c r="HY72" s="262"/>
      <c r="HZ72" s="262"/>
      <c r="IA72" s="262"/>
      <c r="IB72" s="262"/>
      <c r="IC72" s="262"/>
      <c r="ID72" s="262"/>
      <c r="IE72" s="262"/>
      <c r="IF72" s="262"/>
      <c r="IG72" s="262"/>
      <c r="IH72" s="262"/>
      <c r="II72" s="262"/>
      <c r="IJ72" s="262"/>
      <c r="IK72" s="262"/>
      <c r="IL72" s="262"/>
      <c r="IM72" s="262"/>
      <c r="IN72" s="262"/>
      <c r="IO72" s="262"/>
      <c r="IP72" s="262"/>
      <c r="IQ72" s="262"/>
      <c r="IR72" s="262"/>
      <c r="IS72" s="262"/>
      <c r="IT72" s="262"/>
      <c r="IU72" s="262"/>
      <c r="IV72" s="262"/>
      <c r="IW72" s="262"/>
      <c r="IX72" s="262"/>
      <c r="IY72" s="262"/>
      <c r="IZ72" s="262"/>
      <c r="JA72" s="262"/>
      <c r="JB72" s="262"/>
      <c r="JC72" s="262"/>
      <c r="JD72" s="262"/>
      <c r="JE72" s="262"/>
      <c r="JF72" s="262"/>
      <c r="JG72" s="262"/>
      <c r="JH72" s="262"/>
      <c r="JI72" s="262"/>
      <c r="JJ72" s="262"/>
      <c r="JK72" s="262"/>
      <c r="JL72" s="262"/>
      <c r="JM72" s="262"/>
      <c r="JN72" s="262"/>
      <c r="JO72" s="262"/>
      <c r="JP72" s="262"/>
      <c r="JQ72" s="262"/>
      <c r="JR72" s="262"/>
      <c r="JS72" s="262"/>
      <c r="JT72" s="262"/>
      <c r="JU72" s="262"/>
      <c r="JV72" s="262"/>
      <c r="JW72" s="262"/>
      <c r="JX72" s="262"/>
      <c r="JY72" s="262"/>
      <c r="JZ72" s="262"/>
      <c r="KA72" s="262"/>
      <c r="KB72" s="262"/>
      <c r="KC72" s="262"/>
      <c r="KD72" s="262"/>
      <c r="KE72" s="262"/>
      <c r="KF72" s="262"/>
      <c r="KG72" s="262"/>
      <c r="KH72" s="262"/>
      <c r="KI72" s="262"/>
      <c r="KJ72" s="262"/>
      <c r="KK72" s="262"/>
      <c r="KL72" s="262"/>
      <c r="KM72" s="262"/>
      <c r="KN72" s="262"/>
      <c r="KO72" s="262"/>
      <c r="KP72" s="262"/>
      <c r="KQ72" s="262"/>
      <c r="KR72" s="262"/>
      <c r="KS72" s="262"/>
      <c r="KT72" s="262"/>
      <c r="KU72" s="262"/>
      <c r="KV72" s="262"/>
      <c r="KW72" s="262"/>
      <c r="KX72" s="262"/>
      <c r="KY72" s="262"/>
      <c r="KZ72" s="262"/>
      <c r="LA72" s="262"/>
      <c r="LB72" s="262"/>
      <c r="LC72" s="262"/>
      <c r="LD72" s="262"/>
      <c r="LE72" s="262"/>
      <c r="LF72" s="262"/>
      <c r="LG72" s="262"/>
      <c r="LH72" s="262"/>
      <c r="LI72" s="262"/>
      <c r="LJ72" s="262"/>
      <c r="LK72" s="262"/>
      <c r="LL72" s="262"/>
      <c r="LM72" s="262"/>
      <c r="LN72" s="262"/>
      <c r="LO72" s="262"/>
      <c r="LP72" s="262"/>
      <c r="LQ72" s="262"/>
      <c r="LR72" s="262"/>
      <c r="LS72" s="262"/>
      <c r="LT72" s="262"/>
      <c r="LU72" s="262"/>
      <c r="LV72" s="262"/>
      <c r="LW72" s="262"/>
      <c r="LX72" s="262"/>
      <c r="LY72" s="262"/>
      <c r="LZ72" s="262"/>
      <c r="MA72" s="262"/>
      <c r="MB72" s="262"/>
      <c r="MC72" s="262"/>
      <c r="MD72" s="262"/>
      <c r="ME72" s="262"/>
      <c r="MF72" s="262"/>
      <c r="MG72" s="262"/>
      <c r="MH72" s="262"/>
      <c r="MI72" s="262"/>
      <c r="MJ72" s="262"/>
      <c r="MK72" s="262"/>
      <c r="ML72" s="262"/>
      <c r="MM72" s="262"/>
      <c r="MN72" s="262"/>
      <c r="MO72" s="262"/>
      <c r="MP72" s="262"/>
      <c r="MQ72" s="262"/>
      <c r="MR72" s="262"/>
      <c r="MS72" s="262"/>
      <c r="MT72" s="262"/>
      <c r="MU72" s="262"/>
      <c r="MV72" s="262"/>
      <c r="MW72" s="262"/>
      <c r="MX72" s="262"/>
      <c r="MY72" s="262"/>
      <c r="MZ72" s="262"/>
      <c r="NA72" s="262"/>
      <c r="NB72" s="262"/>
      <c r="NC72" s="262"/>
      <c r="ND72" s="262"/>
      <c r="NE72" s="262"/>
      <c r="NF72" s="262"/>
      <c r="NG72" s="262"/>
      <c r="NH72" s="262"/>
      <c r="NI72" s="262"/>
      <c r="NJ72" s="262"/>
      <c r="NK72" s="262"/>
      <c r="NL72" s="262"/>
      <c r="NM72" s="262"/>
      <c r="NN72" s="262"/>
      <c r="NO72" s="262"/>
      <c r="NP72" s="262"/>
      <c r="NQ72" s="262"/>
      <c r="NR72" s="262"/>
      <c r="NS72" s="262"/>
      <c r="NT72" s="262"/>
      <c r="NU72" s="262"/>
      <c r="NV72" s="262"/>
      <c r="NW72" s="262"/>
      <c r="NX72" s="262"/>
      <c r="NY72" s="262"/>
      <c r="NZ72" s="262"/>
      <c r="OA72" s="262"/>
      <c r="OB72" s="262"/>
      <c r="OC72" s="262"/>
      <c r="OD72" s="262"/>
      <c r="OE72" s="262"/>
      <c r="OF72" s="262"/>
      <c r="OG72" s="262"/>
      <c r="OH72" s="262"/>
      <c r="OI72" s="262"/>
      <c r="OJ72" s="262"/>
      <c r="OK72" s="262"/>
      <c r="OL72" s="262"/>
      <c r="OM72" s="262"/>
      <c r="ON72" s="262"/>
      <c r="OO72" s="262"/>
      <c r="OP72" s="262"/>
      <c r="OQ72" s="262"/>
      <c r="OR72" s="262"/>
      <c r="OS72" s="262"/>
      <c r="OT72" s="262"/>
      <c r="OU72" s="262"/>
      <c r="OV72" s="262"/>
      <c r="OW72" s="262"/>
      <c r="OX72" s="262"/>
      <c r="OY72" s="262"/>
      <c r="OZ72" s="262"/>
      <c r="PA72" s="262"/>
      <c r="PB72" s="262"/>
      <c r="PC72" s="262"/>
      <c r="PD72" s="262"/>
      <c r="PE72" s="262"/>
      <c r="PF72" s="262"/>
      <c r="PG72" s="262"/>
      <c r="PH72" s="262"/>
      <c r="PI72" s="262"/>
      <c r="PJ72" s="262"/>
      <c r="PK72" s="262"/>
      <c r="PL72" s="262"/>
      <c r="PM72" s="262"/>
      <c r="PN72" s="262"/>
      <c r="PO72" s="262"/>
      <c r="PP72" s="262"/>
      <c r="PQ72" s="262"/>
      <c r="PR72" s="262"/>
      <c r="PS72" s="262"/>
      <c r="PT72" s="262"/>
      <c r="PU72" s="262"/>
      <c r="PV72" s="262"/>
      <c r="PW72" s="262"/>
      <c r="PX72" s="262"/>
      <c r="PY72" s="262"/>
      <c r="PZ72" s="262"/>
      <c r="QA72" s="262"/>
      <c r="QB72" s="262"/>
      <c r="QC72" s="262"/>
      <c r="QD72" s="262"/>
      <c r="QE72" s="262"/>
      <c r="QF72" s="262"/>
      <c r="QG72" s="262"/>
      <c r="QH72" s="262"/>
      <c r="QI72" s="262"/>
      <c r="QJ72" s="262"/>
      <c r="QK72" s="262"/>
      <c r="QL72" s="262"/>
      <c r="QM72" s="262"/>
      <c r="QN72" s="262"/>
      <c r="QO72" s="262"/>
      <c r="QP72" s="262"/>
      <c r="QQ72" s="262"/>
      <c r="QR72" s="262"/>
      <c r="QS72" s="262"/>
      <c r="QT72" s="262"/>
      <c r="QU72" s="262"/>
      <c r="QV72" s="262"/>
      <c r="QW72" s="262"/>
      <c r="QX72" s="262"/>
      <c r="QY72" s="262"/>
      <c r="QZ72" s="262"/>
      <c r="RA72" s="262"/>
      <c r="RB72" s="262"/>
      <c r="RC72" s="262"/>
      <c r="RD72" s="262"/>
      <c r="RE72" s="262"/>
      <c r="RF72" s="262"/>
      <c r="RG72" s="262"/>
      <c r="RH72" s="262"/>
      <c r="RI72" s="262"/>
      <c r="RJ72" s="262"/>
      <c r="RK72" s="262"/>
      <c r="RL72" s="262"/>
      <c r="RM72" s="262"/>
      <c r="RN72" s="262"/>
      <c r="RO72" s="262"/>
      <c r="RP72" s="262"/>
      <c r="RQ72" s="262"/>
      <c r="RR72" s="262"/>
      <c r="RS72" s="262"/>
      <c r="RT72" s="262"/>
      <c r="RU72" s="262"/>
      <c r="RV72" s="262"/>
      <c r="RW72" s="262"/>
      <c r="RX72" s="262"/>
      <c r="RY72" s="262"/>
      <c r="RZ72" s="262"/>
      <c r="SA72" s="262"/>
      <c r="SB72" s="262"/>
      <c r="SC72" s="262"/>
      <c r="SD72" s="262"/>
      <c r="SE72" s="262"/>
      <c r="SF72" s="262"/>
      <c r="SG72" s="262"/>
      <c r="SH72" s="262"/>
      <c r="SI72" s="262"/>
      <c r="SJ72" s="262"/>
      <c r="SK72" s="262"/>
      <c r="SL72" s="262"/>
      <c r="SM72" s="262"/>
      <c r="SN72" s="262"/>
      <c r="SO72" s="262"/>
      <c r="SP72" s="262"/>
      <c r="SQ72" s="262"/>
      <c r="SR72" s="262"/>
      <c r="SS72" s="262"/>
      <c r="ST72" s="262"/>
      <c r="SU72" s="262"/>
      <c r="SV72" s="262"/>
      <c r="SW72" s="262"/>
      <c r="SX72" s="262"/>
      <c r="SY72" s="262"/>
      <c r="SZ72" s="262"/>
      <c r="TA72" s="262"/>
      <c r="TB72" s="262"/>
      <c r="TC72" s="262"/>
      <c r="TD72" s="262"/>
      <c r="TE72" s="262"/>
      <c r="TF72" s="262"/>
      <c r="TG72" s="262"/>
      <c r="TH72" s="262"/>
      <c r="TI72" s="262"/>
      <c r="TJ72" s="262"/>
      <c r="TK72" s="262"/>
      <c r="TL72" s="262"/>
      <c r="TM72" s="262"/>
      <c r="TN72" s="262"/>
      <c r="TO72" s="262"/>
      <c r="TP72" s="262"/>
      <c r="TQ72" s="262"/>
      <c r="TR72" s="262"/>
      <c r="TS72" s="262"/>
      <c r="TT72" s="262"/>
      <c r="TU72" s="262"/>
      <c r="TV72" s="262"/>
      <c r="TW72" s="262"/>
      <c r="TX72" s="262"/>
      <c r="TY72" s="262"/>
      <c r="TZ72" s="262"/>
      <c r="UA72" s="262"/>
      <c r="UB72" s="262"/>
      <c r="UC72" s="262"/>
      <c r="UD72" s="262"/>
      <c r="UE72" s="262"/>
      <c r="UF72" s="262"/>
      <c r="UG72" s="262"/>
      <c r="UH72" s="262"/>
      <c r="UI72" s="262"/>
      <c r="UJ72" s="262"/>
      <c r="UK72" s="262"/>
      <c r="UL72" s="262"/>
      <c r="UM72" s="262"/>
      <c r="UN72" s="262"/>
      <c r="UO72" s="262"/>
      <c r="UP72" s="262"/>
      <c r="UQ72" s="262"/>
      <c r="UR72" s="262"/>
      <c r="US72" s="262"/>
      <c r="UT72" s="262"/>
      <c r="UU72" s="262"/>
      <c r="UV72" s="262"/>
      <c r="UW72" s="262"/>
      <c r="UX72" s="262"/>
      <c r="UY72" s="262"/>
      <c r="UZ72" s="262"/>
      <c r="VA72" s="262"/>
      <c r="VB72" s="262"/>
      <c r="VC72" s="262"/>
      <c r="VD72" s="262"/>
      <c r="VE72" s="262"/>
      <c r="VF72" s="262"/>
      <c r="VG72" s="262"/>
      <c r="VH72" s="262"/>
      <c r="VI72" s="262"/>
      <c r="VJ72" s="262"/>
      <c r="VK72" s="262"/>
      <c r="VL72" s="262"/>
      <c r="VM72" s="262"/>
      <c r="VN72" s="262"/>
      <c r="VO72" s="262"/>
      <c r="VP72" s="262"/>
      <c r="VQ72" s="262"/>
      <c r="VR72" s="262"/>
      <c r="VS72" s="262"/>
      <c r="VT72" s="262"/>
      <c r="VU72" s="262"/>
      <c r="VV72" s="262"/>
      <c r="VW72" s="262"/>
      <c r="VX72" s="262"/>
      <c r="VY72" s="262"/>
      <c r="VZ72" s="262"/>
      <c r="WA72" s="262"/>
      <c r="WB72" s="262"/>
      <c r="WC72" s="262"/>
      <c r="WD72" s="262"/>
      <c r="WE72" s="262"/>
      <c r="WF72" s="262"/>
      <c r="WG72" s="262"/>
      <c r="WH72" s="262"/>
      <c r="WI72" s="262"/>
      <c r="WJ72" s="262"/>
      <c r="WK72" s="262"/>
      <c r="WL72" s="262"/>
      <c r="WM72" s="262"/>
      <c r="WN72" s="262"/>
      <c r="WO72" s="262"/>
      <c r="WP72" s="262"/>
      <c r="WQ72" s="262"/>
      <c r="WR72" s="262"/>
      <c r="WS72" s="262"/>
      <c r="WT72" s="262"/>
      <c r="WU72" s="262"/>
      <c r="WV72" s="262"/>
      <c r="WW72" s="262"/>
      <c r="WX72" s="262"/>
      <c r="WY72" s="262"/>
      <c r="WZ72" s="262"/>
      <c r="XA72" s="262"/>
      <c r="XB72" s="262"/>
      <c r="XC72" s="262"/>
      <c r="XD72" s="262"/>
      <c r="XE72" s="262"/>
      <c r="XF72" s="262"/>
      <c r="XG72" s="262"/>
      <c r="XH72" s="262"/>
      <c r="XI72" s="262"/>
      <c r="XJ72" s="262"/>
      <c r="XK72" s="262"/>
      <c r="XL72" s="262"/>
      <c r="XM72" s="262"/>
      <c r="XN72" s="262"/>
      <c r="XO72" s="262"/>
      <c r="XP72" s="262"/>
      <c r="XQ72" s="262"/>
      <c r="XR72" s="262"/>
      <c r="XS72" s="262"/>
      <c r="XT72" s="262"/>
      <c r="XU72" s="262"/>
      <c r="XV72" s="262"/>
      <c r="XW72" s="262"/>
      <c r="XX72" s="262"/>
      <c r="XY72" s="262"/>
      <c r="XZ72" s="262"/>
      <c r="YA72" s="262"/>
      <c r="YB72" s="262"/>
      <c r="YC72" s="262"/>
      <c r="YD72" s="262"/>
      <c r="YE72" s="262"/>
      <c r="YF72" s="262"/>
      <c r="YG72" s="262"/>
      <c r="YH72" s="262"/>
      <c r="YI72" s="262"/>
      <c r="YJ72" s="262"/>
      <c r="YK72" s="262"/>
      <c r="YL72" s="262"/>
      <c r="YM72" s="262"/>
      <c r="YN72" s="262"/>
      <c r="YO72" s="262"/>
      <c r="YP72" s="262"/>
      <c r="YQ72" s="262"/>
      <c r="YR72" s="262"/>
      <c r="YS72" s="262"/>
      <c r="YT72" s="262"/>
      <c r="YU72" s="262"/>
      <c r="YV72" s="262"/>
      <c r="YW72" s="262"/>
      <c r="YX72" s="262"/>
      <c r="YY72" s="262"/>
      <c r="YZ72" s="262"/>
      <c r="ZA72" s="262"/>
      <c r="ZB72" s="262"/>
      <c r="ZC72" s="262"/>
      <c r="ZD72" s="262"/>
      <c r="ZE72" s="262"/>
      <c r="ZF72" s="262"/>
      <c r="ZG72" s="262"/>
      <c r="ZH72" s="262"/>
      <c r="ZI72" s="262"/>
      <c r="ZJ72" s="262"/>
      <c r="ZK72" s="262"/>
      <c r="ZL72" s="262"/>
      <c r="ZM72" s="262"/>
      <c r="ZN72" s="262"/>
      <c r="ZO72" s="262"/>
      <c r="ZP72" s="262"/>
      <c r="ZQ72" s="262"/>
      <c r="ZR72" s="262"/>
      <c r="ZS72" s="262"/>
      <c r="ZT72" s="262"/>
      <c r="ZU72" s="262"/>
      <c r="ZV72" s="262"/>
      <c r="ZW72" s="262"/>
      <c r="ZX72" s="262"/>
      <c r="ZY72" s="262"/>
      <c r="ZZ72" s="262"/>
      <c r="AAA72" s="262"/>
      <c r="AAB72" s="262"/>
      <c r="AAC72" s="262"/>
      <c r="AAD72" s="262"/>
      <c r="AAE72" s="262"/>
      <c r="AAF72" s="262"/>
      <c r="AAG72" s="262"/>
      <c r="AAH72" s="262"/>
      <c r="AAI72" s="262"/>
      <c r="AAJ72" s="262"/>
      <c r="AAK72" s="262"/>
      <c r="AAL72" s="262"/>
      <c r="AAM72" s="262"/>
      <c r="AAN72" s="262"/>
      <c r="AAO72" s="262"/>
      <c r="AAP72" s="262"/>
      <c r="AAQ72" s="262"/>
      <c r="AAR72" s="262"/>
      <c r="AAS72" s="262"/>
      <c r="AAT72" s="262"/>
      <c r="AAU72" s="262"/>
      <c r="AAV72" s="262"/>
      <c r="AAW72" s="262"/>
      <c r="AAX72" s="262"/>
      <c r="AAY72" s="262"/>
      <c r="AAZ72" s="262"/>
      <c r="ABA72" s="262"/>
      <c r="ABB72" s="262"/>
      <c r="ABC72" s="262"/>
      <c r="ABD72" s="262"/>
      <c r="ABE72" s="262"/>
      <c r="ABF72" s="262"/>
      <c r="ABG72" s="262"/>
      <c r="ABH72" s="262"/>
      <c r="ABI72" s="262"/>
      <c r="ABJ72" s="262"/>
      <c r="ABK72" s="262"/>
      <c r="ABL72" s="262"/>
      <c r="ABM72" s="262"/>
      <c r="ABN72" s="262"/>
      <c r="ABO72" s="262"/>
      <c r="ABP72" s="262"/>
      <c r="ABQ72" s="262"/>
      <c r="ABR72" s="262"/>
      <c r="ABS72" s="262"/>
      <c r="ABT72" s="262"/>
      <c r="ABU72" s="262"/>
      <c r="ABV72" s="262"/>
      <c r="ABW72" s="262"/>
      <c r="ABX72" s="262"/>
      <c r="ABY72" s="262"/>
      <c r="ABZ72" s="262"/>
      <c r="ACA72" s="262"/>
      <c r="ACB72" s="262"/>
      <c r="ACC72" s="262"/>
      <c r="ACD72" s="262"/>
      <c r="ACE72" s="262"/>
      <c r="ACF72" s="262"/>
      <c r="ACG72" s="262"/>
      <c r="ACH72" s="262"/>
      <c r="ACI72" s="262"/>
      <c r="ACJ72" s="262"/>
      <c r="ACK72" s="262"/>
      <c r="ACL72" s="262"/>
      <c r="ACM72" s="262"/>
      <c r="ACN72" s="262"/>
      <c r="ACO72" s="262"/>
      <c r="ACP72" s="262"/>
      <c r="ACQ72" s="262"/>
      <c r="ACR72" s="262"/>
      <c r="ACS72" s="262"/>
      <c r="ACT72" s="262"/>
      <c r="ACU72" s="262"/>
      <c r="ACV72" s="262"/>
      <c r="ACW72" s="262"/>
      <c r="ACX72" s="262"/>
      <c r="ACY72" s="262"/>
      <c r="ACZ72" s="262"/>
      <c r="ADA72" s="262"/>
      <c r="ADB72" s="262"/>
      <c r="ADC72" s="262"/>
      <c r="ADD72" s="262"/>
      <c r="ADE72" s="262"/>
      <c r="ADF72" s="262"/>
      <c r="ADG72" s="262"/>
      <c r="ADH72" s="262"/>
      <c r="ADI72" s="262"/>
      <c r="ADJ72" s="262"/>
      <c r="ADK72" s="262"/>
      <c r="ADL72" s="262"/>
      <c r="ADM72" s="262"/>
      <c r="ADN72" s="262"/>
      <c r="ADO72" s="262"/>
      <c r="ADP72" s="262"/>
      <c r="ADQ72" s="262"/>
      <c r="ADR72" s="262"/>
      <c r="ADS72" s="262"/>
      <c r="ADT72" s="262"/>
      <c r="ADU72" s="262"/>
      <c r="ADV72" s="262"/>
      <c r="ADW72" s="262"/>
      <c r="ADX72" s="262"/>
      <c r="ADY72" s="262"/>
      <c r="ADZ72" s="262"/>
      <c r="AEA72" s="262"/>
      <c r="AEB72" s="262"/>
      <c r="AEC72" s="262"/>
      <c r="AED72" s="262"/>
      <c r="AEE72" s="262"/>
      <c r="AEF72" s="262"/>
      <c r="AEG72" s="262"/>
      <c r="AEH72" s="262"/>
      <c r="AEI72" s="262"/>
      <c r="AEJ72" s="262"/>
      <c r="AEK72" s="262"/>
      <c r="AEL72" s="262"/>
      <c r="AEM72" s="262"/>
      <c r="AEN72" s="262"/>
      <c r="AEO72" s="262"/>
      <c r="AEP72" s="262"/>
      <c r="AEQ72" s="262"/>
      <c r="AER72" s="262"/>
      <c r="AES72" s="262"/>
      <c r="AET72" s="262"/>
      <c r="AEU72" s="262"/>
      <c r="AEV72" s="262"/>
      <c r="AEW72" s="262"/>
      <c r="AEX72" s="262"/>
      <c r="AEY72" s="262"/>
      <c r="AEZ72" s="262"/>
      <c r="AFA72" s="262"/>
      <c r="AFB72" s="262"/>
      <c r="AFC72" s="262"/>
      <c r="AFD72" s="262"/>
      <c r="AFE72" s="262"/>
      <c r="AFF72" s="262"/>
      <c r="AFG72" s="262"/>
      <c r="AFH72" s="262"/>
      <c r="AFI72" s="262"/>
      <c r="AFJ72" s="262"/>
      <c r="AFK72" s="262"/>
      <c r="AFL72" s="262"/>
      <c r="AFM72" s="262"/>
      <c r="AFN72" s="262"/>
      <c r="AFO72" s="262"/>
      <c r="AFP72" s="262"/>
      <c r="AFQ72" s="262"/>
      <c r="AFR72" s="262"/>
      <c r="AFS72" s="262"/>
      <c r="AFT72" s="262"/>
      <c r="AFU72" s="262"/>
      <c r="AFV72" s="262"/>
      <c r="AFW72" s="262"/>
      <c r="AFX72" s="262"/>
      <c r="AFY72" s="262"/>
      <c r="AFZ72" s="262"/>
      <c r="AGA72" s="262"/>
      <c r="AGB72" s="262"/>
      <c r="AGC72" s="262"/>
      <c r="AGD72" s="262"/>
      <c r="AGE72" s="262"/>
      <c r="AGF72" s="262"/>
      <c r="AGG72" s="262"/>
      <c r="AGH72" s="262"/>
      <c r="AGI72" s="262"/>
      <c r="AGJ72" s="262"/>
      <c r="AGK72" s="262"/>
      <c r="AGL72" s="262"/>
      <c r="AGM72" s="262"/>
      <c r="AGN72" s="262"/>
      <c r="AGO72" s="262"/>
      <c r="AGP72" s="262"/>
      <c r="AGQ72" s="262"/>
      <c r="AGR72" s="262"/>
      <c r="AGS72" s="262"/>
      <c r="AGT72" s="262"/>
      <c r="AGU72" s="262"/>
      <c r="AGV72" s="262"/>
      <c r="AGW72" s="262"/>
      <c r="AGX72" s="262"/>
      <c r="AGY72" s="262"/>
      <c r="AGZ72" s="262"/>
      <c r="AHA72" s="262"/>
      <c r="AHB72" s="262"/>
      <c r="AHC72" s="262"/>
      <c r="AHD72" s="262"/>
      <c r="AHE72" s="262"/>
      <c r="AHF72" s="262"/>
      <c r="AHG72" s="262"/>
      <c r="AHH72" s="262"/>
      <c r="AHI72" s="262"/>
      <c r="AHJ72" s="262"/>
      <c r="AHK72" s="262"/>
      <c r="AHL72" s="262"/>
      <c r="AHM72" s="262"/>
      <c r="AHN72" s="262"/>
      <c r="AHO72" s="262"/>
      <c r="AHP72" s="262"/>
      <c r="AHQ72" s="262"/>
      <c r="AHR72" s="262"/>
      <c r="AHS72" s="262"/>
      <c r="AHT72" s="262"/>
      <c r="AHU72" s="262"/>
      <c r="AHV72" s="262"/>
      <c r="AHW72" s="262"/>
      <c r="AHX72" s="262"/>
      <c r="AHY72" s="262"/>
      <c r="AHZ72" s="262"/>
      <c r="AIA72" s="262"/>
      <c r="AIB72" s="262"/>
      <c r="AIC72" s="262"/>
      <c r="AID72" s="262"/>
      <c r="AIE72" s="262"/>
      <c r="AIF72" s="262"/>
      <c r="AIG72" s="262"/>
      <c r="AIH72" s="262"/>
      <c r="AII72" s="262"/>
      <c r="AIJ72" s="262"/>
      <c r="AIK72" s="262"/>
      <c r="AIL72" s="262"/>
      <c r="AIM72" s="262"/>
      <c r="AIN72" s="262"/>
      <c r="AIO72" s="262"/>
      <c r="AIP72" s="262"/>
      <c r="AIQ72" s="262"/>
      <c r="AIR72" s="262"/>
      <c r="AIS72" s="262"/>
      <c r="AIT72" s="262"/>
      <c r="AIU72" s="262"/>
      <c r="AIV72" s="262"/>
      <c r="AIW72" s="262"/>
      <c r="AIX72" s="262"/>
      <c r="AIY72" s="262"/>
      <c r="AIZ72" s="262"/>
      <c r="AJA72" s="262"/>
      <c r="AJB72" s="262"/>
      <c r="AJC72" s="262"/>
      <c r="AJD72" s="262"/>
      <c r="AJE72" s="262"/>
      <c r="AJF72" s="262"/>
      <c r="AJG72" s="262"/>
      <c r="AJH72" s="262"/>
      <c r="AJI72" s="262"/>
      <c r="AJJ72" s="262"/>
      <c r="AJK72" s="262"/>
      <c r="AJL72" s="262"/>
      <c r="AJM72" s="262"/>
      <c r="AJN72" s="262"/>
      <c r="AJO72" s="262"/>
      <c r="AJP72" s="262"/>
      <c r="AJQ72" s="262"/>
      <c r="AJR72" s="262"/>
      <c r="AJS72" s="262"/>
      <c r="AJT72" s="262"/>
      <c r="AJU72" s="262"/>
      <c r="AJV72" s="262"/>
      <c r="AJW72" s="262"/>
      <c r="AJX72" s="262"/>
      <c r="AJY72" s="262"/>
      <c r="AJZ72" s="262"/>
      <c r="AKA72" s="262"/>
      <c r="AKB72" s="262"/>
      <c r="AKC72" s="262"/>
      <c r="AKD72" s="262"/>
      <c r="AKE72" s="262"/>
      <c r="AKF72" s="262"/>
      <c r="AKG72" s="262"/>
      <c r="AKH72" s="262"/>
      <c r="AKI72" s="262"/>
      <c r="AKJ72" s="262"/>
      <c r="AKK72" s="262"/>
      <c r="AKL72" s="262"/>
      <c r="AKM72" s="262"/>
      <c r="AKN72" s="262"/>
      <c r="AKO72" s="262"/>
      <c r="AKP72" s="262"/>
      <c r="AKQ72" s="262"/>
      <c r="AKR72" s="262"/>
      <c r="AKS72" s="262"/>
      <c r="AKT72" s="262"/>
      <c r="AKU72" s="262"/>
      <c r="AKV72" s="262"/>
      <c r="AKW72" s="262"/>
      <c r="AKX72" s="262"/>
      <c r="AKY72" s="262"/>
      <c r="AKZ72" s="262"/>
      <c r="ALA72" s="262"/>
      <c r="ALB72" s="262"/>
      <c r="ALC72" s="262"/>
      <c r="ALD72" s="262"/>
      <c r="ALE72" s="262"/>
      <c r="ALF72" s="262"/>
      <c r="ALG72" s="262"/>
      <c r="ALH72" s="262"/>
      <c r="ALI72" s="262"/>
      <c r="ALJ72" s="262"/>
      <c r="ALK72" s="262"/>
      <c r="ALL72" s="262"/>
      <c r="ALM72" s="262"/>
      <c r="ALN72" s="262"/>
      <c r="ALO72" s="262"/>
      <c r="ALP72" s="262"/>
      <c r="ALQ72" s="262"/>
      <c r="ALR72" s="262"/>
      <c r="ALS72" s="262"/>
      <c r="ALT72" s="262"/>
      <c r="ALU72" s="262"/>
      <c r="ALV72" s="262"/>
      <c r="ALW72" s="262"/>
      <c r="ALX72" s="262"/>
      <c r="ALY72" s="262"/>
      <c r="ALZ72" s="262"/>
      <c r="AMA72" s="262"/>
      <c r="AMB72" s="262"/>
      <c r="AMC72" s="262"/>
      <c r="AMD72" s="262"/>
      <c r="AME72" s="262"/>
      <c r="AMF72" s="262"/>
      <c r="AMG72" s="262"/>
      <c r="AMH72" s="262"/>
      <c r="AMI72" s="262"/>
      <c r="AMJ72" s="262"/>
      <c r="AMK72" s="262"/>
    </row>
    <row r="73" spans="1:1025" s="463" customFormat="1" ht="20.25" customHeight="1">
      <c r="A73" s="279"/>
      <c r="B73" s="481"/>
      <c r="C73" s="481"/>
      <c r="D73" s="481"/>
      <c r="E73" s="481"/>
      <c r="F73" s="481"/>
      <c r="G73" s="481"/>
      <c r="H73" s="481"/>
      <c r="I73" s="481"/>
      <c r="J73" s="481"/>
      <c r="K73" s="481"/>
      <c r="L73" s="481"/>
      <c r="M73" s="481"/>
      <c r="N73" s="481"/>
      <c r="O73" s="481"/>
      <c r="P73" s="481"/>
      <c r="Q73" s="481"/>
      <c r="R73" s="481"/>
      <c r="S73" s="481"/>
      <c r="T73" s="481"/>
      <c r="U73" s="481"/>
      <c r="V73" s="481"/>
      <c r="W73" s="481"/>
      <c r="X73" s="481"/>
      <c r="Y73" s="481"/>
      <c r="Z73" s="505"/>
      <c r="AA73" s="505"/>
      <c r="AB73" s="505"/>
      <c r="AC73" s="262"/>
      <c r="AD73" s="262"/>
      <c r="AE73" s="262"/>
      <c r="AF73" s="262"/>
      <c r="AG73" s="262"/>
      <c r="AH73" s="262"/>
      <c r="AI73" s="262"/>
      <c r="AJ73" s="262"/>
      <c r="AK73" s="262"/>
      <c r="AL73" s="262"/>
      <c r="AM73" s="262"/>
      <c r="AN73" s="262"/>
      <c r="AO73" s="262"/>
      <c r="AP73" s="262"/>
      <c r="AQ73" s="262"/>
      <c r="AR73" s="262"/>
      <c r="AS73" s="262"/>
      <c r="AT73" s="262"/>
      <c r="AU73" s="262"/>
      <c r="AV73" s="262"/>
      <c r="AW73" s="262"/>
      <c r="AX73" s="262"/>
      <c r="AY73" s="262"/>
      <c r="AZ73" s="262"/>
      <c r="BA73" s="262"/>
      <c r="BB73" s="262"/>
      <c r="BC73" s="262"/>
      <c r="BD73" s="262"/>
      <c r="BE73" s="262"/>
      <c r="BF73" s="262"/>
      <c r="BG73" s="262"/>
      <c r="BH73" s="262"/>
      <c r="BI73" s="262"/>
      <c r="BJ73" s="262"/>
      <c r="BK73" s="262"/>
      <c r="BL73" s="262"/>
      <c r="BM73" s="262"/>
      <c r="BN73" s="262"/>
      <c r="BO73" s="262"/>
      <c r="BP73" s="262"/>
      <c r="BQ73" s="262"/>
      <c r="BR73" s="262"/>
      <c r="BS73" s="262"/>
      <c r="BT73" s="262"/>
      <c r="BU73" s="262"/>
      <c r="BV73" s="262"/>
      <c r="BW73" s="262"/>
      <c r="BX73" s="262"/>
      <c r="BY73" s="262"/>
      <c r="BZ73" s="262"/>
      <c r="CA73" s="262"/>
      <c r="CB73" s="262"/>
      <c r="CC73" s="262"/>
      <c r="CD73" s="262"/>
      <c r="CE73" s="262"/>
      <c r="CF73" s="262"/>
      <c r="CG73" s="262"/>
      <c r="CH73" s="262"/>
      <c r="CI73" s="262"/>
      <c r="CJ73" s="262"/>
      <c r="CK73" s="262"/>
      <c r="CL73" s="262"/>
      <c r="CM73" s="262"/>
      <c r="CN73" s="262"/>
      <c r="CO73" s="262"/>
      <c r="CP73" s="262"/>
      <c r="CQ73" s="262"/>
      <c r="CR73" s="262"/>
      <c r="CS73" s="262"/>
      <c r="CT73" s="262"/>
      <c r="CU73" s="262"/>
      <c r="CV73" s="262"/>
      <c r="CW73" s="262"/>
      <c r="CX73" s="262"/>
      <c r="CY73" s="262"/>
      <c r="CZ73" s="262"/>
      <c r="DA73" s="262"/>
      <c r="DB73" s="262"/>
      <c r="DC73" s="262"/>
      <c r="DD73" s="262"/>
      <c r="DE73" s="262"/>
      <c r="DF73" s="262"/>
      <c r="DG73" s="262"/>
      <c r="DH73" s="262"/>
      <c r="DI73" s="262"/>
      <c r="DJ73" s="262"/>
      <c r="DK73" s="262"/>
      <c r="DL73" s="262"/>
      <c r="DM73" s="262"/>
      <c r="DN73" s="262"/>
      <c r="DO73" s="262"/>
      <c r="DP73" s="262"/>
      <c r="DQ73" s="262"/>
      <c r="DR73" s="262"/>
      <c r="DS73" s="262"/>
      <c r="DT73" s="262"/>
      <c r="DU73" s="262"/>
      <c r="DV73" s="262"/>
      <c r="DW73" s="262"/>
      <c r="DX73" s="262"/>
      <c r="DY73" s="262"/>
      <c r="DZ73" s="262"/>
      <c r="EA73" s="262"/>
      <c r="EB73" s="262"/>
      <c r="EC73" s="262"/>
      <c r="ED73" s="262"/>
      <c r="EE73" s="262"/>
      <c r="EF73" s="262"/>
      <c r="EG73" s="262"/>
      <c r="EH73" s="262"/>
      <c r="EI73" s="262"/>
      <c r="EJ73" s="262"/>
      <c r="EK73" s="262"/>
      <c r="EL73" s="262"/>
      <c r="EM73" s="262"/>
      <c r="EN73" s="262"/>
      <c r="EO73" s="262"/>
      <c r="EP73" s="262"/>
      <c r="EQ73" s="262"/>
      <c r="ER73" s="262"/>
      <c r="ES73" s="262"/>
      <c r="ET73" s="262"/>
      <c r="EU73" s="262"/>
      <c r="EV73" s="262"/>
      <c r="EW73" s="262"/>
      <c r="EX73" s="262"/>
      <c r="EY73" s="262"/>
      <c r="EZ73" s="262"/>
      <c r="FA73" s="262"/>
      <c r="FB73" s="262"/>
      <c r="FC73" s="262"/>
      <c r="FD73" s="262"/>
      <c r="FE73" s="262"/>
      <c r="FF73" s="262"/>
      <c r="FG73" s="262"/>
      <c r="FH73" s="262"/>
      <c r="FI73" s="262"/>
      <c r="FJ73" s="262"/>
      <c r="FK73" s="262"/>
      <c r="FL73" s="262"/>
      <c r="FM73" s="262"/>
      <c r="FN73" s="262"/>
      <c r="FO73" s="262"/>
      <c r="FP73" s="262"/>
      <c r="FQ73" s="262"/>
      <c r="FR73" s="262"/>
      <c r="FS73" s="262"/>
      <c r="FT73" s="262"/>
      <c r="FU73" s="262"/>
      <c r="FV73" s="262"/>
      <c r="FW73" s="262"/>
      <c r="FX73" s="262"/>
      <c r="FY73" s="262"/>
      <c r="FZ73" s="262"/>
      <c r="GA73" s="262"/>
      <c r="GB73" s="262"/>
      <c r="GC73" s="262"/>
      <c r="GD73" s="262"/>
      <c r="GE73" s="262"/>
      <c r="GF73" s="262"/>
      <c r="GG73" s="262"/>
      <c r="GH73" s="262"/>
      <c r="GI73" s="262"/>
      <c r="GJ73" s="262"/>
      <c r="GK73" s="262"/>
      <c r="GL73" s="262"/>
      <c r="GM73" s="262"/>
      <c r="GN73" s="262"/>
      <c r="GO73" s="262"/>
      <c r="GP73" s="262"/>
      <c r="GQ73" s="262"/>
      <c r="GR73" s="262"/>
      <c r="GS73" s="262"/>
      <c r="GT73" s="262"/>
      <c r="GU73" s="262"/>
      <c r="GV73" s="262"/>
      <c r="GW73" s="262"/>
      <c r="GX73" s="262"/>
      <c r="GY73" s="262"/>
      <c r="GZ73" s="262"/>
      <c r="HA73" s="262"/>
      <c r="HB73" s="262"/>
      <c r="HC73" s="262"/>
      <c r="HD73" s="262"/>
      <c r="HE73" s="262"/>
      <c r="HF73" s="262"/>
      <c r="HG73" s="262"/>
      <c r="HH73" s="262"/>
      <c r="HI73" s="262"/>
      <c r="HJ73" s="262"/>
      <c r="HK73" s="262"/>
      <c r="HL73" s="262"/>
      <c r="HM73" s="262"/>
      <c r="HN73" s="262"/>
      <c r="HO73" s="262"/>
      <c r="HP73" s="262"/>
      <c r="HQ73" s="262"/>
      <c r="HR73" s="262"/>
      <c r="HS73" s="262"/>
      <c r="HT73" s="262"/>
      <c r="HU73" s="262"/>
      <c r="HV73" s="262"/>
      <c r="HW73" s="262"/>
      <c r="HX73" s="262"/>
      <c r="HY73" s="262"/>
      <c r="HZ73" s="262"/>
      <c r="IA73" s="262"/>
      <c r="IB73" s="262"/>
      <c r="IC73" s="262"/>
      <c r="ID73" s="262"/>
      <c r="IE73" s="262"/>
      <c r="IF73" s="262"/>
      <c r="IG73" s="262"/>
      <c r="IH73" s="262"/>
      <c r="II73" s="262"/>
      <c r="IJ73" s="262"/>
      <c r="IK73" s="262"/>
      <c r="IL73" s="262"/>
      <c r="IM73" s="262"/>
      <c r="IN73" s="262"/>
      <c r="IO73" s="262"/>
      <c r="IP73" s="262"/>
      <c r="IQ73" s="262"/>
      <c r="IR73" s="262"/>
      <c r="IS73" s="262"/>
      <c r="IT73" s="262"/>
      <c r="IU73" s="262"/>
      <c r="IV73" s="262"/>
      <c r="IW73" s="262"/>
      <c r="IX73" s="262"/>
      <c r="IY73" s="262"/>
      <c r="IZ73" s="262"/>
      <c r="JA73" s="262"/>
      <c r="JB73" s="262"/>
      <c r="JC73" s="262"/>
      <c r="JD73" s="262"/>
      <c r="JE73" s="262"/>
      <c r="JF73" s="262"/>
      <c r="JG73" s="262"/>
      <c r="JH73" s="262"/>
      <c r="JI73" s="262"/>
      <c r="JJ73" s="262"/>
      <c r="JK73" s="262"/>
      <c r="JL73" s="262"/>
      <c r="JM73" s="262"/>
      <c r="JN73" s="262"/>
      <c r="JO73" s="262"/>
      <c r="JP73" s="262"/>
      <c r="JQ73" s="262"/>
      <c r="JR73" s="262"/>
      <c r="JS73" s="262"/>
      <c r="JT73" s="262"/>
      <c r="JU73" s="262"/>
      <c r="JV73" s="262"/>
      <c r="JW73" s="262"/>
      <c r="JX73" s="262"/>
      <c r="JY73" s="262"/>
      <c r="JZ73" s="262"/>
      <c r="KA73" s="262"/>
      <c r="KB73" s="262"/>
      <c r="KC73" s="262"/>
      <c r="KD73" s="262"/>
      <c r="KE73" s="262"/>
      <c r="KF73" s="262"/>
      <c r="KG73" s="262"/>
      <c r="KH73" s="262"/>
      <c r="KI73" s="262"/>
      <c r="KJ73" s="262"/>
      <c r="KK73" s="262"/>
      <c r="KL73" s="262"/>
      <c r="KM73" s="262"/>
      <c r="KN73" s="262"/>
      <c r="KO73" s="262"/>
      <c r="KP73" s="262"/>
      <c r="KQ73" s="262"/>
      <c r="KR73" s="262"/>
      <c r="KS73" s="262"/>
      <c r="KT73" s="262"/>
      <c r="KU73" s="262"/>
      <c r="KV73" s="262"/>
      <c r="KW73" s="262"/>
      <c r="KX73" s="262"/>
      <c r="KY73" s="262"/>
      <c r="KZ73" s="262"/>
      <c r="LA73" s="262"/>
      <c r="LB73" s="262"/>
      <c r="LC73" s="262"/>
      <c r="LD73" s="262"/>
      <c r="LE73" s="262"/>
      <c r="LF73" s="262"/>
      <c r="LG73" s="262"/>
      <c r="LH73" s="262"/>
      <c r="LI73" s="262"/>
      <c r="LJ73" s="262"/>
      <c r="LK73" s="262"/>
      <c r="LL73" s="262"/>
      <c r="LM73" s="262"/>
      <c r="LN73" s="262"/>
      <c r="LO73" s="262"/>
      <c r="LP73" s="262"/>
      <c r="LQ73" s="262"/>
      <c r="LR73" s="262"/>
      <c r="LS73" s="262"/>
      <c r="LT73" s="262"/>
      <c r="LU73" s="262"/>
      <c r="LV73" s="262"/>
      <c r="LW73" s="262"/>
      <c r="LX73" s="262"/>
      <c r="LY73" s="262"/>
      <c r="LZ73" s="262"/>
      <c r="MA73" s="262"/>
      <c r="MB73" s="262"/>
      <c r="MC73" s="262"/>
      <c r="MD73" s="262"/>
      <c r="ME73" s="262"/>
      <c r="MF73" s="262"/>
      <c r="MG73" s="262"/>
      <c r="MH73" s="262"/>
      <c r="MI73" s="262"/>
      <c r="MJ73" s="262"/>
      <c r="MK73" s="262"/>
      <c r="ML73" s="262"/>
      <c r="MM73" s="262"/>
      <c r="MN73" s="262"/>
      <c r="MO73" s="262"/>
      <c r="MP73" s="262"/>
      <c r="MQ73" s="262"/>
      <c r="MR73" s="262"/>
      <c r="MS73" s="262"/>
      <c r="MT73" s="262"/>
      <c r="MU73" s="262"/>
      <c r="MV73" s="262"/>
      <c r="MW73" s="262"/>
      <c r="MX73" s="262"/>
      <c r="MY73" s="262"/>
      <c r="MZ73" s="262"/>
      <c r="NA73" s="262"/>
      <c r="NB73" s="262"/>
      <c r="NC73" s="262"/>
      <c r="ND73" s="262"/>
      <c r="NE73" s="262"/>
      <c r="NF73" s="262"/>
      <c r="NG73" s="262"/>
      <c r="NH73" s="262"/>
      <c r="NI73" s="262"/>
      <c r="NJ73" s="262"/>
      <c r="NK73" s="262"/>
      <c r="NL73" s="262"/>
      <c r="NM73" s="262"/>
      <c r="NN73" s="262"/>
      <c r="NO73" s="262"/>
      <c r="NP73" s="262"/>
      <c r="NQ73" s="262"/>
      <c r="NR73" s="262"/>
      <c r="NS73" s="262"/>
      <c r="NT73" s="262"/>
      <c r="NU73" s="262"/>
      <c r="NV73" s="262"/>
      <c r="NW73" s="262"/>
      <c r="NX73" s="262"/>
      <c r="NY73" s="262"/>
      <c r="NZ73" s="262"/>
      <c r="OA73" s="262"/>
      <c r="OB73" s="262"/>
      <c r="OC73" s="262"/>
      <c r="OD73" s="262"/>
      <c r="OE73" s="262"/>
      <c r="OF73" s="262"/>
      <c r="OG73" s="262"/>
      <c r="OH73" s="262"/>
      <c r="OI73" s="262"/>
      <c r="OJ73" s="262"/>
      <c r="OK73" s="262"/>
      <c r="OL73" s="262"/>
      <c r="OM73" s="262"/>
      <c r="ON73" s="262"/>
      <c r="OO73" s="262"/>
      <c r="OP73" s="262"/>
      <c r="OQ73" s="262"/>
      <c r="OR73" s="262"/>
      <c r="OS73" s="262"/>
      <c r="OT73" s="262"/>
      <c r="OU73" s="262"/>
      <c r="OV73" s="262"/>
      <c r="OW73" s="262"/>
      <c r="OX73" s="262"/>
      <c r="OY73" s="262"/>
      <c r="OZ73" s="262"/>
      <c r="PA73" s="262"/>
      <c r="PB73" s="262"/>
      <c r="PC73" s="262"/>
      <c r="PD73" s="262"/>
      <c r="PE73" s="262"/>
      <c r="PF73" s="262"/>
      <c r="PG73" s="262"/>
      <c r="PH73" s="262"/>
      <c r="PI73" s="262"/>
      <c r="PJ73" s="262"/>
      <c r="PK73" s="262"/>
      <c r="PL73" s="262"/>
      <c r="PM73" s="262"/>
      <c r="PN73" s="262"/>
      <c r="PO73" s="262"/>
      <c r="PP73" s="262"/>
      <c r="PQ73" s="262"/>
      <c r="PR73" s="262"/>
      <c r="PS73" s="262"/>
      <c r="PT73" s="262"/>
      <c r="PU73" s="262"/>
      <c r="PV73" s="262"/>
      <c r="PW73" s="262"/>
      <c r="PX73" s="262"/>
      <c r="PY73" s="262"/>
      <c r="PZ73" s="262"/>
      <c r="QA73" s="262"/>
      <c r="QB73" s="262"/>
      <c r="QC73" s="262"/>
      <c r="QD73" s="262"/>
      <c r="QE73" s="262"/>
      <c r="QF73" s="262"/>
      <c r="QG73" s="262"/>
      <c r="QH73" s="262"/>
      <c r="QI73" s="262"/>
      <c r="QJ73" s="262"/>
      <c r="QK73" s="262"/>
      <c r="QL73" s="262"/>
      <c r="QM73" s="262"/>
      <c r="QN73" s="262"/>
      <c r="QO73" s="262"/>
      <c r="QP73" s="262"/>
      <c r="QQ73" s="262"/>
      <c r="QR73" s="262"/>
      <c r="QS73" s="262"/>
      <c r="QT73" s="262"/>
      <c r="QU73" s="262"/>
      <c r="QV73" s="262"/>
      <c r="QW73" s="262"/>
      <c r="QX73" s="262"/>
      <c r="QY73" s="262"/>
      <c r="QZ73" s="262"/>
      <c r="RA73" s="262"/>
      <c r="RB73" s="262"/>
      <c r="RC73" s="262"/>
      <c r="RD73" s="262"/>
      <c r="RE73" s="262"/>
      <c r="RF73" s="262"/>
      <c r="RG73" s="262"/>
      <c r="RH73" s="262"/>
      <c r="RI73" s="262"/>
      <c r="RJ73" s="262"/>
      <c r="RK73" s="262"/>
      <c r="RL73" s="262"/>
      <c r="RM73" s="262"/>
      <c r="RN73" s="262"/>
      <c r="RO73" s="262"/>
      <c r="RP73" s="262"/>
      <c r="RQ73" s="262"/>
      <c r="RR73" s="262"/>
      <c r="RS73" s="262"/>
      <c r="RT73" s="262"/>
      <c r="RU73" s="262"/>
      <c r="RV73" s="262"/>
      <c r="RW73" s="262"/>
      <c r="RX73" s="262"/>
      <c r="RY73" s="262"/>
      <c r="RZ73" s="262"/>
      <c r="SA73" s="262"/>
      <c r="SB73" s="262"/>
      <c r="SC73" s="262"/>
      <c r="SD73" s="262"/>
      <c r="SE73" s="262"/>
      <c r="SF73" s="262"/>
      <c r="SG73" s="262"/>
      <c r="SH73" s="262"/>
      <c r="SI73" s="262"/>
      <c r="SJ73" s="262"/>
      <c r="SK73" s="262"/>
      <c r="SL73" s="262"/>
      <c r="SM73" s="262"/>
      <c r="SN73" s="262"/>
      <c r="SO73" s="262"/>
      <c r="SP73" s="262"/>
      <c r="SQ73" s="262"/>
      <c r="SR73" s="262"/>
      <c r="SS73" s="262"/>
      <c r="ST73" s="262"/>
      <c r="SU73" s="262"/>
      <c r="SV73" s="262"/>
      <c r="SW73" s="262"/>
      <c r="SX73" s="262"/>
      <c r="SY73" s="262"/>
      <c r="SZ73" s="262"/>
      <c r="TA73" s="262"/>
      <c r="TB73" s="262"/>
      <c r="TC73" s="262"/>
      <c r="TD73" s="262"/>
      <c r="TE73" s="262"/>
      <c r="TF73" s="262"/>
      <c r="TG73" s="262"/>
      <c r="TH73" s="262"/>
      <c r="TI73" s="262"/>
      <c r="TJ73" s="262"/>
      <c r="TK73" s="262"/>
      <c r="TL73" s="262"/>
      <c r="TM73" s="262"/>
      <c r="TN73" s="262"/>
      <c r="TO73" s="262"/>
      <c r="TP73" s="262"/>
      <c r="TQ73" s="262"/>
      <c r="TR73" s="262"/>
      <c r="TS73" s="262"/>
      <c r="TT73" s="262"/>
      <c r="TU73" s="262"/>
      <c r="TV73" s="262"/>
      <c r="TW73" s="262"/>
      <c r="TX73" s="262"/>
      <c r="TY73" s="262"/>
      <c r="TZ73" s="262"/>
      <c r="UA73" s="262"/>
      <c r="UB73" s="262"/>
      <c r="UC73" s="262"/>
      <c r="UD73" s="262"/>
      <c r="UE73" s="262"/>
      <c r="UF73" s="262"/>
      <c r="UG73" s="262"/>
      <c r="UH73" s="262"/>
      <c r="UI73" s="262"/>
      <c r="UJ73" s="262"/>
      <c r="UK73" s="262"/>
      <c r="UL73" s="262"/>
      <c r="UM73" s="262"/>
      <c r="UN73" s="262"/>
      <c r="UO73" s="262"/>
      <c r="UP73" s="262"/>
      <c r="UQ73" s="262"/>
      <c r="UR73" s="262"/>
      <c r="US73" s="262"/>
      <c r="UT73" s="262"/>
      <c r="UU73" s="262"/>
      <c r="UV73" s="262"/>
      <c r="UW73" s="262"/>
      <c r="UX73" s="262"/>
      <c r="UY73" s="262"/>
      <c r="UZ73" s="262"/>
      <c r="VA73" s="262"/>
      <c r="VB73" s="262"/>
      <c r="VC73" s="262"/>
      <c r="VD73" s="262"/>
      <c r="VE73" s="262"/>
      <c r="VF73" s="262"/>
      <c r="VG73" s="262"/>
      <c r="VH73" s="262"/>
      <c r="VI73" s="262"/>
      <c r="VJ73" s="262"/>
      <c r="VK73" s="262"/>
      <c r="VL73" s="262"/>
      <c r="VM73" s="262"/>
      <c r="VN73" s="262"/>
      <c r="VO73" s="262"/>
      <c r="VP73" s="262"/>
      <c r="VQ73" s="262"/>
      <c r="VR73" s="262"/>
      <c r="VS73" s="262"/>
      <c r="VT73" s="262"/>
      <c r="VU73" s="262"/>
      <c r="VV73" s="262"/>
      <c r="VW73" s="262"/>
      <c r="VX73" s="262"/>
      <c r="VY73" s="262"/>
      <c r="VZ73" s="262"/>
      <c r="WA73" s="262"/>
      <c r="WB73" s="262"/>
      <c r="WC73" s="262"/>
      <c r="WD73" s="262"/>
      <c r="WE73" s="262"/>
      <c r="WF73" s="262"/>
      <c r="WG73" s="262"/>
      <c r="WH73" s="262"/>
      <c r="WI73" s="262"/>
      <c r="WJ73" s="262"/>
      <c r="WK73" s="262"/>
      <c r="WL73" s="262"/>
      <c r="WM73" s="262"/>
      <c r="WN73" s="262"/>
      <c r="WO73" s="262"/>
      <c r="WP73" s="262"/>
      <c r="WQ73" s="262"/>
      <c r="WR73" s="262"/>
      <c r="WS73" s="262"/>
      <c r="WT73" s="262"/>
      <c r="WU73" s="262"/>
      <c r="WV73" s="262"/>
      <c r="WW73" s="262"/>
      <c r="WX73" s="262"/>
      <c r="WY73" s="262"/>
      <c r="WZ73" s="262"/>
      <c r="XA73" s="262"/>
      <c r="XB73" s="262"/>
      <c r="XC73" s="262"/>
      <c r="XD73" s="262"/>
      <c r="XE73" s="262"/>
      <c r="XF73" s="262"/>
      <c r="XG73" s="262"/>
      <c r="XH73" s="262"/>
      <c r="XI73" s="262"/>
      <c r="XJ73" s="262"/>
      <c r="XK73" s="262"/>
      <c r="XL73" s="262"/>
      <c r="XM73" s="262"/>
      <c r="XN73" s="262"/>
      <c r="XO73" s="262"/>
      <c r="XP73" s="262"/>
      <c r="XQ73" s="262"/>
      <c r="XR73" s="262"/>
      <c r="XS73" s="262"/>
      <c r="XT73" s="262"/>
      <c r="XU73" s="262"/>
      <c r="XV73" s="262"/>
      <c r="XW73" s="262"/>
      <c r="XX73" s="262"/>
      <c r="XY73" s="262"/>
      <c r="XZ73" s="262"/>
      <c r="YA73" s="262"/>
      <c r="YB73" s="262"/>
      <c r="YC73" s="262"/>
      <c r="YD73" s="262"/>
      <c r="YE73" s="262"/>
      <c r="YF73" s="262"/>
      <c r="YG73" s="262"/>
      <c r="YH73" s="262"/>
      <c r="YI73" s="262"/>
      <c r="YJ73" s="262"/>
      <c r="YK73" s="262"/>
      <c r="YL73" s="262"/>
      <c r="YM73" s="262"/>
      <c r="YN73" s="262"/>
      <c r="YO73" s="262"/>
      <c r="YP73" s="262"/>
      <c r="YQ73" s="262"/>
      <c r="YR73" s="262"/>
      <c r="YS73" s="262"/>
      <c r="YT73" s="262"/>
      <c r="YU73" s="262"/>
      <c r="YV73" s="262"/>
      <c r="YW73" s="262"/>
      <c r="YX73" s="262"/>
      <c r="YY73" s="262"/>
      <c r="YZ73" s="262"/>
      <c r="ZA73" s="262"/>
      <c r="ZB73" s="262"/>
      <c r="ZC73" s="262"/>
      <c r="ZD73" s="262"/>
      <c r="ZE73" s="262"/>
      <c r="ZF73" s="262"/>
      <c r="ZG73" s="262"/>
      <c r="ZH73" s="262"/>
      <c r="ZI73" s="262"/>
      <c r="ZJ73" s="262"/>
      <c r="ZK73" s="262"/>
      <c r="ZL73" s="262"/>
      <c r="ZM73" s="262"/>
      <c r="ZN73" s="262"/>
      <c r="ZO73" s="262"/>
      <c r="ZP73" s="262"/>
      <c r="ZQ73" s="262"/>
      <c r="ZR73" s="262"/>
      <c r="ZS73" s="262"/>
      <c r="ZT73" s="262"/>
      <c r="ZU73" s="262"/>
      <c r="ZV73" s="262"/>
      <c r="ZW73" s="262"/>
      <c r="ZX73" s="262"/>
      <c r="ZY73" s="262"/>
      <c r="ZZ73" s="262"/>
      <c r="AAA73" s="262"/>
      <c r="AAB73" s="262"/>
      <c r="AAC73" s="262"/>
      <c r="AAD73" s="262"/>
      <c r="AAE73" s="262"/>
      <c r="AAF73" s="262"/>
      <c r="AAG73" s="262"/>
      <c r="AAH73" s="262"/>
      <c r="AAI73" s="262"/>
      <c r="AAJ73" s="262"/>
      <c r="AAK73" s="262"/>
      <c r="AAL73" s="262"/>
      <c r="AAM73" s="262"/>
      <c r="AAN73" s="262"/>
      <c r="AAO73" s="262"/>
      <c r="AAP73" s="262"/>
      <c r="AAQ73" s="262"/>
      <c r="AAR73" s="262"/>
      <c r="AAS73" s="262"/>
      <c r="AAT73" s="262"/>
      <c r="AAU73" s="262"/>
      <c r="AAV73" s="262"/>
      <c r="AAW73" s="262"/>
      <c r="AAX73" s="262"/>
      <c r="AAY73" s="262"/>
      <c r="AAZ73" s="262"/>
      <c r="ABA73" s="262"/>
      <c r="ABB73" s="262"/>
      <c r="ABC73" s="262"/>
      <c r="ABD73" s="262"/>
      <c r="ABE73" s="262"/>
      <c r="ABF73" s="262"/>
      <c r="ABG73" s="262"/>
      <c r="ABH73" s="262"/>
      <c r="ABI73" s="262"/>
      <c r="ABJ73" s="262"/>
      <c r="ABK73" s="262"/>
      <c r="ABL73" s="262"/>
      <c r="ABM73" s="262"/>
      <c r="ABN73" s="262"/>
      <c r="ABO73" s="262"/>
      <c r="ABP73" s="262"/>
      <c r="ABQ73" s="262"/>
      <c r="ABR73" s="262"/>
      <c r="ABS73" s="262"/>
      <c r="ABT73" s="262"/>
      <c r="ABU73" s="262"/>
      <c r="ABV73" s="262"/>
      <c r="ABW73" s="262"/>
      <c r="ABX73" s="262"/>
      <c r="ABY73" s="262"/>
      <c r="ABZ73" s="262"/>
      <c r="ACA73" s="262"/>
      <c r="ACB73" s="262"/>
      <c r="ACC73" s="262"/>
      <c r="ACD73" s="262"/>
      <c r="ACE73" s="262"/>
      <c r="ACF73" s="262"/>
      <c r="ACG73" s="262"/>
      <c r="ACH73" s="262"/>
      <c r="ACI73" s="262"/>
      <c r="ACJ73" s="262"/>
      <c r="ACK73" s="262"/>
      <c r="ACL73" s="262"/>
      <c r="ACM73" s="262"/>
      <c r="ACN73" s="262"/>
      <c r="ACO73" s="262"/>
      <c r="ACP73" s="262"/>
      <c r="ACQ73" s="262"/>
      <c r="ACR73" s="262"/>
      <c r="ACS73" s="262"/>
      <c r="ACT73" s="262"/>
      <c r="ACU73" s="262"/>
      <c r="ACV73" s="262"/>
      <c r="ACW73" s="262"/>
      <c r="ACX73" s="262"/>
      <c r="ACY73" s="262"/>
      <c r="ACZ73" s="262"/>
      <c r="ADA73" s="262"/>
      <c r="ADB73" s="262"/>
      <c r="ADC73" s="262"/>
      <c r="ADD73" s="262"/>
      <c r="ADE73" s="262"/>
      <c r="ADF73" s="262"/>
      <c r="ADG73" s="262"/>
      <c r="ADH73" s="262"/>
      <c r="ADI73" s="262"/>
      <c r="ADJ73" s="262"/>
      <c r="ADK73" s="262"/>
      <c r="ADL73" s="262"/>
      <c r="ADM73" s="262"/>
      <c r="ADN73" s="262"/>
      <c r="ADO73" s="262"/>
      <c r="ADP73" s="262"/>
      <c r="ADQ73" s="262"/>
      <c r="ADR73" s="262"/>
      <c r="ADS73" s="262"/>
      <c r="ADT73" s="262"/>
      <c r="ADU73" s="262"/>
      <c r="ADV73" s="262"/>
      <c r="ADW73" s="262"/>
      <c r="ADX73" s="262"/>
      <c r="ADY73" s="262"/>
      <c r="ADZ73" s="262"/>
      <c r="AEA73" s="262"/>
      <c r="AEB73" s="262"/>
      <c r="AEC73" s="262"/>
      <c r="AED73" s="262"/>
      <c r="AEE73" s="262"/>
      <c r="AEF73" s="262"/>
      <c r="AEG73" s="262"/>
      <c r="AEH73" s="262"/>
      <c r="AEI73" s="262"/>
      <c r="AEJ73" s="262"/>
      <c r="AEK73" s="262"/>
      <c r="AEL73" s="262"/>
      <c r="AEM73" s="262"/>
      <c r="AEN73" s="262"/>
      <c r="AEO73" s="262"/>
      <c r="AEP73" s="262"/>
      <c r="AEQ73" s="262"/>
      <c r="AER73" s="262"/>
      <c r="AES73" s="262"/>
      <c r="AET73" s="262"/>
      <c r="AEU73" s="262"/>
      <c r="AEV73" s="262"/>
      <c r="AEW73" s="262"/>
      <c r="AEX73" s="262"/>
      <c r="AEY73" s="262"/>
      <c r="AEZ73" s="262"/>
      <c r="AFA73" s="262"/>
      <c r="AFB73" s="262"/>
      <c r="AFC73" s="262"/>
      <c r="AFD73" s="262"/>
      <c r="AFE73" s="262"/>
      <c r="AFF73" s="262"/>
      <c r="AFG73" s="262"/>
      <c r="AFH73" s="262"/>
      <c r="AFI73" s="262"/>
      <c r="AFJ73" s="262"/>
      <c r="AFK73" s="262"/>
      <c r="AFL73" s="262"/>
      <c r="AFM73" s="262"/>
      <c r="AFN73" s="262"/>
      <c r="AFO73" s="262"/>
      <c r="AFP73" s="262"/>
      <c r="AFQ73" s="262"/>
      <c r="AFR73" s="262"/>
      <c r="AFS73" s="262"/>
      <c r="AFT73" s="262"/>
      <c r="AFU73" s="262"/>
      <c r="AFV73" s="262"/>
      <c r="AFW73" s="262"/>
      <c r="AFX73" s="262"/>
      <c r="AFY73" s="262"/>
      <c r="AFZ73" s="262"/>
      <c r="AGA73" s="262"/>
      <c r="AGB73" s="262"/>
      <c r="AGC73" s="262"/>
      <c r="AGD73" s="262"/>
      <c r="AGE73" s="262"/>
      <c r="AGF73" s="262"/>
      <c r="AGG73" s="262"/>
      <c r="AGH73" s="262"/>
      <c r="AGI73" s="262"/>
      <c r="AGJ73" s="262"/>
      <c r="AGK73" s="262"/>
      <c r="AGL73" s="262"/>
      <c r="AGM73" s="262"/>
      <c r="AGN73" s="262"/>
      <c r="AGO73" s="262"/>
      <c r="AGP73" s="262"/>
      <c r="AGQ73" s="262"/>
      <c r="AGR73" s="262"/>
      <c r="AGS73" s="262"/>
      <c r="AGT73" s="262"/>
      <c r="AGU73" s="262"/>
      <c r="AGV73" s="262"/>
      <c r="AGW73" s="262"/>
      <c r="AGX73" s="262"/>
      <c r="AGY73" s="262"/>
      <c r="AGZ73" s="262"/>
      <c r="AHA73" s="262"/>
      <c r="AHB73" s="262"/>
      <c r="AHC73" s="262"/>
      <c r="AHD73" s="262"/>
      <c r="AHE73" s="262"/>
      <c r="AHF73" s="262"/>
      <c r="AHG73" s="262"/>
      <c r="AHH73" s="262"/>
      <c r="AHI73" s="262"/>
      <c r="AHJ73" s="262"/>
      <c r="AHK73" s="262"/>
      <c r="AHL73" s="262"/>
      <c r="AHM73" s="262"/>
      <c r="AHN73" s="262"/>
      <c r="AHO73" s="262"/>
      <c r="AHP73" s="262"/>
      <c r="AHQ73" s="262"/>
      <c r="AHR73" s="262"/>
      <c r="AHS73" s="262"/>
      <c r="AHT73" s="262"/>
      <c r="AHU73" s="262"/>
      <c r="AHV73" s="262"/>
      <c r="AHW73" s="262"/>
      <c r="AHX73" s="262"/>
      <c r="AHY73" s="262"/>
      <c r="AHZ73" s="262"/>
      <c r="AIA73" s="262"/>
      <c r="AIB73" s="262"/>
      <c r="AIC73" s="262"/>
      <c r="AID73" s="262"/>
      <c r="AIE73" s="262"/>
      <c r="AIF73" s="262"/>
      <c r="AIG73" s="262"/>
      <c r="AIH73" s="262"/>
      <c r="AII73" s="262"/>
      <c r="AIJ73" s="262"/>
      <c r="AIK73" s="262"/>
      <c r="AIL73" s="262"/>
      <c r="AIM73" s="262"/>
      <c r="AIN73" s="262"/>
      <c r="AIO73" s="262"/>
      <c r="AIP73" s="262"/>
      <c r="AIQ73" s="262"/>
      <c r="AIR73" s="262"/>
      <c r="AIS73" s="262"/>
      <c r="AIT73" s="262"/>
      <c r="AIU73" s="262"/>
      <c r="AIV73" s="262"/>
      <c r="AIW73" s="262"/>
      <c r="AIX73" s="262"/>
      <c r="AIY73" s="262"/>
      <c r="AIZ73" s="262"/>
      <c r="AJA73" s="262"/>
      <c r="AJB73" s="262"/>
      <c r="AJC73" s="262"/>
      <c r="AJD73" s="262"/>
      <c r="AJE73" s="262"/>
      <c r="AJF73" s="262"/>
      <c r="AJG73" s="262"/>
      <c r="AJH73" s="262"/>
      <c r="AJI73" s="262"/>
      <c r="AJJ73" s="262"/>
      <c r="AJK73" s="262"/>
      <c r="AJL73" s="262"/>
      <c r="AJM73" s="262"/>
      <c r="AJN73" s="262"/>
      <c r="AJO73" s="262"/>
      <c r="AJP73" s="262"/>
      <c r="AJQ73" s="262"/>
      <c r="AJR73" s="262"/>
      <c r="AJS73" s="262"/>
      <c r="AJT73" s="262"/>
      <c r="AJU73" s="262"/>
      <c r="AJV73" s="262"/>
      <c r="AJW73" s="262"/>
      <c r="AJX73" s="262"/>
      <c r="AJY73" s="262"/>
      <c r="AJZ73" s="262"/>
      <c r="AKA73" s="262"/>
      <c r="AKB73" s="262"/>
      <c r="AKC73" s="262"/>
      <c r="AKD73" s="262"/>
      <c r="AKE73" s="262"/>
      <c r="AKF73" s="262"/>
      <c r="AKG73" s="262"/>
      <c r="AKH73" s="262"/>
      <c r="AKI73" s="262"/>
      <c r="AKJ73" s="262"/>
      <c r="AKK73" s="262"/>
      <c r="AKL73" s="262"/>
      <c r="AKM73" s="262"/>
      <c r="AKN73" s="262"/>
      <c r="AKO73" s="262"/>
      <c r="AKP73" s="262"/>
      <c r="AKQ73" s="262"/>
      <c r="AKR73" s="262"/>
      <c r="AKS73" s="262"/>
      <c r="AKT73" s="262"/>
      <c r="AKU73" s="262"/>
      <c r="AKV73" s="262"/>
      <c r="AKW73" s="262"/>
      <c r="AKX73" s="262"/>
      <c r="AKY73" s="262"/>
      <c r="AKZ73" s="262"/>
      <c r="ALA73" s="262"/>
      <c r="ALB73" s="262"/>
      <c r="ALC73" s="262"/>
      <c r="ALD73" s="262"/>
      <c r="ALE73" s="262"/>
      <c r="ALF73" s="262"/>
      <c r="ALG73" s="262"/>
      <c r="ALH73" s="262"/>
      <c r="ALI73" s="262"/>
      <c r="ALJ73" s="262"/>
      <c r="ALK73" s="262"/>
      <c r="ALL73" s="262"/>
      <c r="ALM73" s="262"/>
      <c r="ALN73" s="262"/>
      <c r="ALO73" s="262"/>
      <c r="ALP73" s="262"/>
      <c r="ALQ73" s="262"/>
      <c r="ALR73" s="262"/>
      <c r="ALS73" s="262"/>
      <c r="ALT73" s="262"/>
      <c r="ALU73" s="262"/>
      <c r="ALV73" s="262"/>
      <c r="ALW73" s="262"/>
      <c r="ALX73" s="262"/>
      <c r="ALY73" s="262"/>
      <c r="ALZ73" s="262"/>
      <c r="AMA73" s="262"/>
      <c r="AMB73" s="262"/>
      <c r="AMC73" s="262"/>
      <c r="AMD73" s="262"/>
      <c r="AME73" s="262"/>
      <c r="AMF73" s="262"/>
      <c r="AMG73" s="262"/>
      <c r="AMH73" s="262"/>
      <c r="AMI73" s="262"/>
      <c r="AMJ73" s="262"/>
      <c r="AMK73" s="262"/>
    </row>
    <row r="74" spans="1:1025" s="463" customFormat="1" ht="28.5" customHeight="1">
      <c r="A74" s="279"/>
      <c r="B74" s="482" t="s">
        <v>820</v>
      </c>
      <c r="C74" s="482"/>
      <c r="D74" s="482"/>
      <c r="E74" s="482"/>
      <c r="F74" s="482"/>
      <c r="G74" s="482"/>
      <c r="H74" s="482"/>
      <c r="I74" s="482"/>
      <c r="J74" s="482"/>
      <c r="K74" s="482"/>
      <c r="L74" s="482"/>
      <c r="M74" s="482"/>
      <c r="N74" s="482"/>
      <c r="O74" s="482"/>
      <c r="P74" s="482"/>
      <c r="Q74" s="482"/>
      <c r="R74" s="482"/>
      <c r="S74" s="482"/>
      <c r="T74" s="482"/>
      <c r="U74" s="482"/>
      <c r="V74" s="482"/>
      <c r="W74" s="482"/>
      <c r="X74" s="482"/>
      <c r="Y74" s="482"/>
      <c r="Z74" s="506" t="s">
        <v>338</v>
      </c>
      <c r="AA74" s="506"/>
      <c r="AB74" s="506"/>
      <c r="AC74" s="262"/>
      <c r="AD74" s="262"/>
      <c r="AE74" s="262"/>
      <c r="AF74" s="262"/>
      <c r="AG74" s="262"/>
      <c r="AH74" s="262"/>
      <c r="AI74" s="262"/>
      <c r="AJ74" s="262"/>
      <c r="AK74" s="262"/>
      <c r="AL74" s="262"/>
      <c r="AM74" s="262"/>
      <c r="AN74" s="262"/>
      <c r="AO74" s="262"/>
      <c r="AP74" s="262"/>
      <c r="AQ74" s="262"/>
      <c r="AR74" s="262"/>
      <c r="AS74" s="262"/>
      <c r="AT74" s="262"/>
      <c r="AU74" s="262"/>
      <c r="AV74" s="262"/>
      <c r="AW74" s="262"/>
      <c r="AX74" s="262"/>
      <c r="AY74" s="262"/>
      <c r="AZ74" s="262"/>
      <c r="BA74" s="262"/>
      <c r="BB74" s="262"/>
      <c r="BC74" s="262"/>
      <c r="BD74" s="262"/>
      <c r="BE74" s="262"/>
      <c r="BF74" s="262"/>
      <c r="BG74" s="262"/>
      <c r="BH74" s="262"/>
      <c r="BI74" s="262"/>
      <c r="BJ74" s="262"/>
      <c r="BK74" s="262"/>
      <c r="BL74" s="262"/>
      <c r="BM74" s="262"/>
      <c r="BN74" s="262"/>
      <c r="BO74" s="262"/>
      <c r="BP74" s="262"/>
      <c r="BQ74" s="262"/>
      <c r="BR74" s="262"/>
      <c r="BS74" s="262"/>
      <c r="BT74" s="262"/>
      <c r="BU74" s="262"/>
      <c r="BV74" s="262"/>
      <c r="BW74" s="262"/>
      <c r="BX74" s="262"/>
      <c r="BY74" s="262"/>
      <c r="BZ74" s="262"/>
      <c r="CA74" s="262"/>
      <c r="CB74" s="262"/>
      <c r="CC74" s="262"/>
      <c r="CD74" s="262"/>
      <c r="CE74" s="262"/>
      <c r="CF74" s="262"/>
      <c r="CG74" s="262"/>
      <c r="CH74" s="262"/>
      <c r="CI74" s="262"/>
      <c r="CJ74" s="262"/>
      <c r="CK74" s="262"/>
      <c r="CL74" s="262"/>
      <c r="CM74" s="262"/>
      <c r="CN74" s="262"/>
      <c r="CO74" s="262"/>
      <c r="CP74" s="262"/>
      <c r="CQ74" s="262"/>
      <c r="CR74" s="262"/>
      <c r="CS74" s="262"/>
      <c r="CT74" s="262"/>
      <c r="CU74" s="262"/>
      <c r="CV74" s="262"/>
      <c r="CW74" s="262"/>
      <c r="CX74" s="262"/>
      <c r="CY74" s="262"/>
      <c r="CZ74" s="262"/>
      <c r="DA74" s="262"/>
      <c r="DB74" s="262"/>
      <c r="DC74" s="262"/>
      <c r="DD74" s="262"/>
      <c r="DE74" s="262"/>
      <c r="DF74" s="262"/>
      <c r="DG74" s="262"/>
      <c r="DH74" s="262"/>
      <c r="DI74" s="262"/>
      <c r="DJ74" s="262"/>
      <c r="DK74" s="262"/>
      <c r="DL74" s="262"/>
      <c r="DM74" s="262"/>
      <c r="DN74" s="262"/>
      <c r="DO74" s="262"/>
      <c r="DP74" s="262"/>
      <c r="DQ74" s="262"/>
      <c r="DR74" s="262"/>
      <c r="DS74" s="262"/>
      <c r="DT74" s="262"/>
      <c r="DU74" s="262"/>
      <c r="DV74" s="262"/>
      <c r="DW74" s="262"/>
      <c r="DX74" s="262"/>
      <c r="DY74" s="262"/>
      <c r="DZ74" s="262"/>
      <c r="EA74" s="262"/>
      <c r="EB74" s="262"/>
      <c r="EC74" s="262"/>
      <c r="ED74" s="262"/>
      <c r="EE74" s="262"/>
      <c r="EF74" s="262"/>
      <c r="EG74" s="262"/>
      <c r="EH74" s="262"/>
      <c r="EI74" s="262"/>
      <c r="EJ74" s="262"/>
      <c r="EK74" s="262"/>
      <c r="EL74" s="262"/>
      <c r="EM74" s="262"/>
      <c r="EN74" s="262"/>
      <c r="EO74" s="262"/>
      <c r="EP74" s="262"/>
      <c r="EQ74" s="262"/>
      <c r="ER74" s="262"/>
      <c r="ES74" s="262"/>
      <c r="ET74" s="262"/>
      <c r="EU74" s="262"/>
      <c r="EV74" s="262"/>
      <c r="EW74" s="262"/>
      <c r="EX74" s="262"/>
      <c r="EY74" s="262"/>
      <c r="EZ74" s="262"/>
      <c r="FA74" s="262"/>
      <c r="FB74" s="262"/>
      <c r="FC74" s="262"/>
      <c r="FD74" s="262"/>
      <c r="FE74" s="262"/>
      <c r="FF74" s="262"/>
      <c r="FG74" s="262"/>
      <c r="FH74" s="262"/>
      <c r="FI74" s="262"/>
      <c r="FJ74" s="262"/>
      <c r="FK74" s="262"/>
      <c r="FL74" s="262"/>
      <c r="FM74" s="262"/>
      <c r="FN74" s="262"/>
      <c r="FO74" s="262"/>
      <c r="FP74" s="262"/>
      <c r="FQ74" s="262"/>
      <c r="FR74" s="262"/>
      <c r="FS74" s="262"/>
      <c r="FT74" s="262"/>
      <c r="FU74" s="262"/>
      <c r="FV74" s="262"/>
      <c r="FW74" s="262"/>
      <c r="FX74" s="262"/>
      <c r="FY74" s="262"/>
      <c r="FZ74" s="262"/>
      <c r="GA74" s="262"/>
      <c r="GB74" s="262"/>
      <c r="GC74" s="262"/>
      <c r="GD74" s="262"/>
      <c r="GE74" s="262"/>
      <c r="GF74" s="262"/>
      <c r="GG74" s="262"/>
      <c r="GH74" s="262"/>
      <c r="GI74" s="262"/>
      <c r="GJ74" s="262"/>
      <c r="GK74" s="262"/>
      <c r="GL74" s="262"/>
      <c r="GM74" s="262"/>
      <c r="GN74" s="262"/>
      <c r="GO74" s="262"/>
      <c r="GP74" s="262"/>
      <c r="GQ74" s="262"/>
      <c r="GR74" s="262"/>
      <c r="GS74" s="262"/>
      <c r="GT74" s="262"/>
      <c r="GU74" s="262"/>
      <c r="GV74" s="262"/>
      <c r="GW74" s="262"/>
      <c r="GX74" s="262"/>
      <c r="GY74" s="262"/>
      <c r="GZ74" s="262"/>
      <c r="HA74" s="262"/>
      <c r="HB74" s="262"/>
      <c r="HC74" s="262"/>
      <c r="HD74" s="262"/>
      <c r="HE74" s="262"/>
      <c r="HF74" s="262"/>
      <c r="HG74" s="262"/>
      <c r="HH74" s="262"/>
      <c r="HI74" s="262"/>
      <c r="HJ74" s="262"/>
      <c r="HK74" s="262"/>
      <c r="HL74" s="262"/>
      <c r="HM74" s="262"/>
      <c r="HN74" s="262"/>
      <c r="HO74" s="262"/>
      <c r="HP74" s="262"/>
      <c r="HQ74" s="262"/>
      <c r="HR74" s="262"/>
      <c r="HS74" s="262"/>
      <c r="HT74" s="262"/>
      <c r="HU74" s="262"/>
      <c r="HV74" s="262"/>
      <c r="HW74" s="262"/>
      <c r="HX74" s="262"/>
      <c r="HY74" s="262"/>
      <c r="HZ74" s="262"/>
      <c r="IA74" s="262"/>
      <c r="IB74" s="262"/>
      <c r="IC74" s="262"/>
      <c r="ID74" s="262"/>
      <c r="IE74" s="262"/>
      <c r="IF74" s="262"/>
      <c r="IG74" s="262"/>
      <c r="IH74" s="262"/>
      <c r="II74" s="262"/>
      <c r="IJ74" s="262"/>
      <c r="IK74" s="262"/>
      <c r="IL74" s="262"/>
      <c r="IM74" s="262"/>
      <c r="IN74" s="262"/>
      <c r="IO74" s="262"/>
      <c r="IP74" s="262"/>
      <c r="IQ74" s="262"/>
      <c r="IR74" s="262"/>
      <c r="IS74" s="262"/>
      <c r="IT74" s="262"/>
      <c r="IU74" s="262"/>
      <c r="IV74" s="262"/>
      <c r="IW74" s="262"/>
      <c r="IX74" s="262"/>
      <c r="IY74" s="262"/>
      <c r="IZ74" s="262"/>
      <c r="JA74" s="262"/>
      <c r="JB74" s="262"/>
      <c r="JC74" s="262"/>
      <c r="JD74" s="262"/>
      <c r="JE74" s="262"/>
      <c r="JF74" s="262"/>
      <c r="JG74" s="262"/>
      <c r="JH74" s="262"/>
      <c r="JI74" s="262"/>
      <c r="JJ74" s="262"/>
      <c r="JK74" s="262"/>
      <c r="JL74" s="262"/>
      <c r="JM74" s="262"/>
      <c r="JN74" s="262"/>
      <c r="JO74" s="262"/>
      <c r="JP74" s="262"/>
      <c r="JQ74" s="262"/>
      <c r="JR74" s="262"/>
      <c r="JS74" s="262"/>
      <c r="JT74" s="262"/>
      <c r="JU74" s="262"/>
      <c r="JV74" s="262"/>
      <c r="JW74" s="262"/>
      <c r="JX74" s="262"/>
      <c r="JY74" s="262"/>
      <c r="JZ74" s="262"/>
      <c r="KA74" s="262"/>
      <c r="KB74" s="262"/>
      <c r="KC74" s="262"/>
      <c r="KD74" s="262"/>
      <c r="KE74" s="262"/>
      <c r="KF74" s="262"/>
      <c r="KG74" s="262"/>
      <c r="KH74" s="262"/>
      <c r="KI74" s="262"/>
      <c r="KJ74" s="262"/>
      <c r="KK74" s="262"/>
      <c r="KL74" s="262"/>
      <c r="KM74" s="262"/>
      <c r="KN74" s="262"/>
      <c r="KO74" s="262"/>
      <c r="KP74" s="262"/>
      <c r="KQ74" s="262"/>
      <c r="KR74" s="262"/>
      <c r="KS74" s="262"/>
      <c r="KT74" s="262"/>
      <c r="KU74" s="262"/>
      <c r="KV74" s="262"/>
      <c r="KW74" s="262"/>
      <c r="KX74" s="262"/>
      <c r="KY74" s="262"/>
      <c r="KZ74" s="262"/>
      <c r="LA74" s="262"/>
      <c r="LB74" s="262"/>
      <c r="LC74" s="262"/>
      <c r="LD74" s="262"/>
      <c r="LE74" s="262"/>
      <c r="LF74" s="262"/>
      <c r="LG74" s="262"/>
      <c r="LH74" s="262"/>
      <c r="LI74" s="262"/>
      <c r="LJ74" s="262"/>
      <c r="LK74" s="262"/>
      <c r="LL74" s="262"/>
      <c r="LM74" s="262"/>
      <c r="LN74" s="262"/>
      <c r="LO74" s="262"/>
      <c r="LP74" s="262"/>
      <c r="LQ74" s="262"/>
      <c r="LR74" s="262"/>
      <c r="LS74" s="262"/>
      <c r="LT74" s="262"/>
      <c r="LU74" s="262"/>
      <c r="LV74" s="262"/>
      <c r="LW74" s="262"/>
      <c r="LX74" s="262"/>
      <c r="LY74" s="262"/>
      <c r="LZ74" s="262"/>
      <c r="MA74" s="262"/>
      <c r="MB74" s="262"/>
      <c r="MC74" s="262"/>
      <c r="MD74" s="262"/>
      <c r="ME74" s="262"/>
      <c r="MF74" s="262"/>
      <c r="MG74" s="262"/>
      <c r="MH74" s="262"/>
      <c r="MI74" s="262"/>
      <c r="MJ74" s="262"/>
      <c r="MK74" s="262"/>
      <c r="ML74" s="262"/>
      <c r="MM74" s="262"/>
      <c r="MN74" s="262"/>
      <c r="MO74" s="262"/>
      <c r="MP74" s="262"/>
      <c r="MQ74" s="262"/>
      <c r="MR74" s="262"/>
      <c r="MS74" s="262"/>
      <c r="MT74" s="262"/>
      <c r="MU74" s="262"/>
      <c r="MV74" s="262"/>
      <c r="MW74" s="262"/>
      <c r="MX74" s="262"/>
      <c r="MY74" s="262"/>
      <c r="MZ74" s="262"/>
      <c r="NA74" s="262"/>
      <c r="NB74" s="262"/>
      <c r="NC74" s="262"/>
      <c r="ND74" s="262"/>
      <c r="NE74" s="262"/>
      <c r="NF74" s="262"/>
      <c r="NG74" s="262"/>
      <c r="NH74" s="262"/>
      <c r="NI74" s="262"/>
      <c r="NJ74" s="262"/>
      <c r="NK74" s="262"/>
      <c r="NL74" s="262"/>
      <c r="NM74" s="262"/>
      <c r="NN74" s="262"/>
      <c r="NO74" s="262"/>
      <c r="NP74" s="262"/>
      <c r="NQ74" s="262"/>
      <c r="NR74" s="262"/>
      <c r="NS74" s="262"/>
      <c r="NT74" s="262"/>
      <c r="NU74" s="262"/>
      <c r="NV74" s="262"/>
      <c r="NW74" s="262"/>
      <c r="NX74" s="262"/>
      <c r="NY74" s="262"/>
      <c r="NZ74" s="262"/>
      <c r="OA74" s="262"/>
      <c r="OB74" s="262"/>
      <c r="OC74" s="262"/>
      <c r="OD74" s="262"/>
      <c r="OE74" s="262"/>
      <c r="OF74" s="262"/>
      <c r="OG74" s="262"/>
      <c r="OH74" s="262"/>
      <c r="OI74" s="262"/>
      <c r="OJ74" s="262"/>
      <c r="OK74" s="262"/>
      <c r="OL74" s="262"/>
      <c r="OM74" s="262"/>
      <c r="ON74" s="262"/>
      <c r="OO74" s="262"/>
      <c r="OP74" s="262"/>
      <c r="OQ74" s="262"/>
      <c r="OR74" s="262"/>
      <c r="OS74" s="262"/>
      <c r="OT74" s="262"/>
      <c r="OU74" s="262"/>
      <c r="OV74" s="262"/>
      <c r="OW74" s="262"/>
      <c r="OX74" s="262"/>
      <c r="OY74" s="262"/>
      <c r="OZ74" s="262"/>
      <c r="PA74" s="262"/>
      <c r="PB74" s="262"/>
      <c r="PC74" s="262"/>
      <c r="PD74" s="262"/>
      <c r="PE74" s="262"/>
      <c r="PF74" s="262"/>
      <c r="PG74" s="262"/>
      <c r="PH74" s="262"/>
      <c r="PI74" s="262"/>
      <c r="PJ74" s="262"/>
      <c r="PK74" s="262"/>
      <c r="PL74" s="262"/>
      <c r="PM74" s="262"/>
      <c r="PN74" s="262"/>
      <c r="PO74" s="262"/>
      <c r="PP74" s="262"/>
      <c r="PQ74" s="262"/>
      <c r="PR74" s="262"/>
      <c r="PS74" s="262"/>
      <c r="PT74" s="262"/>
      <c r="PU74" s="262"/>
      <c r="PV74" s="262"/>
      <c r="PW74" s="262"/>
      <c r="PX74" s="262"/>
      <c r="PY74" s="262"/>
      <c r="PZ74" s="262"/>
      <c r="QA74" s="262"/>
      <c r="QB74" s="262"/>
      <c r="QC74" s="262"/>
      <c r="QD74" s="262"/>
      <c r="QE74" s="262"/>
      <c r="QF74" s="262"/>
      <c r="QG74" s="262"/>
      <c r="QH74" s="262"/>
      <c r="QI74" s="262"/>
      <c r="QJ74" s="262"/>
      <c r="QK74" s="262"/>
      <c r="QL74" s="262"/>
      <c r="QM74" s="262"/>
      <c r="QN74" s="262"/>
      <c r="QO74" s="262"/>
      <c r="QP74" s="262"/>
      <c r="QQ74" s="262"/>
      <c r="QR74" s="262"/>
      <c r="QS74" s="262"/>
      <c r="QT74" s="262"/>
      <c r="QU74" s="262"/>
      <c r="QV74" s="262"/>
      <c r="QW74" s="262"/>
      <c r="QX74" s="262"/>
      <c r="QY74" s="262"/>
      <c r="QZ74" s="262"/>
      <c r="RA74" s="262"/>
      <c r="RB74" s="262"/>
      <c r="RC74" s="262"/>
      <c r="RD74" s="262"/>
      <c r="RE74" s="262"/>
      <c r="RF74" s="262"/>
      <c r="RG74" s="262"/>
      <c r="RH74" s="262"/>
      <c r="RI74" s="262"/>
      <c r="RJ74" s="262"/>
      <c r="RK74" s="262"/>
      <c r="RL74" s="262"/>
      <c r="RM74" s="262"/>
      <c r="RN74" s="262"/>
      <c r="RO74" s="262"/>
      <c r="RP74" s="262"/>
      <c r="RQ74" s="262"/>
      <c r="RR74" s="262"/>
      <c r="RS74" s="262"/>
      <c r="RT74" s="262"/>
      <c r="RU74" s="262"/>
      <c r="RV74" s="262"/>
      <c r="RW74" s="262"/>
      <c r="RX74" s="262"/>
      <c r="RY74" s="262"/>
      <c r="RZ74" s="262"/>
      <c r="SA74" s="262"/>
      <c r="SB74" s="262"/>
      <c r="SC74" s="262"/>
      <c r="SD74" s="262"/>
      <c r="SE74" s="262"/>
      <c r="SF74" s="262"/>
      <c r="SG74" s="262"/>
      <c r="SH74" s="262"/>
      <c r="SI74" s="262"/>
      <c r="SJ74" s="262"/>
      <c r="SK74" s="262"/>
      <c r="SL74" s="262"/>
      <c r="SM74" s="262"/>
      <c r="SN74" s="262"/>
      <c r="SO74" s="262"/>
      <c r="SP74" s="262"/>
      <c r="SQ74" s="262"/>
      <c r="SR74" s="262"/>
      <c r="SS74" s="262"/>
      <c r="ST74" s="262"/>
      <c r="SU74" s="262"/>
      <c r="SV74" s="262"/>
      <c r="SW74" s="262"/>
      <c r="SX74" s="262"/>
      <c r="SY74" s="262"/>
      <c r="SZ74" s="262"/>
      <c r="TA74" s="262"/>
      <c r="TB74" s="262"/>
      <c r="TC74" s="262"/>
      <c r="TD74" s="262"/>
      <c r="TE74" s="262"/>
      <c r="TF74" s="262"/>
      <c r="TG74" s="262"/>
      <c r="TH74" s="262"/>
      <c r="TI74" s="262"/>
      <c r="TJ74" s="262"/>
      <c r="TK74" s="262"/>
      <c r="TL74" s="262"/>
      <c r="TM74" s="262"/>
      <c r="TN74" s="262"/>
      <c r="TO74" s="262"/>
      <c r="TP74" s="262"/>
      <c r="TQ74" s="262"/>
      <c r="TR74" s="262"/>
      <c r="TS74" s="262"/>
      <c r="TT74" s="262"/>
      <c r="TU74" s="262"/>
      <c r="TV74" s="262"/>
      <c r="TW74" s="262"/>
      <c r="TX74" s="262"/>
      <c r="TY74" s="262"/>
      <c r="TZ74" s="262"/>
      <c r="UA74" s="262"/>
      <c r="UB74" s="262"/>
      <c r="UC74" s="262"/>
      <c r="UD74" s="262"/>
      <c r="UE74" s="262"/>
      <c r="UF74" s="262"/>
      <c r="UG74" s="262"/>
      <c r="UH74" s="262"/>
      <c r="UI74" s="262"/>
      <c r="UJ74" s="262"/>
      <c r="UK74" s="262"/>
      <c r="UL74" s="262"/>
      <c r="UM74" s="262"/>
      <c r="UN74" s="262"/>
      <c r="UO74" s="262"/>
      <c r="UP74" s="262"/>
      <c r="UQ74" s="262"/>
      <c r="UR74" s="262"/>
      <c r="US74" s="262"/>
      <c r="UT74" s="262"/>
      <c r="UU74" s="262"/>
      <c r="UV74" s="262"/>
      <c r="UW74" s="262"/>
      <c r="UX74" s="262"/>
      <c r="UY74" s="262"/>
      <c r="UZ74" s="262"/>
      <c r="VA74" s="262"/>
      <c r="VB74" s="262"/>
      <c r="VC74" s="262"/>
      <c r="VD74" s="262"/>
      <c r="VE74" s="262"/>
      <c r="VF74" s="262"/>
      <c r="VG74" s="262"/>
      <c r="VH74" s="262"/>
      <c r="VI74" s="262"/>
      <c r="VJ74" s="262"/>
      <c r="VK74" s="262"/>
      <c r="VL74" s="262"/>
      <c r="VM74" s="262"/>
      <c r="VN74" s="262"/>
      <c r="VO74" s="262"/>
      <c r="VP74" s="262"/>
      <c r="VQ74" s="262"/>
      <c r="VR74" s="262"/>
      <c r="VS74" s="262"/>
      <c r="VT74" s="262"/>
      <c r="VU74" s="262"/>
      <c r="VV74" s="262"/>
      <c r="VW74" s="262"/>
      <c r="VX74" s="262"/>
      <c r="VY74" s="262"/>
      <c r="VZ74" s="262"/>
      <c r="WA74" s="262"/>
      <c r="WB74" s="262"/>
      <c r="WC74" s="262"/>
      <c r="WD74" s="262"/>
      <c r="WE74" s="262"/>
      <c r="WF74" s="262"/>
      <c r="WG74" s="262"/>
      <c r="WH74" s="262"/>
      <c r="WI74" s="262"/>
      <c r="WJ74" s="262"/>
      <c r="WK74" s="262"/>
      <c r="WL74" s="262"/>
      <c r="WM74" s="262"/>
      <c r="WN74" s="262"/>
      <c r="WO74" s="262"/>
      <c r="WP74" s="262"/>
      <c r="WQ74" s="262"/>
      <c r="WR74" s="262"/>
      <c r="WS74" s="262"/>
      <c r="WT74" s="262"/>
      <c r="WU74" s="262"/>
      <c r="WV74" s="262"/>
      <c r="WW74" s="262"/>
      <c r="WX74" s="262"/>
      <c r="WY74" s="262"/>
      <c r="WZ74" s="262"/>
      <c r="XA74" s="262"/>
      <c r="XB74" s="262"/>
      <c r="XC74" s="262"/>
      <c r="XD74" s="262"/>
      <c r="XE74" s="262"/>
      <c r="XF74" s="262"/>
      <c r="XG74" s="262"/>
      <c r="XH74" s="262"/>
      <c r="XI74" s="262"/>
      <c r="XJ74" s="262"/>
      <c r="XK74" s="262"/>
      <c r="XL74" s="262"/>
      <c r="XM74" s="262"/>
      <c r="XN74" s="262"/>
      <c r="XO74" s="262"/>
      <c r="XP74" s="262"/>
      <c r="XQ74" s="262"/>
      <c r="XR74" s="262"/>
      <c r="XS74" s="262"/>
      <c r="XT74" s="262"/>
      <c r="XU74" s="262"/>
      <c r="XV74" s="262"/>
      <c r="XW74" s="262"/>
      <c r="XX74" s="262"/>
      <c r="XY74" s="262"/>
      <c r="XZ74" s="262"/>
      <c r="YA74" s="262"/>
      <c r="YB74" s="262"/>
      <c r="YC74" s="262"/>
      <c r="YD74" s="262"/>
      <c r="YE74" s="262"/>
      <c r="YF74" s="262"/>
      <c r="YG74" s="262"/>
      <c r="YH74" s="262"/>
      <c r="YI74" s="262"/>
      <c r="YJ74" s="262"/>
      <c r="YK74" s="262"/>
      <c r="YL74" s="262"/>
      <c r="YM74" s="262"/>
      <c r="YN74" s="262"/>
      <c r="YO74" s="262"/>
      <c r="YP74" s="262"/>
      <c r="YQ74" s="262"/>
      <c r="YR74" s="262"/>
      <c r="YS74" s="262"/>
      <c r="YT74" s="262"/>
      <c r="YU74" s="262"/>
      <c r="YV74" s="262"/>
      <c r="YW74" s="262"/>
      <c r="YX74" s="262"/>
      <c r="YY74" s="262"/>
      <c r="YZ74" s="262"/>
      <c r="ZA74" s="262"/>
      <c r="ZB74" s="262"/>
      <c r="ZC74" s="262"/>
      <c r="ZD74" s="262"/>
      <c r="ZE74" s="262"/>
      <c r="ZF74" s="262"/>
      <c r="ZG74" s="262"/>
      <c r="ZH74" s="262"/>
      <c r="ZI74" s="262"/>
      <c r="ZJ74" s="262"/>
      <c r="ZK74" s="262"/>
      <c r="ZL74" s="262"/>
      <c r="ZM74" s="262"/>
      <c r="ZN74" s="262"/>
      <c r="ZO74" s="262"/>
      <c r="ZP74" s="262"/>
      <c r="ZQ74" s="262"/>
      <c r="ZR74" s="262"/>
      <c r="ZS74" s="262"/>
      <c r="ZT74" s="262"/>
      <c r="ZU74" s="262"/>
      <c r="ZV74" s="262"/>
      <c r="ZW74" s="262"/>
      <c r="ZX74" s="262"/>
      <c r="ZY74" s="262"/>
      <c r="ZZ74" s="262"/>
      <c r="AAA74" s="262"/>
      <c r="AAB74" s="262"/>
      <c r="AAC74" s="262"/>
      <c r="AAD74" s="262"/>
      <c r="AAE74" s="262"/>
      <c r="AAF74" s="262"/>
      <c r="AAG74" s="262"/>
      <c r="AAH74" s="262"/>
      <c r="AAI74" s="262"/>
      <c r="AAJ74" s="262"/>
      <c r="AAK74" s="262"/>
      <c r="AAL74" s="262"/>
      <c r="AAM74" s="262"/>
      <c r="AAN74" s="262"/>
      <c r="AAO74" s="262"/>
      <c r="AAP74" s="262"/>
      <c r="AAQ74" s="262"/>
      <c r="AAR74" s="262"/>
      <c r="AAS74" s="262"/>
      <c r="AAT74" s="262"/>
      <c r="AAU74" s="262"/>
      <c r="AAV74" s="262"/>
      <c r="AAW74" s="262"/>
      <c r="AAX74" s="262"/>
      <c r="AAY74" s="262"/>
      <c r="AAZ74" s="262"/>
      <c r="ABA74" s="262"/>
      <c r="ABB74" s="262"/>
      <c r="ABC74" s="262"/>
      <c r="ABD74" s="262"/>
      <c r="ABE74" s="262"/>
      <c r="ABF74" s="262"/>
      <c r="ABG74" s="262"/>
      <c r="ABH74" s="262"/>
      <c r="ABI74" s="262"/>
      <c r="ABJ74" s="262"/>
      <c r="ABK74" s="262"/>
      <c r="ABL74" s="262"/>
      <c r="ABM74" s="262"/>
      <c r="ABN74" s="262"/>
      <c r="ABO74" s="262"/>
      <c r="ABP74" s="262"/>
      <c r="ABQ74" s="262"/>
      <c r="ABR74" s="262"/>
      <c r="ABS74" s="262"/>
      <c r="ABT74" s="262"/>
      <c r="ABU74" s="262"/>
      <c r="ABV74" s="262"/>
      <c r="ABW74" s="262"/>
      <c r="ABX74" s="262"/>
      <c r="ABY74" s="262"/>
      <c r="ABZ74" s="262"/>
      <c r="ACA74" s="262"/>
      <c r="ACB74" s="262"/>
      <c r="ACC74" s="262"/>
      <c r="ACD74" s="262"/>
      <c r="ACE74" s="262"/>
      <c r="ACF74" s="262"/>
      <c r="ACG74" s="262"/>
      <c r="ACH74" s="262"/>
      <c r="ACI74" s="262"/>
      <c r="ACJ74" s="262"/>
      <c r="ACK74" s="262"/>
      <c r="ACL74" s="262"/>
      <c r="ACM74" s="262"/>
      <c r="ACN74" s="262"/>
      <c r="ACO74" s="262"/>
      <c r="ACP74" s="262"/>
      <c r="ACQ74" s="262"/>
      <c r="ACR74" s="262"/>
      <c r="ACS74" s="262"/>
      <c r="ACT74" s="262"/>
      <c r="ACU74" s="262"/>
      <c r="ACV74" s="262"/>
      <c r="ACW74" s="262"/>
      <c r="ACX74" s="262"/>
      <c r="ACY74" s="262"/>
      <c r="ACZ74" s="262"/>
      <c r="ADA74" s="262"/>
      <c r="ADB74" s="262"/>
      <c r="ADC74" s="262"/>
      <c r="ADD74" s="262"/>
      <c r="ADE74" s="262"/>
      <c r="ADF74" s="262"/>
      <c r="ADG74" s="262"/>
      <c r="ADH74" s="262"/>
      <c r="ADI74" s="262"/>
      <c r="ADJ74" s="262"/>
      <c r="ADK74" s="262"/>
      <c r="ADL74" s="262"/>
      <c r="ADM74" s="262"/>
      <c r="ADN74" s="262"/>
      <c r="ADO74" s="262"/>
      <c r="ADP74" s="262"/>
      <c r="ADQ74" s="262"/>
      <c r="ADR74" s="262"/>
      <c r="ADS74" s="262"/>
      <c r="ADT74" s="262"/>
      <c r="ADU74" s="262"/>
      <c r="ADV74" s="262"/>
      <c r="ADW74" s="262"/>
      <c r="ADX74" s="262"/>
      <c r="ADY74" s="262"/>
      <c r="ADZ74" s="262"/>
      <c r="AEA74" s="262"/>
      <c r="AEB74" s="262"/>
      <c r="AEC74" s="262"/>
      <c r="AED74" s="262"/>
      <c r="AEE74" s="262"/>
      <c r="AEF74" s="262"/>
      <c r="AEG74" s="262"/>
      <c r="AEH74" s="262"/>
      <c r="AEI74" s="262"/>
      <c r="AEJ74" s="262"/>
      <c r="AEK74" s="262"/>
      <c r="AEL74" s="262"/>
      <c r="AEM74" s="262"/>
      <c r="AEN74" s="262"/>
      <c r="AEO74" s="262"/>
      <c r="AEP74" s="262"/>
      <c r="AEQ74" s="262"/>
      <c r="AER74" s="262"/>
      <c r="AES74" s="262"/>
      <c r="AET74" s="262"/>
      <c r="AEU74" s="262"/>
      <c r="AEV74" s="262"/>
      <c r="AEW74" s="262"/>
      <c r="AEX74" s="262"/>
      <c r="AEY74" s="262"/>
      <c r="AEZ74" s="262"/>
      <c r="AFA74" s="262"/>
      <c r="AFB74" s="262"/>
      <c r="AFC74" s="262"/>
      <c r="AFD74" s="262"/>
      <c r="AFE74" s="262"/>
      <c r="AFF74" s="262"/>
      <c r="AFG74" s="262"/>
      <c r="AFH74" s="262"/>
      <c r="AFI74" s="262"/>
      <c r="AFJ74" s="262"/>
      <c r="AFK74" s="262"/>
      <c r="AFL74" s="262"/>
      <c r="AFM74" s="262"/>
      <c r="AFN74" s="262"/>
      <c r="AFO74" s="262"/>
      <c r="AFP74" s="262"/>
      <c r="AFQ74" s="262"/>
      <c r="AFR74" s="262"/>
      <c r="AFS74" s="262"/>
      <c r="AFT74" s="262"/>
      <c r="AFU74" s="262"/>
      <c r="AFV74" s="262"/>
      <c r="AFW74" s="262"/>
      <c r="AFX74" s="262"/>
      <c r="AFY74" s="262"/>
      <c r="AFZ74" s="262"/>
      <c r="AGA74" s="262"/>
      <c r="AGB74" s="262"/>
      <c r="AGC74" s="262"/>
      <c r="AGD74" s="262"/>
      <c r="AGE74" s="262"/>
      <c r="AGF74" s="262"/>
      <c r="AGG74" s="262"/>
      <c r="AGH74" s="262"/>
      <c r="AGI74" s="262"/>
      <c r="AGJ74" s="262"/>
      <c r="AGK74" s="262"/>
      <c r="AGL74" s="262"/>
      <c r="AGM74" s="262"/>
      <c r="AGN74" s="262"/>
      <c r="AGO74" s="262"/>
      <c r="AGP74" s="262"/>
      <c r="AGQ74" s="262"/>
      <c r="AGR74" s="262"/>
      <c r="AGS74" s="262"/>
      <c r="AGT74" s="262"/>
      <c r="AGU74" s="262"/>
      <c r="AGV74" s="262"/>
      <c r="AGW74" s="262"/>
      <c r="AGX74" s="262"/>
      <c r="AGY74" s="262"/>
      <c r="AGZ74" s="262"/>
      <c r="AHA74" s="262"/>
      <c r="AHB74" s="262"/>
      <c r="AHC74" s="262"/>
      <c r="AHD74" s="262"/>
      <c r="AHE74" s="262"/>
      <c r="AHF74" s="262"/>
      <c r="AHG74" s="262"/>
      <c r="AHH74" s="262"/>
      <c r="AHI74" s="262"/>
      <c r="AHJ74" s="262"/>
      <c r="AHK74" s="262"/>
      <c r="AHL74" s="262"/>
      <c r="AHM74" s="262"/>
      <c r="AHN74" s="262"/>
      <c r="AHO74" s="262"/>
      <c r="AHP74" s="262"/>
      <c r="AHQ74" s="262"/>
      <c r="AHR74" s="262"/>
      <c r="AHS74" s="262"/>
      <c r="AHT74" s="262"/>
      <c r="AHU74" s="262"/>
      <c r="AHV74" s="262"/>
      <c r="AHW74" s="262"/>
      <c r="AHX74" s="262"/>
      <c r="AHY74" s="262"/>
      <c r="AHZ74" s="262"/>
      <c r="AIA74" s="262"/>
      <c r="AIB74" s="262"/>
      <c r="AIC74" s="262"/>
      <c r="AID74" s="262"/>
      <c r="AIE74" s="262"/>
      <c r="AIF74" s="262"/>
      <c r="AIG74" s="262"/>
      <c r="AIH74" s="262"/>
      <c r="AII74" s="262"/>
      <c r="AIJ74" s="262"/>
      <c r="AIK74" s="262"/>
      <c r="AIL74" s="262"/>
      <c r="AIM74" s="262"/>
      <c r="AIN74" s="262"/>
      <c r="AIO74" s="262"/>
      <c r="AIP74" s="262"/>
      <c r="AIQ74" s="262"/>
      <c r="AIR74" s="262"/>
      <c r="AIS74" s="262"/>
      <c r="AIT74" s="262"/>
      <c r="AIU74" s="262"/>
      <c r="AIV74" s="262"/>
      <c r="AIW74" s="262"/>
      <c r="AIX74" s="262"/>
      <c r="AIY74" s="262"/>
      <c r="AIZ74" s="262"/>
      <c r="AJA74" s="262"/>
      <c r="AJB74" s="262"/>
      <c r="AJC74" s="262"/>
      <c r="AJD74" s="262"/>
      <c r="AJE74" s="262"/>
      <c r="AJF74" s="262"/>
      <c r="AJG74" s="262"/>
      <c r="AJH74" s="262"/>
      <c r="AJI74" s="262"/>
      <c r="AJJ74" s="262"/>
      <c r="AJK74" s="262"/>
      <c r="AJL74" s="262"/>
      <c r="AJM74" s="262"/>
      <c r="AJN74" s="262"/>
      <c r="AJO74" s="262"/>
      <c r="AJP74" s="262"/>
      <c r="AJQ74" s="262"/>
      <c r="AJR74" s="262"/>
      <c r="AJS74" s="262"/>
      <c r="AJT74" s="262"/>
      <c r="AJU74" s="262"/>
      <c r="AJV74" s="262"/>
      <c r="AJW74" s="262"/>
      <c r="AJX74" s="262"/>
      <c r="AJY74" s="262"/>
      <c r="AJZ74" s="262"/>
      <c r="AKA74" s="262"/>
      <c r="AKB74" s="262"/>
      <c r="AKC74" s="262"/>
      <c r="AKD74" s="262"/>
      <c r="AKE74" s="262"/>
      <c r="AKF74" s="262"/>
      <c r="AKG74" s="262"/>
      <c r="AKH74" s="262"/>
      <c r="AKI74" s="262"/>
      <c r="AKJ74" s="262"/>
      <c r="AKK74" s="262"/>
      <c r="AKL74" s="262"/>
      <c r="AKM74" s="262"/>
      <c r="AKN74" s="262"/>
      <c r="AKO74" s="262"/>
      <c r="AKP74" s="262"/>
      <c r="AKQ74" s="262"/>
      <c r="AKR74" s="262"/>
      <c r="AKS74" s="262"/>
      <c r="AKT74" s="262"/>
      <c r="AKU74" s="262"/>
      <c r="AKV74" s="262"/>
      <c r="AKW74" s="262"/>
      <c r="AKX74" s="262"/>
      <c r="AKY74" s="262"/>
      <c r="AKZ74" s="262"/>
      <c r="ALA74" s="262"/>
      <c r="ALB74" s="262"/>
      <c r="ALC74" s="262"/>
      <c r="ALD74" s="262"/>
      <c r="ALE74" s="262"/>
      <c r="ALF74" s="262"/>
      <c r="ALG74" s="262"/>
      <c r="ALH74" s="262"/>
      <c r="ALI74" s="262"/>
      <c r="ALJ74" s="262"/>
      <c r="ALK74" s="262"/>
      <c r="ALL74" s="262"/>
      <c r="ALM74" s="262"/>
      <c r="ALN74" s="262"/>
      <c r="ALO74" s="262"/>
      <c r="ALP74" s="262"/>
      <c r="ALQ74" s="262"/>
      <c r="ALR74" s="262"/>
      <c r="ALS74" s="262"/>
      <c r="ALT74" s="262"/>
      <c r="ALU74" s="262"/>
      <c r="ALV74" s="262"/>
      <c r="ALW74" s="262"/>
      <c r="ALX74" s="262"/>
      <c r="ALY74" s="262"/>
      <c r="ALZ74" s="262"/>
      <c r="AMA74" s="262"/>
      <c r="AMB74" s="262"/>
      <c r="AMC74" s="262"/>
      <c r="AMD74" s="262"/>
      <c r="AME74" s="262"/>
      <c r="AMF74" s="262"/>
      <c r="AMG74" s="262"/>
      <c r="AMH74" s="262"/>
      <c r="AMI74" s="262"/>
      <c r="AMJ74" s="262"/>
      <c r="AMK74" s="262"/>
    </row>
    <row r="75" spans="1:1025" s="463" customFormat="1" ht="28.5" customHeight="1">
      <c r="A75" s="279"/>
      <c r="B75" s="482"/>
      <c r="C75" s="482"/>
      <c r="D75" s="482"/>
      <c r="E75" s="482"/>
      <c r="F75" s="482"/>
      <c r="G75" s="482"/>
      <c r="H75" s="482"/>
      <c r="I75" s="482"/>
      <c r="J75" s="482"/>
      <c r="K75" s="482"/>
      <c r="L75" s="482"/>
      <c r="M75" s="482"/>
      <c r="N75" s="482"/>
      <c r="O75" s="482"/>
      <c r="P75" s="482"/>
      <c r="Q75" s="482"/>
      <c r="R75" s="482"/>
      <c r="S75" s="482"/>
      <c r="T75" s="482"/>
      <c r="U75" s="482"/>
      <c r="V75" s="482"/>
      <c r="W75" s="482"/>
      <c r="X75" s="482"/>
      <c r="Y75" s="482"/>
      <c r="Z75" s="506"/>
      <c r="AA75" s="506"/>
      <c r="AB75" s="506"/>
      <c r="AC75" s="262"/>
      <c r="AD75" s="262"/>
      <c r="AE75" s="262"/>
      <c r="AF75" s="262"/>
      <c r="AG75" s="262"/>
      <c r="AH75" s="262"/>
      <c r="AI75" s="262"/>
      <c r="AJ75" s="262"/>
      <c r="AK75" s="262"/>
      <c r="AL75" s="262"/>
      <c r="AM75" s="262"/>
      <c r="AN75" s="262"/>
      <c r="AO75" s="262"/>
      <c r="AP75" s="262"/>
      <c r="AQ75" s="262"/>
      <c r="AR75" s="262"/>
      <c r="AS75" s="262"/>
      <c r="AT75" s="262"/>
      <c r="AU75" s="262"/>
      <c r="AV75" s="262"/>
      <c r="AW75" s="262"/>
      <c r="AX75" s="262"/>
      <c r="AY75" s="262"/>
      <c r="AZ75" s="262"/>
      <c r="BA75" s="262"/>
      <c r="BB75" s="262"/>
      <c r="BC75" s="262"/>
      <c r="BD75" s="262"/>
      <c r="BE75" s="262"/>
      <c r="BF75" s="262"/>
      <c r="BG75" s="262"/>
      <c r="BH75" s="262"/>
      <c r="BI75" s="262"/>
      <c r="BJ75" s="262"/>
      <c r="BK75" s="262"/>
      <c r="BL75" s="262"/>
      <c r="BM75" s="262"/>
      <c r="BN75" s="262"/>
      <c r="BO75" s="262"/>
      <c r="BP75" s="262"/>
      <c r="BQ75" s="262"/>
      <c r="BR75" s="262"/>
      <c r="BS75" s="262"/>
      <c r="BT75" s="262"/>
      <c r="BU75" s="262"/>
      <c r="BV75" s="262"/>
      <c r="BW75" s="262"/>
      <c r="BX75" s="262"/>
      <c r="BY75" s="262"/>
      <c r="BZ75" s="262"/>
      <c r="CA75" s="262"/>
      <c r="CB75" s="262"/>
      <c r="CC75" s="262"/>
      <c r="CD75" s="262"/>
      <c r="CE75" s="262"/>
      <c r="CF75" s="262"/>
      <c r="CG75" s="262"/>
      <c r="CH75" s="262"/>
      <c r="CI75" s="262"/>
      <c r="CJ75" s="262"/>
      <c r="CK75" s="262"/>
      <c r="CL75" s="262"/>
      <c r="CM75" s="262"/>
      <c r="CN75" s="262"/>
      <c r="CO75" s="262"/>
      <c r="CP75" s="262"/>
      <c r="CQ75" s="262"/>
      <c r="CR75" s="262"/>
      <c r="CS75" s="262"/>
      <c r="CT75" s="262"/>
      <c r="CU75" s="262"/>
      <c r="CV75" s="262"/>
      <c r="CW75" s="262"/>
      <c r="CX75" s="262"/>
      <c r="CY75" s="262"/>
      <c r="CZ75" s="262"/>
      <c r="DA75" s="262"/>
      <c r="DB75" s="262"/>
      <c r="DC75" s="262"/>
      <c r="DD75" s="262"/>
      <c r="DE75" s="262"/>
      <c r="DF75" s="262"/>
      <c r="DG75" s="262"/>
      <c r="DH75" s="262"/>
      <c r="DI75" s="262"/>
      <c r="DJ75" s="262"/>
      <c r="DK75" s="262"/>
      <c r="DL75" s="262"/>
      <c r="DM75" s="262"/>
      <c r="DN75" s="262"/>
      <c r="DO75" s="262"/>
      <c r="DP75" s="262"/>
      <c r="DQ75" s="262"/>
      <c r="DR75" s="262"/>
      <c r="DS75" s="262"/>
      <c r="DT75" s="262"/>
      <c r="DU75" s="262"/>
      <c r="DV75" s="262"/>
      <c r="DW75" s="262"/>
      <c r="DX75" s="262"/>
      <c r="DY75" s="262"/>
      <c r="DZ75" s="262"/>
      <c r="EA75" s="262"/>
      <c r="EB75" s="262"/>
      <c r="EC75" s="262"/>
      <c r="ED75" s="262"/>
      <c r="EE75" s="262"/>
      <c r="EF75" s="262"/>
      <c r="EG75" s="262"/>
      <c r="EH75" s="262"/>
      <c r="EI75" s="262"/>
      <c r="EJ75" s="262"/>
      <c r="EK75" s="262"/>
      <c r="EL75" s="262"/>
      <c r="EM75" s="262"/>
      <c r="EN75" s="262"/>
      <c r="EO75" s="262"/>
      <c r="EP75" s="262"/>
      <c r="EQ75" s="262"/>
      <c r="ER75" s="262"/>
      <c r="ES75" s="262"/>
      <c r="ET75" s="262"/>
      <c r="EU75" s="262"/>
      <c r="EV75" s="262"/>
      <c r="EW75" s="262"/>
      <c r="EX75" s="262"/>
      <c r="EY75" s="262"/>
      <c r="EZ75" s="262"/>
      <c r="FA75" s="262"/>
      <c r="FB75" s="262"/>
      <c r="FC75" s="262"/>
      <c r="FD75" s="262"/>
      <c r="FE75" s="262"/>
      <c r="FF75" s="262"/>
      <c r="FG75" s="262"/>
      <c r="FH75" s="262"/>
      <c r="FI75" s="262"/>
      <c r="FJ75" s="262"/>
      <c r="FK75" s="262"/>
      <c r="FL75" s="262"/>
      <c r="FM75" s="262"/>
      <c r="FN75" s="262"/>
      <c r="FO75" s="262"/>
      <c r="FP75" s="262"/>
      <c r="FQ75" s="262"/>
      <c r="FR75" s="262"/>
      <c r="FS75" s="262"/>
      <c r="FT75" s="262"/>
      <c r="FU75" s="262"/>
      <c r="FV75" s="262"/>
      <c r="FW75" s="262"/>
      <c r="FX75" s="262"/>
      <c r="FY75" s="262"/>
      <c r="FZ75" s="262"/>
      <c r="GA75" s="262"/>
      <c r="GB75" s="262"/>
      <c r="GC75" s="262"/>
      <c r="GD75" s="262"/>
      <c r="GE75" s="262"/>
      <c r="GF75" s="262"/>
      <c r="GG75" s="262"/>
      <c r="GH75" s="262"/>
      <c r="GI75" s="262"/>
      <c r="GJ75" s="262"/>
      <c r="GK75" s="262"/>
      <c r="GL75" s="262"/>
      <c r="GM75" s="262"/>
      <c r="GN75" s="262"/>
      <c r="GO75" s="262"/>
      <c r="GP75" s="262"/>
      <c r="GQ75" s="262"/>
      <c r="GR75" s="262"/>
      <c r="GS75" s="262"/>
      <c r="GT75" s="262"/>
      <c r="GU75" s="262"/>
      <c r="GV75" s="262"/>
      <c r="GW75" s="262"/>
      <c r="GX75" s="262"/>
      <c r="GY75" s="262"/>
      <c r="GZ75" s="262"/>
      <c r="HA75" s="262"/>
      <c r="HB75" s="262"/>
      <c r="HC75" s="262"/>
      <c r="HD75" s="262"/>
      <c r="HE75" s="262"/>
      <c r="HF75" s="262"/>
      <c r="HG75" s="262"/>
      <c r="HH75" s="262"/>
      <c r="HI75" s="262"/>
      <c r="HJ75" s="262"/>
      <c r="HK75" s="262"/>
      <c r="HL75" s="262"/>
      <c r="HM75" s="262"/>
      <c r="HN75" s="262"/>
      <c r="HO75" s="262"/>
      <c r="HP75" s="262"/>
      <c r="HQ75" s="262"/>
      <c r="HR75" s="262"/>
      <c r="HS75" s="262"/>
      <c r="HT75" s="262"/>
      <c r="HU75" s="262"/>
      <c r="HV75" s="262"/>
      <c r="HW75" s="262"/>
      <c r="HX75" s="262"/>
      <c r="HY75" s="262"/>
      <c r="HZ75" s="262"/>
      <c r="IA75" s="262"/>
      <c r="IB75" s="262"/>
      <c r="IC75" s="262"/>
      <c r="ID75" s="262"/>
      <c r="IE75" s="262"/>
      <c r="IF75" s="262"/>
      <c r="IG75" s="262"/>
      <c r="IH75" s="262"/>
      <c r="II75" s="262"/>
      <c r="IJ75" s="262"/>
      <c r="IK75" s="262"/>
      <c r="IL75" s="262"/>
      <c r="IM75" s="262"/>
      <c r="IN75" s="262"/>
      <c r="IO75" s="262"/>
      <c r="IP75" s="262"/>
      <c r="IQ75" s="262"/>
      <c r="IR75" s="262"/>
      <c r="IS75" s="262"/>
      <c r="IT75" s="262"/>
      <c r="IU75" s="262"/>
      <c r="IV75" s="262"/>
      <c r="IW75" s="262"/>
      <c r="IX75" s="262"/>
      <c r="IY75" s="262"/>
      <c r="IZ75" s="262"/>
      <c r="JA75" s="262"/>
      <c r="JB75" s="262"/>
      <c r="JC75" s="262"/>
      <c r="JD75" s="262"/>
      <c r="JE75" s="262"/>
      <c r="JF75" s="262"/>
      <c r="JG75" s="262"/>
      <c r="JH75" s="262"/>
      <c r="JI75" s="262"/>
      <c r="JJ75" s="262"/>
      <c r="JK75" s="262"/>
      <c r="JL75" s="262"/>
      <c r="JM75" s="262"/>
      <c r="JN75" s="262"/>
      <c r="JO75" s="262"/>
      <c r="JP75" s="262"/>
      <c r="JQ75" s="262"/>
      <c r="JR75" s="262"/>
      <c r="JS75" s="262"/>
      <c r="JT75" s="262"/>
      <c r="JU75" s="262"/>
      <c r="JV75" s="262"/>
      <c r="JW75" s="262"/>
      <c r="JX75" s="262"/>
      <c r="JY75" s="262"/>
      <c r="JZ75" s="262"/>
      <c r="KA75" s="262"/>
      <c r="KB75" s="262"/>
      <c r="KC75" s="262"/>
      <c r="KD75" s="262"/>
      <c r="KE75" s="262"/>
      <c r="KF75" s="262"/>
      <c r="KG75" s="262"/>
      <c r="KH75" s="262"/>
      <c r="KI75" s="262"/>
      <c r="KJ75" s="262"/>
      <c r="KK75" s="262"/>
      <c r="KL75" s="262"/>
      <c r="KM75" s="262"/>
      <c r="KN75" s="262"/>
      <c r="KO75" s="262"/>
      <c r="KP75" s="262"/>
      <c r="KQ75" s="262"/>
      <c r="KR75" s="262"/>
      <c r="KS75" s="262"/>
      <c r="KT75" s="262"/>
      <c r="KU75" s="262"/>
      <c r="KV75" s="262"/>
      <c r="KW75" s="262"/>
      <c r="KX75" s="262"/>
      <c r="KY75" s="262"/>
      <c r="KZ75" s="262"/>
      <c r="LA75" s="262"/>
      <c r="LB75" s="262"/>
      <c r="LC75" s="262"/>
      <c r="LD75" s="262"/>
      <c r="LE75" s="262"/>
      <c r="LF75" s="262"/>
      <c r="LG75" s="262"/>
      <c r="LH75" s="262"/>
      <c r="LI75" s="262"/>
      <c r="LJ75" s="262"/>
      <c r="LK75" s="262"/>
      <c r="LL75" s="262"/>
      <c r="LM75" s="262"/>
      <c r="LN75" s="262"/>
      <c r="LO75" s="262"/>
      <c r="LP75" s="262"/>
      <c r="LQ75" s="262"/>
      <c r="LR75" s="262"/>
      <c r="LS75" s="262"/>
      <c r="LT75" s="262"/>
      <c r="LU75" s="262"/>
      <c r="LV75" s="262"/>
      <c r="LW75" s="262"/>
      <c r="LX75" s="262"/>
      <c r="LY75" s="262"/>
      <c r="LZ75" s="262"/>
      <c r="MA75" s="262"/>
      <c r="MB75" s="262"/>
      <c r="MC75" s="262"/>
      <c r="MD75" s="262"/>
      <c r="ME75" s="262"/>
      <c r="MF75" s="262"/>
      <c r="MG75" s="262"/>
      <c r="MH75" s="262"/>
      <c r="MI75" s="262"/>
      <c r="MJ75" s="262"/>
      <c r="MK75" s="262"/>
      <c r="ML75" s="262"/>
      <c r="MM75" s="262"/>
      <c r="MN75" s="262"/>
      <c r="MO75" s="262"/>
      <c r="MP75" s="262"/>
      <c r="MQ75" s="262"/>
      <c r="MR75" s="262"/>
      <c r="MS75" s="262"/>
      <c r="MT75" s="262"/>
      <c r="MU75" s="262"/>
      <c r="MV75" s="262"/>
      <c r="MW75" s="262"/>
      <c r="MX75" s="262"/>
      <c r="MY75" s="262"/>
      <c r="MZ75" s="262"/>
      <c r="NA75" s="262"/>
      <c r="NB75" s="262"/>
      <c r="NC75" s="262"/>
      <c r="ND75" s="262"/>
      <c r="NE75" s="262"/>
      <c r="NF75" s="262"/>
      <c r="NG75" s="262"/>
      <c r="NH75" s="262"/>
      <c r="NI75" s="262"/>
      <c r="NJ75" s="262"/>
      <c r="NK75" s="262"/>
      <c r="NL75" s="262"/>
      <c r="NM75" s="262"/>
      <c r="NN75" s="262"/>
      <c r="NO75" s="262"/>
      <c r="NP75" s="262"/>
      <c r="NQ75" s="262"/>
      <c r="NR75" s="262"/>
      <c r="NS75" s="262"/>
      <c r="NT75" s="262"/>
      <c r="NU75" s="262"/>
      <c r="NV75" s="262"/>
      <c r="NW75" s="262"/>
      <c r="NX75" s="262"/>
      <c r="NY75" s="262"/>
      <c r="NZ75" s="262"/>
      <c r="OA75" s="262"/>
      <c r="OB75" s="262"/>
      <c r="OC75" s="262"/>
      <c r="OD75" s="262"/>
      <c r="OE75" s="262"/>
      <c r="OF75" s="262"/>
      <c r="OG75" s="262"/>
      <c r="OH75" s="262"/>
      <c r="OI75" s="262"/>
      <c r="OJ75" s="262"/>
      <c r="OK75" s="262"/>
      <c r="OL75" s="262"/>
      <c r="OM75" s="262"/>
      <c r="ON75" s="262"/>
      <c r="OO75" s="262"/>
      <c r="OP75" s="262"/>
      <c r="OQ75" s="262"/>
      <c r="OR75" s="262"/>
      <c r="OS75" s="262"/>
      <c r="OT75" s="262"/>
      <c r="OU75" s="262"/>
      <c r="OV75" s="262"/>
      <c r="OW75" s="262"/>
      <c r="OX75" s="262"/>
      <c r="OY75" s="262"/>
      <c r="OZ75" s="262"/>
      <c r="PA75" s="262"/>
      <c r="PB75" s="262"/>
      <c r="PC75" s="262"/>
      <c r="PD75" s="262"/>
      <c r="PE75" s="262"/>
      <c r="PF75" s="262"/>
      <c r="PG75" s="262"/>
      <c r="PH75" s="262"/>
      <c r="PI75" s="262"/>
      <c r="PJ75" s="262"/>
      <c r="PK75" s="262"/>
      <c r="PL75" s="262"/>
      <c r="PM75" s="262"/>
      <c r="PN75" s="262"/>
      <c r="PO75" s="262"/>
      <c r="PP75" s="262"/>
      <c r="PQ75" s="262"/>
      <c r="PR75" s="262"/>
      <c r="PS75" s="262"/>
      <c r="PT75" s="262"/>
      <c r="PU75" s="262"/>
      <c r="PV75" s="262"/>
      <c r="PW75" s="262"/>
      <c r="PX75" s="262"/>
      <c r="PY75" s="262"/>
      <c r="PZ75" s="262"/>
      <c r="QA75" s="262"/>
      <c r="QB75" s="262"/>
      <c r="QC75" s="262"/>
      <c r="QD75" s="262"/>
      <c r="QE75" s="262"/>
      <c r="QF75" s="262"/>
      <c r="QG75" s="262"/>
      <c r="QH75" s="262"/>
      <c r="QI75" s="262"/>
      <c r="QJ75" s="262"/>
      <c r="QK75" s="262"/>
      <c r="QL75" s="262"/>
      <c r="QM75" s="262"/>
      <c r="QN75" s="262"/>
      <c r="QO75" s="262"/>
      <c r="QP75" s="262"/>
      <c r="QQ75" s="262"/>
      <c r="QR75" s="262"/>
      <c r="QS75" s="262"/>
      <c r="QT75" s="262"/>
      <c r="QU75" s="262"/>
      <c r="QV75" s="262"/>
      <c r="QW75" s="262"/>
      <c r="QX75" s="262"/>
      <c r="QY75" s="262"/>
      <c r="QZ75" s="262"/>
      <c r="RA75" s="262"/>
      <c r="RB75" s="262"/>
      <c r="RC75" s="262"/>
      <c r="RD75" s="262"/>
      <c r="RE75" s="262"/>
      <c r="RF75" s="262"/>
      <c r="RG75" s="262"/>
      <c r="RH75" s="262"/>
      <c r="RI75" s="262"/>
      <c r="RJ75" s="262"/>
      <c r="RK75" s="262"/>
      <c r="RL75" s="262"/>
      <c r="RM75" s="262"/>
      <c r="RN75" s="262"/>
      <c r="RO75" s="262"/>
      <c r="RP75" s="262"/>
      <c r="RQ75" s="262"/>
      <c r="RR75" s="262"/>
      <c r="RS75" s="262"/>
      <c r="RT75" s="262"/>
      <c r="RU75" s="262"/>
      <c r="RV75" s="262"/>
      <c r="RW75" s="262"/>
      <c r="RX75" s="262"/>
      <c r="RY75" s="262"/>
      <c r="RZ75" s="262"/>
      <c r="SA75" s="262"/>
      <c r="SB75" s="262"/>
      <c r="SC75" s="262"/>
      <c r="SD75" s="262"/>
      <c r="SE75" s="262"/>
      <c r="SF75" s="262"/>
      <c r="SG75" s="262"/>
      <c r="SH75" s="262"/>
      <c r="SI75" s="262"/>
      <c r="SJ75" s="262"/>
      <c r="SK75" s="262"/>
      <c r="SL75" s="262"/>
      <c r="SM75" s="262"/>
      <c r="SN75" s="262"/>
      <c r="SO75" s="262"/>
      <c r="SP75" s="262"/>
      <c r="SQ75" s="262"/>
      <c r="SR75" s="262"/>
      <c r="SS75" s="262"/>
      <c r="ST75" s="262"/>
      <c r="SU75" s="262"/>
      <c r="SV75" s="262"/>
      <c r="SW75" s="262"/>
      <c r="SX75" s="262"/>
      <c r="SY75" s="262"/>
      <c r="SZ75" s="262"/>
      <c r="TA75" s="262"/>
      <c r="TB75" s="262"/>
      <c r="TC75" s="262"/>
      <c r="TD75" s="262"/>
      <c r="TE75" s="262"/>
      <c r="TF75" s="262"/>
      <c r="TG75" s="262"/>
      <c r="TH75" s="262"/>
      <c r="TI75" s="262"/>
      <c r="TJ75" s="262"/>
      <c r="TK75" s="262"/>
      <c r="TL75" s="262"/>
      <c r="TM75" s="262"/>
      <c r="TN75" s="262"/>
      <c r="TO75" s="262"/>
      <c r="TP75" s="262"/>
      <c r="TQ75" s="262"/>
      <c r="TR75" s="262"/>
      <c r="TS75" s="262"/>
      <c r="TT75" s="262"/>
      <c r="TU75" s="262"/>
      <c r="TV75" s="262"/>
      <c r="TW75" s="262"/>
      <c r="TX75" s="262"/>
      <c r="TY75" s="262"/>
      <c r="TZ75" s="262"/>
      <c r="UA75" s="262"/>
      <c r="UB75" s="262"/>
      <c r="UC75" s="262"/>
      <c r="UD75" s="262"/>
      <c r="UE75" s="262"/>
      <c r="UF75" s="262"/>
      <c r="UG75" s="262"/>
      <c r="UH75" s="262"/>
      <c r="UI75" s="262"/>
      <c r="UJ75" s="262"/>
      <c r="UK75" s="262"/>
      <c r="UL75" s="262"/>
      <c r="UM75" s="262"/>
      <c r="UN75" s="262"/>
      <c r="UO75" s="262"/>
      <c r="UP75" s="262"/>
      <c r="UQ75" s="262"/>
      <c r="UR75" s="262"/>
      <c r="US75" s="262"/>
      <c r="UT75" s="262"/>
      <c r="UU75" s="262"/>
      <c r="UV75" s="262"/>
      <c r="UW75" s="262"/>
      <c r="UX75" s="262"/>
      <c r="UY75" s="262"/>
      <c r="UZ75" s="262"/>
      <c r="VA75" s="262"/>
      <c r="VB75" s="262"/>
      <c r="VC75" s="262"/>
      <c r="VD75" s="262"/>
      <c r="VE75" s="262"/>
      <c r="VF75" s="262"/>
      <c r="VG75" s="262"/>
      <c r="VH75" s="262"/>
      <c r="VI75" s="262"/>
      <c r="VJ75" s="262"/>
      <c r="VK75" s="262"/>
      <c r="VL75" s="262"/>
      <c r="VM75" s="262"/>
      <c r="VN75" s="262"/>
      <c r="VO75" s="262"/>
      <c r="VP75" s="262"/>
      <c r="VQ75" s="262"/>
      <c r="VR75" s="262"/>
      <c r="VS75" s="262"/>
      <c r="VT75" s="262"/>
      <c r="VU75" s="262"/>
      <c r="VV75" s="262"/>
      <c r="VW75" s="262"/>
      <c r="VX75" s="262"/>
      <c r="VY75" s="262"/>
      <c r="VZ75" s="262"/>
      <c r="WA75" s="262"/>
      <c r="WB75" s="262"/>
      <c r="WC75" s="262"/>
      <c r="WD75" s="262"/>
      <c r="WE75" s="262"/>
      <c r="WF75" s="262"/>
      <c r="WG75" s="262"/>
      <c r="WH75" s="262"/>
      <c r="WI75" s="262"/>
      <c r="WJ75" s="262"/>
      <c r="WK75" s="262"/>
      <c r="WL75" s="262"/>
      <c r="WM75" s="262"/>
      <c r="WN75" s="262"/>
      <c r="WO75" s="262"/>
      <c r="WP75" s="262"/>
      <c r="WQ75" s="262"/>
      <c r="WR75" s="262"/>
      <c r="WS75" s="262"/>
      <c r="WT75" s="262"/>
      <c r="WU75" s="262"/>
      <c r="WV75" s="262"/>
      <c r="WW75" s="262"/>
      <c r="WX75" s="262"/>
      <c r="WY75" s="262"/>
      <c r="WZ75" s="262"/>
      <c r="XA75" s="262"/>
      <c r="XB75" s="262"/>
      <c r="XC75" s="262"/>
      <c r="XD75" s="262"/>
      <c r="XE75" s="262"/>
      <c r="XF75" s="262"/>
      <c r="XG75" s="262"/>
      <c r="XH75" s="262"/>
      <c r="XI75" s="262"/>
      <c r="XJ75" s="262"/>
      <c r="XK75" s="262"/>
      <c r="XL75" s="262"/>
      <c r="XM75" s="262"/>
      <c r="XN75" s="262"/>
      <c r="XO75" s="262"/>
      <c r="XP75" s="262"/>
      <c r="XQ75" s="262"/>
      <c r="XR75" s="262"/>
      <c r="XS75" s="262"/>
      <c r="XT75" s="262"/>
      <c r="XU75" s="262"/>
      <c r="XV75" s="262"/>
      <c r="XW75" s="262"/>
      <c r="XX75" s="262"/>
      <c r="XY75" s="262"/>
      <c r="XZ75" s="262"/>
      <c r="YA75" s="262"/>
      <c r="YB75" s="262"/>
      <c r="YC75" s="262"/>
      <c r="YD75" s="262"/>
      <c r="YE75" s="262"/>
      <c r="YF75" s="262"/>
      <c r="YG75" s="262"/>
      <c r="YH75" s="262"/>
      <c r="YI75" s="262"/>
      <c r="YJ75" s="262"/>
      <c r="YK75" s="262"/>
      <c r="YL75" s="262"/>
      <c r="YM75" s="262"/>
      <c r="YN75" s="262"/>
      <c r="YO75" s="262"/>
      <c r="YP75" s="262"/>
      <c r="YQ75" s="262"/>
      <c r="YR75" s="262"/>
      <c r="YS75" s="262"/>
      <c r="YT75" s="262"/>
      <c r="YU75" s="262"/>
      <c r="YV75" s="262"/>
      <c r="YW75" s="262"/>
      <c r="YX75" s="262"/>
      <c r="YY75" s="262"/>
      <c r="YZ75" s="262"/>
      <c r="ZA75" s="262"/>
      <c r="ZB75" s="262"/>
      <c r="ZC75" s="262"/>
      <c r="ZD75" s="262"/>
      <c r="ZE75" s="262"/>
      <c r="ZF75" s="262"/>
      <c r="ZG75" s="262"/>
      <c r="ZH75" s="262"/>
      <c r="ZI75" s="262"/>
      <c r="ZJ75" s="262"/>
      <c r="ZK75" s="262"/>
      <c r="ZL75" s="262"/>
      <c r="ZM75" s="262"/>
      <c r="ZN75" s="262"/>
      <c r="ZO75" s="262"/>
      <c r="ZP75" s="262"/>
      <c r="ZQ75" s="262"/>
      <c r="ZR75" s="262"/>
      <c r="ZS75" s="262"/>
      <c r="ZT75" s="262"/>
      <c r="ZU75" s="262"/>
      <c r="ZV75" s="262"/>
      <c r="ZW75" s="262"/>
      <c r="ZX75" s="262"/>
      <c r="ZY75" s="262"/>
      <c r="ZZ75" s="262"/>
      <c r="AAA75" s="262"/>
      <c r="AAB75" s="262"/>
      <c r="AAC75" s="262"/>
      <c r="AAD75" s="262"/>
      <c r="AAE75" s="262"/>
      <c r="AAF75" s="262"/>
      <c r="AAG75" s="262"/>
      <c r="AAH75" s="262"/>
      <c r="AAI75" s="262"/>
      <c r="AAJ75" s="262"/>
      <c r="AAK75" s="262"/>
      <c r="AAL75" s="262"/>
      <c r="AAM75" s="262"/>
      <c r="AAN75" s="262"/>
      <c r="AAO75" s="262"/>
      <c r="AAP75" s="262"/>
      <c r="AAQ75" s="262"/>
      <c r="AAR75" s="262"/>
      <c r="AAS75" s="262"/>
      <c r="AAT75" s="262"/>
      <c r="AAU75" s="262"/>
      <c r="AAV75" s="262"/>
      <c r="AAW75" s="262"/>
      <c r="AAX75" s="262"/>
      <c r="AAY75" s="262"/>
      <c r="AAZ75" s="262"/>
      <c r="ABA75" s="262"/>
      <c r="ABB75" s="262"/>
      <c r="ABC75" s="262"/>
      <c r="ABD75" s="262"/>
      <c r="ABE75" s="262"/>
      <c r="ABF75" s="262"/>
      <c r="ABG75" s="262"/>
      <c r="ABH75" s="262"/>
      <c r="ABI75" s="262"/>
      <c r="ABJ75" s="262"/>
      <c r="ABK75" s="262"/>
      <c r="ABL75" s="262"/>
      <c r="ABM75" s="262"/>
      <c r="ABN75" s="262"/>
      <c r="ABO75" s="262"/>
      <c r="ABP75" s="262"/>
      <c r="ABQ75" s="262"/>
      <c r="ABR75" s="262"/>
      <c r="ABS75" s="262"/>
      <c r="ABT75" s="262"/>
      <c r="ABU75" s="262"/>
      <c r="ABV75" s="262"/>
      <c r="ABW75" s="262"/>
      <c r="ABX75" s="262"/>
      <c r="ABY75" s="262"/>
      <c r="ABZ75" s="262"/>
      <c r="ACA75" s="262"/>
      <c r="ACB75" s="262"/>
      <c r="ACC75" s="262"/>
      <c r="ACD75" s="262"/>
      <c r="ACE75" s="262"/>
      <c r="ACF75" s="262"/>
      <c r="ACG75" s="262"/>
      <c r="ACH75" s="262"/>
      <c r="ACI75" s="262"/>
      <c r="ACJ75" s="262"/>
      <c r="ACK75" s="262"/>
      <c r="ACL75" s="262"/>
      <c r="ACM75" s="262"/>
      <c r="ACN75" s="262"/>
      <c r="ACO75" s="262"/>
      <c r="ACP75" s="262"/>
      <c r="ACQ75" s="262"/>
      <c r="ACR75" s="262"/>
      <c r="ACS75" s="262"/>
      <c r="ACT75" s="262"/>
      <c r="ACU75" s="262"/>
      <c r="ACV75" s="262"/>
      <c r="ACW75" s="262"/>
      <c r="ACX75" s="262"/>
      <c r="ACY75" s="262"/>
      <c r="ACZ75" s="262"/>
      <c r="ADA75" s="262"/>
      <c r="ADB75" s="262"/>
      <c r="ADC75" s="262"/>
      <c r="ADD75" s="262"/>
      <c r="ADE75" s="262"/>
      <c r="ADF75" s="262"/>
      <c r="ADG75" s="262"/>
      <c r="ADH75" s="262"/>
      <c r="ADI75" s="262"/>
      <c r="ADJ75" s="262"/>
      <c r="ADK75" s="262"/>
      <c r="ADL75" s="262"/>
      <c r="ADM75" s="262"/>
      <c r="ADN75" s="262"/>
      <c r="ADO75" s="262"/>
      <c r="ADP75" s="262"/>
      <c r="ADQ75" s="262"/>
      <c r="ADR75" s="262"/>
      <c r="ADS75" s="262"/>
      <c r="ADT75" s="262"/>
      <c r="ADU75" s="262"/>
      <c r="ADV75" s="262"/>
      <c r="ADW75" s="262"/>
      <c r="ADX75" s="262"/>
      <c r="ADY75" s="262"/>
      <c r="ADZ75" s="262"/>
      <c r="AEA75" s="262"/>
      <c r="AEB75" s="262"/>
      <c r="AEC75" s="262"/>
      <c r="AED75" s="262"/>
      <c r="AEE75" s="262"/>
      <c r="AEF75" s="262"/>
      <c r="AEG75" s="262"/>
      <c r="AEH75" s="262"/>
      <c r="AEI75" s="262"/>
      <c r="AEJ75" s="262"/>
      <c r="AEK75" s="262"/>
      <c r="AEL75" s="262"/>
      <c r="AEM75" s="262"/>
      <c r="AEN75" s="262"/>
      <c r="AEO75" s="262"/>
      <c r="AEP75" s="262"/>
      <c r="AEQ75" s="262"/>
      <c r="AER75" s="262"/>
      <c r="AES75" s="262"/>
      <c r="AET75" s="262"/>
      <c r="AEU75" s="262"/>
      <c r="AEV75" s="262"/>
      <c r="AEW75" s="262"/>
      <c r="AEX75" s="262"/>
      <c r="AEY75" s="262"/>
      <c r="AEZ75" s="262"/>
      <c r="AFA75" s="262"/>
      <c r="AFB75" s="262"/>
      <c r="AFC75" s="262"/>
      <c r="AFD75" s="262"/>
      <c r="AFE75" s="262"/>
      <c r="AFF75" s="262"/>
      <c r="AFG75" s="262"/>
      <c r="AFH75" s="262"/>
      <c r="AFI75" s="262"/>
      <c r="AFJ75" s="262"/>
      <c r="AFK75" s="262"/>
      <c r="AFL75" s="262"/>
      <c r="AFM75" s="262"/>
      <c r="AFN75" s="262"/>
      <c r="AFO75" s="262"/>
      <c r="AFP75" s="262"/>
      <c r="AFQ75" s="262"/>
      <c r="AFR75" s="262"/>
      <c r="AFS75" s="262"/>
      <c r="AFT75" s="262"/>
      <c r="AFU75" s="262"/>
      <c r="AFV75" s="262"/>
      <c r="AFW75" s="262"/>
      <c r="AFX75" s="262"/>
      <c r="AFY75" s="262"/>
      <c r="AFZ75" s="262"/>
      <c r="AGA75" s="262"/>
      <c r="AGB75" s="262"/>
      <c r="AGC75" s="262"/>
      <c r="AGD75" s="262"/>
      <c r="AGE75" s="262"/>
      <c r="AGF75" s="262"/>
      <c r="AGG75" s="262"/>
      <c r="AGH75" s="262"/>
      <c r="AGI75" s="262"/>
      <c r="AGJ75" s="262"/>
      <c r="AGK75" s="262"/>
      <c r="AGL75" s="262"/>
      <c r="AGM75" s="262"/>
      <c r="AGN75" s="262"/>
      <c r="AGO75" s="262"/>
      <c r="AGP75" s="262"/>
      <c r="AGQ75" s="262"/>
      <c r="AGR75" s="262"/>
      <c r="AGS75" s="262"/>
      <c r="AGT75" s="262"/>
      <c r="AGU75" s="262"/>
      <c r="AGV75" s="262"/>
      <c r="AGW75" s="262"/>
      <c r="AGX75" s="262"/>
      <c r="AGY75" s="262"/>
      <c r="AGZ75" s="262"/>
      <c r="AHA75" s="262"/>
      <c r="AHB75" s="262"/>
      <c r="AHC75" s="262"/>
      <c r="AHD75" s="262"/>
      <c r="AHE75" s="262"/>
      <c r="AHF75" s="262"/>
      <c r="AHG75" s="262"/>
      <c r="AHH75" s="262"/>
      <c r="AHI75" s="262"/>
      <c r="AHJ75" s="262"/>
      <c r="AHK75" s="262"/>
      <c r="AHL75" s="262"/>
      <c r="AHM75" s="262"/>
      <c r="AHN75" s="262"/>
      <c r="AHO75" s="262"/>
      <c r="AHP75" s="262"/>
      <c r="AHQ75" s="262"/>
      <c r="AHR75" s="262"/>
      <c r="AHS75" s="262"/>
      <c r="AHT75" s="262"/>
      <c r="AHU75" s="262"/>
      <c r="AHV75" s="262"/>
      <c r="AHW75" s="262"/>
      <c r="AHX75" s="262"/>
      <c r="AHY75" s="262"/>
      <c r="AHZ75" s="262"/>
      <c r="AIA75" s="262"/>
      <c r="AIB75" s="262"/>
      <c r="AIC75" s="262"/>
      <c r="AID75" s="262"/>
      <c r="AIE75" s="262"/>
      <c r="AIF75" s="262"/>
      <c r="AIG75" s="262"/>
      <c r="AIH75" s="262"/>
      <c r="AII75" s="262"/>
      <c r="AIJ75" s="262"/>
      <c r="AIK75" s="262"/>
      <c r="AIL75" s="262"/>
      <c r="AIM75" s="262"/>
      <c r="AIN75" s="262"/>
      <c r="AIO75" s="262"/>
      <c r="AIP75" s="262"/>
      <c r="AIQ75" s="262"/>
      <c r="AIR75" s="262"/>
      <c r="AIS75" s="262"/>
      <c r="AIT75" s="262"/>
      <c r="AIU75" s="262"/>
      <c r="AIV75" s="262"/>
      <c r="AIW75" s="262"/>
      <c r="AIX75" s="262"/>
      <c r="AIY75" s="262"/>
      <c r="AIZ75" s="262"/>
      <c r="AJA75" s="262"/>
      <c r="AJB75" s="262"/>
      <c r="AJC75" s="262"/>
      <c r="AJD75" s="262"/>
      <c r="AJE75" s="262"/>
      <c r="AJF75" s="262"/>
      <c r="AJG75" s="262"/>
      <c r="AJH75" s="262"/>
      <c r="AJI75" s="262"/>
      <c r="AJJ75" s="262"/>
      <c r="AJK75" s="262"/>
      <c r="AJL75" s="262"/>
      <c r="AJM75" s="262"/>
      <c r="AJN75" s="262"/>
      <c r="AJO75" s="262"/>
      <c r="AJP75" s="262"/>
      <c r="AJQ75" s="262"/>
      <c r="AJR75" s="262"/>
      <c r="AJS75" s="262"/>
      <c r="AJT75" s="262"/>
      <c r="AJU75" s="262"/>
      <c r="AJV75" s="262"/>
      <c r="AJW75" s="262"/>
      <c r="AJX75" s="262"/>
      <c r="AJY75" s="262"/>
      <c r="AJZ75" s="262"/>
      <c r="AKA75" s="262"/>
      <c r="AKB75" s="262"/>
      <c r="AKC75" s="262"/>
      <c r="AKD75" s="262"/>
      <c r="AKE75" s="262"/>
      <c r="AKF75" s="262"/>
      <c r="AKG75" s="262"/>
      <c r="AKH75" s="262"/>
      <c r="AKI75" s="262"/>
      <c r="AKJ75" s="262"/>
      <c r="AKK75" s="262"/>
      <c r="AKL75" s="262"/>
      <c r="AKM75" s="262"/>
      <c r="AKN75" s="262"/>
      <c r="AKO75" s="262"/>
      <c r="AKP75" s="262"/>
      <c r="AKQ75" s="262"/>
      <c r="AKR75" s="262"/>
      <c r="AKS75" s="262"/>
      <c r="AKT75" s="262"/>
      <c r="AKU75" s="262"/>
      <c r="AKV75" s="262"/>
      <c r="AKW75" s="262"/>
      <c r="AKX75" s="262"/>
      <c r="AKY75" s="262"/>
      <c r="AKZ75" s="262"/>
      <c r="ALA75" s="262"/>
      <c r="ALB75" s="262"/>
      <c r="ALC75" s="262"/>
      <c r="ALD75" s="262"/>
      <c r="ALE75" s="262"/>
      <c r="ALF75" s="262"/>
      <c r="ALG75" s="262"/>
      <c r="ALH75" s="262"/>
      <c r="ALI75" s="262"/>
      <c r="ALJ75" s="262"/>
      <c r="ALK75" s="262"/>
      <c r="ALL75" s="262"/>
      <c r="ALM75" s="262"/>
      <c r="ALN75" s="262"/>
      <c r="ALO75" s="262"/>
      <c r="ALP75" s="262"/>
      <c r="ALQ75" s="262"/>
      <c r="ALR75" s="262"/>
      <c r="ALS75" s="262"/>
      <c r="ALT75" s="262"/>
      <c r="ALU75" s="262"/>
      <c r="ALV75" s="262"/>
      <c r="ALW75" s="262"/>
      <c r="ALX75" s="262"/>
      <c r="ALY75" s="262"/>
      <c r="ALZ75" s="262"/>
      <c r="AMA75" s="262"/>
      <c r="AMB75" s="262"/>
      <c r="AMC75" s="262"/>
      <c r="AMD75" s="262"/>
      <c r="AME75" s="262"/>
      <c r="AMF75" s="262"/>
      <c r="AMG75" s="262"/>
      <c r="AMH75" s="262"/>
      <c r="AMI75" s="262"/>
      <c r="AMJ75" s="262"/>
      <c r="AMK75" s="262"/>
    </row>
    <row r="76" spans="1:1025" ht="13.15" customHeight="1">
      <c r="A76" s="85"/>
      <c r="B76" s="483"/>
      <c r="C76" s="483"/>
      <c r="D76" s="483"/>
      <c r="E76" s="483"/>
      <c r="F76" s="483"/>
      <c r="G76" s="483"/>
      <c r="H76" s="483"/>
      <c r="I76" s="483"/>
      <c r="J76" s="483"/>
      <c r="K76" s="483"/>
      <c r="L76" s="483"/>
      <c r="M76" s="483"/>
      <c r="N76" s="483"/>
      <c r="O76" s="483"/>
      <c r="P76" s="483"/>
      <c r="Q76" s="483"/>
      <c r="R76" s="483"/>
      <c r="S76" s="483"/>
      <c r="T76" s="483"/>
      <c r="U76" s="483"/>
      <c r="V76" s="483"/>
      <c r="W76" s="483"/>
      <c r="X76" s="483"/>
      <c r="Y76" s="483"/>
      <c r="Z76" s="507"/>
      <c r="AA76" s="507"/>
      <c r="AB76" s="507"/>
    </row>
    <row r="77" spans="1:1025" ht="18" customHeight="1">
      <c r="A77" s="466" t="s">
        <v>340</v>
      </c>
      <c r="B77" s="466"/>
      <c r="C77" s="466"/>
      <c r="D77" s="466"/>
      <c r="E77" s="466"/>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row>
    <row r="78" spans="1:1025">
      <c r="A78" s="85" t="s">
        <v>345</v>
      </c>
      <c r="B78" s="119"/>
      <c r="C78" s="119"/>
      <c r="D78" s="119"/>
      <c r="E78" s="119"/>
      <c r="F78" s="119"/>
      <c r="G78" s="119"/>
      <c r="H78" s="128"/>
      <c r="I78" s="128"/>
    </row>
    <row r="79" spans="1:1025" ht="19.5" customHeight="1">
      <c r="A79" s="85"/>
      <c r="B79" s="479" t="s">
        <v>349</v>
      </c>
      <c r="C79" s="479"/>
      <c r="D79" s="479"/>
      <c r="E79" s="479"/>
      <c r="F79" s="479"/>
      <c r="G79" s="479"/>
      <c r="H79" s="479"/>
      <c r="I79" s="479"/>
      <c r="J79" s="479"/>
      <c r="K79" s="479"/>
      <c r="L79" s="479"/>
      <c r="M79" s="479"/>
      <c r="N79" s="479"/>
      <c r="O79" s="479"/>
      <c r="P79" s="479"/>
      <c r="Q79" s="479"/>
      <c r="R79" s="479"/>
      <c r="S79" s="479"/>
      <c r="T79" s="479"/>
      <c r="U79" s="479"/>
      <c r="V79" s="479"/>
      <c r="W79" s="479"/>
      <c r="X79" s="479"/>
      <c r="Y79" s="479"/>
      <c r="Z79" s="503" t="s">
        <v>338</v>
      </c>
      <c r="AA79" s="503"/>
      <c r="AB79" s="503"/>
    </row>
    <row r="80" spans="1:1025" ht="19.5" customHeight="1">
      <c r="A80" s="85"/>
      <c r="B80" s="479"/>
      <c r="C80" s="479"/>
      <c r="D80" s="479"/>
      <c r="E80" s="479"/>
      <c r="F80" s="479"/>
      <c r="G80" s="479"/>
      <c r="H80" s="479"/>
      <c r="I80" s="479"/>
      <c r="J80" s="479"/>
      <c r="K80" s="479"/>
      <c r="L80" s="479"/>
      <c r="M80" s="479"/>
      <c r="N80" s="479"/>
      <c r="O80" s="479"/>
      <c r="P80" s="479"/>
      <c r="Q80" s="479"/>
      <c r="R80" s="479"/>
      <c r="S80" s="479"/>
      <c r="T80" s="479"/>
      <c r="U80" s="479"/>
      <c r="V80" s="479"/>
      <c r="W80" s="479"/>
      <c r="X80" s="479"/>
      <c r="Y80" s="479"/>
      <c r="Z80" s="503"/>
      <c r="AA80" s="503"/>
      <c r="AB80" s="503"/>
    </row>
    <row r="81" spans="1:29" ht="19.5" customHeight="1">
      <c r="A81" s="85"/>
      <c r="B81" s="479"/>
      <c r="C81" s="479"/>
      <c r="D81" s="479"/>
      <c r="E81" s="479"/>
      <c r="F81" s="479"/>
      <c r="G81" s="479"/>
      <c r="H81" s="479"/>
      <c r="I81" s="479"/>
      <c r="J81" s="479"/>
      <c r="K81" s="479"/>
      <c r="L81" s="479"/>
      <c r="M81" s="479"/>
      <c r="N81" s="479"/>
      <c r="O81" s="479"/>
      <c r="P81" s="479"/>
      <c r="Q81" s="479"/>
      <c r="R81" s="479"/>
      <c r="S81" s="479"/>
      <c r="T81" s="479"/>
      <c r="U81" s="479"/>
      <c r="V81" s="479"/>
      <c r="W81" s="479"/>
      <c r="X81" s="479"/>
      <c r="Y81" s="479"/>
      <c r="Z81" s="503"/>
      <c r="AA81" s="503"/>
      <c r="AB81" s="503"/>
    </row>
    <row r="82" spans="1:29" ht="21.75" customHeight="1">
      <c r="A82" s="85"/>
      <c r="B82" s="480" t="s">
        <v>111</v>
      </c>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504" t="s">
        <v>338</v>
      </c>
      <c r="AA82" s="504"/>
      <c r="AB82" s="504"/>
    </row>
    <row r="83" spans="1:29" ht="21.75" customHeight="1">
      <c r="A83" s="85"/>
      <c r="B83" s="480"/>
      <c r="C83" s="480"/>
      <c r="D83" s="480"/>
      <c r="E83" s="480"/>
      <c r="F83" s="480"/>
      <c r="G83" s="480"/>
      <c r="H83" s="480"/>
      <c r="I83" s="480"/>
      <c r="J83" s="480"/>
      <c r="K83" s="480"/>
      <c r="L83" s="480"/>
      <c r="M83" s="480"/>
      <c r="N83" s="480"/>
      <c r="O83" s="480"/>
      <c r="P83" s="480"/>
      <c r="Q83" s="480"/>
      <c r="R83" s="480"/>
      <c r="S83" s="480"/>
      <c r="T83" s="480"/>
      <c r="U83" s="480"/>
      <c r="V83" s="480"/>
      <c r="W83" s="480"/>
      <c r="X83" s="480"/>
      <c r="Y83" s="480"/>
      <c r="Z83" s="504"/>
      <c r="AA83" s="504"/>
      <c r="AB83" s="504"/>
    </row>
    <row r="84" spans="1:29" ht="21.75" customHeight="1">
      <c r="A84" s="85"/>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504"/>
      <c r="AA84" s="504"/>
      <c r="AB84" s="504"/>
    </row>
    <row r="85" spans="1:29" ht="13.15" customHeight="1">
      <c r="A85" s="85"/>
      <c r="B85" s="481" t="s">
        <v>351</v>
      </c>
      <c r="C85" s="481"/>
      <c r="D85" s="481"/>
      <c r="E85" s="481"/>
      <c r="F85" s="481"/>
      <c r="G85" s="481"/>
      <c r="H85" s="481"/>
      <c r="I85" s="481"/>
      <c r="J85" s="481"/>
      <c r="K85" s="481"/>
      <c r="L85" s="481"/>
      <c r="M85" s="481"/>
      <c r="N85" s="481"/>
      <c r="O85" s="481"/>
      <c r="P85" s="481"/>
      <c r="Q85" s="481"/>
      <c r="R85" s="481"/>
      <c r="S85" s="481"/>
      <c r="T85" s="481"/>
      <c r="U85" s="481"/>
      <c r="V85" s="481"/>
      <c r="W85" s="481"/>
      <c r="X85" s="481"/>
      <c r="Y85" s="481"/>
      <c r="Z85" s="505" t="s">
        <v>338</v>
      </c>
      <c r="AA85" s="505"/>
      <c r="AB85" s="505"/>
    </row>
    <row r="86" spans="1:29" ht="13.15" customHeight="1">
      <c r="A86" s="85"/>
      <c r="B86" s="481"/>
      <c r="C86" s="481"/>
      <c r="D86" s="481"/>
      <c r="E86" s="481"/>
      <c r="F86" s="481"/>
      <c r="G86" s="481"/>
      <c r="H86" s="481"/>
      <c r="I86" s="481"/>
      <c r="J86" s="481"/>
      <c r="K86" s="481"/>
      <c r="L86" s="481"/>
      <c r="M86" s="481"/>
      <c r="N86" s="481"/>
      <c r="O86" s="481"/>
      <c r="P86" s="481"/>
      <c r="Q86" s="481"/>
      <c r="R86" s="481"/>
      <c r="S86" s="481"/>
      <c r="T86" s="481"/>
      <c r="U86" s="481"/>
      <c r="V86" s="481"/>
      <c r="W86" s="481"/>
      <c r="X86" s="481"/>
      <c r="Y86" s="481"/>
      <c r="Z86" s="505"/>
      <c r="AA86" s="505"/>
      <c r="AB86" s="505"/>
    </row>
    <row r="87" spans="1:29" ht="13.15" customHeight="1">
      <c r="A87" s="85"/>
      <c r="B87" s="481"/>
      <c r="C87" s="481"/>
      <c r="D87" s="481"/>
      <c r="E87" s="481"/>
      <c r="F87" s="481"/>
      <c r="G87" s="481"/>
      <c r="H87" s="481"/>
      <c r="I87" s="481"/>
      <c r="J87" s="481"/>
      <c r="K87" s="481"/>
      <c r="L87" s="481"/>
      <c r="M87" s="481"/>
      <c r="N87" s="481"/>
      <c r="O87" s="481"/>
      <c r="P87" s="481"/>
      <c r="Q87" s="481"/>
      <c r="R87" s="481"/>
      <c r="S87" s="481"/>
      <c r="T87" s="481"/>
      <c r="U87" s="481"/>
      <c r="V87" s="481"/>
      <c r="W87" s="481"/>
      <c r="X87" s="481"/>
      <c r="Y87" s="481"/>
      <c r="Z87" s="505"/>
      <c r="AA87" s="505"/>
      <c r="AB87" s="505"/>
    </row>
    <row r="88" spans="1:29" ht="16.5" customHeight="1">
      <c r="A88" s="85"/>
      <c r="B88" s="482" t="s">
        <v>352</v>
      </c>
      <c r="C88" s="482"/>
      <c r="D88" s="482"/>
      <c r="E88" s="482"/>
      <c r="F88" s="482"/>
      <c r="G88" s="482"/>
      <c r="H88" s="482"/>
      <c r="I88" s="482"/>
      <c r="J88" s="482"/>
      <c r="K88" s="482"/>
      <c r="L88" s="482"/>
      <c r="M88" s="482"/>
      <c r="N88" s="482"/>
      <c r="O88" s="482"/>
      <c r="P88" s="482"/>
      <c r="Q88" s="482"/>
      <c r="R88" s="482"/>
      <c r="S88" s="482"/>
      <c r="T88" s="482"/>
      <c r="U88" s="482"/>
      <c r="V88" s="482"/>
      <c r="W88" s="482"/>
      <c r="X88" s="482"/>
      <c r="Y88" s="482"/>
      <c r="Z88" s="506" t="s">
        <v>338</v>
      </c>
      <c r="AA88" s="506"/>
      <c r="AB88" s="506"/>
    </row>
    <row r="89" spans="1:29" ht="16.5" customHeight="1">
      <c r="A89" s="85"/>
      <c r="B89" s="482"/>
      <c r="C89" s="482"/>
      <c r="D89" s="482"/>
      <c r="E89" s="482"/>
      <c r="F89" s="482"/>
      <c r="G89" s="482"/>
      <c r="H89" s="482"/>
      <c r="I89" s="482"/>
      <c r="J89" s="482"/>
      <c r="K89" s="482"/>
      <c r="L89" s="482"/>
      <c r="M89" s="482"/>
      <c r="N89" s="482"/>
      <c r="O89" s="482"/>
      <c r="P89" s="482"/>
      <c r="Q89" s="482"/>
      <c r="R89" s="482"/>
      <c r="S89" s="482"/>
      <c r="T89" s="482"/>
      <c r="U89" s="482"/>
      <c r="V89" s="482"/>
      <c r="W89" s="482"/>
      <c r="X89" s="482"/>
      <c r="Y89" s="482"/>
      <c r="Z89" s="506"/>
      <c r="AA89" s="506"/>
      <c r="AB89" s="506"/>
    </row>
    <row r="90" spans="1:29" ht="16.5" customHeight="1">
      <c r="A90" s="85"/>
      <c r="B90" s="482"/>
      <c r="C90" s="482"/>
      <c r="D90" s="482"/>
      <c r="E90" s="482"/>
      <c r="F90" s="482"/>
      <c r="G90" s="482"/>
      <c r="H90" s="482"/>
      <c r="I90" s="482"/>
      <c r="J90" s="482"/>
      <c r="K90" s="482"/>
      <c r="L90" s="482"/>
      <c r="M90" s="482"/>
      <c r="N90" s="482"/>
      <c r="O90" s="482"/>
      <c r="P90" s="482"/>
      <c r="Q90" s="482"/>
      <c r="R90" s="482"/>
      <c r="S90" s="482"/>
      <c r="T90" s="482"/>
      <c r="U90" s="482"/>
      <c r="V90" s="482"/>
      <c r="W90" s="482"/>
      <c r="X90" s="482"/>
      <c r="Y90" s="482"/>
      <c r="Z90" s="506"/>
      <c r="AA90" s="506"/>
      <c r="AB90" s="506"/>
    </row>
    <row r="91" spans="1:29">
      <c r="A91" s="85"/>
      <c r="B91" s="85"/>
      <c r="C91" s="85"/>
      <c r="D91" s="85"/>
      <c r="E91" s="85"/>
      <c r="F91" s="85"/>
      <c r="G91" s="85"/>
      <c r="H91" s="85"/>
      <c r="I91" s="85"/>
    </row>
    <row r="92" spans="1:29" ht="18" customHeight="1">
      <c r="A92" s="466" t="s">
        <v>4</v>
      </c>
      <c r="B92" s="466"/>
      <c r="C92" s="466"/>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row>
    <row r="93" spans="1:29" ht="7.5" customHeight="1">
      <c r="A93" s="87"/>
      <c r="B93" s="8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row>
    <row r="94" spans="1:29">
      <c r="A94" s="83" t="s">
        <v>235</v>
      </c>
      <c r="B94" s="470"/>
      <c r="C94" s="470"/>
      <c r="D94" s="470"/>
      <c r="E94" s="470"/>
      <c r="F94" s="470"/>
      <c r="G94" s="470"/>
      <c r="H94" s="470"/>
      <c r="I94" s="470"/>
    </row>
    <row r="95" spans="1:29" ht="13.15" customHeight="1">
      <c r="A95" s="83"/>
      <c r="B95" s="479" t="s">
        <v>105</v>
      </c>
      <c r="C95" s="479"/>
      <c r="D95" s="479"/>
      <c r="E95" s="479"/>
      <c r="F95" s="479"/>
      <c r="G95" s="479"/>
      <c r="H95" s="479"/>
      <c r="I95" s="479"/>
      <c r="J95" s="479"/>
      <c r="K95" s="479"/>
      <c r="L95" s="479"/>
      <c r="M95" s="479"/>
      <c r="N95" s="479"/>
      <c r="O95" s="479"/>
      <c r="P95" s="479"/>
      <c r="Q95" s="479"/>
      <c r="R95" s="479"/>
      <c r="S95" s="479"/>
      <c r="T95" s="479"/>
      <c r="U95" s="479"/>
      <c r="V95" s="479"/>
      <c r="W95" s="479"/>
      <c r="X95" s="479"/>
      <c r="Y95" s="479"/>
      <c r="Z95" s="504" t="s">
        <v>338</v>
      </c>
      <c r="AA95" s="504"/>
      <c r="AB95" s="504"/>
    </row>
    <row r="96" spans="1:29" ht="13.15" customHeight="1">
      <c r="A96" s="83"/>
      <c r="B96" s="479"/>
      <c r="C96" s="479"/>
      <c r="D96" s="479"/>
      <c r="E96" s="479"/>
      <c r="F96" s="479"/>
      <c r="G96" s="479"/>
      <c r="H96" s="479"/>
      <c r="I96" s="479"/>
      <c r="J96" s="479"/>
      <c r="K96" s="479"/>
      <c r="L96" s="479"/>
      <c r="M96" s="479"/>
      <c r="N96" s="479"/>
      <c r="O96" s="479"/>
      <c r="P96" s="479"/>
      <c r="Q96" s="479"/>
      <c r="R96" s="479"/>
      <c r="S96" s="479"/>
      <c r="T96" s="479"/>
      <c r="U96" s="479"/>
      <c r="V96" s="479"/>
      <c r="W96" s="479"/>
      <c r="X96" s="479"/>
      <c r="Y96" s="479"/>
      <c r="Z96" s="504"/>
      <c r="AA96" s="504"/>
      <c r="AB96" s="504"/>
    </row>
    <row r="97" spans="1:29" ht="13.15" customHeight="1">
      <c r="A97" s="83"/>
      <c r="B97" s="480" t="s">
        <v>346</v>
      </c>
      <c r="C97" s="480"/>
      <c r="D97" s="480"/>
      <c r="E97" s="480"/>
      <c r="F97" s="480"/>
      <c r="G97" s="480"/>
      <c r="H97" s="480"/>
      <c r="I97" s="480"/>
      <c r="J97" s="480"/>
      <c r="K97" s="480"/>
      <c r="L97" s="480"/>
      <c r="M97" s="480"/>
      <c r="N97" s="480"/>
      <c r="O97" s="480"/>
      <c r="P97" s="480"/>
      <c r="Q97" s="480"/>
      <c r="R97" s="480"/>
      <c r="S97" s="480"/>
      <c r="T97" s="480"/>
      <c r="U97" s="480"/>
      <c r="V97" s="480"/>
      <c r="W97" s="480"/>
      <c r="X97" s="480"/>
      <c r="Y97" s="480"/>
      <c r="Z97" s="504" t="s">
        <v>338</v>
      </c>
      <c r="AA97" s="504"/>
      <c r="AB97" s="504"/>
    </row>
    <row r="98" spans="1:29" ht="13.15" customHeight="1">
      <c r="A98" s="83"/>
      <c r="B98" s="480"/>
      <c r="C98" s="480"/>
      <c r="D98" s="480"/>
      <c r="E98" s="480"/>
      <c r="F98" s="480"/>
      <c r="G98" s="480"/>
      <c r="H98" s="480"/>
      <c r="I98" s="480"/>
      <c r="J98" s="480"/>
      <c r="K98" s="480"/>
      <c r="L98" s="480"/>
      <c r="M98" s="480"/>
      <c r="N98" s="480"/>
      <c r="O98" s="480"/>
      <c r="P98" s="480"/>
      <c r="Q98" s="480"/>
      <c r="R98" s="480"/>
      <c r="S98" s="480"/>
      <c r="T98" s="480"/>
      <c r="U98" s="480"/>
      <c r="V98" s="480"/>
      <c r="W98" s="480"/>
      <c r="X98" s="480"/>
      <c r="Y98" s="480"/>
      <c r="Z98" s="504"/>
      <c r="AA98" s="504"/>
      <c r="AB98" s="504"/>
    </row>
    <row r="99" spans="1:29">
      <c r="A99" s="470"/>
      <c r="B99" s="470"/>
      <c r="C99" s="470"/>
      <c r="D99" s="470"/>
      <c r="E99" s="470"/>
      <c r="F99" s="470"/>
      <c r="G99" s="470"/>
      <c r="H99" s="470"/>
      <c r="I99" s="470"/>
    </row>
    <row r="100" spans="1:29" ht="18" customHeight="1">
      <c r="A100" s="466" t="s">
        <v>155</v>
      </c>
      <c r="B100" s="466"/>
      <c r="C100" s="466"/>
      <c r="D100" s="466"/>
      <c r="E100" s="466"/>
      <c r="F100" s="466"/>
      <c r="G100" s="466"/>
      <c r="H100" s="466"/>
      <c r="I100" s="466"/>
      <c r="J100" s="466"/>
      <c r="K100" s="466"/>
      <c r="L100" s="466"/>
      <c r="M100" s="466"/>
      <c r="N100" s="466"/>
      <c r="O100" s="466"/>
      <c r="P100" s="466"/>
      <c r="Q100" s="466"/>
      <c r="R100" s="466"/>
      <c r="S100" s="466"/>
      <c r="T100" s="466"/>
      <c r="U100" s="466"/>
      <c r="V100" s="466"/>
      <c r="W100" s="466"/>
      <c r="X100" s="466"/>
      <c r="Y100" s="466"/>
      <c r="Z100" s="466"/>
      <c r="AA100" s="466"/>
      <c r="AB100" s="466"/>
      <c r="AC100" s="466"/>
    </row>
    <row r="102" spans="1:29">
      <c r="A102" s="262" t="s">
        <v>460</v>
      </c>
    </row>
    <row r="104" spans="1:29">
      <c r="B104" s="465" t="s">
        <v>284</v>
      </c>
      <c r="C104" s="465"/>
      <c r="D104" s="465"/>
      <c r="E104" s="465"/>
      <c r="F104" s="465"/>
      <c r="G104" s="465"/>
      <c r="H104" s="465"/>
      <c r="I104" s="465"/>
      <c r="J104" s="465"/>
      <c r="K104" s="465"/>
      <c r="L104" s="465"/>
      <c r="M104" s="465" t="s">
        <v>365</v>
      </c>
      <c r="N104" s="465"/>
      <c r="O104" s="465"/>
      <c r="P104" s="465"/>
      <c r="Q104" s="465"/>
      <c r="R104" s="465" t="s">
        <v>230</v>
      </c>
      <c r="S104" s="465"/>
      <c r="T104" s="465"/>
      <c r="U104" s="465"/>
      <c r="V104" s="465"/>
      <c r="W104" s="465"/>
      <c r="X104" s="465"/>
      <c r="Y104" s="465"/>
    </row>
    <row r="105" spans="1:29">
      <c r="B105" s="484" t="s">
        <v>78</v>
      </c>
      <c r="C105" s="484"/>
      <c r="D105" s="484"/>
      <c r="E105" s="484"/>
      <c r="F105" s="484"/>
      <c r="G105" s="484"/>
      <c r="H105" s="484"/>
      <c r="I105" s="484"/>
      <c r="J105" s="484"/>
      <c r="K105" s="484"/>
      <c r="L105" s="484"/>
      <c r="M105" s="465"/>
      <c r="N105" s="465"/>
      <c r="O105" s="465"/>
      <c r="P105" s="465"/>
      <c r="Q105" s="465"/>
      <c r="R105" s="465"/>
      <c r="S105" s="465"/>
      <c r="T105" s="465"/>
      <c r="U105" s="465"/>
      <c r="V105" s="465"/>
      <c r="W105" s="465"/>
      <c r="X105" s="465"/>
      <c r="Y105" s="465"/>
    </row>
    <row r="106" spans="1:29">
      <c r="B106" s="484" t="s">
        <v>162</v>
      </c>
      <c r="C106" s="484"/>
      <c r="D106" s="484"/>
      <c r="E106" s="484"/>
      <c r="F106" s="484"/>
      <c r="G106" s="484"/>
      <c r="H106" s="484"/>
      <c r="I106" s="484"/>
      <c r="J106" s="484"/>
      <c r="K106" s="484"/>
      <c r="L106" s="484"/>
      <c r="M106" s="465"/>
      <c r="N106" s="465"/>
      <c r="O106" s="465"/>
      <c r="P106" s="465"/>
      <c r="Q106" s="465"/>
      <c r="R106" s="465"/>
      <c r="S106" s="465"/>
      <c r="T106" s="465"/>
      <c r="U106" s="465"/>
      <c r="V106" s="465"/>
      <c r="W106" s="465"/>
      <c r="X106" s="465"/>
      <c r="Y106" s="465"/>
    </row>
    <row r="107" spans="1:29">
      <c r="B107" s="484" t="s">
        <v>367</v>
      </c>
      <c r="C107" s="484"/>
      <c r="D107" s="484"/>
      <c r="E107" s="484"/>
      <c r="F107" s="484"/>
      <c r="G107" s="484"/>
      <c r="H107" s="484"/>
      <c r="I107" s="484"/>
      <c r="J107" s="484"/>
      <c r="K107" s="484"/>
      <c r="L107" s="484"/>
      <c r="M107" s="465"/>
      <c r="N107" s="465"/>
      <c r="O107" s="465"/>
      <c r="P107" s="465"/>
      <c r="Q107" s="465"/>
      <c r="R107" s="465"/>
      <c r="S107" s="465"/>
      <c r="T107" s="465"/>
      <c r="U107" s="465"/>
      <c r="V107" s="465"/>
      <c r="W107" s="465"/>
      <c r="X107" s="465"/>
      <c r="Y107" s="465"/>
    </row>
    <row r="108" spans="1:29">
      <c r="B108" s="484" t="s">
        <v>62</v>
      </c>
      <c r="C108" s="484"/>
      <c r="D108" s="484"/>
      <c r="E108" s="484"/>
      <c r="F108" s="484"/>
      <c r="G108" s="484"/>
      <c r="H108" s="484"/>
      <c r="I108" s="484"/>
      <c r="J108" s="484"/>
      <c r="K108" s="484"/>
      <c r="L108" s="484"/>
      <c r="M108" s="465"/>
      <c r="N108" s="465"/>
      <c r="O108" s="465"/>
      <c r="P108" s="465"/>
      <c r="Q108" s="465"/>
      <c r="R108" s="465"/>
      <c r="S108" s="465"/>
      <c r="T108" s="465"/>
      <c r="U108" s="465"/>
      <c r="V108" s="465"/>
      <c r="W108" s="465"/>
      <c r="X108" s="465"/>
      <c r="Y108" s="465"/>
    </row>
    <row r="109" spans="1:29">
      <c r="B109" s="484" t="s">
        <v>370</v>
      </c>
      <c r="C109" s="484"/>
      <c r="D109" s="484"/>
      <c r="E109" s="484"/>
      <c r="F109" s="484"/>
      <c r="G109" s="484"/>
      <c r="H109" s="484"/>
      <c r="I109" s="484"/>
      <c r="J109" s="484"/>
      <c r="K109" s="484"/>
      <c r="L109" s="484"/>
      <c r="M109" s="465"/>
      <c r="N109" s="465"/>
      <c r="O109" s="465"/>
      <c r="P109" s="465"/>
      <c r="Q109" s="465"/>
      <c r="R109" s="465"/>
      <c r="S109" s="465"/>
      <c r="T109" s="465"/>
      <c r="U109" s="465"/>
      <c r="V109" s="465"/>
      <c r="W109" s="465"/>
      <c r="X109" s="465"/>
      <c r="Y109" s="465"/>
    </row>
    <row r="110" spans="1:29">
      <c r="B110" s="484" t="s">
        <v>167</v>
      </c>
      <c r="C110" s="484"/>
      <c r="D110" s="484"/>
      <c r="E110" s="484"/>
      <c r="F110" s="484"/>
      <c r="G110" s="484"/>
      <c r="H110" s="484"/>
      <c r="I110" s="484"/>
      <c r="J110" s="484"/>
      <c r="K110" s="484"/>
      <c r="L110" s="484"/>
      <c r="M110" s="465"/>
      <c r="N110" s="465"/>
      <c r="O110" s="465"/>
      <c r="P110" s="465"/>
      <c r="Q110" s="465"/>
      <c r="R110" s="465"/>
      <c r="S110" s="465"/>
      <c r="T110" s="465"/>
      <c r="U110" s="465"/>
      <c r="V110" s="465"/>
      <c r="W110" s="465"/>
      <c r="X110" s="465"/>
      <c r="Y110" s="465"/>
    </row>
    <row r="111" spans="1:29">
      <c r="B111" s="484" t="s">
        <v>115</v>
      </c>
      <c r="C111" s="484"/>
      <c r="D111" s="484"/>
      <c r="E111" s="484"/>
      <c r="F111" s="484"/>
      <c r="G111" s="484"/>
      <c r="H111" s="484"/>
      <c r="I111" s="484"/>
      <c r="J111" s="484"/>
      <c r="K111" s="484"/>
      <c r="L111" s="484"/>
      <c r="M111" s="465"/>
      <c r="N111" s="465"/>
      <c r="O111" s="465"/>
      <c r="P111" s="465"/>
      <c r="Q111" s="465"/>
      <c r="R111" s="465"/>
      <c r="S111" s="465"/>
      <c r="T111" s="465"/>
      <c r="U111" s="465"/>
      <c r="V111" s="465"/>
      <c r="W111" s="465"/>
      <c r="X111" s="465"/>
      <c r="Y111" s="465"/>
    </row>
    <row r="112" spans="1:29">
      <c r="B112" s="484" t="s">
        <v>371</v>
      </c>
      <c r="C112" s="484"/>
      <c r="D112" s="484"/>
      <c r="E112" s="484"/>
      <c r="F112" s="484"/>
      <c r="G112" s="484"/>
      <c r="H112" s="484"/>
      <c r="I112" s="484"/>
      <c r="J112" s="484"/>
      <c r="K112" s="484"/>
      <c r="L112" s="484"/>
      <c r="M112" s="465"/>
      <c r="N112" s="465"/>
      <c r="O112" s="465"/>
      <c r="P112" s="465"/>
      <c r="Q112" s="465"/>
      <c r="R112" s="465"/>
      <c r="S112" s="465"/>
      <c r="T112" s="465"/>
      <c r="U112" s="465"/>
      <c r="V112" s="465"/>
      <c r="W112" s="465"/>
      <c r="X112" s="465"/>
      <c r="Y112" s="465"/>
    </row>
    <row r="113" spans="2:25">
      <c r="B113" s="484" t="s">
        <v>372</v>
      </c>
      <c r="C113" s="484"/>
      <c r="D113" s="484"/>
      <c r="E113" s="484"/>
      <c r="F113" s="484"/>
      <c r="G113" s="484"/>
      <c r="H113" s="484"/>
      <c r="I113" s="484"/>
      <c r="J113" s="484"/>
      <c r="K113" s="484"/>
      <c r="L113" s="484"/>
      <c r="M113" s="465"/>
      <c r="N113" s="465"/>
      <c r="O113" s="465"/>
      <c r="P113" s="465"/>
      <c r="Q113" s="465"/>
      <c r="R113" s="465"/>
      <c r="S113" s="465"/>
      <c r="T113" s="465"/>
      <c r="U113" s="465"/>
      <c r="V113" s="465"/>
      <c r="W113" s="465"/>
      <c r="X113" s="465"/>
      <c r="Y113" s="465"/>
    </row>
    <row r="114" spans="2:25">
      <c r="B114" s="484" t="s">
        <v>375</v>
      </c>
      <c r="C114" s="484"/>
      <c r="D114" s="484"/>
      <c r="E114" s="484"/>
      <c r="F114" s="484"/>
      <c r="G114" s="484"/>
      <c r="H114" s="484"/>
      <c r="I114" s="484"/>
      <c r="J114" s="484"/>
      <c r="K114" s="484"/>
      <c r="L114" s="484"/>
      <c r="M114" s="465"/>
      <c r="N114" s="465"/>
      <c r="O114" s="465"/>
      <c r="P114" s="465"/>
      <c r="Q114" s="465"/>
      <c r="R114" s="465"/>
      <c r="S114" s="465"/>
      <c r="T114" s="465"/>
      <c r="U114" s="465"/>
      <c r="V114" s="465"/>
      <c r="W114" s="465"/>
      <c r="X114" s="465"/>
      <c r="Y114" s="465"/>
    </row>
    <row r="116" spans="2:25">
      <c r="B116" s="485" t="s">
        <v>175</v>
      </c>
      <c r="C116" s="485"/>
      <c r="D116" s="485"/>
      <c r="E116" s="485"/>
      <c r="F116" s="485"/>
      <c r="G116" s="485"/>
      <c r="H116" s="485"/>
      <c r="I116" s="485"/>
      <c r="J116" s="485"/>
      <c r="K116" s="485"/>
      <c r="L116" s="485"/>
      <c r="M116" s="485"/>
      <c r="N116" s="485"/>
      <c r="O116" s="485"/>
      <c r="P116" s="485"/>
      <c r="Q116" s="485"/>
      <c r="R116" s="485"/>
      <c r="S116" s="485"/>
      <c r="T116" s="485"/>
      <c r="U116" s="465" t="s">
        <v>92</v>
      </c>
      <c r="V116" s="465"/>
      <c r="W116" s="465"/>
      <c r="X116" s="465"/>
      <c r="Y116" s="465"/>
    </row>
    <row r="117" spans="2:25">
      <c r="B117" s="485"/>
      <c r="C117" s="485"/>
      <c r="D117" s="485"/>
      <c r="E117" s="485"/>
      <c r="F117" s="485"/>
      <c r="G117" s="485"/>
      <c r="H117" s="485"/>
      <c r="I117" s="485"/>
      <c r="J117" s="485"/>
      <c r="K117" s="485"/>
      <c r="L117" s="485"/>
      <c r="M117" s="485"/>
      <c r="N117" s="485"/>
      <c r="O117" s="485"/>
      <c r="P117" s="485"/>
      <c r="Q117" s="485"/>
      <c r="R117" s="485"/>
      <c r="S117" s="485"/>
      <c r="T117" s="485"/>
      <c r="U117" s="465"/>
      <c r="V117" s="465"/>
      <c r="W117" s="465"/>
      <c r="X117" s="465"/>
      <c r="Y117" s="465"/>
    </row>
    <row r="118" spans="2:25">
      <c r="B118" s="485"/>
      <c r="C118" s="485"/>
      <c r="D118" s="485"/>
      <c r="E118" s="485"/>
      <c r="F118" s="485"/>
      <c r="G118" s="485"/>
      <c r="H118" s="485"/>
      <c r="I118" s="485"/>
      <c r="J118" s="485"/>
      <c r="K118" s="485"/>
      <c r="L118" s="485"/>
      <c r="M118" s="485"/>
      <c r="N118" s="485"/>
      <c r="O118" s="485"/>
      <c r="P118" s="485"/>
      <c r="Q118" s="485"/>
      <c r="R118" s="485"/>
      <c r="S118" s="485"/>
      <c r="T118" s="485"/>
      <c r="U118" s="465"/>
      <c r="V118" s="465"/>
      <c r="W118" s="465"/>
      <c r="X118" s="465"/>
      <c r="Y118" s="465"/>
    </row>
  </sheetData>
  <mergeCells count="151">
    <mergeCell ref="A3:E3"/>
    <mergeCell ref="F3:M3"/>
    <mergeCell ref="O3:S3"/>
    <mergeCell ref="T3:AC3"/>
    <mergeCell ref="A5:AC5"/>
    <mergeCell ref="A6:AC6"/>
    <mergeCell ref="D11:F11"/>
    <mergeCell ref="H11:J11"/>
    <mergeCell ref="L11:N11"/>
    <mergeCell ref="P11:R11"/>
    <mergeCell ref="T11:U11"/>
    <mergeCell ref="V11:W11"/>
    <mergeCell ref="X11:Y11"/>
    <mergeCell ref="Z11:AA11"/>
    <mergeCell ref="C14:J14"/>
    <mergeCell ref="K14:N14"/>
    <mergeCell ref="P14:W14"/>
    <mergeCell ref="X14:AA14"/>
    <mergeCell ref="C17:J17"/>
    <mergeCell ref="K17:O17"/>
    <mergeCell ref="P17:W17"/>
    <mergeCell ref="X17:AB17"/>
    <mergeCell ref="C18:J18"/>
    <mergeCell ref="K18:N18"/>
    <mergeCell ref="P18:W18"/>
    <mergeCell ref="X18:AA18"/>
    <mergeCell ref="C19:J19"/>
    <mergeCell ref="K19:N19"/>
    <mergeCell ref="P19:W19"/>
    <mergeCell ref="X19:AA19"/>
    <mergeCell ref="C20:J20"/>
    <mergeCell ref="K20:N20"/>
    <mergeCell ref="P20:W20"/>
    <mergeCell ref="X20:AA20"/>
    <mergeCell ref="C21:J21"/>
    <mergeCell ref="K21:N21"/>
    <mergeCell ref="A24:AC24"/>
    <mergeCell ref="A25:AC25"/>
    <mergeCell ref="F28:K28"/>
    <mergeCell ref="G29:J29"/>
    <mergeCell ref="B30:E30"/>
    <mergeCell ref="F30:K30"/>
    <mergeCell ref="L30:P30"/>
    <mergeCell ref="Q30:U30"/>
    <mergeCell ref="V30:Y30"/>
    <mergeCell ref="Z30:AC30"/>
    <mergeCell ref="H36:AB36"/>
    <mergeCell ref="J37:AB37"/>
    <mergeCell ref="A39:AC39"/>
    <mergeCell ref="A40:AC40"/>
    <mergeCell ref="B43:E43"/>
    <mergeCell ref="F43:J43"/>
    <mergeCell ref="K43:O43"/>
    <mergeCell ref="P43:T43"/>
    <mergeCell ref="U43:Y43"/>
    <mergeCell ref="Z43:AC43"/>
    <mergeCell ref="B44:E44"/>
    <mergeCell ref="F44:J44"/>
    <mergeCell ref="K44:O44"/>
    <mergeCell ref="P44:T44"/>
    <mergeCell ref="U44:Y44"/>
    <mergeCell ref="Z44:AC44"/>
    <mergeCell ref="B46:AC46"/>
    <mergeCell ref="B47:AC47"/>
    <mergeCell ref="A49:AC49"/>
    <mergeCell ref="A50:AC50"/>
    <mergeCell ref="B53:E53"/>
    <mergeCell ref="F53:J53"/>
    <mergeCell ref="K53:O53"/>
    <mergeCell ref="P53:T53"/>
    <mergeCell ref="U53:Y53"/>
    <mergeCell ref="Z53:AC53"/>
    <mergeCell ref="B54:E54"/>
    <mergeCell ref="F54:J54"/>
    <mergeCell ref="K54:O54"/>
    <mergeCell ref="P54:T54"/>
    <mergeCell ref="U54:Y54"/>
    <mergeCell ref="Z54:AC54"/>
    <mergeCell ref="B55:E55"/>
    <mergeCell ref="F55:J55"/>
    <mergeCell ref="K55:O55"/>
    <mergeCell ref="P55:T55"/>
    <mergeCell ref="U55:Y55"/>
    <mergeCell ref="Z55:AC55"/>
    <mergeCell ref="B56:AC56"/>
    <mergeCell ref="A58:AC58"/>
    <mergeCell ref="A77:AC77"/>
    <mergeCell ref="A92:AC92"/>
    <mergeCell ref="A100:AC100"/>
    <mergeCell ref="B104:L104"/>
    <mergeCell ref="M104:Q104"/>
    <mergeCell ref="R104:Y104"/>
    <mergeCell ref="B105:L105"/>
    <mergeCell ref="M105:Q105"/>
    <mergeCell ref="R105:Y105"/>
    <mergeCell ref="B106:L106"/>
    <mergeCell ref="M106:Q106"/>
    <mergeCell ref="R106:Y106"/>
    <mergeCell ref="B107:L107"/>
    <mergeCell ref="M107:Q107"/>
    <mergeCell ref="R107:Y107"/>
    <mergeCell ref="B108:L108"/>
    <mergeCell ref="M108:Q108"/>
    <mergeCell ref="R108:Y108"/>
    <mergeCell ref="B109:L109"/>
    <mergeCell ref="M109:Q109"/>
    <mergeCell ref="R109:Y109"/>
    <mergeCell ref="B110:L110"/>
    <mergeCell ref="M110:Q110"/>
    <mergeCell ref="R110:Y110"/>
    <mergeCell ref="B111:L111"/>
    <mergeCell ref="M111:Q111"/>
    <mergeCell ref="R111:Y111"/>
    <mergeCell ref="B112:L112"/>
    <mergeCell ref="M112:Q112"/>
    <mergeCell ref="R112:Y112"/>
    <mergeCell ref="B113:L113"/>
    <mergeCell ref="M113:Q113"/>
    <mergeCell ref="R113:Y113"/>
    <mergeCell ref="B114:L114"/>
    <mergeCell ref="M114:Q114"/>
    <mergeCell ref="R114:Y114"/>
    <mergeCell ref="B28:E29"/>
    <mergeCell ref="L28:P29"/>
    <mergeCell ref="Q28:U29"/>
    <mergeCell ref="V28:Y29"/>
    <mergeCell ref="Z28:AC29"/>
    <mergeCell ref="B61:Y62"/>
    <mergeCell ref="Z61:AB62"/>
    <mergeCell ref="B63:Y64"/>
    <mergeCell ref="Z63:AB64"/>
    <mergeCell ref="B65:Y69"/>
    <mergeCell ref="Z65:AB69"/>
    <mergeCell ref="B70:Y73"/>
    <mergeCell ref="Z70:AB73"/>
    <mergeCell ref="B74:Y75"/>
    <mergeCell ref="Z74:AB75"/>
    <mergeCell ref="B79:Y81"/>
    <mergeCell ref="Z79:AB81"/>
    <mergeCell ref="B82:Y84"/>
    <mergeCell ref="Z82:AB84"/>
    <mergeCell ref="B85:Y87"/>
    <mergeCell ref="Z85:AB87"/>
    <mergeCell ref="B88:Y90"/>
    <mergeCell ref="Z88:AB90"/>
    <mergeCell ref="B95:Y96"/>
    <mergeCell ref="Z95:AB96"/>
    <mergeCell ref="B97:Y98"/>
    <mergeCell ref="Z97:AB98"/>
    <mergeCell ref="B116:T118"/>
    <mergeCell ref="U116:Y118"/>
  </mergeCells>
  <phoneticPr fontId="13" type="Hiragana"/>
  <printOptions horizontalCentered="1"/>
  <pageMargins left="0.39374999999999999" right="0.39374999999999999" top="0.59097222222222201" bottom="0.39374999999999999" header="0.27569444444444402" footer="0.51180555555555496"/>
  <pageSetup paperSize="9" scale="91" firstPageNumber="0" fitToWidth="1" fitToHeight="1" orientation="portrait" usePrinterDefaults="1" useFirstPageNumber="1" horizontalDpi="300" verticalDpi="300" r:id="rId1"/>
  <headerFooter>
    <oddHeader>&amp;R&amp;A</oddHeader>
  </headerFooter>
  <rowBreaks count="2" manualBreakCount="2">
    <brk id="56" max="28" man="1"/>
    <brk id="91" max="28"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1:AE60"/>
  <sheetViews>
    <sheetView view="pageBreakPreview" zoomScaleSheetLayoutView="100" workbookViewId="0"/>
  </sheetViews>
  <sheetFormatPr defaultColWidth="3.5" defaultRowHeight="13.5"/>
  <cols>
    <col min="1" max="1" width="1.25" style="83" customWidth="1"/>
    <col min="2" max="2" width="4.1640625" style="513" customWidth="1"/>
    <col min="3" max="20" width="4.1640625" style="83" customWidth="1"/>
    <col min="21" max="21" width="6" style="83" customWidth="1"/>
    <col min="22" max="29" width="4.1640625" style="83" customWidth="1"/>
    <col min="30" max="30" width="3.83203125" style="83" customWidth="1"/>
    <col min="31" max="31" width="1.25" style="83" customWidth="1"/>
    <col min="32" max="16384" width="3.5" style="83"/>
  </cols>
  <sheetData>
    <row r="1" spans="2:30" s="86" customFormat="1">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row>
    <row r="2" spans="2:30" s="86" customFormat="1">
      <c r="B2" s="86" t="s">
        <v>457</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row>
    <row r="3" spans="2:30" s="86" customFormat="1">
      <c r="B3" s="86"/>
      <c r="C3" s="86"/>
      <c r="D3" s="86"/>
      <c r="E3" s="86"/>
      <c r="F3" s="86"/>
      <c r="G3" s="86"/>
      <c r="H3" s="86"/>
      <c r="I3" s="86"/>
      <c r="J3" s="86"/>
      <c r="K3" s="86"/>
      <c r="L3" s="86"/>
      <c r="M3" s="86"/>
      <c r="N3" s="86"/>
      <c r="O3" s="86"/>
      <c r="P3" s="86"/>
      <c r="Q3" s="86"/>
      <c r="R3" s="86"/>
      <c r="S3" s="86"/>
      <c r="T3" s="86"/>
      <c r="U3" s="206" t="s">
        <v>63</v>
      </c>
      <c r="V3" s="87"/>
      <c r="W3" s="87"/>
      <c r="X3" s="206" t="s">
        <v>0</v>
      </c>
      <c r="Y3" s="87"/>
      <c r="Z3" s="87"/>
      <c r="AA3" s="206" t="s">
        <v>496</v>
      </c>
      <c r="AB3" s="87"/>
      <c r="AC3" s="87"/>
      <c r="AD3" s="206" t="s">
        <v>518</v>
      </c>
    </row>
    <row r="4" spans="2:30" s="86" customFormat="1">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206"/>
    </row>
    <row r="5" spans="2:30" s="86" customFormat="1">
      <c r="B5" s="87" t="s">
        <v>561</v>
      </c>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row>
    <row r="6" spans="2:30" s="86" customFormat="1" ht="28.5" customHeight="1">
      <c r="B6" s="514" t="s">
        <v>84</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row>
    <row r="7" spans="2:30" s="86" customFormat="1">
      <c r="B7" s="86"/>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row>
    <row r="8" spans="2:30" s="86" customFormat="1" ht="23.25" customHeight="1">
      <c r="B8" s="515" t="s">
        <v>204</v>
      </c>
      <c r="C8" s="515"/>
      <c r="D8" s="515"/>
      <c r="E8" s="515"/>
      <c r="F8" s="200"/>
      <c r="G8" s="528"/>
      <c r="H8" s="529"/>
      <c r="I8" s="529"/>
      <c r="J8" s="529"/>
      <c r="K8" s="529"/>
      <c r="L8" s="529"/>
      <c r="M8" s="529"/>
      <c r="N8" s="529"/>
      <c r="O8" s="529"/>
      <c r="P8" s="529"/>
      <c r="Q8" s="529"/>
      <c r="R8" s="529"/>
      <c r="S8" s="529"/>
      <c r="T8" s="529"/>
      <c r="U8" s="529"/>
      <c r="V8" s="529"/>
      <c r="W8" s="529"/>
      <c r="X8" s="529"/>
      <c r="Y8" s="529"/>
      <c r="Z8" s="529"/>
      <c r="AA8" s="529"/>
      <c r="AB8" s="529"/>
      <c r="AC8" s="529"/>
      <c r="AD8" s="550"/>
    </row>
    <row r="9" spans="2:30" ht="23.25" customHeight="1">
      <c r="B9" s="200" t="s">
        <v>57</v>
      </c>
      <c r="C9" s="202"/>
      <c r="D9" s="202"/>
      <c r="E9" s="202"/>
      <c r="F9" s="202"/>
      <c r="G9" s="182" t="s">
        <v>6</v>
      </c>
      <c r="H9" s="530" t="s">
        <v>523</v>
      </c>
      <c r="I9" s="530"/>
      <c r="J9" s="530"/>
      <c r="K9" s="530"/>
      <c r="L9" s="128" t="s">
        <v>6</v>
      </c>
      <c r="M9" s="530" t="s">
        <v>386</v>
      </c>
      <c r="N9" s="530"/>
      <c r="O9" s="530"/>
      <c r="P9" s="530"/>
      <c r="Q9" s="128" t="s">
        <v>6</v>
      </c>
      <c r="R9" s="530" t="s">
        <v>318</v>
      </c>
      <c r="S9" s="538"/>
      <c r="T9" s="538"/>
      <c r="U9" s="538"/>
      <c r="V9" s="538"/>
      <c r="W9" s="538"/>
      <c r="X9" s="538"/>
      <c r="Y9" s="538"/>
      <c r="Z9" s="538"/>
      <c r="AA9" s="538"/>
      <c r="AB9" s="538"/>
      <c r="AC9" s="538"/>
      <c r="AD9" s="551"/>
    </row>
    <row r="10" spans="2:30" ht="23.25" customHeight="1">
      <c r="B10" s="308" t="s">
        <v>562</v>
      </c>
      <c r="C10" s="521"/>
      <c r="D10" s="521"/>
      <c r="E10" s="521"/>
      <c r="F10" s="301"/>
      <c r="G10" s="128" t="s">
        <v>6</v>
      </c>
      <c r="H10" s="521" t="s">
        <v>570</v>
      </c>
      <c r="I10" s="359"/>
      <c r="J10" s="359"/>
      <c r="K10" s="359"/>
      <c r="L10" s="359"/>
      <c r="M10" s="359"/>
      <c r="N10" s="521"/>
      <c r="O10" s="359"/>
      <c r="P10" s="128" t="s">
        <v>6</v>
      </c>
      <c r="Q10" s="521" t="s">
        <v>369</v>
      </c>
      <c r="R10" s="359"/>
      <c r="S10" s="521"/>
      <c r="T10" s="540"/>
      <c r="U10" s="540"/>
      <c r="V10" s="540"/>
      <c r="W10" s="540"/>
      <c r="X10" s="540"/>
      <c r="Y10" s="540"/>
      <c r="Z10" s="540"/>
      <c r="AA10" s="540"/>
      <c r="AB10" s="540"/>
      <c r="AC10" s="540"/>
      <c r="AD10" s="552"/>
    </row>
    <row r="11" spans="2:30" ht="23.25" customHeight="1">
      <c r="B11" s="295"/>
      <c r="C11" s="426"/>
      <c r="D11" s="426"/>
      <c r="E11" s="426"/>
      <c r="F11" s="302"/>
      <c r="G11" s="185" t="s">
        <v>6</v>
      </c>
      <c r="H11" s="426" t="s">
        <v>572</v>
      </c>
      <c r="I11" s="360"/>
      <c r="J11" s="360"/>
      <c r="K11" s="360"/>
      <c r="L11" s="360"/>
      <c r="M11" s="360"/>
      <c r="N11" s="360"/>
      <c r="O11" s="360"/>
      <c r="P11" s="128" t="s">
        <v>6</v>
      </c>
      <c r="Q11" s="426" t="s">
        <v>582</v>
      </c>
      <c r="R11" s="360"/>
      <c r="S11" s="539"/>
      <c r="T11" s="539"/>
      <c r="U11" s="539"/>
      <c r="V11" s="539"/>
      <c r="W11" s="539"/>
      <c r="X11" s="539"/>
      <c r="Y11" s="539"/>
      <c r="Z11" s="539"/>
      <c r="AA11" s="539"/>
      <c r="AB11" s="539"/>
      <c r="AC11" s="539"/>
      <c r="AD11" s="553"/>
    </row>
    <row r="12" spans="2:30" ht="23.25" customHeight="1">
      <c r="B12" s="308" t="s">
        <v>381</v>
      </c>
      <c r="C12" s="521"/>
      <c r="D12" s="521"/>
      <c r="E12" s="521"/>
      <c r="F12" s="301"/>
      <c r="G12" s="128" t="s">
        <v>6</v>
      </c>
      <c r="H12" s="521" t="s">
        <v>573</v>
      </c>
      <c r="I12" s="359"/>
      <c r="J12" s="359"/>
      <c r="K12" s="359"/>
      <c r="L12" s="359"/>
      <c r="M12" s="359"/>
      <c r="N12" s="359"/>
      <c r="O12" s="359"/>
      <c r="P12" s="359"/>
      <c r="Q12" s="359"/>
      <c r="R12" s="359"/>
      <c r="S12" s="128" t="s">
        <v>6</v>
      </c>
      <c r="T12" s="521" t="s">
        <v>585</v>
      </c>
      <c r="U12" s="540"/>
      <c r="V12" s="540"/>
      <c r="W12" s="540"/>
      <c r="X12" s="540"/>
      <c r="Y12" s="540"/>
      <c r="Z12" s="540"/>
      <c r="AA12" s="540"/>
      <c r="AB12" s="540"/>
      <c r="AC12" s="540"/>
      <c r="AD12" s="552"/>
    </row>
    <row r="13" spans="2:30" ht="23.25" customHeight="1">
      <c r="B13" s="295"/>
      <c r="C13" s="426"/>
      <c r="D13" s="426"/>
      <c r="E13" s="426"/>
      <c r="F13" s="302"/>
      <c r="G13" s="185" t="s">
        <v>6</v>
      </c>
      <c r="H13" s="426" t="s">
        <v>226</v>
      </c>
      <c r="I13" s="360"/>
      <c r="J13" s="360"/>
      <c r="K13" s="360"/>
      <c r="L13" s="360"/>
      <c r="M13" s="360"/>
      <c r="N13" s="360"/>
      <c r="O13" s="360"/>
      <c r="P13" s="360"/>
      <c r="Q13" s="360"/>
      <c r="R13" s="360"/>
      <c r="S13" s="539"/>
      <c r="T13" s="539"/>
      <c r="U13" s="539"/>
      <c r="V13" s="539"/>
      <c r="W13" s="539"/>
      <c r="X13" s="539"/>
      <c r="Y13" s="539"/>
      <c r="Z13" s="539"/>
      <c r="AA13" s="539"/>
      <c r="AB13" s="539"/>
      <c r="AC13" s="539"/>
      <c r="AD13" s="553"/>
    </row>
    <row r="14" spans="2:30" s="280" customFormat="1">
      <c r="B14" s="280"/>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row>
    <row r="15" spans="2:30" s="280" customFormat="1">
      <c r="B15" s="280" t="s">
        <v>519</v>
      </c>
      <c r="C15" s="280"/>
      <c r="D15" s="280"/>
      <c r="E15" s="280"/>
      <c r="F15" s="280"/>
      <c r="G15" s="280"/>
      <c r="H15" s="280"/>
      <c r="I15" s="280"/>
      <c r="J15" s="280"/>
      <c r="K15" s="280"/>
      <c r="L15" s="280"/>
      <c r="M15" s="280"/>
      <c r="N15" s="280"/>
      <c r="O15" s="280"/>
      <c r="P15" s="280"/>
      <c r="Q15" s="280"/>
      <c r="R15" s="280"/>
      <c r="S15" s="280"/>
      <c r="T15" s="280"/>
      <c r="U15" s="280"/>
      <c r="V15" s="280"/>
      <c r="W15" s="280"/>
      <c r="X15" s="280"/>
      <c r="Y15" s="280"/>
      <c r="Z15" s="280"/>
      <c r="AA15" s="280"/>
      <c r="AB15" s="280"/>
      <c r="AC15" s="280"/>
      <c r="AD15" s="280"/>
    </row>
    <row r="16" spans="2:30" s="280" customFormat="1">
      <c r="B16" s="280" t="s">
        <v>517</v>
      </c>
      <c r="C16" s="280"/>
      <c r="D16" s="280"/>
      <c r="E16" s="280"/>
      <c r="F16" s="280"/>
      <c r="G16" s="280"/>
      <c r="H16" s="280"/>
      <c r="I16" s="280"/>
      <c r="J16" s="280"/>
      <c r="K16" s="280"/>
      <c r="L16" s="280"/>
      <c r="M16" s="280"/>
      <c r="N16" s="280"/>
      <c r="O16" s="280"/>
      <c r="P16" s="280"/>
      <c r="Q16" s="280"/>
      <c r="R16" s="280"/>
      <c r="S16" s="280"/>
      <c r="T16" s="280"/>
      <c r="U16" s="280"/>
      <c r="V16" s="280"/>
      <c r="W16" s="280"/>
      <c r="X16" s="280"/>
      <c r="Y16" s="280"/>
      <c r="Z16" s="280"/>
      <c r="AA16" s="280"/>
      <c r="AB16" s="280"/>
      <c r="AC16" s="279"/>
      <c r="AD16" s="279"/>
    </row>
    <row r="17" spans="2:30" s="280" customFormat="1" ht="6" customHeight="1">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row>
    <row r="18" spans="2:30" s="280" customFormat="1" ht="4.5" customHeight="1">
      <c r="B18" s="213" t="s">
        <v>563</v>
      </c>
      <c r="C18" s="160"/>
      <c r="D18" s="160"/>
      <c r="E18" s="160"/>
      <c r="F18" s="225"/>
      <c r="G18" s="308"/>
      <c r="H18" s="521"/>
      <c r="I18" s="521"/>
      <c r="J18" s="521"/>
      <c r="K18" s="521"/>
      <c r="L18" s="521"/>
      <c r="M18" s="521"/>
      <c r="N18" s="521"/>
      <c r="O18" s="521"/>
      <c r="P18" s="521"/>
      <c r="Q18" s="521"/>
      <c r="R18" s="521"/>
      <c r="S18" s="521"/>
      <c r="T18" s="521"/>
      <c r="U18" s="521"/>
      <c r="V18" s="521"/>
      <c r="W18" s="521"/>
      <c r="X18" s="521"/>
      <c r="Y18" s="521"/>
      <c r="Z18" s="308"/>
      <c r="AA18" s="521"/>
      <c r="AB18" s="521"/>
      <c r="AC18" s="549"/>
      <c r="AD18" s="554"/>
    </row>
    <row r="19" spans="2:30" s="280" customFormat="1" ht="15.75" customHeight="1">
      <c r="B19" s="516"/>
      <c r="C19" s="518"/>
      <c r="D19" s="518"/>
      <c r="E19" s="518"/>
      <c r="F19" s="526"/>
      <c r="G19" s="293"/>
      <c r="H19" s="280" t="s">
        <v>574</v>
      </c>
      <c r="I19" s="280"/>
      <c r="J19" s="280"/>
      <c r="K19" s="280"/>
      <c r="L19" s="280"/>
      <c r="M19" s="280"/>
      <c r="N19" s="280"/>
      <c r="O19" s="280"/>
      <c r="P19" s="280"/>
      <c r="Q19" s="280"/>
      <c r="R19" s="280"/>
      <c r="S19" s="280"/>
      <c r="T19" s="280"/>
      <c r="U19" s="280"/>
      <c r="V19" s="280"/>
      <c r="W19" s="280"/>
      <c r="X19" s="280"/>
      <c r="Y19" s="280"/>
      <c r="Z19" s="548"/>
      <c r="AA19" s="466" t="s">
        <v>524</v>
      </c>
      <c r="AB19" s="466" t="s">
        <v>74</v>
      </c>
      <c r="AC19" s="466" t="s">
        <v>525</v>
      </c>
      <c r="AD19" s="304"/>
    </row>
    <row r="20" spans="2:30" s="280" customFormat="1" ht="18.75" customHeight="1">
      <c r="B20" s="516"/>
      <c r="C20" s="518"/>
      <c r="D20" s="518"/>
      <c r="E20" s="518"/>
      <c r="F20" s="526"/>
      <c r="G20" s="293"/>
      <c r="H20" s="280"/>
      <c r="I20" s="531" t="s">
        <v>207</v>
      </c>
      <c r="J20" s="533" t="s">
        <v>579</v>
      </c>
      <c r="K20" s="536"/>
      <c r="L20" s="536"/>
      <c r="M20" s="536"/>
      <c r="N20" s="536"/>
      <c r="O20" s="536"/>
      <c r="P20" s="536"/>
      <c r="Q20" s="536"/>
      <c r="R20" s="536"/>
      <c r="S20" s="536"/>
      <c r="T20" s="536"/>
      <c r="U20" s="202"/>
      <c r="V20" s="546"/>
      <c r="W20" s="530"/>
      <c r="X20" s="543" t="s">
        <v>216</v>
      </c>
      <c r="Y20" s="280"/>
      <c r="Z20" s="259"/>
      <c r="AA20" s="469"/>
      <c r="AB20" s="128"/>
      <c r="AC20" s="469"/>
      <c r="AD20" s="304"/>
    </row>
    <row r="21" spans="2:30" s="86" customFormat="1" ht="18.75" customHeight="1">
      <c r="B21" s="516"/>
      <c r="C21" s="518"/>
      <c r="D21" s="518"/>
      <c r="E21" s="518"/>
      <c r="F21" s="526"/>
      <c r="G21" s="293"/>
      <c r="H21" s="280"/>
      <c r="I21" s="531" t="s">
        <v>117</v>
      </c>
      <c r="J21" s="529" t="s">
        <v>545</v>
      </c>
      <c r="K21" s="202"/>
      <c r="L21" s="202"/>
      <c r="M21" s="202"/>
      <c r="N21" s="202"/>
      <c r="O21" s="202"/>
      <c r="P21" s="202"/>
      <c r="Q21" s="202"/>
      <c r="R21" s="202"/>
      <c r="S21" s="202"/>
      <c r="T21" s="202"/>
      <c r="U21" s="543"/>
      <c r="V21" s="261"/>
      <c r="W21" s="360"/>
      <c r="X21" s="302" t="s">
        <v>216</v>
      </c>
      <c r="Y21" s="541"/>
      <c r="Z21" s="259"/>
      <c r="AA21" s="128" t="s">
        <v>6</v>
      </c>
      <c r="AB21" s="128" t="s">
        <v>74</v>
      </c>
      <c r="AC21" s="128" t="s">
        <v>6</v>
      </c>
      <c r="AD21" s="304"/>
    </row>
    <row r="22" spans="2:30" s="86" customFormat="1">
      <c r="B22" s="516"/>
      <c r="C22" s="518"/>
      <c r="D22" s="518"/>
      <c r="E22" s="518"/>
      <c r="F22" s="526"/>
      <c r="G22" s="293"/>
      <c r="H22" s="280" t="s">
        <v>577</v>
      </c>
      <c r="I22" s="280"/>
      <c r="J22" s="280"/>
      <c r="K22" s="280"/>
      <c r="L22" s="280"/>
      <c r="M22" s="280"/>
      <c r="N22" s="280"/>
      <c r="O22" s="280"/>
      <c r="P22" s="280"/>
      <c r="Q22" s="280"/>
      <c r="R22" s="280"/>
      <c r="S22" s="280"/>
      <c r="T22" s="280"/>
      <c r="U22" s="280"/>
      <c r="V22" s="280"/>
      <c r="W22" s="280"/>
      <c r="X22" s="280"/>
      <c r="Y22" s="280"/>
      <c r="Z22" s="293"/>
      <c r="AA22" s="280"/>
      <c r="AB22" s="280"/>
      <c r="AC22" s="279"/>
      <c r="AD22" s="304"/>
    </row>
    <row r="23" spans="2:30" s="86" customFormat="1" ht="15.75" customHeight="1">
      <c r="B23" s="516"/>
      <c r="C23" s="518"/>
      <c r="D23" s="518"/>
      <c r="E23" s="518"/>
      <c r="F23" s="526"/>
      <c r="G23" s="293"/>
      <c r="H23" s="280" t="s">
        <v>28</v>
      </c>
      <c r="I23" s="280"/>
      <c r="J23" s="280"/>
      <c r="K23" s="280"/>
      <c r="L23" s="280"/>
      <c r="M23" s="280"/>
      <c r="N23" s="280"/>
      <c r="O23" s="280"/>
      <c r="P23" s="280"/>
      <c r="Q23" s="280"/>
      <c r="R23" s="280"/>
      <c r="S23" s="280"/>
      <c r="T23" s="541"/>
      <c r="U23" s="280"/>
      <c r="V23" s="541"/>
      <c r="W23" s="280"/>
      <c r="X23" s="280"/>
      <c r="Y23" s="280"/>
      <c r="Z23" s="259"/>
      <c r="AA23" s="279"/>
      <c r="AB23" s="279"/>
      <c r="AC23" s="279"/>
      <c r="AD23" s="304"/>
    </row>
    <row r="24" spans="2:30" s="86" customFormat="1" ht="30" customHeight="1">
      <c r="B24" s="516"/>
      <c r="C24" s="518"/>
      <c r="D24" s="518"/>
      <c r="E24" s="518"/>
      <c r="F24" s="526"/>
      <c r="G24" s="293"/>
      <c r="H24" s="280"/>
      <c r="I24" s="531" t="s">
        <v>273</v>
      </c>
      <c r="J24" s="533" t="s">
        <v>580</v>
      </c>
      <c r="K24" s="536"/>
      <c r="L24" s="536"/>
      <c r="M24" s="536"/>
      <c r="N24" s="536"/>
      <c r="O24" s="536"/>
      <c r="P24" s="536"/>
      <c r="Q24" s="536"/>
      <c r="R24" s="536"/>
      <c r="S24" s="536"/>
      <c r="T24" s="536"/>
      <c r="U24" s="544"/>
      <c r="V24" s="546"/>
      <c r="W24" s="530"/>
      <c r="X24" s="543" t="s">
        <v>216</v>
      </c>
      <c r="Y24" s="541"/>
      <c r="Z24" s="259"/>
      <c r="AA24" s="128" t="s">
        <v>6</v>
      </c>
      <c r="AB24" s="128" t="s">
        <v>74</v>
      </c>
      <c r="AC24" s="128" t="s">
        <v>6</v>
      </c>
      <c r="AD24" s="304"/>
    </row>
    <row r="25" spans="2:30" s="86" customFormat="1" ht="6" customHeight="1">
      <c r="B25" s="517"/>
      <c r="C25" s="522"/>
      <c r="D25" s="522"/>
      <c r="E25" s="522"/>
      <c r="F25" s="527"/>
      <c r="G25" s="295"/>
      <c r="H25" s="426"/>
      <c r="I25" s="426"/>
      <c r="J25" s="426"/>
      <c r="K25" s="426"/>
      <c r="L25" s="426"/>
      <c r="M25" s="426"/>
      <c r="N25" s="426"/>
      <c r="O25" s="426"/>
      <c r="P25" s="426"/>
      <c r="Q25" s="426"/>
      <c r="R25" s="426"/>
      <c r="S25" s="426"/>
      <c r="T25" s="542"/>
      <c r="U25" s="542"/>
      <c r="V25" s="426"/>
      <c r="W25" s="426"/>
      <c r="X25" s="426"/>
      <c r="Y25" s="426"/>
      <c r="Z25" s="295"/>
      <c r="AA25" s="426"/>
      <c r="AB25" s="426"/>
      <c r="AC25" s="360"/>
      <c r="AD25" s="305"/>
    </row>
    <row r="26" spans="2:30" s="86" customFormat="1" ht="9.75" customHeight="1">
      <c r="B26" s="518"/>
      <c r="C26" s="518"/>
      <c r="D26" s="518"/>
      <c r="E26" s="518"/>
      <c r="F26" s="518"/>
      <c r="G26" s="280"/>
      <c r="H26" s="280"/>
      <c r="I26" s="280"/>
      <c r="J26" s="280"/>
      <c r="K26" s="280"/>
      <c r="L26" s="280"/>
      <c r="M26" s="280"/>
      <c r="N26" s="280"/>
      <c r="O26" s="280"/>
      <c r="P26" s="280"/>
      <c r="Q26" s="280"/>
      <c r="R26" s="280"/>
      <c r="S26" s="280"/>
      <c r="T26" s="541"/>
      <c r="U26" s="541"/>
      <c r="V26" s="280"/>
      <c r="W26" s="280"/>
      <c r="X26" s="280"/>
      <c r="Y26" s="280"/>
      <c r="Z26" s="280"/>
      <c r="AA26" s="280"/>
      <c r="AB26" s="280"/>
      <c r="AC26" s="280"/>
      <c r="AD26" s="280"/>
    </row>
    <row r="27" spans="2:30" s="86" customFormat="1">
      <c r="B27" s="280" t="s">
        <v>564</v>
      </c>
      <c r="C27" s="518"/>
      <c r="D27" s="518"/>
      <c r="E27" s="518"/>
      <c r="F27" s="518"/>
      <c r="G27" s="280"/>
      <c r="H27" s="280"/>
      <c r="I27" s="280"/>
      <c r="J27" s="280"/>
      <c r="K27" s="280"/>
      <c r="L27" s="280"/>
      <c r="M27" s="280"/>
      <c r="N27" s="280"/>
      <c r="O27" s="280"/>
      <c r="P27" s="280"/>
      <c r="Q27" s="280"/>
      <c r="R27" s="280"/>
      <c r="S27" s="280"/>
      <c r="T27" s="541"/>
      <c r="U27" s="541"/>
      <c r="V27" s="280"/>
      <c r="W27" s="280"/>
      <c r="X27" s="280"/>
      <c r="Y27" s="280"/>
      <c r="Z27" s="280"/>
      <c r="AA27" s="280"/>
      <c r="AB27" s="280"/>
      <c r="AC27" s="280"/>
      <c r="AD27" s="280"/>
    </row>
    <row r="28" spans="2:30" s="86" customFormat="1" ht="6.75" customHeight="1">
      <c r="B28" s="518"/>
      <c r="C28" s="518"/>
      <c r="D28" s="518"/>
      <c r="E28" s="518"/>
      <c r="F28" s="518"/>
      <c r="G28" s="280"/>
      <c r="H28" s="280"/>
      <c r="I28" s="280"/>
      <c r="J28" s="280"/>
      <c r="K28" s="280"/>
      <c r="L28" s="280"/>
      <c r="M28" s="280"/>
      <c r="N28" s="280"/>
      <c r="O28" s="280"/>
      <c r="P28" s="280"/>
      <c r="Q28" s="280"/>
      <c r="R28" s="280"/>
      <c r="S28" s="280"/>
      <c r="T28" s="541"/>
      <c r="U28" s="541"/>
      <c r="V28" s="280"/>
      <c r="W28" s="280"/>
      <c r="X28" s="280"/>
      <c r="Y28" s="280"/>
      <c r="Z28" s="280"/>
      <c r="AA28" s="280"/>
      <c r="AB28" s="280"/>
      <c r="AC28" s="280"/>
      <c r="AD28" s="280"/>
    </row>
    <row r="29" spans="2:30" s="86" customFormat="1" ht="4.5" customHeight="1">
      <c r="B29" s="213" t="s">
        <v>563</v>
      </c>
      <c r="C29" s="160"/>
      <c r="D29" s="160"/>
      <c r="E29" s="160"/>
      <c r="F29" s="225"/>
      <c r="G29" s="308"/>
      <c r="H29" s="521"/>
      <c r="I29" s="521"/>
      <c r="J29" s="521"/>
      <c r="K29" s="521"/>
      <c r="L29" s="521"/>
      <c r="M29" s="521"/>
      <c r="N29" s="521"/>
      <c r="O29" s="521"/>
      <c r="P29" s="521"/>
      <c r="Q29" s="521"/>
      <c r="R29" s="521"/>
      <c r="S29" s="521"/>
      <c r="T29" s="521"/>
      <c r="U29" s="521"/>
      <c r="V29" s="521"/>
      <c r="W29" s="521"/>
      <c r="X29" s="521"/>
      <c r="Y29" s="521"/>
      <c r="Z29" s="308"/>
      <c r="AA29" s="521"/>
      <c r="AB29" s="521"/>
      <c r="AC29" s="359"/>
      <c r="AD29" s="439"/>
    </row>
    <row r="30" spans="2:30" s="86" customFormat="1" ht="15.75" customHeight="1">
      <c r="B30" s="516"/>
      <c r="C30" s="518"/>
      <c r="D30" s="518"/>
      <c r="E30" s="518"/>
      <c r="F30" s="526"/>
      <c r="G30" s="293"/>
      <c r="H30" s="280" t="s">
        <v>267</v>
      </c>
      <c r="I30" s="280"/>
      <c r="J30" s="280"/>
      <c r="K30" s="280"/>
      <c r="L30" s="280"/>
      <c r="M30" s="280"/>
      <c r="N30" s="280"/>
      <c r="O30" s="280"/>
      <c r="P30" s="280"/>
      <c r="Q30" s="280"/>
      <c r="R30" s="280"/>
      <c r="S30" s="280"/>
      <c r="T30" s="280"/>
      <c r="U30" s="280"/>
      <c r="V30" s="280"/>
      <c r="W30" s="280"/>
      <c r="X30" s="280"/>
      <c r="Y30" s="280"/>
      <c r="Z30" s="293"/>
      <c r="AA30" s="466" t="s">
        <v>524</v>
      </c>
      <c r="AB30" s="466" t="s">
        <v>74</v>
      </c>
      <c r="AC30" s="466" t="s">
        <v>525</v>
      </c>
      <c r="AD30" s="555"/>
    </row>
    <row r="31" spans="2:30" s="86" customFormat="1" ht="18.75" customHeight="1">
      <c r="B31" s="516"/>
      <c r="C31" s="518"/>
      <c r="D31" s="518"/>
      <c r="E31" s="518"/>
      <c r="F31" s="526"/>
      <c r="G31" s="293"/>
      <c r="H31" s="280"/>
      <c r="I31" s="531" t="s">
        <v>207</v>
      </c>
      <c r="J31" s="533" t="s">
        <v>579</v>
      </c>
      <c r="K31" s="536"/>
      <c r="L31" s="536"/>
      <c r="M31" s="536"/>
      <c r="N31" s="536"/>
      <c r="O31" s="536"/>
      <c r="P31" s="536"/>
      <c r="Q31" s="536"/>
      <c r="R31" s="536"/>
      <c r="S31" s="536"/>
      <c r="T31" s="536"/>
      <c r="U31" s="543"/>
      <c r="V31" s="546"/>
      <c r="W31" s="530"/>
      <c r="X31" s="543" t="s">
        <v>216</v>
      </c>
      <c r="Y31" s="280"/>
      <c r="Z31" s="293"/>
      <c r="AA31" s="469"/>
      <c r="AB31" s="128"/>
      <c r="AC31" s="469"/>
      <c r="AD31" s="304"/>
    </row>
    <row r="32" spans="2:30" s="86" customFormat="1" ht="18.75" customHeight="1">
      <c r="B32" s="516"/>
      <c r="C32" s="518"/>
      <c r="D32" s="518"/>
      <c r="E32" s="518"/>
      <c r="F32" s="526"/>
      <c r="G32" s="293"/>
      <c r="H32" s="280"/>
      <c r="I32" s="532" t="s">
        <v>117</v>
      </c>
      <c r="J32" s="534" t="s">
        <v>545</v>
      </c>
      <c r="K32" s="426"/>
      <c r="L32" s="426"/>
      <c r="M32" s="426"/>
      <c r="N32" s="426"/>
      <c r="O32" s="426"/>
      <c r="P32" s="426"/>
      <c r="Q32" s="426"/>
      <c r="R32" s="426"/>
      <c r="S32" s="426"/>
      <c r="T32" s="426"/>
      <c r="U32" s="302"/>
      <c r="V32" s="261"/>
      <c r="W32" s="360"/>
      <c r="X32" s="302" t="s">
        <v>216</v>
      </c>
      <c r="Y32" s="541"/>
      <c r="Z32" s="259"/>
      <c r="AA32" s="128" t="s">
        <v>6</v>
      </c>
      <c r="AB32" s="128" t="s">
        <v>74</v>
      </c>
      <c r="AC32" s="128" t="s">
        <v>6</v>
      </c>
      <c r="AD32" s="304"/>
    </row>
    <row r="33" spans="2:31" s="86" customFormat="1" ht="6" customHeight="1">
      <c r="B33" s="517"/>
      <c r="C33" s="522"/>
      <c r="D33" s="522"/>
      <c r="E33" s="522"/>
      <c r="F33" s="527"/>
      <c r="G33" s="295"/>
      <c r="H33" s="426"/>
      <c r="I33" s="426"/>
      <c r="J33" s="426"/>
      <c r="K33" s="426"/>
      <c r="L33" s="426"/>
      <c r="M33" s="426"/>
      <c r="N33" s="426"/>
      <c r="O33" s="426"/>
      <c r="P33" s="426"/>
      <c r="Q33" s="426"/>
      <c r="R33" s="426"/>
      <c r="S33" s="426"/>
      <c r="T33" s="542"/>
      <c r="U33" s="542"/>
      <c r="V33" s="426"/>
      <c r="W33" s="426"/>
      <c r="X33" s="426"/>
      <c r="Y33" s="426"/>
      <c r="Z33" s="295"/>
      <c r="AA33" s="426"/>
      <c r="AB33" s="426"/>
      <c r="AC33" s="360"/>
      <c r="AD33" s="305"/>
      <c r="AE33" s="86"/>
    </row>
    <row r="34" spans="2:31" s="86" customFormat="1" ht="9.75" customHeight="1">
      <c r="B34" s="518"/>
      <c r="C34" s="518"/>
      <c r="D34" s="518"/>
      <c r="E34" s="518"/>
      <c r="F34" s="518"/>
      <c r="G34" s="280"/>
      <c r="H34" s="280"/>
      <c r="I34" s="280"/>
      <c r="J34" s="280"/>
      <c r="K34" s="280"/>
      <c r="L34" s="280"/>
      <c r="M34" s="280"/>
      <c r="N34" s="280"/>
      <c r="O34" s="280"/>
      <c r="P34" s="280"/>
      <c r="Q34" s="280"/>
      <c r="R34" s="280"/>
      <c r="S34" s="280"/>
      <c r="T34" s="541"/>
      <c r="U34" s="541"/>
      <c r="V34" s="280"/>
      <c r="W34" s="280"/>
      <c r="X34" s="280"/>
      <c r="Y34" s="280"/>
      <c r="Z34" s="280"/>
      <c r="AA34" s="280"/>
      <c r="AB34" s="280"/>
      <c r="AC34" s="280"/>
      <c r="AD34" s="280"/>
      <c r="AE34" s="86"/>
    </row>
    <row r="35" spans="2:31" s="86" customFormat="1" ht="13.5" customHeight="1">
      <c r="B35" s="280" t="s">
        <v>565</v>
      </c>
      <c r="C35" s="518"/>
      <c r="D35" s="518"/>
      <c r="E35" s="518"/>
      <c r="F35" s="518"/>
      <c r="G35" s="280"/>
      <c r="H35" s="280"/>
      <c r="I35" s="280"/>
      <c r="J35" s="280"/>
      <c r="K35" s="280"/>
      <c r="L35" s="280"/>
      <c r="M35" s="280"/>
      <c r="N35" s="280"/>
      <c r="O35" s="280"/>
      <c r="P35" s="280"/>
      <c r="Q35" s="280"/>
      <c r="R35" s="280"/>
      <c r="S35" s="280"/>
      <c r="T35" s="541"/>
      <c r="U35" s="541"/>
      <c r="V35" s="280"/>
      <c r="W35" s="280"/>
      <c r="X35" s="280"/>
      <c r="Y35" s="280"/>
      <c r="Z35" s="280"/>
      <c r="AA35" s="280"/>
      <c r="AB35" s="280"/>
      <c r="AC35" s="280"/>
      <c r="AD35" s="280"/>
      <c r="AE35" s="86"/>
    </row>
    <row r="36" spans="2:31" s="86" customFormat="1" ht="6.75" customHeight="1">
      <c r="B36" s="518"/>
      <c r="C36" s="518"/>
      <c r="D36" s="518"/>
      <c r="E36" s="518"/>
      <c r="F36" s="518"/>
      <c r="G36" s="280"/>
      <c r="H36" s="280"/>
      <c r="I36" s="280"/>
      <c r="J36" s="280"/>
      <c r="K36" s="280"/>
      <c r="L36" s="280"/>
      <c r="M36" s="280"/>
      <c r="N36" s="280"/>
      <c r="O36" s="280"/>
      <c r="P36" s="280"/>
      <c r="Q36" s="280"/>
      <c r="R36" s="280"/>
      <c r="S36" s="280"/>
      <c r="T36" s="541"/>
      <c r="U36" s="541"/>
      <c r="V36" s="280"/>
      <c r="W36" s="280"/>
      <c r="X36" s="280"/>
      <c r="Y36" s="280"/>
      <c r="Z36" s="280"/>
      <c r="AA36" s="280"/>
      <c r="AB36" s="280"/>
      <c r="AC36" s="280"/>
      <c r="AD36" s="280"/>
      <c r="AE36" s="86"/>
    </row>
    <row r="37" spans="2:31" s="86" customFormat="1" ht="4.5" customHeight="1">
      <c r="B37" s="213" t="s">
        <v>563</v>
      </c>
      <c r="C37" s="160"/>
      <c r="D37" s="160"/>
      <c r="E37" s="160"/>
      <c r="F37" s="225"/>
      <c r="G37" s="308"/>
      <c r="H37" s="521"/>
      <c r="I37" s="521"/>
      <c r="J37" s="521"/>
      <c r="K37" s="521"/>
      <c r="L37" s="521"/>
      <c r="M37" s="521"/>
      <c r="N37" s="521"/>
      <c r="O37" s="521"/>
      <c r="P37" s="521"/>
      <c r="Q37" s="521"/>
      <c r="R37" s="521"/>
      <c r="S37" s="521"/>
      <c r="T37" s="521"/>
      <c r="U37" s="521"/>
      <c r="V37" s="521"/>
      <c r="W37" s="521"/>
      <c r="X37" s="521"/>
      <c r="Y37" s="521"/>
      <c r="Z37" s="308"/>
      <c r="AA37" s="521"/>
      <c r="AB37" s="521"/>
      <c r="AC37" s="359"/>
      <c r="AD37" s="439"/>
      <c r="AE37" s="86"/>
    </row>
    <row r="38" spans="2:31" s="86" customFormat="1" ht="15.75" customHeight="1">
      <c r="B38" s="516"/>
      <c r="C38" s="518"/>
      <c r="D38" s="518"/>
      <c r="E38" s="518"/>
      <c r="F38" s="526"/>
      <c r="G38" s="293"/>
      <c r="H38" s="280" t="s">
        <v>578</v>
      </c>
      <c r="I38" s="280"/>
      <c r="J38" s="280"/>
      <c r="K38" s="280"/>
      <c r="L38" s="280"/>
      <c r="M38" s="280"/>
      <c r="N38" s="280"/>
      <c r="O38" s="280"/>
      <c r="P38" s="280"/>
      <c r="Q38" s="280"/>
      <c r="R38" s="280"/>
      <c r="S38" s="280"/>
      <c r="T38" s="280"/>
      <c r="U38" s="280"/>
      <c r="V38" s="280"/>
      <c r="W38" s="280"/>
      <c r="X38" s="280"/>
      <c r="Y38" s="280"/>
      <c r="Z38" s="293"/>
      <c r="AA38" s="466" t="s">
        <v>524</v>
      </c>
      <c r="AB38" s="466" t="s">
        <v>74</v>
      </c>
      <c r="AC38" s="466" t="s">
        <v>525</v>
      </c>
      <c r="AD38" s="555"/>
      <c r="AE38" s="86"/>
    </row>
    <row r="39" spans="2:31" s="86" customFormat="1" ht="18.75" customHeight="1">
      <c r="B39" s="516"/>
      <c r="C39" s="518"/>
      <c r="D39" s="518"/>
      <c r="E39" s="518"/>
      <c r="F39" s="526"/>
      <c r="G39" s="293"/>
      <c r="H39" s="280"/>
      <c r="I39" s="531" t="s">
        <v>207</v>
      </c>
      <c r="J39" s="533" t="s">
        <v>579</v>
      </c>
      <c r="K39" s="536"/>
      <c r="L39" s="536"/>
      <c r="M39" s="536"/>
      <c r="N39" s="536"/>
      <c r="O39" s="536"/>
      <c r="P39" s="536"/>
      <c r="Q39" s="536"/>
      <c r="R39" s="536"/>
      <c r="S39" s="536"/>
      <c r="T39" s="536"/>
      <c r="U39" s="543"/>
      <c r="V39" s="547"/>
      <c r="W39" s="546"/>
      <c r="X39" s="543" t="s">
        <v>216</v>
      </c>
      <c r="Y39" s="280"/>
      <c r="Z39" s="293"/>
      <c r="AA39" s="469"/>
      <c r="AB39" s="128"/>
      <c r="AC39" s="469"/>
      <c r="AD39" s="304"/>
      <c r="AE39" s="86"/>
    </row>
    <row r="40" spans="2:31" s="86" customFormat="1" ht="18.75" customHeight="1">
      <c r="B40" s="516"/>
      <c r="C40" s="518"/>
      <c r="D40" s="518"/>
      <c r="E40" s="518"/>
      <c r="F40" s="526"/>
      <c r="G40" s="293"/>
      <c r="H40" s="280"/>
      <c r="I40" s="532" t="s">
        <v>117</v>
      </c>
      <c r="J40" s="534" t="s">
        <v>545</v>
      </c>
      <c r="K40" s="426"/>
      <c r="L40" s="426"/>
      <c r="M40" s="426"/>
      <c r="N40" s="426"/>
      <c r="O40" s="426"/>
      <c r="P40" s="426"/>
      <c r="Q40" s="426"/>
      <c r="R40" s="426"/>
      <c r="S40" s="426"/>
      <c r="T40" s="426"/>
      <c r="U40" s="302"/>
      <c r="V40" s="547"/>
      <c r="W40" s="546"/>
      <c r="X40" s="302" t="s">
        <v>216</v>
      </c>
      <c r="Y40" s="541"/>
      <c r="Z40" s="259"/>
      <c r="AA40" s="128" t="s">
        <v>6</v>
      </c>
      <c r="AB40" s="128" t="s">
        <v>74</v>
      </c>
      <c r="AC40" s="128" t="s">
        <v>6</v>
      </c>
      <c r="AD40" s="304"/>
      <c r="AE40" s="86"/>
    </row>
    <row r="41" spans="2:31" s="86" customFormat="1" ht="6" customHeight="1">
      <c r="B41" s="517"/>
      <c r="C41" s="522"/>
      <c r="D41" s="522"/>
      <c r="E41" s="522"/>
      <c r="F41" s="527"/>
      <c r="G41" s="295"/>
      <c r="H41" s="426"/>
      <c r="I41" s="426"/>
      <c r="J41" s="426"/>
      <c r="K41" s="426"/>
      <c r="L41" s="426"/>
      <c r="M41" s="426"/>
      <c r="N41" s="426"/>
      <c r="O41" s="426"/>
      <c r="P41" s="426"/>
      <c r="Q41" s="426"/>
      <c r="R41" s="426"/>
      <c r="S41" s="426"/>
      <c r="T41" s="542"/>
      <c r="U41" s="542"/>
      <c r="V41" s="426"/>
      <c r="W41" s="426"/>
      <c r="X41" s="426"/>
      <c r="Y41" s="426"/>
      <c r="Z41" s="295"/>
      <c r="AA41" s="426"/>
      <c r="AB41" s="426"/>
      <c r="AC41" s="360"/>
      <c r="AD41" s="305"/>
      <c r="AE41" s="86"/>
    </row>
    <row r="42" spans="2:31" s="86" customFormat="1" ht="4.5" customHeight="1">
      <c r="B42" s="213" t="s">
        <v>567</v>
      </c>
      <c r="C42" s="160"/>
      <c r="D42" s="160"/>
      <c r="E42" s="160"/>
      <c r="F42" s="225"/>
      <c r="G42" s="308"/>
      <c r="H42" s="521"/>
      <c r="I42" s="521"/>
      <c r="J42" s="521"/>
      <c r="K42" s="521"/>
      <c r="L42" s="521"/>
      <c r="M42" s="521"/>
      <c r="N42" s="521"/>
      <c r="O42" s="521"/>
      <c r="P42" s="521"/>
      <c r="Q42" s="521"/>
      <c r="R42" s="521"/>
      <c r="S42" s="521"/>
      <c r="T42" s="521"/>
      <c r="U42" s="521"/>
      <c r="V42" s="521"/>
      <c r="W42" s="521"/>
      <c r="X42" s="521"/>
      <c r="Y42" s="521"/>
      <c r="Z42" s="308"/>
      <c r="AA42" s="521"/>
      <c r="AB42" s="521"/>
      <c r="AC42" s="359"/>
      <c r="AD42" s="439"/>
      <c r="AE42" s="86"/>
    </row>
    <row r="43" spans="2:31" s="86" customFormat="1" ht="15.75" customHeight="1">
      <c r="B43" s="516"/>
      <c r="C43" s="518"/>
      <c r="D43" s="518"/>
      <c r="E43" s="518"/>
      <c r="F43" s="526"/>
      <c r="G43" s="293"/>
      <c r="H43" s="280" t="s">
        <v>412</v>
      </c>
      <c r="I43" s="280"/>
      <c r="J43" s="280"/>
      <c r="K43" s="280"/>
      <c r="L43" s="280"/>
      <c r="M43" s="280"/>
      <c r="N43" s="280"/>
      <c r="O43" s="280"/>
      <c r="P43" s="280"/>
      <c r="Q43" s="280"/>
      <c r="R43" s="280"/>
      <c r="S43" s="280"/>
      <c r="T43" s="280"/>
      <c r="U43" s="280"/>
      <c r="V43" s="280"/>
      <c r="W43" s="280"/>
      <c r="X43" s="280"/>
      <c r="Y43" s="280"/>
      <c r="Z43" s="293"/>
      <c r="AA43" s="466" t="s">
        <v>524</v>
      </c>
      <c r="AB43" s="466" t="s">
        <v>74</v>
      </c>
      <c r="AC43" s="466" t="s">
        <v>525</v>
      </c>
      <c r="AD43" s="555"/>
      <c r="AE43" s="86"/>
    </row>
    <row r="44" spans="2:31" s="86" customFormat="1" ht="30" customHeight="1">
      <c r="B44" s="516"/>
      <c r="C44" s="518"/>
      <c r="D44" s="518"/>
      <c r="E44" s="518"/>
      <c r="F44" s="526"/>
      <c r="G44" s="293"/>
      <c r="H44" s="280"/>
      <c r="I44" s="531" t="s">
        <v>207</v>
      </c>
      <c r="J44" s="535" t="s">
        <v>302</v>
      </c>
      <c r="K44" s="537"/>
      <c r="L44" s="537"/>
      <c r="M44" s="537"/>
      <c r="N44" s="537"/>
      <c r="O44" s="537"/>
      <c r="P44" s="537"/>
      <c r="Q44" s="537"/>
      <c r="R44" s="537"/>
      <c r="S44" s="537"/>
      <c r="T44" s="537"/>
      <c r="U44" s="545"/>
      <c r="V44" s="547"/>
      <c r="W44" s="546"/>
      <c r="X44" s="543" t="s">
        <v>216</v>
      </c>
      <c r="Y44" s="280"/>
      <c r="Z44" s="293"/>
      <c r="AA44" s="469"/>
      <c r="AB44" s="128"/>
      <c r="AC44" s="469"/>
      <c r="AD44" s="304"/>
      <c r="AE44" s="86"/>
    </row>
    <row r="45" spans="2:31" s="86" customFormat="1" ht="33" customHeight="1">
      <c r="B45" s="516"/>
      <c r="C45" s="518"/>
      <c r="D45" s="518"/>
      <c r="E45" s="518"/>
      <c r="F45" s="526"/>
      <c r="G45" s="293"/>
      <c r="H45" s="280"/>
      <c r="I45" s="531" t="s">
        <v>117</v>
      </c>
      <c r="J45" s="535" t="s">
        <v>293</v>
      </c>
      <c r="K45" s="537"/>
      <c r="L45" s="537"/>
      <c r="M45" s="537"/>
      <c r="N45" s="537"/>
      <c r="O45" s="537"/>
      <c r="P45" s="537"/>
      <c r="Q45" s="537"/>
      <c r="R45" s="537"/>
      <c r="S45" s="537"/>
      <c r="T45" s="537"/>
      <c r="U45" s="545"/>
      <c r="V45" s="547"/>
      <c r="W45" s="546"/>
      <c r="X45" s="302" t="s">
        <v>216</v>
      </c>
      <c r="Y45" s="541"/>
      <c r="Z45" s="259"/>
      <c r="AA45" s="128" t="s">
        <v>6</v>
      </c>
      <c r="AB45" s="128" t="s">
        <v>74</v>
      </c>
      <c r="AC45" s="128" t="s">
        <v>6</v>
      </c>
      <c r="AD45" s="304"/>
      <c r="AE45" s="86"/>
    </row>
    <row r="46" spans="2:31" s="86" customFormat="1" ht="6" customHeight="1">
      <c r="B46" s="517"/>
      <c r="C46" s="522"/>
      <c r="D46" s="522"/>
      <c r="E46" s="522"/>
      <c r="F46" s="527"/>
      <c r="G46" s="295"/>
      <c r="H46" s="426"/>
      <c r="I46" s="426"/>
      <c r="J46" s="426"/>
      <c r="K46" s="426"/>
      <c r="L46" s="426"/>
      <c r="M46" s="426"/>
      <c r="N46" s="426"/>
      <c r="O46" s="426"/>
      <c r="P46" s="426"/>
      <c r="Q46" s="426"/>
      <c r="R46" s="426"/>
      <c r="S46" s="426"/>
      <c r="T46" s="542"/>
      <c r="U46" s="542"/>
      <c r="V46" s="426"/>
      <c r="W46" s="426"/>
      <c r="X46" s="426"/>
      <c r="Y46" s="426"/>
      <c r="Z46" s="295"/>
      <c r="AA46" s="426"/>
      <c r="AB46" s="426"/>
      <c r="AC46" s="360"/>
      <c r="AD46" s="305"/>
      <c r="AE46" s="86"/>
    </row>
    <row r="47" spans="2:31" s="86" customFormat="1" ht="6" customHeight="1">
      <c r="B47" s="518"/>
      <c r="C47" s="518"/>
      <c r="D47" s="518"/>
      <c r="E47" s="518"/>
      <c r="F47" s="518"/>
      <c r="G47" s="280"/>
      <c r="H47" s="280"/>
      <c r="I47" s="280"/>
      <c r="J47" s="280"/>
      <c r="K47" s="280"/>
      <c r="L47" s="280"/>
      <c r="M47" s="280"/>
      <c r="N47" s="280"/>
      <c r="O47" s="280"/>
      <c r="P47" s="280"/>
      <c r="Q47" s="280"/>
      <c r="R47" s="280"/>
      <c r="S47" s="280"/>
      <c r="T47" s="541"/>
      <c r="U47" s="541"/>
      <c r="V47" s="280"/>
      <c r="W47" s="280"/>
      <c r="X47" s="280"/>
      <c r="Y47" s="280"/>
      <c r="Z47" s="280"/>
      <c r="AA47" s="280"/>
      <c r="AB47" s="280"/>
      <c r="AC47" s="280"/>
      <c r="AD47" s="280"/>
      <c r="AE47" s="86"/>
    </row>
    <row r="48" spans="2:31" s="86" customFormat="1" ht="13.5" customHeight="1">
      <c r="B48" s="519" t="s">
        <v>527</v>
      </c>
      <c r="C48" s="523"/>
      <c r="D48" s="524" t="s">
        <v>569</v>
      </c>
      <c r="E48" s="524"/>
      <c r="F48" s="524"/>
      <c r="G48" s="524"/>
      <c r="H48" s="524"/>
      <c r="I48" s="524"/>
      <c r="J48" s="524"/>
      <c r="K48" s="524"/>
      <c r="L48" s="524"/>
      <c r="M48" s="524"/>
      <c r="N48" s="524"/>
      <c r="O48" s="524"/>
      <c r="P48" s="524"/>
      <c r="Q48" s="524"/>
      <c r="R48" s="524"/>
      <c r="S48" s="524"/>
      <c r="T48" s="524"/>
      <c r="U48" s="524"/>
      <c r="V48" s="524"/>
      <c r="W48" s="524"/>
      <c r="X48" s="524"/>
      <c r="Y48" s="524"/>
      <c r="Z48" s="524"/>
      <c r="AA48" s="524"/>
      <c r="AB48" s="524"/>
      <c r="AC48" s="524"/>
      <c r="AD48" s="524"/>
      <c r="AE48" s="280"/>
    </row>
    <row r="49" spans="2:31" s="86" customFormat="1" ht="29.25" customHeight="1">
      <c r="B49" s="519"/>
      <c r="C49" s="523"/>
      <c r="D49" s="525"/>
      <c r="E49" s="525"/>
      <c r="F49" s="525"/>
      <c r="G49" s="525"/>
      <c r="H49" s="525"/>
      <c r="I49" s="525"/>
      <c r="J49" s="525"/>
      <c r="K49" s="525"/>
      <c r="L49" s="525"/>
      <c r="M49" s="525"/>
      <c r="N49" s="525"/>
      <c r="O49" s="525"/>
      <c r="P49" s="525"/>
      <c r="Q49" s="525"/>
      <c r="R49" s="525"/>
      <c r="S49" s="525"/>
      <c r="T49" s="525"/>
      <c r="U49" s="525"/>
      <c r="V49" s="525"/>
      <c r="W49" s="525"/>
      <c r="X49" s="525"/>
      <c r="Y49" s="525"/>
      <c r="Z49" s="525"/>
      <c r="AA49" s="525"/>
      <c r="AB49" s="525"/>
      <c r="AC49" s="525"/>
      <c r="AD49" s="525"/>
      <c r="AE49" s="280"/>
    </row>
    <row r="50" spans="2:31" s="86" customFormat="1" ht="71.25" customHeight="1">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280"/>
    </row>
    <row r="51" spans="2:31" s="86" customFormat="1">
      <c r="B51" s="520"/>
      <c r="C51" s="520"/>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280"/>
    </row>
    <row r="52" spans="2:31" s="84" customFormat="1">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row>
    <row r="53" spans="2:31">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2:31">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row>
    <row r="55" spans="2:31" s="84" customFormat="1">
      <c r="B55" s="51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4"/>
    </row>
    <row r="56" spans="2:31" s="84" customFormat="1" ht="13.5" customHeight="1">
      <c r="B56" s="51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4"/>
    </row>
    <row r="57" spans="2:31" s="84" customFormat="1" ht="13.5" customHeight="1">
      <c r="B57" s="51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4"/>
    </row>
    <row r="58" spans="2:31" s="84" customFormat="1">
      <c r="B58" s="51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4"/>
    </row>
    <row r="59" spans="2:31" s="84" customFormat="1">
      <c r="B59" s="51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4"/>
    </row>
    <row r="60" spans="2:31" s="84" customFormat="1">
      <c r="B60" s="51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4"/>
    </row>
    <row r="61" spans="2:31" ht="156" customHeight="1"/>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13"/>
  <dataValidations count="1">
    <dataValidation type="list" allowBlank="1" showDropDown="0" showInputMessage="1" showErrorMessage="1" sqref="G9:G13 L9 Q9 P10:P11 S12 AA21 AC21 AA24 AC24 AA32 AC32 AA40 AC40 AA45 AC45">
      <formula1>"□,■"</formula1>
    </dataValidation>
  </dataValidations>
  <printOptions horizontalCentered="1"/>
  <pageMargins left="0.70866141732283472" right="0.39370078740157483" top="0.51181102362204722" bottom="0.35433070866141736"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F32"/>
  <sheetViews>
    <sheetView showGridLines="0" view="pageBreakPreview" zoomScaleSheetLayoutView="100" workbookViewId="0"/>
  </sheetViews>
  <sheetFormatPr defaultRowHeight="13.5"/>
  <cols>
    <col min="1" max="1" width="4" style="369" customWidth="1"/>
    <col min="2" max="2" width="18.33203125" style="369" customWidth="1"/>
    <col min="3" max="3" width="3.75" style="369" customWidth="1"/>
    <col min="4" max="4" width="31.33203125" style="369" customWidth="1"/>
    <col min="5" max="5" width="3.875" style="369" customWidth="1"/>
    <col min="6" max="6" width="40.5" style="369" customWidth="1"/>
    <col min="7" max="7" width="2.33203125" style="369" customWidth="1"/>
    <col min="8" max="8" width="5" style="369" customWidth="1"/>
    <col min="9" max="16382" width="9" style="369" customWidth="1"/>
    <col min="16383" max="16384" width="9.33203125" style="369" customWidth="1"/>
  </cols>
  <sheetData>
    <row r="1" spans="1:6">
      <c r="A1" s="369" t="s">
        <v>639</v>
      </c>
    </row>
    <row r="2" spans="1:6" ht="40.5" customHeight="1">
      <c r="A2" s="556" t="s">
        <v>530</v>
      </c>
    </row>
    <row r="3" spans="1:6" ht="19.5" customHeight="1">
      <c r="B3" s="369" t="s">
        <v>112</v>
      </c>
    </row>
    <row r="5" spans="1:6" ht="19.5" customHeight="1">
      <c r="B5" s="558" t="s">
        <v>148</v>
      </c>
      <c r="C5" s="564"/>
      <c r="D5" s="564"/>
      <c r="E5" s="564"/>
      <c r="F5" s="564"/>
    </row>
    <row r="7" spans="1:6" ht="6" customHeight="1"/>
    <row r="8" spans="1:6" ht="21" customHeight="1">
      <c r="B8" s="558" t="s">
        <v>257</v>
      </c>
      <c r="C8" s="565"/>
      <c r="D8" s="568"/>
    </row>
    <row r="10" spans="1:6" ht="35" customHeight="1">
      <c r="B10" s="558"/>
      <c r="C10" s="566" t="s">
        <v>136</v>
      </c>
      <c r="D10" s="559"/>
      <c r="E10" s="566" t="s">
        <v>543</v>
      </c>
      <c r="F10" s="559"/>
    </row>
    <row r="11" spans="1:6" ht="30" customHeight="1">
      <c r="B11" s="559" t="s">
        <v>532</v>
      </c>
      <c r="C11" s="565"/>
      <c r="D11" s="568"/>
      <c r="E11" s="565"/>
      <c r="F11" s="568"/>
    </row>
    <row r="12" spans="1:6" ht="30" customHeight="1">
      <c r="B12" s="559" t="s">
        <v>528</v>
      </c>
      <c r="C12" s="565"/>
      <c r="D12" s="568"/>
      <c r="E12" s="565"/>
      <c r="F12" s="568"/>
    </row>
    <row r="13" spans="1:6" ht="30" customHeight="1">
      <c r="B13" s="559" t="s">
        <v>533</v>
      </c>
      <c r="C13" s="565"/>
      <c r="D13" s="568"/>
      <c r="E13" s="565"/>
      <c r="F13" s="568"/>
    </row>
    <row r="14" spans="1:6" ht="30" customHeight="1">
      <c r="B14" s="559" t="s">
        <v>26</v>
      </c>
      <c r="C14" s="565"/>
      <c r="D14" s="568"/>
      <c r="E14" s="565"/>
      <c r="F14" s="568"/>
    </row>
    <row r="15" spans="1:6" ht="30" customHeight="1">
      <c r="B15" s="559" t="s">
        <v>184</v>
      </c>
      <c r="C15" s="565"/>
      <c r="D15" s="568"/>
      <c r="E15" s="565"/>
      <c r="F15" s="568"/>
    </row>
    <row r="16" spans="1:6" ht="30" customHeight="1">
      <c r="B16" s="559" t="s">
        <v>277</v>
      </c>
      <c r="C16" s="565"/>
      <c r="D16" s="568"/>
      <c r="E16" s="565"/>
      <c r="F16" s="568"/>
    </row>
    <row r="17" spans="1:6" ht="30" customHeight="1">
      <c r="B17" s="559" t="s">
        <v>280</v>
      </c>
      <c r="C17" s="565"/>
      <c r="D17" s="568"/>
      <c r="E17" s="565"/>
      <c r="F17" s="568"/>
    </row>
    <row r="18" spans="1:6" ht="30" customHeight="1">
      <c r="B18" s="559" t="s">
        <v>391</v>
      </c>
      <c r="C18" s="565"/>
      <c r="D18" s="568"/>
      <c r="E18" s="565"/>
      <c r="F18" s="568"/>
    </row>
    <row r="19" spans="1:6" ht="30" customHeight="1">
      <c r="B19" s="559" t="s">
        <v>56</v>
      </c>
      <c r="C19" s="565"/>
      <c r="D19" s="568"/>
      <c r="E19" s="565"/>
      <c r="F19" s="568"/>
    </row>
    <row r="20" spans="1:6" ht="30" customHeight="1">
      <c r="B20" s="559" t="s">
        <v>51</v>
      </c>
      <c r="C20" s="565"/>
      <c r="D20" s="568"/>
      <c r="E20" s="565"/>
      <c r="F20" s="568"/>
    </row>
    <row r="21" spans="1:6" ht="30" customHeight="1">
      <c r="B21" s="559" t="s">
        <v>288</v>
      </c>
      <c r="C21" s="565"/>
      <c r="D21" s="568"/>
      <c r="E21" s="565"/>
      <c r="F21" s="568"/>
    </row>
    <row r="22" spans="1:6" ht="36" customHeight="1">
      <c r="B22" s="559" t="s">
        <v>534</v>
      </c>
      <c r="C22" s="559" t="s">
        <v>542</v>
      </c>
      <c r="D22" s="558">
        <f>SUM(C11:D21)</f>
        <v>0</v>
      </c>
      <c r="E22" s="559" t="s">
        <v>70</v>
      </c>
      <c r="F22" s="558">
        <f>SUM(E11:F21)</f>
        <v>0</v>
      </c>
    </row>
    <row r="24" spans="1:6" ht="40" customHeight="1">
      <c r="B24" s="560" t="s">
        <v>535</v>
      </c>
      <c r="C24" s="567"/>
      <c r="D24" s="569" t="e">
        <f>F22/D22</f>
        <v>#DIV/0!</v>
      </c>
    </row>
    <row r="26" spans="1:6" ht="20" customHeight="1">
      <c r="A26" s="557" t="s">
        <v>81</v>
      </c>
      <c r="B26" s="561" t="s">
        <v>538</v>
      </c>
    </row>
    <row r="27" spans="1:6" ht="14.25" customHeight="1">
      <c r="A27" s="557"/>
      <c r="B27" s="561" t="s">
        <v>539</v>
      </c>
    </row>
    <row r="28" spans="1:6" ht="14.25" customHeight="1">
      <c r="A28" s="557"/>
      <c r="B28" s="561" t="s">
        <v>540</v>
      </c>
    </row>
    <row r="29" spans="1:6" ht="14.25" customHeight="1">
      <c r="A29" s="557"/>
      <c r="B29" s="561" t="s">
        <v>231</v>
      </c>
    </row>
    <row r="30" spans="1:6" ht="26.25" customHeight="1">
      <c r="A30" s="557"/>
      <c r="B30" s="561" t="s">
        <v>541</v>
      </c>
    </row>
    <row r="31" spans="1:6" ht="42.75" customHeight="1">
      <c r="A31" s="557" t="s">
        <v>81</v>
      </c>
      <c r="B31" s="562" t="s">
        <v>179</v>
      </c>
      <c r="C31" s="563"/>
      <c r="D31" s="563"/>
      <c r="E31" s="563"/>
      <c r="F31" s="563"/>
    </row>
    <row r="32" spans="1:6" ht="26.25" customHeight="1">
      <c r="B32" s="563"/>
      <c r="C32" s="563"/>
      <c r="D32" s="563"/>
      <c r="E32" s="563"/>
      <c r="F32" s="563"/>
    </row>
  </sheetData>
  <mergeCells count="26">
    <mergeCell ref="C5:F5"/>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B31:F32"/>
  </mergeCells>
  <phoneticPr fontId="13"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B1:Y51"/>
  <sheetViews>
    <sheetView view="pageBreakPreview" zoomScale="111" zoomScaleSheetLayoutView="111" workbookViewId="0"/>
  </sheetViews>
  <sheetFormatPr defaultRowHeight="13.5"/>
  <cols>
    <col min="1" max="1" width="2.25" style="570" customWidth="1"/>
    <col min="2" max="6" width="4.125" style="570" customWidth="1"/>
    <col min="7" max="14" width="6.83203125" style="570" customWidth="1"/>
    <col min="15" max="19" width="4.5" style="570" customWidth="1"/>
    <col min="20" max="26" width="4" style="570" customWidth="1"/>
    <col min="27" max="16384" width="9" style="570" customWidth="1"/>
  </cols>
  <sheetData>
    <row r="1" spans="2:25">
      <c r="B1" s="570" t="s">
        <v>640</v>
      </c>
    </row>
    <row r="2" spans="2:25">
      <c r="R2" s="570" t="s">
        <v>151</v>
      </c>
      <c r="S2" s="598"/>
      <c r="T2" s="570" t="s">
        <v>419</v>
      </c>
      <c r="U2" s="598"/>
      <c r="V2" s="570" t="s">
        <v>557</v>
      </c>
      <c r="W2" s="598"/>
      <c r="X2" s="570" t="s">
        <v>558</v>
      </c>
    </row>
    <row r="3" spans="2:25" ht="24" customHeight="1">
      <c r="C3" s="576" t="s">
        <v>328</v>
      </c>
      <c r="D3" s="576"/>
      <c r="E3" s="576"/>
      <c r="F3" s="576"/>
      <c r="G3" s="576"/>
      <c r="H3" s="576"/>
      <c r="I3" s="576"/>
      <c r="J3" s="576"/>
      <c r="K3" s="576"/>
      <c r="L3" s="576"/>
      <c r="M3" s="576"/>
      <c r="N3" s="576"/>
      <c r="O3" s="576"/>
      <c r="P3" s="576"/>
      <c r="Q3" s="576"/>
      <c r="R3" s="576"/>
      <c r="S3" s="576"/>
      <c r="T3" s="576"/>
      <c r="U3" s="576"/>
      <c r="V3" s="576"/>
    </row>
    <row r="5" spans="2:25">
      <c r="B5" s="570" t="s">
        <v>544</v>
      </c>
    </row>
    <row r="6" spans="2:25">
      <c r="L6" s="85" t="s">
        <v>11</v>
      </c>
      <c r="M6" s="85"/>
      <c r="N6" s="85"/>
      <c r="O6" s="212"/>
      <c r="P6" s="212"/>
      <c r="Q6" s="212"/>
      <c r="R6" s="212"/>
      <c r="S6" s="212"/>
      <c r="T6" s="212"/>
      <c r="U6" s="212"/>
      <c r="V6" s="212"/>
      <c r="W6" s="212"/>
      <c r="X6" s="212"/>
      <c r="Y6" s="212"/>
    </row>
    <row r="7" spans="2:25">
      <c r="L7" s="85" t="s">
        <v>490</v>
      </c>
      <c r="M7" s="85"/>
      <c r="N7" s="85"/>
      <c r="O7" s="212"/>
      <c r="P7" s="212"/>
      <c r="Q7" s="212"/>
      <c r="R7" s="212"/>
      <c r="S7" s="212"/>
      <c r="T7" s="212"/>
      <c r="U7" s="212"/>
      <c r="V7" s="212"/>
      <c r="W7" s="212"/>
      <c r="X7" s="212"/>
      <c r="Y7" s="212"/>
    </row>
    <row r="8" spans="2:25">
      <c r="L8" s="85" t="s">
        <v>237</v>
      </c>
      <c r="M8" s="85"/>
      <c r="N8" s="206"/>
      <c r="O8" s="85"/>
      <c r="P8" s="85"/>
      <c r="Q8" s="212"/>
      <c r="R8" s="212"/>
      <c r="S8" s="212"/>
      <c r="T8" s="212"/>
      <c r="U8" s="212"/>
      <c r="V8" s="212"/>
      <c r="W8" s="212"/>
      <c r="X8" s="212"/>
      <c r="Y8" s="212"/>
    </row>
    <row r="9" spans="2:25">
      <c r="L9" s="85" t="s">
        <v>553</v>
      </c>
      <c r="M9" s="85"/>
      <c r="N9" s="206"/>
      <c r="O9" s="85"/>
      <c r="P9" s="85"/>
      <c r="Q9" s="212"/>
      <c r="R9" s="212"/>
      <c r="S9" s="212"/>
      <c r="T9" s="212"/>
      <c r="U9" s="212"/>
      <c r="V9" s="212"/>
      <c r="W9" s="212"/>
      <c r="X9" s="212"/>
      <c r="Y9" s="212"/>
    </row>
    <row r="10" spans="2:25">
      <c r="L10" s="85"/>
      <c r="M10" s="85"/>
      <c r="N10" s="206"/>
      <c r="O10" s="85"/>
      <c r="P10" s="85"/>
      <c r="Q10" s="87"/>
      <c r="R10" s="87"/>
      <c r="S10" s="87"/>
      <c r="T10" s="87"/>
      <c r="U10" s="87"/>
      <c r="V10" s="87"/>
      <c r="W10" s="87"/>
      <c r="X10" s="87"/>
      <c r="Y10" s="87"/>
    </row>
    <row r="11" spans="2:25">
      <c r="C11" s="570" t="s">
        <v>547</v>
      </c>
    </row>
    <row r="13" spans="2:25" ht="21.75" customHeight="1">
      <c r="B13" s="547" t="s">
        <v>209</v>
      </c>
      <c r="C13" s="182" t="s">
        <v>548</v>
      </c>
      <c r="D13" s="188"/>
      <c r="E13" s="188"/>
      <c r="F13" s="207"/>
      <c r="G13" s="182" t="s">
        <v>484</v>
      </c>
      <c r="H13" s="188"/>
      <c r="I13" s="188"/>
      <c r="J13" s="188"/>
      <c r="K13" s="188"/>
      <c r="L13" s="188"/>
      <c r="M13" s="188"/>
      <c r="N13" s="207"/>
      <c r="O13" s="182" t="s">
        <v>555</v>
      </c>
      <c r="P13" s="188"/>
      <c r="Q13" s="188"/>
      <c r="R13" s="188"/>
      <c r="S13" s="207"/>
      <c r="T13" s="182" t="s">
        <v>164</v>
      </c>
      <c r="U13" s="188"/>
      <c r="V13" s="188"/>
      <c r="W13" s="188"/>
      <c r="X13" s="188"/>
      <c r="Y13" s="207"/>
    </row>
    <row r="14" spans="2:25">
      <c r="B14" s="571" t="s">
        <v>546</v>
      </c>
      <c r="C14" s="577" t="s">
        <v>362</v>
      </c>
      <c r="D14" s="580"/>
      <c r="E14" s="580"/>
      <c r="F14" s="583"/>
      <c r="G14" s="586" t="s">
        <v>189</v>
      </c>
      <c r="H14" s="590"/>
      <c r="I14" s="590"/>
      <c r="J14" s="590"/>
      <c r="K14" s="590"/>
      <c r="L14" s="590"/>
      <c r="M14" s="590"/>
      <c r="N14" s="593"/>
      <c r="O14" s="596" t="s">
        <v>459</v>
      </c>
      <c r="P14" s="597"/>
      <c r="Q14" s="597"/>
      <c r="R14" s="597"/>
      <c r="S14" s="599"/>
      <c r="T14" s="588">
        <v>3</v>
      </c>
      <c r="U14" s="592"/>
      <c r="V14" s="601" t="s">
        <v>419</v>
      </c>
      <c r="W14" s="592">
        <v>0</v>
      </c>
      <c r="X14" s="592"/>
      <c r="Y14" s="602" t="s">
        <v>559</v>
      </c>
    </row>
    <row r="15" spans="2:25">
      <c r="B15" s="572"/>
      <c r="C15" s="578"/>
      <c r="D15" s="581"/>
      <c r="E15" s="581"/>
      <c r="F15" s="584"/>
      <c r="G15" s="586" t="s">
        <v>271</v>
      </c>
      <c r="H15" s="590"/>
      <c r="I15" s="590"/>
      <c r="J15" s="590"/>
      <c r="K15" s="590"/>
      <c r="L15" s="590"/>
      <c r="M15" s="590"/>
      <c r="N15" s="593"/>
      <c r="O15" s="596" t="s">
        <v>459</v>
      </c>
      <c r="P15" s="597"/>
      <c r="Q15" s="597"/>
      <c r="R15" s="597"/>
      <c r="S15" s="599"/>
      <c r="T15" s="588">
        <v>2</v>
      </c>
      <c r="U15" s="592"/>
      <c r="V15" s="601" t="s">
        <v>419</v>
      </c>
      <c r="W15" s="592">
        <v>0</v>
      </c>
      <c r="X15" s="592"/>
      <c r="Y15" s="602" t="s">
        <v>559</v>
      </c>
    </row>
    <row r="16" spans="2:25">
      <c r="B16" s="572"/>
      <c r="C16" s="578"/>
      <c r="D16" s="581"/>
      <c r="E16" s="581"/>
      <c r="F16" s="584"/>
      <c r="G16" s="587" t="s">
        <v>552</v>
      </c>
      <c r="H16" s="591"/>
      <c r="I16" s="591"/>
      <c r="J16" s="591"/>
      <c r="K16" s="591"/>
      <c r="L16" s="591"/>
      <c r="M16" s="591"/>
      <c r="N16" s="594"/>
      <c r="O16" s="596" t="s">
        <v>459</v>
      </c>
      <c r="P16" s="597"/>
      <c r="Q16" s="597"/>
      <c r="R16" s="597"/>
      <c r="S16" s="599"/>
      <c r="T16" s="588">
        <v>3</v>
      </c>
      <c r="U16" s="592"/>
      <c r="V16" s="601" t="s">
        <v>419</v>
      </c>
      <c r="W16" s="592">
        <v>6</v>
      </c>
      <c r="X16" s="592"/>
      <c r="Y16" s="602" t="s">
        <v>559</v>
      </c>
    </row>
    <row r="17" spans="2:25">
      <c r="B17" s="572"/>
      <c r="C17" s="578"/>
      <c r="D17" s="581"/>
      <c r="E17" s="581"/>
      <c r="F17" s="584"/>
      <c r="G17" s="586"/>
      <c r="H17" s="590"/>
      <c r="I17" s="590"/>
      <c r="J17" s="590"/>
      <c r="K17" s="590"/>
      <c r="L17" s="590"/>
      <c r="M17" s="590"/>
      <c r="N17" s="593"/>
      <c r="O17" s="596"/>
      <c r="P17" s="597"/>
      <c r="Q17" s="597"/>
      <c r="R17" s="597"/>
      <c r="S17" s="599"/>
      <c r="T17" s="588"/>
      <c r="U17" s="592"/>
      <c r="V17" s="601" t="s">
        <v>419</v>
      </c>
      <c r="W17" s="592"/>
      <c r="X17" s="592"/>
      <c r="Y17" s="602" t="s">
        <v>559</v>
      </c>
    </row>
    <row r="18" spans="2:25" ht="21.75" customHeight="1">
      <c r="B18" s="573"/>
      <c r="C18" s="579"/>
      <c r="D18" s="582"/>
      <c r="E18" s="582"/>
      <c r="F18" s="585"/>
      <c r="G18" s="588" t="s">
        <v>188</v>
      </c>
      <c r="H18" s="592"/>
      <c r="I18" s="592"/>
      <c r="J18" s="592"/>
      <c r="K18" s="592"/>
      <c r="L18" s="592"/>
      <c r="M18" s="592"/>
      <c r="N18" s="592"/>
      <c r="O18" s="592"/>
      <c r="P18" s="592"/>
      <c r="Q18" s="592"/>
      <c r="R18" s="592"/>
      <c r="S18" s="600"/>
      <c r="T18" s="588">
        <v>8</v>
      </c>
      <c r="U18" s="592"/>
      <c r="V18" s="601" t="s">
        <v>419</v>
      </c>
      <c r="W18" s="592">
        <v>6</v>
      </c>
      <c r="X18" s="592"/>
      <c r="Y18" s="602" t="s">
        <v>559</v>
      </c>
    </row>
    <row r="19" spans="2:25">
      <c r="B19" s="574">
        <v>1</v>
      </c>
      <c r="C19" s="184"/>
      <c r="D19" s="190"/>
      <c r="E19" s="190"/>
      <c r="F19" s="203"/>
      <c r="G19" s="589"/>
      <c r="H19" s="236"/>
      <c r="I19" s="236"/>
      <c r="J19" s="236"/>
      <c r="K19" s="236"/>
      <c r="L19" s="236"/>
      <c r="M19" s="236"/>
      <c r="N19" s="595"/>
      <c r="O19" s="183"/>
      <c r="P19" s="189"/>
      <c r="Q19" s="189"/>
      <c r="R19" s="189"/>
      <c r="S19" s="208"/>
      <c r="T19" s="182"/>
      <c r="U19" s="188"/>
      <c r="V19" s="530" t="s">
        <v>419</v>
      </c>
      <c r="W19" s="188"/>
      <c r="X19" s="188"/>
      <c r="Y19" s="603" t="s">
        <v>165</v>
      </c>
    </row>
    <row r="20" spans="2:25">
      <c r="B20" s="575"/>
      <c r="C20" s="309"/>
      <c r="D20" s="128"/>
      <c r="E20" s="128"/>
      <c r="F20" s="271"/>
      <c r="G20" s="589"/>
      <c r="H20" s="236"/>
      <c r="I20" s="236"/>
      <c r="J20" s="236"/>
      <c r="K20" s="236"/>
      <c r="L20" s="236"/>
      <c r="M20" s="236"/>
      <c r="N20" s="595"/>
      <c r="O20" s="183"/>
      <c r="P20" s="189"/>
      <c r="Q20" s="189"/>
      <c r="R20" s="189"/>
      <c r="S20" s="208"/>
      <c r="T20" s="182"/>
      <c r="U20" s="188"/>
      <c r="V20" s="530" t="s">
        <v>419</v>
      </c>
      <c r="W20" s="188"/>
      <c r="X20" s="188"/>
      <c r="Y20" s="603" t="s">
        <v>165</v>
      </c>
    </row>
    <row r="21" spans="2:25">
      <c r="B21" s="575"/>
      <c r="C21" s="309"/>
      <c r="D21" s="128"/>
      <c r="E21" s="128"/>
      <c r="F21" s="271"/>
      <c r="G21" s="589"/>
      <c r="H21" s="236"/>
      <c r="I21" s="236"/>
      <c r="J21" s="236"/>
      <c r="K21" s="236"/>
      <c r="L21" s="236"/>
      <c r="M21" s="236"/>
      <c r="N21" s="595"/>
      <c r="O21" s="183"/>
      <c r="P21" s="189"/>
      <c r="Q21" s="189"/>
      <c r="R21" s="189"/>
      <c r="S21" s="208"/>
      <c r="T21" s="182"/>
      <c r="U21" s="188"/>
      <c r="V21" s="530" t="s">
        <v>419</v>
      </c>
      <c r="W21" s="188"/>
      <c r="X21" s="188"/>
      <c r="Y21" s="603" t="s">
        <v>165</v>
      </c>
    </row>
    <row r="22" spans="2:25">
      <c r="B22" s="575"/>
      <c r="C22" s="309"/>
      <c r="D22" s="128"/>
      <c r="E22" s="128"/>
      <c r="F22" s="271"/>
      <c r="G22" s="589"/>
      <c r="H22" s="236"/>
      <c r="I22" s="236"/>
      <c r="J22" s="236"/>
      <c r="K22" s="236"/>
      <c r="L22" s="236"/>
      <c r="M22" s="236"/>
      <c r="N22" s="595"/>
      <c r="O22" s="183"/>
      <c r="P22" s="189"/>
      <c r="Q22" s="189"/>
      <c r="R22" s="189"/>
      <c r="S22" s="208"/>
      <c r="T22" s="182"/>
      <c r="U22" s="188"/>
      <c r="V22" s="530" t="s">
        <v>419</v>
      </c>
      <c r="W22" s="188"/>
      <c r="X22" s="188"/>
      <c r="Y22" s="603" t="s">
        <v>165</v>
      </c>
    </row>
    <row r="23" spans="2:25">
      <c r="B23" s="532"/>
      <c r="C23" s="185"/>
      <c r="D23" s="191"/>
      <c r="E23" s="191"/>
      <c r="F23" s="204"/>
      <c r="G23" s="182" t="s">
        <v>188</v>
      </c>
      <c r="H23" s="188"/>
      <c r="I23" s="188"/>
      <c r="J23" s="188"/>
      <c r="K23" s="188"/>
      <c r="L23" s="188"/>
      <c r="M23" s="188"/>
      <c r="N23" s="188"/>
      <c r="O23" s="188"/>
      <c r="P23" s="188"/>
      <c r="Q23" s="188"/>
      <c r="R23" s="188"/>
      <c r="S23" s="207"/>
      <c r="T23" s="182"/>
      <c r="U23" s="188"/>
      <c r="V23" s="530" t="s">
        <v>419</v>
      </c>
      <c r="W23" s="188"/>
      <c r="X23" s="188"/>
      <c r="Y23" s="603" t="s">
        <v>165</v>
      </c>
    </row>
    <row r="24" spans="2:25">
      <c r="B24" s="574">
        <v>2</v>
      </c>
      <c r="C24" s="184"/>
      <c r="D24" s="190"/>
      <c r="E24" s="190"/>
      <c r="F24" s="203"/>
      <c r="G24" s="589"/>
      <c r="H24" s="236"/>
      <c r="I24" s="236"/>
      <c r="J24" s="236"/>
      <c r="K24" s="236"/>
      <c r="L24" s="236"/>
      <c r="M24" s="236"/>
      <c r="N24" s="595"/>
      <c r="O24" s="183"/>
      <c r="P24" s="189"/>
      <c r="Q24" s="189"/>
      <c r="R24" s="189"/>
      <c r="S24" s="208"/>
      <c r="T24" s="182"/>
      <c r="U24" s="188"/>
      <c r="V24" s="530" t="s">
        <v>419</v>
      </c>
      <c r="W24" s="188"/>
      <c r="X24" s="188"/>
      <c r="Y24" s="603" t="s">
        <v>165</v>
      </c>
    </row>
    <row r="25" spans="2:25">
      <c r="B25" s="575"/>
      <c r="C25" s="309"/>
      <c r="D25" s="128"/>
      <c r="E25" s="128"/>
      <c r="F25" s="271"/>
      <c r="G25" s="589"/>
      <c r="H25" s="236"/>
      <c r="I25" s="236"/>
      <c r="J25" s="236"/>
      <c r="K25" s="236"/>
      <c r="L25" s="236"/>
      <c r="M25" s="236"/>
      <c r="N25" s="595"/>
      <c r="O25" s="183"/>
      <c r="P25" s="189"/>
      <c r="Q25" s="189"/>
      <c r="R25" s="189"/>
      <c r="S25" s="208"/>
      <c r="T25" s="182"/>
      <c r="U25" s="188"/>
      <c r="V25" s="530" t="s">
        <v>419</v>
      </c>
      <c r="W25" s="188"/>
      <c r="X25" s="188"/>
      <c r="Y25" s="603" t="s">
        <v>165</v>
      </c>
    </row>
    <row r="26" spans="2:25">
      <c r="B26" s="575"/>
      <c r="C26" s="309"/>
      <c r="D26" s="128"/>
      <c r="E26" s="128"/>
      <c r="F26" s="271"/>
      <c r="G26" s="589"/>
      <c r="H26" s="236"/>
      <c r="I26" s="236"/>
      <c r="J26" s="236"/>
      <c r="K26" s="236"/>
      <c r="L26" s="236"/>
      <c r="M26" s="236"/>
      <c r="N26" s="595"/>
      <c r="O26" s="183"/>
      <c r="P26" s="189"/>
      <c r="Q26" s="189"/>
      <c r="R26" s="189"/>
      <c r="S26" s="208"/>
      <c r="T26" s="182"/>
      <c r="U26" s="188"/>
      <c r="V26" s="530" t="s">
        <v>419</v>
      </c>
      <c r="W26" s="188"/>
      <c r="X26" s="188"/>
      <c r="Y26" s="603" t="s">
        <v>165</v>
      </c>
    </row>
    <row r="27" spans="2:25">
      <c r="B27" s="575"/>
      <c r="C27" s="309"/>
      <c r="D27" s="128"/>
      <c r="E27" s="128"/>
      <c r="F27" s="271"/>
      <c r="G27" s="589"/>
      <c r="H27" s="236"/>
      <c r="I27" s="236"/>
      <c r="J27" s="236"/>
      <c r="K27" s="236"/>
      <c r="L27" s="236"/>
      <c r="M27" s="236"/>
      <c r="N27" s="595"/>
      <c r="O27" s="183"/>
      <c r="P27" s="189"/>
      <c r="Q27" s="189"/>
      <c r="R27" s="189"/>
      <c r="S27" s="208"/>
      <c r="T27" s="182"/>
      <c r="U27" s="188"/>
      <c r="V27" s="530" t="s">
        <v>419</v>
      </c>
      <c r="W27" s="188"/>
      <c r="X27" s="188"/>
      <c r="Y27" s="603" t="s">
        <v>165</v>
      </c>
    </row>
    <row r="28" spans="2:25">
      <c r="B28" s="532"/>
      <c r="C28" s="185"/>
      <c r="D28" s="191"/>
      <c r="E28" s="191"/>
      <c r="F28" s="204"/>
      <c r="G28" s="182" t="s">
        <v>188</v>
      </c>
      <c r="H28" s="188"/>
      <c r="I28" s="188"/>
      <c r="J28" s="188"/>
      <c r="K28" s="188"/>
      <c r="L28" s="188"/>
      <c r="M28" s="188"/>
      <c r="N28" s="188"/>
      <c r="O28" s="188"/>
      <c r="P28" s="188"/>
      <c r="Q28" s="188"/>
      <c r="R28" s="188"/>
      <c r="S28" s="207"/>
      <c r="T28" s="182"/>
      <c r="U28" s="188"/>
      <c r="V28" s="530" t="s">
        <v>419</v>
      </c>
      <c r="W28" s="188"/>
      <c r="X28" s="188"/>
      <c r="Y28" s="603" t="s">
        <v>165</v>
      </c>
    </row>
    <row r="29" spans="2:25">
      <c r="B29" s="574">
        <v>3</v>
      </c>
      <c r="C29" s="184"/>
      <c r="D29" s="190"/>
      <c r="E29" s="190"/>
      <c r="F29" s="203"/>
      <c r="G29" s="589"/>
      <c r="H29" s="236"/>
      <c r="I29" s="236"/>
      <c r="J29" s="236"/>
      <c r="K29" s="236"/>
      <c r="L29" s="236"/>
      <c r="M29" s="236"/>
      <c r="N29" s="595"/>
      <c r="O29" s="183"/>
      <c r="P29" s="189"/>
      <c r="Q29" s="189"/>
      <c r="R29" s="189"/>
      <c r="S29" s="208"/>
      <c r="T29" s="182"/>
      <c r="U29" s="188"/>
      <c r="V29" s="530" t="s">
        <v>419</v>
      </c>
      <c r="W29" s="188"/>
      <c r="X29" s="188"/>
      <c r="Y29" s="603" t="s">
        <v>165</v>
      </c>
    </row>
    <row r="30" spans="2:25">
      <c r="B30" s="575"/>
      <c r="C30" s="309"/>
      <c r="D30" s="128"/>
      <c r="E30" s="128"/>
      <c r="F30" s="271"/>
      <c r="G30" s="589"/>
      <c r="H30" s="236"/>
      <c r="I30" s="236"/>
      <c r="J30" s="236"/>
      <c r="K30" s="236"/>
      <c r="L30" s="236"/>
      <c r="M30" s="236"/>
      <c r="N30" s="595"/>
      <c r="O30" s="183"/>
      <c r="P30" s="189"/>
      <c r="Q30" s="189"/>
      <c r="R30" s="189"/>
      <c r="S30" s="208"/>
      <c r="T30" s="182"/>
      <c r="U30" s="188"/>
      <c r="V30" s="530" t="s">
        <v>419</v>
      </c>
      <c r="W30" s="188"/>
      <c r="X30" s="188"/>
      <c r="Y30" s="603" t="s">
        <v>165</v>
      </c>
    </row>
    <row r="31" spans="2:25">
      <c r="B31" s="575"/>
      <c r="C31" s="309"/>
      <c r="D31" s="128"/>
      <c r="E31" s="128"/>
      <c r="F31" s="271"/>
      <c r="G31" s="589"/>
      <c r="H31" s="236"/>
      <c r="I31" s="236"/>
      <c r="J31" s="236"/>
      <c r="K31" s="236"/>
      <c r="L31" s="236"/>
      <c r="M31" s="236"/>
      <c r="N31" s="595"/>
      <c r="O31" s="183"/>
      <c r="P31" s="189"/>
      <c r="Q31" s="189"/>
      <c r="R31" s="189"/>
      <c r="S31" s="208"/>
      <c r="T31" s="182"/>
      <c r="U31" s="188"/>
      <c r="V31" s="530" t="s">
        <v>419</v>
      </c>
      <c r="W31" s="188"/>
      <c r="X31" s="188"/>
      <c r="Y31" s="603" t="s">
        <v>165</v>
      </c>
    </row>
    <row r="32" spans="2:25">
      <c r="B32" s="575"/>
      <c r="C32" s="309"/>
      <c r="D32" s="128"/>
      <c r="E32" s="128"/>
      <c r="F32" s="271"/>
      <c r="G32" s="589"/>
      <c r="H32" s="236"/>
      <c r="I32" s="236"/>
      <c r="J32" s="236"/>
      <c r="K32" s="236"/>
      <c r="L32" s="236"/>
      <c r="M32" s="236"/>
      <c r="N32" s="595"/>
      <c r="O32" s="183"/>
      <c r="P32" s="189"/>
      <c r="Q32" s="189"/>
      <c r="R32" s="189"/>
      <c r="S32" s="208"/>
      <c r="T32" s="182"/>
      <c r="U32" s="188"/>
      <c r="V32" s="530" t="s">
        <v>419</v>
      </c>
      <c r="W32" s="188"/>
      <c r="X32" s="188"/>
      <c r="Y32" s="603" t="s">
        <v>165</v>
      </c>
    </row>
    <row r="33" spans="2:25">
      <c r="B33" s="532"/>
      <c r="C33" s="185"/>
      <c r="D33" s="191"/>
      <c r="E33" s="191"/>
      <c r="F33" s="204"/>
      <c r="G33" s="182" t="s">
        <v>188</v>
      </c>
      <c r="H33" s="188"/>
      <c r="I33" s="188"/>
      <c r="J33" s="188"/>
      <c r="K33" s="188"/>
      <c r="L33" s="188"/>
      <c r="M33" s="188"/>
      <c r="N33" s="188"/>
      <c r="O33" s="188"/>
      <c r="P33" s="188"/>
      <c r="Q33" s="188"/>
      <c r="R33" s="188"/>
      <c r="S33" s="207"/>
      <c r="T33" s="182"/>
      <c r="U33" s="188"/>
      <c r="V33" s="530" t="s">
        <v>419</v>
      </c>
      <c r="W33" s="188"/>
      <c r="X33" s="188"/>
      <c r="Y33" s="603" t="s">
        <v>165</v>
      </c>
    </row>
    <row r="34" spans="2:25">
      <c r="B34" s="574">
        <v>4</v>
      </c>
      <c r="C34" s="184"/>
      <c r="D34" s="190"/>
      <c r="E34" s="190"/>
      <c r="F34" s="203"/>
      <c r="G34" s="589"/>
      <c r="H34" s="236"/>
      <c r="I34" s="236"/>
      <c r="J34" s="236"/>
      <c r="K34" s="236"/>
      <c r="L34" s="236"/>
      <c r="M34" s="236"/>
      <c r="N34" s="595"/>
      <c r="O34" s="183"/>
      <c r="P34" s="189"/>
      <c r="Q34" s="189"/>
      <c r="R34" s="189"/>
      <c r="S34" s="208"/>
      <c r="T34" s="182"/>
      <c r="U34" s="188"/>
      <c r="V34" s="530" t="s">
        <v>419</v>
      </c>
      <c r="W34" s="188"/>
      <c r="X34" s="188"/>
      <c r="Y34" s="603" t="s">
        <v>165</v>
      </c>
    </row>
    <row r="35" spans="2:25">
      <c r="B35" s="575"/>
      <c r="C35" s="309"/>
      <c r="D35" s="128"/>
      <c r="E35" s="128"/>
      <c r="F35" s="271"/>
      <c r="G35" s="589"/>
      <c r="H35" s="236"/>
      <c r="I35" s="236"/>
      <c r="J35" s="236"/>
      <c r="K35" s="236"/>
      <c r="L35" s="236"/>
      <c r="M35" s="236"/>
      <c r="N35" s="595"/>
      <c r="O35" s="183"/>
      <c r="P35" s="189"/>
      <c r="Q35" s="189"/>
      <c r="R35" s="189"/>
      <c r="S35" s="208"/>
      <c r="T35" s="182"/>
      <c r="U35" s="188"/>
      <c r="V35" s="530" t="s">
        <v>419</v>
      </c>
      <c r="W35" s="188"/>
      <c r="X35" s="188"/>
      <c r="Y35" s="603" t="s">
        <v>165</v>
      </c>
    </row>
    <row r="36" spans="2:25">
      <c r="B36" s="575"/>
      <c r="C36" s="309"/>
      <c r="D36" s="128"/>
      <c r="E36" s="128"/>
      <c r="F36" s="271"/>
      <c r="G36" s="589"/>
      <c r="H36" s="236"/>
      <c r="I36" s="236"/>
      <c r="J36" s="236"/>
      <c r="K36" s="236"/>
      <c r="L36" s="236"/>
      <c r="M36" s="236"/>
      <c r="N36" s="595"/>
      <c r="O36" s="183"/>
      <c r="P36" s="189"/>
      <c r="Q36" s="189"/>
      <c r="R36" s="189"/>
      <c r="S36" s="208"/>
      <c r="T36" s="182"/>
      <c r="U36" s="188"/>
      <c r="V36" s="530" t="s">
        <v>419</v>
      </c>
      <c r="W36" s="188"/>
      <c r="X36" s="188"/>
      <c r="Y36" s="603" t="s">
        <v>165</v>
      </c>
    </row>
    <row r="37" spans="2:25">
      <c r="B37" s="575"/>
      <c r="C37" s="309"/>
      <c r="D37" s="128"/>
      <c r="E37" s="128"/>
      <c r="F37" s="271"/>
      <c r="G37" s="589"/>
      <c r="H37" s="236"/>
      <c r="I37" s="236"/>
      <c r="J37" s="236"/>
      <c r="K37" s="236"/>
      <c r="L37" s="236"/>
      <c r="M37" s="236"/>
      <c r="N37" s="595"/>
      <c r="O37" s="183"/>
      <c r="P37" s="189"/>
      <c r="Q37" s="189"/>
      <c r="R37" s="189"/>
      <c r="S37" s="208"/>
      <c r="T37" s="182"/>
      <c r="U37" s="188"/>
      <c r="V37" s="530" t="s">
        <v>419</v>
      </c>
      <c r="W37" s="188"/>
      <c r="X37" s="188"/>
      <c r="Y37" s="603" t="s">
        <v>165</v>
      </c>
    </row>
    <row r="38" spans="2:25">
      <c r="B38" s="532"/>
      <c r="C38" s="185"/>
      <c r="D38" s="191"/>
      <c r="E38" s="191"/>
      <c r="F38" s="204"/>
      <c r="G38" s="182" t="s">
        <v>188</v>
      </c>
      <c r="H38" s="188"/>
      <c r="I38" s="188"/>
      <c r="J38" s="188"/>
      <c r="K38" s="188"/>
      <c r="L38" s="188"/>
      <c r="M38" s="188"/>
      <c r="N38" s="188"/>
      <c r="O38" s="188"/>
      <c r="P38" s="188"/>
      <c r="Q38" s="188"/>
      <c r="R38" s="188"/>
      <c r="S38" s="207"/>
      <c r="T38" s="182"/>
      <c r="U38" s="188"/>
      <c r="V38" s="530" t="s">
        <v>419</v>
      </c>
      <c r="W38" s="188"/>
      <c r="X38" s="188"/>
      <c r="Y38" s="603" t="s">
        <v>165</v>
      </c>
    </row>
    <row r="39" spans="2:25">
      <c r="B39" s="574">
        <v>5</v>
      </c>
      <c r="C39" s="184"/>
      <c r="D39" s="190"/>
      <c r="E39" s="190"/>
      <c r="F39" s="203"/>
      <c r="G39" s="589"/>
      <c r="H39" s="236"/>
      <c r="I39" s="236"/>
      <c r="J39" s="236"/>
      <c r="K39" s="236"/>
      <c r="L39" s="236"/>
      <c r="M39" s="236"/>
      <c r="N39" s="595"/>
      <c r="O39" s="183"/>
      <c r="P39" s="189"/>
      <c r="Q39" s="189"/>
      <c r="R39" s="189"/>
      <c r="S39" s="208"/>
      <c r="T39" s="182"/>
      <c r="U39" s="188"/>
      <c r="V39" s="530" t="s">
        <v>419</v>
      </c>
      <c r="W39" s="188"/>
      <c r="X39" s="188"/>
      <c r="Y39" s="603" t="s">
        <v>165</v>
      </c>
    </row>
    <row r="40" spans="2:25">
      <c r="B40" s="575"/>
      <c r="C40" s="309"/>
      <c r="D40" s="128"/>
      <c r="E40" s="128"/>
      <c r="F40" s="271"/>
      <c r="G40" s="589"/>
      <c r="H40" s="236"/>
      <c r="I40" s="236"/>
      <c r="J40" s="236"/>
      <c r="K40" s="236"/>
      <c r="L40" s="236"/>
      <c r="M40" s="236"/>
      <c r="N40" s="595"/>
      <c r="O40" s="183"/>
      <c r="P40" s="189"/>
      <c r="Q40" s="189"/>
      <c r="R40" s="189"/>
      <c r="S40" s="208"/>
      <c r="T40" s="182"/>
      <c r="U40" s="188"/>
      <c r="V40" s="530" t="s">
        <v>419</v>
      </c>
      <c r="W40" s="188"/>
      <c r="X40" s="188"/>
      <c r="Y40" s="603" t="s">
        <v>165</v>
      </c>
    </row>
    <row r="41" spans="2:25">
      <c r="B41" s="575"/>
      <c r="C41" s="309"/>
      <c r="D41" s="128"/>
      <c r="E41" s="128"/>
      <c r="F41" s="271"/>
      <c r="G41" s="589"/>
      <c r="H41" s="236"/>
      <c r="I41" s="236"/>
      <c r="J41" s="236"/>
      <c r="K41" s="236"/>
      <c r="L41" s="236"/>
      <c r="M41" s="236"/>
      <c r="N41" s="595"/>
      <c r="O41" s="183"/>
      <c r="P41" s="189"/>
      <c r="Q41" s="189"/>
      <c r="R41" s="189"/>
      <c r="S41" s="208"/>
      <c r="T41" s="182"/>
      <c r="U41" s="188"/>
      <c r="V41" s="530" t="s">
        <v>419</v>
      </c>
      <c r="W41" s="188"/>
      <c r="X41" s="188"/>
      <c r="Y41" s="603" t="s">
        <v>165</v>
      </c>
    </row>
    <row r="42" spans="2:25">
      <c r="B42" s="575"/>
      <c r="C42" s="309"/>
      <c r="D42" s="128"/>
      <c r="E42" s="128"/>
      <c r="F42" s="271"/>
      <c r="G42" s="589"/>
      <c r="H42" s="236"/>
      <c r="I42" s="236"/>
      <c r="J42" s="236"/>
      <c r="K42" s="236"/>
      <c r="L42" s="236"/>
      <c r="M42" s="236"/>
      <c r="N42" s="595"/>
      <c r="O42" s="183"/>
      <c r="P42" s="189"/>
      <c r="Q42" s="189"/>
      <c r="R42" s="189"/>
      <c r="S42" s="208"/>
      <c r="T42" s="182"/>
      <c r="U42" s="188"/>
      <c r="V42" s="530" t="s">
        <v>419</v>
      </c>
      <c r="W42" s="188"/>
      <c r="X42" s="188"/>
      <c r="Y42" s="603" t="s">
        <v>165</v>
      </c>
    </row>
    <row r="43" spans="2:25">
      <c r="B43" s="532"/>
      <c r="C43" s="185"/>
      <c r="D43" s="191"/>
      <c r="E43" s="191"/>
      <c r="F43" s="204"/>
      <c r="G43" s="182" t="s">
        <v>188</v>
      </c>
      <c r="H43" s="188"/>
      <c r="I43" s="188"/>
      <c r="J43" s="188"/>
      <c r="K43" s="188"/>
      <c r="L43" s="188"/>
      <c r="M43" s="188"/>
      <c r="N43" s="188"/>
      <c r="O43" s="188"/>
      <c r="P43" s="188"/>
      <c r="Q43" s="188"/>
      <c r="R43" s="188"/>
      <c r="S43" s="207"/>
      <c r="T43" s="182"/>
      <c r="U43" s="188"/>
      <c r="V43" s="530" t="s">
        <v>419</v>
      </c>
      <c r="W43" s="188"/>
      <c r="X43" s="188"/>
      <c r="Y43" s="603" t="s">
        <v>165</v>
      </c>
    </row>
    <row r="44" spans="2:25">
      <c r="B44" s="574">
        <v>6</v>
      </c>
      <c r="C44" s="184"/>
      <c r="D44" s="190"/>
      <c r="E44" s="190"/>
      <c r="F44" s="203"/>
      <c r="G44" s="589"/>
      <c r="H44" s="236"/>
      <c r="I44" s="236"/>
      <c r="J44" s="236"/>
      <c r="K44" s="236"/>
      <c r="L44" s="236"/>
      <c r="M44" s="236"/>
      <c r="N44" s="595"/>
      <c r="O44" s="183"/>
      <c r="P44" s="189"/>
      <c r="Q44" s="189"/>
      <c r="R44" s="189"/>
      <c r="S44" s="208"/>
      <c r="T44" s="182"/>
      <c r="U44" s="188"/>
      <c r="V44" s="530" t="s">
        <v>419</v>
      </c>
      <c r="W44" s="188"/>
      <c r="X44" s="188"/>
      <c r="Y44" s="603" t="s">
        <v>165</v>
      </c>
    </row>
    <row r="45" spans="2:25">
      <c r="B45" s="575"/>
      <c r="C45" s="309"/>
      <c r="D45" s="128"/>
      <c r="E45" s="128"/>
      <c r="F45" s="271"/>
      <c r="G45" s="589"/>
      <c r="H45" s="236"/>
      <c r="I45" s="236"/>
      <c r="J45" s="236"/>
      <c r="K45" s="236"/>
      <c r="L45" s="236"/>
      <c r="M45" s="236"/>
      <c r="N45" s="595"/>
      <c r="O45" s="183"/>
      <c r="P45" s="189"/>
      <c r="Q45" s="189"/>
      <c r="R45" s="189"/>
      <c r="S45" s="208"/>
      <c r="T45" s="182"/>
      <c r="U45" s="188"/>
      <c r="V45" s="530" t="s">
        <v>419</v>
      </c>
      <c r="W45" s="188"/>
      <c r="X45" s="188"/>
      <c r="Y45" s="603" t="s">
        <v>165</v>
      </c>
    </row>
    <row r="46" spans="2:25">
      <c r="B46" s="575"/>
      <c r="C46" s="309"/>
      <c r="D46" s="128"/>
      <c r="E46" s="128"/>
      <c r="F46" s="271"/>
      <c r="G46" s="589"/>
      <c r="H46" s="236"/>
      <c r="I46" s="236"/>
      <c r="J46" s="236"/>
      <c r="K46" s="236"/>
      <c r="L46" s="236"/>
      <c r="M46" s="236"/>
      <c r="N46" s="595"/>
      <c r="O46" s="183"/>
      <c r="P46" s="189"/>
      <c r="Q46" s="189"/>
      <c r="R46" s="189"/>
      <c r="S46" s="208"/>
      <c r="T46" s="182"/>
      <c r="U46" s="188"/>
      <c r="V46" s="530" t="s">
        <v>419</v>
      </c>
      <c r="W46" s="188"/>
      <c r="X46" s="188"/>
      <c r="Y46" s="603" t="s">
        <v>165</v>
      </c>
    </row>
    <row r="47" spans="2:25">
      <c r="B47" s="575"/>
      <c r="C47" s="309"/>
      <c r="D47" s="128"/>
      <c r="E47" s="128"/>
      <c r="F47" s="271"/>
      <c r="G47" s="589"/>
      <c r="H47" s="236"/>
      <c r="I47" s="236"/>
      <c r="J47" s="236"/>
      <c r="K47" s="236"/>
      <c r="L47" s="236"/>
      <c r="M47" s="236"/>
      <c r="N47" s="595"/>
      <c r="O47" s="183"/>
      <c r="P47" s="189"/>
      <c r="Q47" s="189"/>
      <c r="R47" s="189"/>
      <c r="S47" s="208"/>
      <c r="T47" s="182"/>
      <c r="U47" s="188"/>
      <c r="V47" s="530" t="s">
        <v>419</v>
      </c>
      <c r="W47" s="188"/>
      <c r="X47" s="188"/>
      <c r="Y47" s="603" t="s">
        <v>165</v>
      </c>
    </row>
    <row r="48" spans="2:25">
      <c r="B48" s="532"/>
      <c r="C48" s="185"/>
      <c r="D48" s="191"/>
      <c r="E48" s="191"/>
      <c r="F48" s="204"/>
      <c r="G48" s="182" t="s">
        <v>188</v>
      </c>
      <c r="H48" s="188"/>
      <c r="I48" s="188"/>
      <c r="J48" s="188"/>
      <c r="K48" s="188"/>
      <c r="L48" s="188"/>
      <c r="M48" s="188"/>
      <c r="N48" s="188"/>
      <c r="O48" s="188"/>
      <c r="P48" s="188"/>
      <c r="Q48" s="188"/>
      <c r="R48" s="188"/>
      <c r="S48" s="207"/>
      <c r="T48" s="182"/>
      <c r="U48" s="188"/>
      <c r="V48" s="530" t="s">
        <v>419</v>
      </c>
      <c r="W48" s="188"/>
      <c r="X48" s="188"/>
      <c r="Y48" s="603" t="s">
        <v>165</v>
      </c>
    </row>
    <row r="49" spans="2:25">
      <c r="B49" s="87"/>
      <c r="C49" s="87" t="s">
        <v>550</v>
      </c>
      <c r="D49" s="86" t="s">
        <v>354</v>
      </c>
      <c r="E49" s="87"/>
      <c r="F49" s="87"/>
      <c r="G49" s="87"/>
      <c r="H49" s="87"/>
      <c r="I49" s="87"/>
      <c r="J49" s="87"/>
      <c r="K49" s="87"/>
      <c r="L49" s="87"/>
      <c r="M49" s="87"/>
      <c r="N49" s="87"/>
      <c r="O49" s="87"/>
      <c r="P49" s="87"/>
      <c r="Q49" s="87"/>
      <c r="R49" s="87"/>
      <c r="S49" s="87"/>
      <c r="T49" s="87"/>
      <c r="U49" s="87"/>
      <c r="V49" s="85"/>
      <c r="W49" s="87"/>
      <c r="X49" s="87"/>
      <c r="Y49" s="85"/>
    </row>
    <row r="50" spans="2:25">
      <c r="C50" s="570" t="s">
        <v>43</v>
      </c>
      <c r="D50" s="570" t="s">
        <v>551</v>
      </c>
    </row>
    <row r="51" spans="2:25">
      <c r="C51" s="570" t="s">
        <v>154</v>
      </c>
      <c r="D51" s="570" t="s">
        <v>385</v>
      </c>
    </row>
  </sheetData>
  <mergeCells count="156">
    <mergeCell ref="C3:V3"/>
    <mergeCell ref="O6:Y6"/>
    <mergeCell ref="O7:Y7"/>
    <mergeCell ref="Q8:Y8"/>
    <mergeCell ref="Q9:Y9"/>
    <mergeCell ref="C13:F13"/>
    <mergeCell ref="G13:N13"/>
    <mergeCell ref="O13:S13"/>
    <mergeCell ref="T13:Y13"/>
    <mergeCell ref="G14:N14"/>
    <mergeCell ref="O14:S14"/>
    <mergeCell ref="T14:U14"/>
    <mergeCell ref="W14:X14"/>
    <mergeCell ref="G15:N15"/>
    <mergeCell ref="O15:S15"/>
    <mergeCell ref="T15:U15"/>
    <mergeCell ref="W15:X15"/>
    <mergeCell ref="G16:N16"/>
    <mergeCell ref="O16:S16"/>
    <mergeCell ref="T16:U16"/>
    <mergeCell ref="W16:X16"/>
    <mergeCell ref="G17:N17"/>
    <mergeCell ref="O17:S17"/>
    <mergeCell ref="T17:U17"/>
    <mergeCell ref="W17:X17"/>
    <mergeCell ref="G18:S18"/>
    <mergeCell ref="T18:U18"/>
    <mergeCell ref="W18:X18"/>
    <mergeCell ref="G19:N19"/>
    <mergeCell ref="O19:S19"/>
    <mergeCell ref="T19:U19"/>
    <mergeCell ref="W19:X19"/>
    <mergeCell ref="G20:N20"/>
    <mergeCell ref="O20:S20"/>
    <mergeCell ref="T20:U20"/>
    <mergeCell ref="W20:X20"/>
    <mergeCell ref="G21:N21"/>
    <mergeCell ref="O21:S21"/>
    <mergeCell ref="T21:U21"/>
    <mergeCell ref="W21:X21"/>
    <mergeCell ref="G22:N22"/>
    <mergeCell ref="O22:S22"/>
    <mergeCell ref="T22:U22"/>
    <mergeCell ref="W22:X22"/>
    <mergeCell ref="G23:S23"/>
    <mergeCell ref="T23:U23"/>
    <mergeCell ref="W23:X23"/>
    <mergeCell ref="G24:N24"/>
    <mergeCell ref="O24:S24"/>
    <mergeCell ref="T24:U24"/>
    <mergeCell ref="W24:X24"/>
    <mergeCell ref="G25:N25"/>
    <mergeCell ref="O25:S25"/>
    <mergeCell ref="T25:U25"/>
    <mergeCell ref="W25:X25"/>
    <mergeCell ref="G26:N26"/>
    <mergeCell ref="O26:S26"/>
    <mergeCell ref="T26:U26"/>
    <mergeCell ref="W26:X26"/>
    <mergeCell ref="G27:N27"/>
    <mergeCell ref="O27:S27"/>
    <mergeCell ref="T27:U27"/>
    <mergeCell ref="W27:X27"/>
    <mergeCell ref="G28:S28"/>
    <mergeCell ref="T28:U28"/>
    <mergeCell ref="W28:X28"/>
    <mergeCell ref="G29:N29"/>
    <mergeCell ref="O29:S29"/>
    <mergeCell ref="T29:U29"/>
    <mergeCell ref="W29:X29"/>
    <mergeCell ref="G30:N30"/>
    <mergeCell ref="O30:S30"/>
    <mergeCell ref="T30:U30"/>
    <mergeCell ref="W30:X30"/>
    <mergeCell ref="G31:N31"/>
    <mergeCell ref="O31:S31"/>
    <mergeCell ref="T31:U31"/>
    <mergeCell ref="W31:X31"/>
    <mergeCell ref="G32:N32"/>
    <mergeCell ref="O32:S32"/>
    <mergeCell ref="T32:U32"/>
    <mergeCell ref="W32:X32"/>
    <mergeCell ref="G33:S33"/>
    <mergeCell ref="T33:U33"/>
    <mergeCell ref="W33:X33"/>
    <mergeCell ref="G34:N34"/>
    <mergeCell ref="O34:S34"/>
    <mergeCell ref="T34:U34"/>
    <mergeCell ref="W34:X34"/>
    <mergeCell ref="G35:N35"/>
    <mergeCell ref="O35:S35"/>
    <mergeCell ref="T35:U35"/>
    <mergeCell ref="W35:X35"/>
    <mergeCell ref="G36:N36"/>
    <mergeCell ref="O36:S36"/>
    <mergeCell ref="T36:U36"/>
    <mergeCell ref="W36:X36"/>
    <mergeCell ref="G37:N37"/>
    <mergeCell ref="O37:S37"/>
    <mergeCell ref="T37:U37"/>
    <mergeCell ref="W37:X37"/>
    <mergeCell ref="G38:S38"/>
    <mergeCell ref="T38:U38"/>
    <mergeCell ref="W38:X38"/>
    <mergeCell ref="G39:N39"/>
    <mergeCell ref="O39:S39"/>
    <mergeCell ref="T39:U39"/>
    <mergeCell ref="W39:X39"/>
    <mergeCell ref="G40:N40"/>
    <mergeCell ref="O40:S40"/>
    <mergeCell ref="T40:U40"/>
    <mergeCell ref="W40:X40"/>
    <mergeCell ref="G41:N41"/>
    <mergeCell ref="O41:S41"/>
    <mergeCell ref="T41:U41"/>
    <mergeCell ref="W41:X41"/>
    <mergeCell ref="G42:N42"/>
    <mergeCell ref="O42:S42"/>
    <mergeCell ref="T42:U42"/>
    <mergeCell ref="W42:X42"/>
    <mergeCell ref="G43:S43"/>
    <mergeCell ref="T43:U43"/>
    <mergeCell ref="W43:X43"/>
    <mergeCell ref="G44:N44"/>
    <mergeCell ref="O44:S44"/>
    <mergeCell ref="T44:U44"/>
    <mergeCell ref="W44:X44"/>
    <mergeCell ref="G45:N45"/>
    <mergeCell ref="O45:S45"/>
    <mergeCell ref="T45:U45"/>
    <mergeCell ref="W45:X45"/>
    <mergeCell ref="G46:N46"/>
    <mergeCell ref="O46:S46"/>
    <mergeCell ref="T46:U46"/>
    <mergeCell ref="W46:X46"/>
    <mergeCell ref="G47:N47"/>
    <mergeCell ref="O47:S47"/>
    <mergeCell ref="T47:U47"/>
    <mergeCell ref="W47:X47"/>
    <mergeCell ref="G48:S48"/>
    <mergeCell ref="T48:U48"/>
    <mergeCell ref="W48:X48"/>
    <mergeCell ref="B14:B18"/>
    <mergeCell ref="C14:F18"/>
    <mergeCell ref="B19:B23"/>
    <mergeCell ref="C19:F23"/>
    <mergeCell ref="B24:B28"/>
    <mergeCell ref="C24:F28"/>
    <mergeCell ref="B29:B33"/>
    <mergeCell ref="C29:F33"/>
    <mergeCell ref="B34:B38"/>
    <mergeCell ref="C34:F38"/>
    <mergeCell ref="B39:B43"/>
    <mergeCell ref="C39:F43"/>
    <mergeCell ref="B44:B48"/>
    <mergeCell ref="C44:F48"/>
  </mergeCells>
  <phoneticPr fontId="13" type="Hiragana"/>
  <pageMargins left="0.7" right="0.7" top="0.75" bottom="0.75" header="0.3" footer="0.3"/>
  <pageSetup paperSize="9" scale="96"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AJ78"/>
  <sheetViews>
    <sheetView view="pageBreakPreview" zoomScale="70" zoomScaleSheetLayoutView="70" workbookViewId="0"/>
  </sheetViews>
  <sheetFormatPr defaultRowHeight="10.5"/>
  <cols>
    <col min="1" max="34" width="5" customWidth="1"/>
    <col min="35" max="35" width="55.65625" customWidth="1"/>
    <col min="36" max="36" width="17.65625" customWidth="1"/>
    <col min="37" max="1025" width="8.7578125" customWidth="1"/>
  </cols>
  <sheetData>
    <row r="1" spans="1:36" ht="23.25" customHeight="1">
      <c r="B1" s="606" t="s">
        <v>521</v>
      </c>
    </row>
    <row r="2" spans="1:36" ht="21">
      <c r="A2" s="604" t="s">
        <v>392</v>
      </c>
      <c r="B2" s="604"/>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605"/>
      <c r="AI2" s="605"/>
      <c r="AJ2" s="605"/>
    </row>
    <row r="3" spans="1:36" ht="19.5">
      <c r="A3" s="605"/>
      <c r="B3" s="605"/>
      <c r="C3" s="605"/>
      <c r="D3" s="605"/>
      <c r="E3" s="605"/>
      <c r="F3" s="605"/>
      <c r="G3" s="605"/>
      <c r="H3" s="605"/>
      <c r="I3" s="605"/>
      <c r="J3" s="605"/>
      <c r="K3" s="605"/>
      <c r="L3" s="605"/>
      <c r="M3" s="605"/>
      <c r="N3" s="605"/>
      <c r="O3" s="605"/>
      <c r="P3" s="605"/>
      <c r="Q3" s="605"/>
      <c r="R3" s="605"/>
      <c r="S3" s="605"/>
      <c r="T3" s="605"/>
      <c r="U3" s="605"/>
      <c r="V3" s="605"/>
      <c r="W3" s="605"/>
      <c r="X3" s="605"/>
      <c r="Y3" s="605"/>
      <c r="Z3" s="605"/>
      <c r="AA3" s="605"/>
      <c r="AB3" s="605"/>
      <c r="AC3" s="605"/>
      <c r="AD3" s="605"/>
      <c r="AE3" s="605"/>
      <c r="AF3" s="605"/>
      <c r="AG3" s="605"/>
      <c r="AH3" s="605"/>
      <c r="AI3" s="605" t="s">
        <v>374</v>
      </c>
      <c r="AJ3" s="651" t="str">
        <f>IF(G12="","",VLOOKUP(G12,AI4:AJ8,2,0))</f>
        <v/>
      </c>
    </row>
    <row r="4" spans="1:36" ht="33" customHeight="1">
      <c r="A4" s="605"/>
      <c r="B4" s="607" t="s">
        <v>393</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5"/>
      <c r="AH4" s="605"/>
      <c r="AI4" s="605" t="s">
        <v>104</v>
      </c>
      <c r="AJ4" s="652">
        <v>1</v>
      </c>
    </row>
    <row r="5" spans="1:36" ht="33" customHeight="1">
      <c r="A5" s="605"/>
      <c r="B5" s="607"/>
      <c r="C5" s="607"/>
      <c r="D5" s="607"/>
      <c r="E5" s="607"/>
      <c r="F5" s="607"/>
      <c r="G5" s="607"/>
      <c r="H5" s="607"/>
      <c r="I5" s="607"/>
      <c r="J5" s="607"/>
      <c r="K5" s="607"/>
      <c r="L5" s="607"/>
      <c r="M5" s="607"/>
      <c r="N5" s="607"/>
      <c r="O5" s="607"/>
      <c r="P5" s="607"/>
      <c r="Q5" s="607"/>
      <c r="R5" s="607"/>
      <c r="S5" s="607"/>
      <c r="T5" s="607"/>
      <c r="U5" s="607"/>
      <c r="V5" s="607"/>
      <c r="W5" s="607"/>
      <c r="X5" s="607"/>
      <c r="Y5" s="607"/>
      <c r="Z5" s="607"/>
      <c r="AA5" s="607"/>
      <c r="AB5" s="607"/>
      <c r="AC5" s="607"/>
      <c r="AD5" s="607"/>
      <c r="AE5" s="607"/>
      <c r="AF5" s="607"/>
      <c r="AG5" s="605"/>
      <c r="AH5" s="605"/>
      <c r="AI5" s="605" t="s">
        <v>248</v>
      </c>
      <c r="AJ5" s="652">
        <v>2</v>
      </c>
    </row>
    <row r="6" spans="1:36" ht="33" customHeight="1">
      <c r="A6" s="605"/>
      <c r="B6" s="607"/>
      <c r="C6" s="607"/>
      <c r="D6" s="607"/>
      <c r="E6" s="607"/>
      <c r="F6" s="607"/>
      <c r="G6" s="607"/>
      <c r="H6" s="607"/>
      <c r="I6" s="607"/>
      <c r="J6" s="607"/>
      <c r="K6" s="607"/>
      <c r="L6" s="607"/>
      <c r="M6" s="607"/>
      <c r="N6" s="607"/>
      <c r="O6" s="607"/>
      <c r="P6" s="607"/>
      <c r="Q6" s="607"/>
      <c r="R6" s="607"/>
      <c r="S6" s="607"/>
      <c r="T6" s="607"/>
      <c r="U6" s="607"/>
      <c r="V6" s="607"/>
      <c r="W6" s="607"/>
      <c r="X6" s="607"/>
      <c r="Y6" s="607"/>
      <c r="Z6" s="607"/>
      <c r="AA6" s="607"/>
      <c r="AB6" s="607"/>
      <c r="AC6" s="607"/>
      <c r="AD6" s="607"/>
      <c r="AE6" s="607"/>
      <c r="AF6" s="607"/>
      <c r="AG6" s="605"/>
      <c r="AH6" s="605"/>
      <c r="AI6" s="605" t="s">
        <v>170</v>
      </c>
      <c r="AJ6" s="652">
        <v>3</v>
      </c>
    </row>
    <row r="7" spans="1:36" ht="33" customHeight="1">
      <c r="A7" s="605"/>
      <c r="B7" s="607"/>
      <c r="C7" s="607"/>
      <c r="D7" s="607"/>
      <c r="E7" s="607"/>
      <c r="F7" s="607"/>
      <c r="G7" s="607"/>
      <c r="H7" s="607"/>
      <c r="I7" s="607"/>
      <c r="J7" s="607"/>
      <c r="K7" s="607"/>
      <c r="L7" s="607"/>
      <c r="M7" s="607"/>
      <c r="N7" s="607"/>
      <c r="O7" s="607"/>
      <c r="P7" s="607"/>
      <c r="Q7" s="607"/>
      <c r="R7" s="607"/>
      <c r="S7" s="607"/>
      <c r="T7" s="607"/>
      <c r="U7" s="607"/>
      <c r="V7" s="607"/>
      <c r="W7" s="607"/>
      <c r="X7" s="607"/>
      <c r="Y7" s="607"/>
      <c r="Z7" s="607"/>
      <c r="AA7" s="607"/>
      <c r="AB7" s="607"/>
      <c r="AC7" s="607"/>
      <c r="AD7" s="607"/>
      <c r="AE7" s="607"/>
      <c r="AF7" s="607"/>
      <c r="AG7" s="605"/>
      <c r="AH7" s="605"/>
      <c r="AI7" s="605" t="s">
        <v>16</v>
      </c>
      <c r="AJ7" s="652">
        <v>4</v>
      </c>
    </row>
    <row r="8" spans="1:36" ht="19.5">
      <c r="A8" s="605"/>
      <c r="B8" s="605"/>
      <c r="C8" s="605"/>
      <c r="D8" s="605"/>
      <c r="E8" s="605"/>
      <c r="F8" s="605"/>
      <c r="G8" s="605"/>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605" t="s">
        <v>255</v>
      </c>
      <c r="AJ8" s="652">
        <v>5</v>
      </c>
    </row>
    <row r="9" spans="1:36" ht="19.5">
      <c r="A9" s="605"/>
      <c r="B9" s="608" t="s">
        <v>250</v>
      </c>
      <c r="C9" s="605"/>
      <c r="D9" s="605"/>
      <c r="E9" s="605"/>
      <c r="F9" s="605"/>
      <c r="G9" s="605"/>
      <c r="H9" s="605"/>
      <c r="I9" s="605"/>
      <c r="J9" s="605"/>
      <c r="K9" s="605"/>
      <c r="L9" s="605"/>
      <c r="M9" s="605"/>
      <c r="N9" s="605"/>
      <c r="O9" s="605"/>
      <c r="P9" s="605"/>
      <c r="Q9" s="605"/>
      <c r="R9" s="605"/>
      <c r="S9" s="605"/>
      <c r="T9" s="605"/>
      <c r="U9" s="605"/>
      <c r="V9" s="605"/>
      <c r="W9" s="605"/>
      <c r="X9" s="605"/>
      <c r="Y9" s="605"/>
      <c r="Z9" s="605"/>
      <c r="AA9" s="605"/>
      <c r="AB9" s="605"/>
      <c r="AC9" s="605"/>
      <c r="AD9" s="605"/>
      <c r="AE9" s="605"/>
      <c r="AF9" s="605"/>
      <c r="AG9" s="605"/>
      <c r="AH9" s="605"/>
      <c r="AI9" s="647" t="s">
        <v>396</v>
      </c>
      <c r="AJ9" s="653" t="str">
        <f>IF(AND(COUNTIF(V12,"*")=1,OR(AJ3=1,AJ3=2,)),VLOOKUP(V12,AI10:AJ12,2,0),"")</f>
        <v/>
      </c>
    </row>
    <row r="10" spans="1:36" ht="19.5">
      <c r="A10" s="605"/>
      <c r="B10" s="609" t="s">
        <v>159</v>
      </c>
      <c r="C10" s="609"/>
      <c r="D10" s="609"/>
      <c r="E10" s="609"/>
      <c r="F10" s="609"/>
      <c r="G10" s="619"/>
      <c r="H10" s="619"/>
      <c r="I10" s="619"/>
      <c r="J10" s="619"/>
      <c r="K10" s="609" t="s">
        <v>294</v>
      </c>
      <c r="L10" s="609"/>
      <c r="M10" s="609"/>
      <c r="N10" s="609"/>
      <c r="O10" s="629"/>
      <c r="P10" s="629"/>
      <c r="Q10" s="629"/>
      <c r="R10" s="629"/>
      <c r="S10" s="629"/>
      <c r="T10" s="629"/>
      <c r="U10" s="629"/>
      <c r="V10" s="629"/>
      <c r="W10" s="629"/>
      <c r="X10" s="629"/>
      <c r="Y10" s="629"/>
      <c r="Z10" s="629"/>
      <c r="AA10" s="629"/>
      <c r="AB10" s="629"/>
      <c r="AC10" s="605"/>
      <c r="AD10" s="605"/>
      <c r="AE10" s="605"/>
      <c r="AF10" s="605"/>
      <c r="AG10" s="605"/>
      <c r="AH10" s="605"/>
      <c r="AI10" s="647" t="s">
        <v>398</v>
      </c>
      <c r="AJ10" s="652">
        <v>6</v>
      </c>
    </row>
    <row r="11" spans="1:36" ht="19.5">
      <c r="A11" s="605"/>
      <c r="B11" s="609" t="s">
        <v>344</v>
      </c>
      <c r="C11" s="609"/>
      <c r="D11" s="609"/>
      <c r="E11" s="609"/>
      <c r="F11" s="609"/>
      <c r="G11" s="619"/>
      <c r="H11" s="619"/>
      <c r="I11" s="619"/>
      <c r="J11" s="619"/>
      <c r="K11" s="609" t="s">
        <v>22</v>
      </c>
      <c r="L11" s="609"/>
      <c r="M11" s="609"/>
      <c r="N11" s="609"/>
      <c r="O11" s="619"/>
      <c r="P11" s="619"/>
      <c r="Q11" s="619"/>
      <c r="R11" s="619"/>
      <c r="S11" s="619"/>
      <c r="T11" s="619"/>
      <c r="U11" s="609" t="s">
        <v>399</v>
      </c>
      <c r="V11" s="609"/>
      <c r="W11" s="609"/>
      <c r="X11" s="609"/>
      <c r="Y11" s="619"/>
      <c r="Z11" s="619"/>
      <c r="AA11" s="619"/>
      <c r="AB11" s="619"/>
      <c r="AC11" s="619"/>
      <c r="AD11" s="619"/>
      <c r="AE11" s="619"/>
      <c r="AF11" s="619"/>
      <c r="AG11" s="605"/>
      <c r="AH11" s="605"/>
      <c r="AI11" s="647" t="s">
        <v>139</v>
      </c>
      <c r="AJ11" s="652">
        <v>7</v>
      </c>
    </row>
    <row r="12" spans="1:36" ht="19.5">
      <c r="A12" s="605"/>
      <c r="B12" s="609" t="s">
        <v>305</v>
      </c>
      <c r="C12" s="609"/>
      <c r="D12" s="609"/>
      <c r="E12" s="609"/>
      <c r="F12" s="609"/>
      <c r="G12" s="620"/>
      <c r="H12" s="620"/>
      <c r="I12" s="620"/>
      <c r="J12" s="620"/>
      <c r="K12" s="620"/>
      <c r="L12" s="620"/>
      <c r="M12" s="620"/>
      <c r="N12" s="620"/>
      <c r="O12" s="620"/>
      <c r="P12" s="620"/>
      <c r="Q12" s="620"/>
      <c r="R12" s="609" t="s">
        <v>395</v>
      </c>
      <c r="S12" s="609"/>
      <c r="T12" s="609"/>
      <c r="U12" s="609"/>
      <c r="V12" s="620"/>
      <c r="W12" s="620"/>
      <c r="X12" s="620"/>
      <c r="Y12" s="620"/>
      <c r="Z12" s="620"/>
      <c r="AA12" s="620"/>
      <c r="AB12" s="620"/>
      <c r="AC12" s="605"/>
      <c r="AD12" s="605"/>
      <c r="AE12" s="605"/>
      <c r="AF12" s="605"/>
      <c r="AG12" s="605"/>
      <c r="AH12" s="605"/>
      <c r="AI12" s="647" t="s">
        <v>403</v>
      </c>
      <c r="AJ12" s="652">
        <v>8</v>
      </c>
    </row>
    <row r="13" spans="1:36" ht="18.95" customHeight="1">
      <c r="A13" s="605"/>
      <c r="B13" s="610" t="s">
        <v>262</v>
      </c>
      <c r="C13" s="610"/>
      <c r="D13" s="610"/>
      <c r="E13" s="610"/>
      <c r="F13" s="610"/>
      <c r="G13" s="610"/>
      <c r="H13" s="610"/>
      <c r="I13" s="610"/>
      <c r="J13" s="610"/>
      <c r="K13" s="610"/>
      <c r="L13" s="610"/>
      <c r="M13" s="610"/>
      <c r="N13" s="610"/>
      <c r="O13" s="610"/>
      <c r="P13" s="610"/>
      <c r="Q13" s="610"/>
      <c r="R13" s="610"/>
      <c r="S13" s="610"/>
      <c r="T13" s="610"/>
      <c r="U13" s="610"/>
      <c r="V13" s="610"/>
      <c r="W13" s="610"/>
      <c r="X13" s="610"/>
      <c r="Y13" s="610"/>
      <c r="Z13" s="610"/>
      <c r="AA13" s="610"/>
      <c r="AB13" s="610"/>
      <c r="AC13" s="610"/>
      <c r="AD13" s="610"/>
      <c r="AE13" s="610"/>
      <c r="AF13" s="610"/>
      <c r="AG13" s="605"/>
      <c r="AH13" s="605"/>
      <c r="AI13" s="605"/>
      <c r="AJ13" s="652"/>
    </row>
    <row r="14" spans="1:36" ht="19.5">
      <c r="A14" s="605"/>
      <c r="B14" s="610"/>
      <c r="C14" s="610"/>
      <c r="D14" s="610"/>
      <c r="E14" s="610"/>
      <c r="F14" s="610"/>
      <c r="G14" s="610"/>
      <c r="H14" s="610"/>
      <c r="I14" s="610"/>
      <c r="J14" s="610"/>
      <c r="K14" s="610"/>
      <c r="L14" s="610"/>
      <c r="M14" s="610"/>
      <c r="N14" s="610"/>
      <c r="O14" s="610"/>
      <c r="P14" s="610"/>
      <c r="Q14" s="610"/>
      <c r="R14" s="610"/>
      <c r="S14" s="610"/>
      <c r="T14" s="610"/>
      <c r="U14" s="610"/>
      <c r="V14" s="610"/>
      <c r="W14" s="610"/>
      <c r="X14" s="610"/>
      <c r="Y14" s="610"/>
      <c r="Z14" s="610"/>
      <c r="AA14" s="610"/>
      <c r="AB14" s="610"/>
      <c r="AC14" s="610"/>
      <c r="AD14" s="610"/>
      <c r="AE14" s="610"/>
      <c r="AF14" s="610"/>
      <c r="AG14" s="605"/>
      <c r="AH14" s="605"/>
      <c r="AI14" s="647"/>
      <c r="AJ14" s="605"/>
    </row>
    <row r="15" spans="1:36" ht="19.5">
      <c r="A15" s="605"/>
      <c r="B15" s="605"/>
      <c r="C15" s="605"/>
      <c r="D15" s="605"/>
      <c r="E15" s="605"/>
      <c r="F15" s="605"/>
      <c r="G15" s="605"/>
      <c r="H15" s="605"/>
      <c r="I15" s="605"/>
      <c r="J15" s="605"/>
      <c r="K15" s="605"/>
      <c r="L15" s="605"/>
      <c r="M15" s="605"/>
      <c r="N15" s="605"/>
      <c r="O15" s="605"/>
      <c r="P15" s="605"/>
      <c r="Q15" s="605"/>
      <c r="R15" s="605"/>
      <c r="S15" s="605"/>
      <c r="T15" s="605"/>
      <c r="U15" s="605"/>
      <c r="V15" s="605"/>
      <c r="W15" s="605"/>
      <c r="X15" s="605"/>
      <c r="Y15" s="605"/>
      <c r="Z15" s="605"/>
      <c r="AA15" s="605"/>
      <c r="AB15" s="605"/>
      <c r="AC15" s="605"/>
      <c r="AD15" s="605"/>
      <c r="AE15" s="605"/>
      <c r="AF15" s="605"/>
      <c r="AG15" s="605"/>
      <c r="AH15" s="605"/>
      <c r="AI15" s="647"/>
      <c r="AJ15" s="605"/>
    </row>
    <row r="16" spans="1:36" ht="19.5">
      <c r="A16" s="605"/>
      <c r="B16" s="608" t="s">
        <v>266</v>
      </c>
      <c r="C16" s="605"/>
      <c r="D16" s="605"/>
      <c r="E16" s="605"/>
      <c r="F16" s="605"/>
      <c r="G16" s="605"/>
      <c r="H16" s="605"/>
      <c r="I16" s="605"/>
      <c r="J16" s="605"/>
      <c r="K16" s="605"/>
      <c r="L16" s="605"/>
      <c r="M16" s="605"/>
      <c r="N16" s="605"/>
      <c r="O16" s="605"/>
      <c r="P16" s="605"/>
      <c r="Q16" s="605"/>
      <c r="R16" s="605"/>
      <c r="S16" s="605"/>
      <c r="T16" s="605"/>
      <c r="U16" s="605"/>
      <c r="V16" s="605"/>
      <c r="W16" s="605"/>
      <c r="X16" s="605"/>
      <c r="Y16" s="605"/>
      <c r="Z16" s="605"/>
      <c r="AA16" s="605"/>
      <c r="AB16" s="605"/>
      <c r="AC16" s="605"/>
      <c r="AD16" s="605"/>
      <c r="AE16" s="605"/>
      <c r="AF16" s="605"/>
      <c r="AG16" s="605"/>
      <c r="AH16" s="605"/>
      <c r="AI16" s="647" t="s">
        <v>358</v>
      </c>
      <c r="AJ16" s="605"/>
    </row>
    <row r="17" spans="1:36" ht="19.5">
      <c r="A17" s="605"/>
      <c r="B17" s="611" t="s">
        <v>404</v>
      </c>
      <c r="C17" s="611"/>
      <c r="D17" s="611"/>
      <c r="E17" s="611"/>
      <c r="F17" s="611"/>
      <c r="G17" s="611"/>
      <c r="H17" s="611"/>
      <c r="I17" s="611"/>
      <c r="J17" s="611"/>
      <c r="K17" s="611"/>
      <c r="L17" s="626" t="s">
        <v>140</v>
      </c>
      <c r="M17" s="626"/>
      <c r="N17" s="628"/>
      <c r="O17" s="628"/>
      <c r="P17" s="630" t="s">
        <v>149</v>
      </c>
      <c r="Q17" s="628"/>
      <c r="R17" s="628"/>
      <c r="S17" s="637" t="s">
        <v>165</v>
      </c>
      <c r="T17" s="639"/>
      <c r="U17" s="639"/>
      <c r="V17" s="605"/>
      <c r="W17" s="605"/>
      <c r="X17" s="605"/>
      <c r="Y17" s="605"/>
      <c r="Z17" s="605"/>
      <c r="AA17" s="605"/>
      <c r="AB17" s="605"/>
      <c r="AC17" s="605"/>
      <c r="AD17" s="639"/>
      <c r="AE17" s="639"/>
      <c r="AF17" s="605"/>
      <c r="AG17" s="605"/>
      <c r="AH17" s="605"/>
      <c r="AI17" s="648" t="str">
        <f>L17&amp;N17&amp;P17&amp;Q17&amp;S17&amp;"１日"</f>
        <v>令和年月１日</v>
      </c>
      <c r="AJ17" s="654"/>
    </row>
    <row r="18" spans="1:36" ht="19.5">
      <c r="A18" s="605"/>
      <c r="B18" s="611" t="s">
        <v>202</v>
      </c>
      <c r="C18" s="611"/>
      <c r="D18" s="611"/>
      <c r="E18" s="611"/>
      <c r="F18" s="611"/>
      <c r="G18" s="611"/>
      <c r="H18" s="611"/>
      <c r="I18" s="611"/>
      <c r="J18" s="611"/>
      <c r="K18" s="611"/>
      <c r="L18" s="611"/>
      <c r="M18" s="611"/>
      <c r="N18" s="611"/>
      <c r="O18" s="611"/>
      <c r="P18" s="631"/>
      <c r="Q18" s="631"/>
      <c r="R18" s="631"/>
      <c r="S18" s="638" t="s">
        <v>264</v>
      </c>
      <c r="T18" s="605"/>
      <c r="U18" s="605"/>
      <c r="V18" s="605"/>
      <c r="W18" s="605"/>
      <c r="X18" s="605"/>
      <c r="Y18" s="605"/>
      <c r="Z18" s="605"/>
      <c r="AA18" s="605"/>
      <c r="AB18" s="605"/>
      <c r="AC18" s="605"/>
      <c r="AD18" s="605"/>
      <c r="AE18" s="605"/>
      <c r="AF18" s="605"/>
      <c r="AG18" s="605"/>
      <c r="AH18" s="605"/>
      <c r="AI18" s="647" t="s">
        <v>405</v>
      </c>
      <c r="AJ18" s="655" t="s">
        <v>378</v>
      </c>
    </row>
    <row r="19" spans="1:36" ht="19.5">
      <c r="A19" s="605"/>
      <c r="B19" s="612" t="s">
        <v>407</v>
      </c>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44"/>
      <c r="AA19" s="644"/>
      <c r="AB19" s="644"/>
      <c r="AC19" s="646" t="s">
        <v>264</v>
      </c>
      <c r="AD19" s="605"/>
      <c r="AE19" s="605"/>
      <c r="AF19" s="605"/>
      <c r="AG19" s="605"/>
      <c r="AH19" s="605"/>
      <c r="AI19" s="649" t="e">
        <f>(Z19-P18)/Z19</f>
        <v>#DIV/0!</v>
      </c>
      <c r="AJ19" s="656" t="e">
        <f>AI19</f>
        <v>#DIV/0!</v>
      </c>
    </row>
    <row r="20" spans="1:36" ht="19.5">
      <c r="A20" s="605"/>
      <c r="B20" s="613" t="s">
        <v>289</v>
      </c>
      <c r="C20" s="613"/>
      <c r="D20" s="613"/>
      <c r="E20" s="613"/>
      <c r="F20" s="613"/>
      <c r="G20" s="613"/>
      <c r="H20" s="621" t="str">
        <f>IF(P18="","",IF(AND(H21="否",ROUND(AI19,4)&gt;=0.05),"可","否"))</f>
        <v/>
      </c>
      <c r="I20" s="621"/>
      <c r="J20" s="621"/>
      <c r="K20" s="605"/>
      <c r="L20" s="605"/>
      <c r="M20" s="605"/>
      <c r="N20" s="610"/>
      <c r="O20" s="610"/>
      <c r="P20" s="610"/>
      <c r="Q20" s="610"/>
      <c r="R20" s="610"/>
      <c r="S20" s="610"/>
      <c r="T20" s="610"/>
      <c r="U20" s="610"/>
      <c r="V20" s="610"/>
      <c r="W20" s="610"/>
      <c r="X20" s="610"/>
      <c r="Y20" s="610"/>
      <c r="Z20" s="610"/>
      <c r="AA20" s="610"/>
      <c r="AB20" s="610"/>
      <c r="AC20" s="610"/>
      <c r="AD20" s="610"/>
      <c r="AE20" s="610"/>
      <c r="AF20" s="610"/>
      <c r="AG20" s="605"/>
      <c r="AH20" s="605"/>
      <c r="AI20" s="650" t="s">
        <v>409</v>
      </c>
      <c r="AJ20" s="657" t="s">
        <v>239</v>
      </c>
    </row>
    <row r="21" spans="1:36" ht="19.5">
      <c r="A21" s="605"/>
      <c r="B21" s="614" t="s">
        <v>410</v>
      </c>
      <c r="C21" s="614"/>
      <c r="D21" s="614"/>
      <c r="E21" s="614"/>
      <c r="F21" s="614"/>
      <c r="G21" s="614"/>
      <c r="H21" s="622" t="str">
        <f>IF(N17="","",IF(AND(AI21="可",AJ21="可"),"可","否"))</f>
        <v/>
      </c>
      <c r="I21" s="622"/>
      <c r="J21" s="622"/>
      <c r="K21" s="605"/>
      <c r="L21" s="605"/>
      <c r="M21" s="605"/>
      <c r="N21" s="610"/>
      <c r="O21" s="610"/>
      <c r="P21" s="610"/>
      <c r="Q21" s="610"/>
      <c r="R21" s="610"/>
      <c r="S21" s="610"/>
      <c r="T21" s="610"/>
      <c r="U21" s="610"/>
      <c r="V21" s="610"/>
      <c r="W21" s="610"/>
      <c r="X21" s="610"/>
      <c r="Y21" s="610"/>
      <c r="Z21" s="610"/>
      <c r="AA21" s="605"/>
      <c r="AB21" s="605"/>
      <c r="AC21" s="605"/>
      <c r="AD21" s="605"/>
      <c r="AE21" s="610"/>
      <c r="AF21" s="610"/>
      <c r="AG21" s="605"/>
      <c r="AH21" s="605"/>
      <c r="AI21" s="650" t="str">
        <f>IF(P18="","",IF(OR(AND(AJ9=7,P18&lt;=750),(AND(AJ9=8,P18&lt;=900))),"可","否"))</f>
        <v/>
      </c>
      <c r="AJ21" s="658" t="str">
        <f>IF(AND(N17=3,OR(Q17=2,Q17=3)),"否","可")</f>
        <v>可</v>
      </c>
    </row>
    <row r="22" spans="1:36" ht="25.15" customHeight="1">
      <c r="A22" s="605"/>
      <c r="B22" s="615" t="s">
        <v>36</v>
      </c>
      <c r="C22" s="615"/>
      <c r="D22" s="615"/>
      <c r="E22" s="615"/>
      <c r="F22" s="615"/>
      <c r="G22" s="615"/>
      <c r="H22" s="615"/>
      <c r="I22" s="615"/>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15"/>
      <c r="AG22" s="605"/>
      <c r="AH22" s="605"/>
      <c r="AI22" s="605"/>
      <c r="AJ22" s="605"/>
    </row>
    <row r="23" spans="1:36" ht="25.15" customHeight="1">
      <c r="A23" s="605"/>
      <c r="B23" s="615"/>
      <c r="C23" s="615"/>
      <c r="D23" s="615"/>
      <c r="E23" s="615"/>
      <c r="F23" s="615"/>
      <c r="G23" s="615"/>
      <c r="H23" s="615"/>
      <c r="I23" s="615"/>
      <c r="J23" s="615"/>
      <c r="K23" s="615"/>
      <c r="L23" s="615"/>
      <c r="M23" s="615"/>
      <c r="N23" s="615"/>
      <c r="O23" s="615"/>
      <c r="P23" s="615"/>
      <c r="Q23" s="615"/>
      <c r="R23" s="615"/>
      <c r="S23" s="615"/>
      <c r="T23" s="615"/>
      <c r="U23" s="615"/>
      <c r="V23" s="615"/>
      <c r="W23" s="615"/>
      <c r="X23" s="615"/>
      <c r="Y23" s="615"/>
      <c r="Z23" s="615"/>
      <c r="AA23" s="615"/>
      <c r="AB23" s="615"/>
      <c r="AC23" s="615"/>
      <c r="AD23" s="615"/>
      <c r="AE23" s="615"/>
      <c r="AF23" s="615"/>
      <c r="AG23" s="605"/>
      <c r="AH23" s="605"/>
      <c r="AI23" s="605"/>
      <c r="AJ23" s="605"/>
    </row>
    <row r="24" spans="1:36" ht="25.15" customHeight="1">
      <c r="A24" s="605"/>
      <c r="B24" s="615"/>
      <c r="C24" s="615"/>
      <c r="D24" s="615"/>
      <c r="E24" s="615"/>
      <c r="F24" s="615"/>
      <c r="G24" s="615"/>
      <c r="H24" s="615"/>
      <c r="I24" s="615"/>
      <c r="J24" s="615"/>
      <c r="K24" s="615"/>
      <c r="L24" s="615"/>
      <c r="M24" s="615"/>
      <c r="N24" s="615"/>
      <c r="O24" s="615"/>
      <c r="P24" s="615"/>
      <c r="Q24" s="615"/>
      <c r="R24" s="615"/>
      <c r="S24" s="615"/>
      <c r="T24" s="615"/>
      <c r="U24" s="615"/>
      <c r="V24" s="615"/>
      <c r="W24" s="615"/>
      <c r="X24" s="615"/>
      <c r="Y24" s="615"/>
      <c r="Z24" s="615"/>
      <c r="AA24" s="615"/>
      <c r="AB24" s="615"/>
      <c r="AC24" s="615"/>
      <c r="AD24" s="615"/>
      <c r="AE24" s="615"/>
      <c r="AF24" s="615"/>
      <c r="AG24" s="605"/>
      <c r="AH24" s="605"/>
      <c r="AI24" s="605"/>
      <c r="AJ24" s="605"/>
    </row>
    <row r="25" spans="1:36" ht="25.15" customHeight="1">
      <c r="A25" s="605"/>
      <c r="B25" s="615"/>
      <c r="C25" s="615"/>
      <c r="D25" s="615"/>
      <c r="E25" s="615"/>
      <c r="F25" s="615"/>
      <c r="G25" s="615"/>
      <c r="H25" s="615"/>
      <c r="I25" s="615"/>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15"/>
      <c r="AG25" s="605"/>
      <c r="AH25" s="605"/>
      <c r="AI25" s="605"/>
      <c r="AJ25" s="605"/>
    </row>
    <row r="26" spans="1:36" ht="25.15" customHeight="1">
      <c r="A26" s="605"/>
      <c r="B26" s="615"/>
      <c r="C26" s="615"/>
      <c r="D26" s="615"/>
      <c r="E26" s="615"/>
      <c r="F26" s="615"/>
      <c r="G26" s="615"/>
      <c r="H26" s="615"/>
      <c r="I26" s="615"/>
      <c r="J26" s="615"/>
      <c r="K26" s="615"/>
      <c r="L26" s="615"/>
      <c r="M26" s="615"/>
      <c r="N26" s="615"/>
      <c r="O26" s="615"/>
      <c r="P26" s="615"/>
      <c r="Q26" s="615"/>
      <c r="R26" s="615"/>
      <c r="S26" s="615"/>
      <c r="T26" s="615"/>
      <c r="U26" s="615"/>
      <c r="V26" s="615"/>
      <c r="W26" s="615"/>
      <c r="X26" s="615"/>
      <c r="Y26" s="615"/>
      <c r="Z26" s="615"/>
      <c r="AA26" s="615"/>
      <c r="AB26" s="615"/>
      <c r="AC26" s="615"/>
      <c r="AD26" s="615"/>
      <c r="AE26" s="615"/>
      <c r="AF26" s="615"/>
      <c r="AG26" s="605"/>
      <c r="AH26" s="605"/>
      <c r="AI26" s="605"/>
      <c r="AJ26" s="605"/>
    </row>
    <row r="27" spans="1:36" ht="25.15" customHeight="1">
      <c r="A27" s="605"/>
      <c r="B27" s="615"/>
      <c r="C27" s="615"/>
      <c r="D27" s="615"/>
      <c r="E27" s="615"/>
      <c r="F27" s="615"/>
      <c r="G27" s="615"/>
      <c r="H27" s="615"/>
      <c r="I27" s="615"/>
      <c r="J27" s="615"/>
      <c r="K27" s="615"/>
      <c r="L27" s="615"/>
      <c r="M27" s="615"/>
      <c r="N27" s="615"/>
      <c r="O27" s="615"/>
      <c r="P27" s="615"/>
      <c r="Q27" s="615"/>
      <c r="R27" s="615"/>
      <c r="S27" s="615"/>
      <c r="T27" s="615"/>
      <c r="U27" s="615"/>
      <c r="V27" s="615"/>
      <c r="W27" s="615"/>
      <c r="X27" s="615"/>
      <c r="Y27" s="615"/>
      <c r="Z27" s="615"/>
      <c r="AA27" s="615"/>
      <c r="AB27" s="615"/>
      <c r="AC27" s="615"/>
      <c r="AD27" s="615"/>
      <c r="AE27" s="615"/>
      <c r="AF27" s="615"/>
      <c r="AG27" s="605"/>
      <c r="AH27" s="605"/>
      <c r="AI27" s="605"/>
      <c r="AJ27" s="605"/>
    </row>
    <row r="28" spans="1:36" ht="25.15" customHeight="1">
      <c r="A28" s="605"/>
      <c r="B28" s="615"/>
      <c r="C28" s="615"/>
      <c r="D28" s="615"/>
      <c r="E28" s="615"/>
      <c r="F28" s="615"/>
      <c r="G28" s="615"/>
      <c r="H28" s="615"/>
      <c r="I28" s="615"/>
      <c r="J28" s="615"/>
      <c r="K28" s="615"/>
      <c r="L28" s="615"/>
      <c r="M28" s="615"/>
      <c r="N28" s="615"/>
      <c r="O28" s="615"/>
      <c r="P28" s="615"/>
      <c r="Q28" s="615"/>
      <c r="R28" s="615"/>
      <c r="S28" s="615"/>
      <c r="T28" s="615"/>
      <c r="U28" s="615"/>
      <c r="V28" s="615"/>
      <c r="W28" s="615"/>
      <c r="X28" s="615"/>
      <c r="Y28" s="615"/>
      <c r="Z28" s="615"/>
      <c r="AA28" s="615"/>
      <c r="AB28" s="615"/>
      <c r="AC28" s="615"/>
      <c r="AD28" s="615"/>
      <c r="AE28" s="615"/>
      <c r="AF28" s="615"/>
      <c r="AG28" s="605"/>
      <c r="AH28" s="605"/>
      <c r="AI28" s="605"/>
      <c r="AJ28" s="605"/>
    </row>
    <row r="29" spans="1:36" ht="25.15" customHeight="1">
      <c r="A29" s="605"/>
      <c r="B29" s="615"/>
      <c r="C29" s="615"/>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05"/>
      <c r="AH29" s="605"/>
      <c r="AI29" s="605"/>
      <c r="AJ29" s="605"/>
    </row>
    <row r="30" spans="1:36" ht="19.5">
      <c r="A30" s="605"/>
      <c r="B30" s="605"/>
      <c r="C30" s="605"/>
      <c r="D30" s="605"/>
      <c r="E30" s="605"/>
      <c r="F30" s="605"/>
      <c r="G30" s="605"/>
      <c r="H30" s="605"/>
      <c r="I30" s="605"/>
      <c r="J30" s="605"/>
      <c r="K30" s="605"/>
      <c r="L30" s="605"/>
      <c r="M30" s="605"/>
      <c r="N30" s="605"/>
      <c r="O30" s="605"/>
      <c r="P30" s="605"/>
      <c r="Q30" s="605"/>
      <c r="R30" s="605"/>
      <c r="S30" s="605"/>
      <c r="T30" s="605"/>
      <c r="U30" s="605"/>
      <c r="V30" s="605"/>
      <c r="W30" s="605"/>
      <c r="X30" s="605"/>
      <c r="Y30" s="605"/>
      <c r="Z30" s="605"/>
      <c r="AA30" s="605"/>
      <c r="AB30" s="605"/>
      <c r="AC30" s="605"/>
      <c r="AD30" s="605"/>
      <c r="AE30" s="605"/>
      <c r="AF30" s="605"/>
      <c r="AG30" s="605"/>
      <c r="AH30" s="605"/>
      <c r="AI30" s="605"/>
      <c r="AJ30" s="605"/>
    </row>
    <row r="31" spans="1:36" ht="19.5">
      <c r="A31" s="605"/>
      <c r="B31" s="616" t="s">
        <v>411</v>
      </c>
      <c r="C31" s="616"/>
      <c r="D31" s="616"/>
      <c r="E31" s="616"/>
      <c r="F31" s="616"/>
      <c r="G31" s="616"/>
      <c r="H31" s="616"/>
      <c r="I31" s="616"/>
      <c r="J31" s="605"/>
      <c r="K31" s="623" t="s">
        <v>363</v>
      </c>
      <c r="L31" s="605"/>
      <c r="M31" s="605"/>
      <c r="N31" s="605"/>
      <c r="O31" s="605"/>
      <c r="P31" s="605"/>
      <c r="Q31" s="605"/>
      <c r="R31" s="605"/>
      <c r="S31" s="605"/>
      <c r="T31" s="605"/>
      <c r="U31" s="605"/>
      <c r="V31" s="605"/>
      <c r="W31" s="605"/>
      <c r="X31" s="605"/>
      <c r="Y31" s="605"/>
      <c r="Z31" s="605"/>
      <c r="AA31" s="605"/>
      <c r="AB31" s="605"/>
      <c r="AC31" s="605"/>
      <c r="AD31" s="605"/>
      <c r="AE31" s="605"/>
      <c r="AF31" s="605"/>
      <c r="AG31" s="605"/>
      <c r="AH31" s="605"/>
      <c r="AI31" s="605"/>
      <c r="AJ31" s="605"/>
    </row>
    <row r="32" spans="1:36" ht="19.5">
      <c r="A32" s="605"/>
      <c r="B32" s="608" t="s">
        <v>185</v>
      </c>
      <c r="C32" s="605"/>
      <c r="D32" s="605"/>
      <c r="E32" s="605"/>
      <c r="F32" s="605"/>
      <c r="G32" s="605"/>
      <c r="H32" s="605"/>
      <c r="I32" s="605"/>
      <c r="J32" s="605"/>
      <c r="K32" s="605"/>
      <c r="L32" s="605"/>
      <c r="M32" s="605"/>
      <c r="N32" s="605"/>
      <c r="O32" s="605"/>
      <c r="P32" s="605"/>
      <c r="Q32" s="605"/>
      <c r="R32" s="605"/>
      <c r="S32" s="605"/>
      <c r="T32" s="605"/>
      <c r="U32" s="605"/>
      <c r="V32" s="605"/>
      <c r="W32" s="605"/>
      <c r="X32" s="605"/>
      <c r="Y32" s="605"/>
      <c r="Z32" s="605"/>
      <c r="AA32" s="605"/>
      <c r="AB32" s="605"/>
      <c r="AC32" s="605"/>
      <c r="AD32" s="605"/>
      <c r="AE32" s="605"/>
      <c r="AF32" s="605"/>
      <c r="AG32" s="605"/>
      <c r="AH32" s="605"/>
      <c r="AI32" s="605"/>
      <c r="AJ32" s="605"/>
    </row>
    <row r="33" spans="1:36" ht="18.95" customHeight="1">
      <c r="A33" s="605"/>
      <c r="B33" s="609"/>
      <c r="C33" s="609"/>
      <c r="D33" s="609"/>
      <c r="E33" s="609"/>
      <c r="F33" s="609"/>
      <c r="G33" s="609"/>
      <c r="H33" s="609"/>
      <c r="I33" s="609"/>
      <c r="J33" s="609"/>
      <c r="K33" s="609"/>
      <c r="L33" s="609" t="s">
        <v>364</v>
      </c>
      <c r="M33" s="609"/>
      <c r="N33" s="609"/>
      <c r="O33" s="609"/>
      <c r="P33" s="609"/>
      <c r="Q33" s="632" t="s">
        <v>413</v>
      </c>
      <c r="R33" s="632"/>
      <c r="S33" s="632"/>
      <c r="T33" s="632"/>
      <c r="U33" s="609" t="s">
        <v>301</v>
      </c>
      <c r="V33" s="609"/>
      <c r="W33" s="609"/>
      <c r="X33" s="609"/>
      <c r="Y33" s="641"/>
      <c r="Z33" s="641"/>
      <c r="AA33" s="643" t="s">
        <v>414</v>
      </c>
      <c r="AB33" s="643"/>
      <c r="AC33" s="643"/>
      <c r="AD33" s="643"/>
      <c r="AE33" s="605"/>
      <c r="AF33" s="605"/>
      <c r="AG33" s="605"/>
      <c r="AH33" s="639"/>
      <c r="AI33" s="639"/>
      <c r="AJ33" s="639"/>
    </row>
    <row r="34" spans="1:36" ht="19.5">
      <c r="A34" s="605"/>
      <c r="B34" s="609"/>
      <c r="C34" s="609"/>
      <c r="D34" s="609"/>
      <c r="E34" s="609"/>
      <c r="F34" s="609"/>
      <c r="G34" s="609"/>
      <c r="H34" s="609"/>
      <c r="I34" s="609"/>
      <c r="J34" s="609"/>
      <c r="K34" s="609"/>
      <c r="L34" s="609"/>
      <c r="M34" s="609"/>
      <c r="N34" s="609"/>
      <c r="O34" s="609"/>
      <c r="P34" s="609"/>
      <c r="Q34" s="632"/>
      <c r="R34" s="632"/>
      <c r="S34" s="632"/>
      <c r="T34" s="632"/>
      <c r="U34" s="609"/>
      <c r="V34" s="609"/>
      <c r="W34" s="609"/>
      <c r="X34" s="609"/>
      <c r="Y34" s="641"/>
      <c r="Z34" s="641"/>
      <c r="AA34" s="643"/>
      <c r="AB34" s="643"/>
      <c r="AC34" s="643"/>
      <c r="AD34" s="643"/>
      <c r="AE34" s="605"/>
      <c r="AF34" s="605"/>
      <c r="AG34" s="605"/>
      <c r="AH34" s="639"/>
      <c r="AI34" s="639"/>
      <c r="AJ34" s="639"/>
    </row>
    <row r="35" spans="1:36" ht="19.5">
      <c r="A35" s="605"/>
      <c r="B35" s="611" t="s">
        <v>404</v>
      </c>
      <c r="C35" s="611"/>
      <c r="D35" s="611"/>
      <c r="E35" s="611"/>
      <c r="F35" s="611"/>
      <c r="G35" s="611"/>
      <c r="H35" s="611"/>
      <c r="I35" s="611"/>
      <c r="J35" s="611"/>
      <c r="K35" s="611"/>
      <c r="L35" s="627" t="str">
        <f>IF(N17="","",EOMONTH(AI17,0))</f>
        <v/>
      </c>
      <c r="M35" s="627"/>
      <c r="N35" s="627"/>
      <c r="O35" s="627"/>
      <c r="P35" s="627"/>
      <c r="Q35" s="633" t="str">
        <f>IF($P$18=0,"",$P$18)</f>
        <v/>
      </c>
      <c r="R35" s="633"/>
      <c r="S35" s="633"/>
      <c r="T35" s="633"/>
      <c r="U35" s="640" t="str">
        <f t="shared" ref="U35:U40" si="0">IF(Q35="","",ROUND(($Z$19-Q35)/$Z$19,4))</f>
        <v/>
      </c>
      <c r="V35" s="640"/>
      <c r="W35" s="640"/>
      <c r="X35" s="640"/>
      <c r="Y35" s="641"/>
      <c r="Z35" s="641"/>
      <c r="AA35" s="635"/>
      <c r="AB35" s="635"/>
      <c r="AC35" s="635"/>
      <c r="AD35" s="635"/>
      <c r="AE35" s="605"/>
      <c r="AF35" s="605"/>
      <c r="AG35" s="605"/>
      <c r="AH35" s="639"/>
      <c r="AI35" s="639"/>
      <c r="AJ35" s="639"/>
    </row>
    <row r="36" spans="1:36" ht="19.5">
      <c r="A36" s="605"/>
      <c r="B36" s="611" t="s">
        <v>406</v>
      </c>
      <c r="C36" s="611"/>
      <c r="D36" s="611"/>
      <c r="E36" s="611"/>
      <c r="F36" s="611"/>
      <c r="G36" s="611"/>
      <c r="H36" s="611"/>
      <c r="I36" s="611"/>
      <c r="J36" s="611"/>
      <c r="K36" s="611"/>
      <c r="L36" s="627" t="str">
        <f t="shared" ref="L36:L42" si="1">IF($N$17="","",EOMONTH(L35,1))</f>
        <v/>
      </c>
      <c r="M36" s="627"/>
      <c r="N36" s="627"/>
      <c r="O36" s="627"/>
      <c r="P36" s="627"/>
      <c r="Q36" s="634"/>
      <c r="R36" s="634"/>
      <c r="S36" s="634"/>
      <c r="T36" s="634"/>
      <c r="U36" s="640" t="str">
        <f t="shared" si="0"/>
        <v/>
      </c>
      <c r="V36" s="640"/>
      <c r="W36" s="640"/>
      <c r="X36" s="640"/>
      <c r="Y36" s="641"/>
      <c r="Z36" s="641"/>
      <c r="AA36" s="635"/>
      <c r="AB36" s="635"/>
      <c r="AC36" s="635"/>
      <c r="AD36" s="635"/>
      <c r="AE36" s="605"/>
      <c r="AF36" s="605"/>
      <c r="AG36" s="605"/>
      <c r="AH36" s="639"/>
      <c r="AI36" s="639"/>
      <c r="AJ36" s="639"/>
    </row>
    <row r="37" spans="1:36" ht="19.5">
      <c r="A37" s="605"/>
      <c r="B37" s="611" t="s">
        <v>193</v>
      </c>
      <c r="C37" s="611"/>
      <c r="D37" s="611"/>
      <c r="E37" s="611"/>
      <c r="F37" s="611"/>
      <c r="G37" s="611"/>
      <c r="H37" s="611"/>
      <c r="I37" s="611"/>
      <c r="J37" s="611"/>
      <c r="K37" s="611"/>
      <c r="L37" s="627" t="str">
        <f t="shared" si="1"/>
        <v/>
      </c>
      <c r="M37" s="627"/>
      <c r="N37" s="627"/>
      <c r="O37" s="627"/>
      <c r="P37" s="627"/>
      <c r="Q37" s="634"/>
      <c r="R37" s="634"/>
      <c r="S37" s="634"/>
      <c r="T37" s="634"/>
      <c r="U37" s="640" t="str">
        <f t="shared" si="0"/>
        <v/>
      </c>
      <c r="V37" s="640"/>
      <c r="W37" s="640"/>
      <c r="X37" s="640"/>
      <c r="Y37" s="641"/>
      <c r="Z37" s="641"/>
      <c r="AA37" s="622" t="str">
        <f t="shared" ref="AA37:AA42" si="2">IF(U35="","",IF(AND($H$20="可",U35&gt;=0.05),"可","否"))</f>
        <v/>
      </c>
      <c r="AB37" s="622"/>
      <c r="AC37" s="622"/>
      <c r="AD37" s="622"/>
      <c r="AE37" s="605"/>
      <c r="AF37" s="605"/>
      <c r="AG37" s="605"/>
      <c r="AH37" s="639"/>
      <c r="AI37" s="639"/>
      <c r="AJ37" s="639"/>
    </row>
    <row r="38" spans="1:36" ht="19.5">
      <c r="A38" s="605"/>
      <c r="B38" s="611" t="s">
        <v>415</v>
      </c>
      <c r="C38" s="611"/>
      <c r="D38" s="611"/>
      <c r="E38" s="611"/>
      <c r="F38" s="611"/>
      <c r="G38" s="611"/>
      <c r="H38" s="611"/>
      <c r="I38" s="611"/>
      <c r="J38" s="611"/>
      <c r="K38" s="611"/>
      <c r="L38" s="627" t="str">
        <f t="shared" si="1"/>
        <v/>
      </c>
      <c r="M38" s="627"/>
      <c r="N38" s="627"/>
      <c r="O38" s="627"/>
      <c r="P38" s="627"/>
      <c r="Q38" s="634"/>
      <c r="R38" s="634"/>
      <c r="S38" s="634"/>
      <c r="T38" s="634"/>
      <c r="U38" s="640" t="str">
        <f t="shared" si="0"/>
        <v/>
      </c>
      <c r="V38" s="640"/>
      <c r="W38" s="640"/>
      <c r="X38" s="640"/>
      <c r="Y38" s="641"/>
      <c r="Z38" s="641"/>
      <c r="AA38" s="622" t="str">
        <f t="shared" si="2"/>
        <v/>
      </c>
      <c r="AB38" s="622"/>
      <c r="AC38" s="622"/>
      <c r="AD38" s="622"/>
      <c r="AE38" s="605"/>
      <c r="AF38" s="605"/>
      <c r="AG38" s="605"/>
      <c r="AH38" s="639"/>
      <c r="AI38" s="639"/>
      <c r="AJ38" s="639"/>
    </row>
    <row r="39" spans="1:36" ht="18.95" customHeight="1">
      <c r="A39" s="605"/>
      <c r="B39" s="611" t="s">
        <v>416</v>
      </c>
      <c r="C39" s="611"/>
      <c r="D39" s="611"/>
      <c r="E39" s="611"/>
      <c r="F39" s="611"/>
      <c r="G39" s="611"/>
      <c r="H39" s="611"/>
      <c r="I39" s="611"/>
      <c r="J39" s="611"/>
      <c r="K39" s="611"/>
      <c r="L39" s="627" t="str">
        <f t="shared" si="1"/>
        <v/>
      </c>
      <c r="M39" s="627"/>
      <c r="N39" s="627"/>
      <c r="O39" s="627"/>
      <c r="P39" s="627"/>
      <c r="Q39" s="634"/>
      <c r="R39" s="634"/>
      <c r="S39" s="634"/>
      <c r="T39" s="634"/>
      <c r="U39" s="640" t="str">
        <f t="shared" si="0"/>
        <v/>
      </c>
      <c r="V39" s="640"/>
      <c r="W39" s="640"/>
      <c r="X39" s="640"/>
      <c r="Y39" s="642" t="s">
        <v>14</v>
      </c>
      <c r="Z39" s="642"/>
      <c r="AA39" s="622" t="str">
        <f t="shared" si="2"/>
        <v/>
      </c>
      <c r="AB39" s="622"/>
      <c r="AC39" s="622"/>
      <c r="AD39" s="622"/>
      <c r="AE39" s="605"/>
      <c r="AF39" s="605"/>
      <c r="AG39" s="605"/>
      <c r="AH39" s="639"/>
      <c r="AI39" s="639"/>
      <c r="AJ39" s="639"/>
    </row>
    <row r="40" spans="1:36" ht="19.5">
      <c r="A40" s="605"/>
      <c r="B40" s="611" t="s">
        <v>418</v>
      </c>
      <c r="C40" s="611"/>
      <c r="D40" s="611"/>
      <c r="E40" s="611"/>
      <c r="F40" s="611"/>
      <c r="G40" s="611"/>
      <c r="H40" s="611"/>
      <c r="I40" s="611"/>
      <c r="J40" s="611"/>
      <c r="K40" s="611"/>
      <c r="L40" s="627" t="str">
        <f t="shared" si="1"/>
        <v/>
      </c>
      <c r="M40" s="627"/>
      <c r="N40" s="627"/>
      <c r="O40" s="627"/>
      <c r="P40" s="627"/>
      <c r="Q40" s="634"/>
      <c r="R40" s="634"/>
      <c r="S40" s="634"/>
      <c r="T40" s="634"/>
      <c r="U40" s="640" t="str">
        <f t="shared" si="0"/>
        <v/>
      </c>
      <c r="V40" s="640"/>
      <c r="W40" s="640"/>
      <c r="X40" s="640"/>
      <c r="Y40" s="642"/>
      <c r="Z40" s="642"/>
      <c r="AA40" s="645" t="str">
        <f t="shared" si="2"/>
        <v/>
      </c>
      <c r="AB40" s="645"/>
      <c r="AC40" s="645"/>
      <c r="AD40" s="645"/>
      <c r="AE40" s="605"/>
      <c r="AF40" s="605"/>
      <c r="AG40" s="605"/>
      <c r="AH40" s="639"/>
      <c r="AI40" s="639"/>
      <c r="AJ40" s="639"/>
    </row>
    <row r="41" spans="1:36" ht="19.5">
      <c r="A41" s="605"/>
      <c r="B41" s="611"/>
      <c r="C41" s="611"/>
      <c r="D41" s="611"/>
      <c r="E41" s="611"/>
      <c r="F41" s="611"/>
      <c r="G41" s="611"/>
      <c r="H41" s="611"/>
      <c r="I41" s="611"/>
      <c r="J41" s="611"/>
      <c r="K41" s="611"/>
      <c r="L41" s="627" t="str">
        <f t="shared" si="1"/>
        <v/>
      </c>
      <c r="M41" s="627"/>
      <c r="N41" s="627"/>
      <c r="O41" s="627"/>
      <c r="P41" s="627"/>
      <c r="Q41" s="635"/>
      <c r="R41" s="635"/>
      <c r="S41" s="635"/>
      <c r="T41" s="635"/>
      <c r="U41" s="635"/>
      <c r="V41" s="635"/>
      <c r="W41" s="635"/>
      <c r="X41" s="635"/>
      <c r="Y41" s="642"/>
      <c r="Z41" s="642"/>
      <c r="AA41" s="622" t="str">
        <f t="shared" si="2"/>
        <v/>
      </c>
      <c r="AB41" s="622"/>
      <c r="AC41" s="622"/>
      <c r="AD41" s="622"/>
      <c r="AE41" s="605"/>
      <c r="AF41" s="605"/>
      <c r="AG41" s="605"/>
      <c r="AH41" s="639"/>
      <c r="AI41" s="639"/>
      <c r="AJ41" s="639"/>
    </row>
    <row r="42" spans="1:36" ht="19.5">
      <c r="A42" s="605"/>
      <c r="B42" s="611" t="s">
        <v>420</v>
      </c>
      <c r="C42" s="611"/>
      <c r="D42" s="611"/>
      <c r="E42" s="611"/>
      <c r="F42" s="611"/>
      <c r="G42" s="611"/>
      <c r="H42" s="611"/>
      <c r="I42" s="611"/>
      <c r="J42" s="611"/>
      <c r="K42" s="611"/>
      <c r="L42" s="627" t="str">
        <f t="shared" si="1"/>
        <v/>
      </c>
      <c r="M42" s="627"/>
      <c r="N42" s="627"/>
      <c r="O42" s="627"/>
      <c r="P42" s="627"/>
      <c r="Q42" s="636"/>
      <c r="R42" s="636"/>
      <c r="S42" s="636"/>
      <c r="T42" s="636"/>
      <c r="U42" s="636"/>
      <c r="V42" s="636"/>
      <c r="W42" s="636"/>
      <c r="X42" s="636"/>
      <c r="Y42" s="642"/>
      <c r="Z42" s="642"/>
      <c r="AA42" s="622" t="str">
        <f t="shared" si="2"/>
        <v/>
      </c>
      <c r="AB42" s="622"/>
      <c r="AC42" s="622"/>
      <c r="AD42" s="622"/>
      <c r="AE42" s="605"/>
      <c r="AF42" s="605"/>
      <c r="AG42" s="605"/>
      <c r="AH42" s="639"/>
      <c r="AI42" s="639"/>
      <c r="AJ42" s="639"/>
    </row>
    <row r="43" spans="1:36" ht="23.1" customHeight="1">
      <c r="A43" s="605"/>
      <c r="B43" s="617" t="s">
        <v>595</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05"/>
      <c r="AH43" s="605"/>
      <c r="AI43" s="605"/>
      <c r="AJ43" s="605"/>
    </row>
    <row r="44" spans="1:36" ht="23.1" customHeight="1">
      <c r="A44" s="605"/>
      <c r="B44" s="617"/>
      <c r="C44" s="617"/>
      <c r="D44" s="617"/>
      <c r="E44" s="617"/>
      <c r="F44" s="617"/>
      <c r="G44" s="617"/>
      <c r="H44" s="617"/>
      <c r="I44" s="617"/>
      <c r="J44" s="617"/>
      <c r="K44" s="617"/>
      <c r="L44" s="617"/>
      <c r="M44" s="617"/>
      <c r="N44" s="617"/>
      <c r="O44" s="617"/>
      <c r="P44" s="617"/>
      <c r="Q44" s="617"/>
      <c r="R44" s="617"/>
      <c r="S44" s="617"/>
      <c r="T44" s="617"/>
      <c r="U44" s="617"/>
      <c r="V44" s="617"/>
      <c r="W44" s="617"/>
      <c r="X44" s="617"/>
      <c r="Y44" s="617"/>
      <c r="Z44" s="617"/>
      <c r="AA44" s="617"/>
      <c r="AB44" s="617"/>
      <c r="AC44" s="617"/>
      <c r="AD44" s="617"/>
      <c r="AE44" s="617"/>
      <c r="AF44" s="617"/>
      <c r="AG44" s="605"/>
      <c r="AH44" s="605"/>
      <c r="AI44" s="605"/>
      <c r="AJ44" s="605"/>
    </row>
    <row r="45" spans="1:36" ht="23.1" customHeight="1">
      <c r="A45" s="605"/>
      <c r="B45" s="617"/>
      <c r="C45" s="617"/>
      <c r="D45" s="617"/>
      <c r="E45" s="617"/>
      <c r="F45" s="617"/>
      <c r="G45" s="617"/>
      <c r="H45" s="617"/>
      <c r="I45" s="617"/>
      <c r="J45" s="617"/>
      <c r="K45" s="617"/>
      <c r="L45" s="617"/>
      <c r="M45" s="617"/>
      <c r="N45" s="617"/>
      <c r="O45" s="617"/>
      <c r="P45" s="617"/>
      <c r="Q45" s="617"/>
      <c r="R45" s="617"/>
      <c r="S45" s="617"/>
      <c r="T45" s="617"/>
      <c r="U45" s="617"/>
      <c r="V45" s="617"/>
      <c r="W45" s="617"/>
      <c r="X45" s="617"/>
      <c r="Y45" s="617"/>
      <c r="Z45" s="617"/>
      <c r="AA45" s="617"/>
      <c r="AB45" s="617"/>
      <c r="AC45" s="617"/>
      <c r="AD45" s="617"/>
      <c r="AE45" s="617"/>
      <c r="AF45" s="617"/>
      <c r="AG45" s="605"/>
      <c r="AH45" s="605"/>
      <c r="AI45" s="605"/>
      <c r="AJ45" s="605"/>
    </row>
    <row r="46" spans="1:36" ht="19.5">
      <c r="A46" s="605"/>
      <c r="B46" s="605"/>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row>
    <row r="47" spans="1:36" ht="19.5">
      <c r="A47" s="605"/>
      <c r="B47" s="616" t="s">
        <v>421</v>
      </c>
      <c r="C47" s="616"/>
      <c r="D47" s="616"/>
      <c r="E47" s="616"/>
      <c r="F47" s="616"/>
      <c r="G47" s="616"/>
      <c r="H47" s="616"/>
      <c r="I47" s="616"/>
      <c r="J47" s="616"/>
      <c r="K47" s="616"/>
      <c r="L47" s="616"/>
      <c r="M47" s="616"/>
      <c r="N47" s="616"/>
      <c r="O47" s="616"/>
      <c r="P47" s="616"/>
      <c r="Q47" s="616"/>
      <c r="R47" s="616"/>
      <c r="S47" s="616"/>
      <c r="T47" s="616"/>
      <c r="U47" s="616"/>
      <c r="V47" s="616"/>
      <c r="W47" s="616"/>
      <c r="X47" s="605"/>
      <c r="Y47" s="623" t="s">
        <v>422</v>
      </c>
      <c r="Z47" s="605"/>
      <c r="AA47" s="605"/>
      <c r="AB47" s="605"/>
      <c r="AC47" s="605"/>
      <c r="AD47" s="605"/>
      <c r="AE47" s="605"/>
      <c r="AF47" s="605"/>
      <c r="AG47" s="605"/>
      <c r="AH47" s="605"/>
      <c r="AI47" s="605"/>
      <c r="AJ47" s="605"/>
    </row>
    <row r="48" spans="1:36" ht="19.5">
      <c r="A48" s="605"/>
      <c r="B48" s="608" t="s">
        <v>348</v>
      </c>
      <c r="C48" s="605"/>
      <c r="D48" s="605"/>
      <c r="E48" s="605"/>
      <c r="F48" s="605"/>
      <c r="G48" s="605"/>
      <c r="H48" s="605"/>
      <c r="I48" s="605"/>
      <c r="J48" s="605"/>
      <c r="K48" s="605"/>
      <c r="L48" s="605"/>
      <c r="M48" s="605"/>
      <c r="N48" s="605"/>
      <c r="O48" s="605"/>
      <c r="P48" s="605"/>
      <c r="Q48" s="605"/>
      <c r="R48" s="605"/>
      <c r="S48" s="605"/>
      <c r="T48" s="605"/>
      <c r="U48" s="605"/>
      <c r="V48" s="605"/>
      <c r="W48" s="605"/>
      <c r="X48" s="605"/>
      <c r="Y48" s="605"/>
      <c r="Z48" s="605"/>
      <c r="AA48" s="605"/>
      <c r="AB48" s="605"/>
      <c r="AC48" s="605"/>
      <c r="AD48" s="605"/>
      <c r="AE48" s="605"/>
      <c r="AF48" s="605"/>
      <c r="AG48" s="605"/>
      <c r="AH48" s="605"/>
      <c r="AI48" s="605"/>
      <c r="AJ48" s="605"/>
    </row>
    <row r="49" spans="1:36" ht="19.5">
      <c r="A49" s="605"/>
      <c r="B49" s="609" t="s">
        <v>178</v>
      </c>
      <c r="C49" s="609"/>
      <c r="D49" s="609"/>
      <c r="E49" s="609"/>
      <c r="F49" s="609"/>
      <c r="G49" s="609"/>
      <c r="H49" s="609"/>
      <c r="I49" s="609"/>
      <c r="J49" s="609"/>
      <c r="K49" s="624" t="s">
        <v>276</v>
      </c>
      <c r="L49" s="624"/>
      <c r="M49" s="624"/>
      <c r="N49" s="624"/>
      <c r="O49" s="624"/>
      <c r="P49" s="624"/>
      <c r="Q49" s="624"/>
      <c r="R49" s="624"/>
      <c r="S49" s="624"/>
      <c r="T49" s="624"/>
      <c r="U49" s="624"/>
      <c r="V49" s="624"/>
      <c r="W49" s="624"/>
      <c r="X49" s="624"/>
      <c r="Y49" s="624"/>
      <c r="Z49" s="624"/>
      <c r="AA49" s="624"/>
      <c r="AB49" s="624"/>
      <c r="AC49" s="624"/>
      <c r="AD49" s="624"/>
      <c r="AE49" s="624"/>
      <c r="AF49" s="624"/>
      <c r="AG49" s="605"/>
      <c r="AH49" s="605"/>
      <c r="AI49" s="605"/>
      <c r="AJ49" s="605"/>
    </row>
    <row r="50" spans="1:36" ht="19.5">
      <c r="A50" s="605"/>
      <c r="B50" s="609"/>
      <c r="C50" s="609"/>
      <c r="D50" s="609"/>
      <c r="E50" s="609"/>
      <c r="F50" s="609"/>
      <c r="G50" s="609"/>
      <c r="H50" s="609"/>
      <c r="I50" s="609"/>
      <c r="J50" s="609"/>
      <c r="K50" s="625"/>
      <c r="L50" s="625"/>
      <c r="M50" s="625"/>
      <c r="N50" s="625"/>
      <c r="O50" s="625"/>
      <c r="P50" s="625"/>
      <c r="Q50" s="625"/>
      <c r="R50" s="625"/>
      <c r="S50" s="625"/>
      <c r="T50" s="625"/>
      <c r="U50" s="625"/>
      <c r="V50" s="625"/>
      <c r="W50" s="625"/>
      <c r="X50" s="625"/>
      <c r="Y50" s="625"/>
      <c r="Z50" s="625"/>
      <c r="AA50" s="625"/>
      <c r="AB50" s="625"/>
      <c r="AC50" s="625"/>
      <c r="AD50" s="625"/>
      <c r="AE50" s="625"/>
      <c r="AF50" s="625"/>
      <c r="AG50" s="605"/>
      <c r="AH50" s="605"/>
      <c r="AI50" s="605"/>
      <c r="AJ50" s="605"/>
    </row>
    <row r="51" spans="1:36" ht="35.1" customHeight="1">
      <c r="A51" s="605"/>
      <c r="B51" s="618" t="s">
        <v>590</v>
      </c>
      <c r="C51" s="618"/>
      <c r="D51" s="618"/>
      <c r="E51" s="618"/>
      <c r="F51" s="618"/>
      <c r="G51" s="618"/>
      <c r="H51" s="618"/>
      <c r="I51" s="618"/>
      <c r="J51" s="618"/>
      <c r="K51" s="618"/>
      <c r="L51" s="618"/>
      <c r="M51" s="618"/>
      <c r="N51" s="618"/>
      <c r="O51" s="618"/>
      <c r="P51" s="618"/>
      <c r="Q51" s="618"/>
      <c r="R51" s="618"/>
      <c r="S51" s="618"/>
      <c r="T51" s="618"/>
      <c r="U51" s="618"/>
      <c r="V51" s="618"/>
      <c r="W51" s="618"/>
      <c r="X51" s="618"/>
      <c r="Y51" s="618"/>
      <c r="Z51" s="618"/>
      <c r="AA51" s="618"/>
      <c r="AB51" s="618"/>
      <c r="AC51" s="618"/>
      <c r="AD51" s="618"/>
      <c r="AE51" s="618"/>
      <c r="AF51" s="618"/>
      <c r="AG51" s="605"/>
      <c r="AH51" s="605"/>
      <c r="AI51" s="605"/>
      <c r="AJ51" s="605"/>
    </row>
    <row r="52" spans="1:36" ht="19.5">
      <c r="A52" s="605"/>
      <c r="B52" s="605"/>
      <c r="C52" s="605"/>
      <c r="D52" s="605"/>
      <c r="E52" s="605"/>
      <c r="F52" s="605"/>
      <c r="G52" s="605"/>
      <c r="H52" s="605"/>
      <c r="I52" s="605"/>
      <c r="J52" s="605"/>
      <c r="K52" s="605"/>
      <c r="L52" s="605"/>
      <c r="M52" s="605"/>
      <c r="N52" s="605"/>
      <c r="O52" s="605"/>
      <c r="P52" s="605"/>
      <c r="Q52" s="605"/>
      <c r="R52" s="605"/>
      <c r="S52" s="605"/>
      <c r="T52" s="605"/>
      <c r="U52" s="605"/>
      <c r="V52" s="605"/>
      <c r="W52" s="605"/>
      <c r="X52" s="605"/>
      <c r="Y52" s="605"/>
      <c r="Z52" s="605"/>
      <c r="AA52" s="605"/>
      <c r="AB52" s="605"/>
      <c r="AC52" s="605"/>
      <c r="AD52" s="605"/>
      <c r="AE52" s="605"/>
      <c r="AF52" s="605"/>
      <c r="AG52" s="605"/>
      <c r="AH52" s="605"/>
      <c r="AI52" s="605"/>
      <c r="AJ52" s="605"/>
    </row>
    <row r="53" spans="1:36" ht="19.5">
      <c r="A53" s="605"/>
      <c r="B53" s="616" t="s">
        <v>194</v>
      </c>
      <c r="C53" s="616"/>
      <c r="D53" s="616"/>
      <c r="E53" s="616"/>
      <c r="F53" s="616"/>
      <c r="G53" s="616"/>
      <c r="H53" s="616"/>
      <c r="I53" s="616"/>
      <c r="J53" s="605"/>
      <c r="K53" s="623" t="s">
        <v>423</v>
      </c>
      <c r="L53" s="605"/>
      <c r="M53" s="605"/>
      <c r="N53" s="605"/>
      <c r="O53" s="605"/>
      <c r="P53" s="605"/>
      <c r="Q53" s="605"/>
      <c r="R53" s="605"/>
      <c r="S53" s="605"/>
      <c r="T53" s="605"/>
      <c r="U53" s="605"/>
      <c r="V53" s="605"/>
      <c r="W53" s="605"/>
      <c r="X53" s="605"/>
      <c r="Y53" s="605"/>
      <c r="Z53" s="605"/>
      <c r="AA53" s="605"/>
      <c r="AB53" s="605"/>
      <c r="AC53" s="605"/>
      <c r="AD53" s="605"/>
      <c r="AE53" s="605"/>
      <c r="AF53" s="605"/>
      <c r="AG53" s="605"/>
      <c r="AH53" s="605"/>
      <c r="AI53" s="605"/>
      <c r="AJ53" s="605"/>
    </row>
    <row r="54" spans="1:36" ht="19.5">
      <c r="A54" s="605"/>
      <c r="B54" s="608" t="s">
        <v>152</v>
      </c>
      <c r="C54" s="605"/>
      <c r="D54" s="605"/>
      <c r="E54" s="605"/>
      <c r="F54" s="605"/>
      <c r="G54" s="605"/>
      <c r="H54" s="605"/>
      <c r="I54" s="605"/>
      <c r="J54" s="605"/>
      <c r="K54" s="605"/>
      <c r="L54" s="605"/>
      <c r="M54" s="605"/>
      <c r="N54" s="605"/>
      <c r="O54" s="605"/>
      <c r="P54" s="605"/>
      <c r="Q54" s="605"/>
      <c r="R54" s="605"/>
      <c r="S54" s="605"/>
      <c r="T54" s="605"/>
      <c r="U54" s="605"/>
      <c r="V54" s="605"/>
      <c r="W54" s="605"/>
      <c r="X54" s="605"/>
      <c r="Y54" s="605"/>
      <c r="Z54" s="605"/>
      <c r="AA54" s="605"/>
      <c r="AB54" s="605"/>
      <c r="AC54" s="605"/>
      <c r="AD54" s="605"/>
      <c r="AE54" s="605"/>
      <c r="AF54" s="605"/>
      <c r="AG54" s="605"/>
      <c r="AH54" s="605"/>
      <c r="AI54" s="605"/>
      <c r="AJ54" s="605"/>
    </row>
    <row r="55" spans="1:36" ht="18.95" customHeight="1">
      <c r="A55" s="605"/>
      <c r="B55" s="609"/>
      <c r="C55" s="609"/>
      <c r="D55" s="609"/>
      <c r="E55" s="609"/>
      <c r="F55" s="609"/>
      <c r="G55" s="609"/>
      <c r="H55" s="609"/>
      <c r="I55" s="609"/>
      <c r="J55" s="609"/>
      <c r="K55" s="609"/>
      <c r="L55" s="609" t="s">
        <v>364</v>
      </c>
      <c r="M55" s="609"/>
      <c r="N55" s="609"/>
      <c r="O55" s="609"/>
      <c r="P55" s="609"/>
      <c r="Q55" s="632" t="s">
        <v>413</v>
      </c>
      <c r="R55" s="632"/>
      <c r="S55" s="632"/>
      <c r="T55" s="632"/>
      <c r="U55" s="641"/>
      <c r="V55" s="641"/>
      <c r="W55" s="643" t="s">
        <v>425</v>
      </c>
      <c r="X55" s="643"/>
      <c r="Y55" s="643"/>
      <c r="Z55" s="643"/>
      <c r="AA55" s="605"/>
      <c r="AB55" s="605"/>
      <c r="AC55" s="605"/>
      <c r="AD55" s="605"/>
      <c r="AE55" s="605"/>
      <c r="AF55" s="605"/>
      <c r="AG55" s="605"/>
      <c r="AH55" s="605"/>
      <c r="AI55" s="605"/>
      <c r="AJ55" s="605"/>
    </row>
    <row r="56" spans="1:36" ht="19.5">
      <c r="A56" s="605"/>
      <c r="B56" s="609"/>
      <c r="C56" s="609"/>
      <c r="D56" s="609"/>
      <c r="E56" s="609"/>
      <c r="F56" s="609"/>
      <c r="G56" s="609"/>
      <c r="H56" s="609"/>
      <c r="I56" s="609"/>
      <c r="J56" s="609"/>
      <c r="K56" s="609"/>
      <c r="L56" s="609"/>
      <c r="M56" s="609"/>
      <c r="N56" s="609"/>
      <c r="O56" s="609"/>
      <c r="P56" s="609"/>
      <c r="Q56" s="632"/>
      <c r="R56" s="632"/>
      <c r="S56" s="632"/>
      <c r="T56" s="632"/>
      <c r="U56" s="641"/>
      <c r="V56" s="641"/>
      <c r="W56" s="643"/>
      <c r="X56" s="643"/>
      <c r="Y56" s="643"/>
      <c r="Z56" s="643"/>
      <c r="AA56" s="605"/>
      <c r="AB56" s="605"/>
      <c r="AC56" s="605"/>
      <c r="AD56" s="605"/>
      <c r="AE56" s="605"/>
      <c r="AF56" s="605"/>
      <c r="AG56" s="605"/>
      <c r="AH56" s="605"/>
      <c r="AI56" s="605"/>
      <c r="AJ56" s="605"/>
    </row>
    <row r="57" spans="1:36" ht="19.5">
      <c r="A57" s="605"/>
      <c r="B57" s="611" t="s">
        <v>404</v>
      </c>
      <c r="C57" s="611"/>
      <c r="D57" s="611"/>
      <c r="E57" s="611"/>
      <c r="F57" s="611"/>
      <c r="G57" s="611"/>
      <c r="H57" s="611"/>
      <c r="I57" s="611"/>
      <c r="J57" s="611"/>
      <c r="K57" s="611"/>
      <c r="L57" s="627" t="str">
        <f>IF(N17="","",EOMONTH(AI17,0))</f>
        <v/>
      </c>
      <c r="M57" s="627"/>
      <c r="N57" s="627"/>
      <c r="O57" s="627"/>
      <c r="P57" s="627"/>
      <c r="Q57" s="633" t="str">
        <f>IF($P$18=0,"",$P$18)</f>
        <v/>
      </c>
      <c r="R57" s="633"/>
      <c r="S57" s="633"/>
      <c r="T57" s="633"/>
      <c r="U57" s="641"/>
      <c r="V57" s="641"/>
      <c r="W57" s="635"/>
      <c r="X57" s="635"/>
      <c r="Y57" s="635"/>
      <c r="Z57" s="635"/>
      <c r="AA57" s="605"/>
      <c r="AB57" s="605"/>
      <c r="AC57" s="605"/>
      <c r="AD57" s="605"/>
      <c r="AE57" s="605"/>
      <c r="AF57" s="605"/>
      <c r="AG57" s="605"/>
      <c r="AH57" s="605"/>
      <c r="AI57" s="605"/>
      <c r="AJ57" s="605"/>
    </row>
    <row r="58" spans="1:36" ht="19.5">
      <c r="A58" s="605"/>
      <c r="B58" s="611" t="s">
        <v>426</v>
      </c>
      <c r="C58" s="611"/>
      <c r="D58" s="611"/>
      <c r="E58" s="611"/>
      <c r="F58" s="611"/>
      <c r="G58" s="611"/>
      <c r="H58" s="611"/>
      <c r="I58" s="611"/>
      <c r="J58" s="611"/>
      <c r="K58" s="611"/>
      <c r="L58" s="627" t="str">
        <f t="shared" ref="L58:L75" si="3">IF($N$17="","",EOMONTH(L57,1))</f>
        <v/>
      </c>
      <c r="M58" s="627"/>
      <c r="N58" s="627"/>
      <c r="O58" s="627"/>
      <c r="P58" s="627"/>
      <c r="Q58" s="634"/>
      <c r="R58" s="634"/>
      <c r="S58" s="634"/>
      <c r="T58" s="634"/>
      <c r="U58" s="641"/>
      <c r="V58" s="641"/>
      <c r="W58" s="635"/>
      <c r="X58" s="635"/>
      <c r="Y58" s="635"/>
      <c r="Z58" s="635"/>
      <c r="AA58" s="605"/>
      <c r="AB58" s="605"/>
      <c r="AC58" s="605"/>
      <c r="AD58" s="605"/>
      <c r="AE58" s="605"/>
      <c r="AF58" s="605"/>
      <c r="AG58" s="605"/>
      <c r="AH58" s="605"/>
      <c r="AI58" s="605"/>
      <c r="AJ58" s="605"/>
    </row>
    <row r="59" spans="1:36" ht="19.5">
      <c r="A59" s="605"/>
      <c r="B59" s="611" t="s">
        <v>427</v>
      </c>
      <c r="C59" s="611"/>
      <c r="D59" s="611"/>
      <c r="E59" s="611"/>
      <c r="F59" s="611"/>
      <c r="G59" s="611"/>
      <c r="H59" s="611"/>
      <c r="I59" s="611"/>
      <c r="J59" s="611"/>
      <c r="K59" s="611"/>
      <c r="L59" s="627" t="str">
        <f t="shared" si="3"/>
        <v/>
      </c>
      <c r="M59" s="627"/>
      <c r="N59" s="627"/>
      <c r="O59" s="627"/>
      <c r="P59" s="627"/>
      <c r="Q59" s="634"/>
      <c r="R59" s="634"/>
      <c r="S59" s="634"/>
      <c r="T59" s="634"/>
      <c r="U59" s="641"/>
      <c r="V59" s="641"/>
      <c r="W59" s="622" t="str">
        <f t="shared" ref="W59:W75" si="4">IF(Q57="","",IF(OR(AND($AJ$9=7,Q57&lt;=750,$H$21="可"),(AND($AJ$9=8,Q57&lt;=900,$H$21="可"))),"可","否"))</f>
        <v/>
      </c>
      <c r="X59" s="622"/>
      <c r="Y59" s="622"/>
      <c r="Z59" s="622"/>
      <c r="AA59" s="605"/>
      <c r="AB59" s="605"/>
      <c r="AC59" s="605"/>
      <c r="AD59" s="605"/>
      <c r="AE59" s="605"/>
      <c r="AF59" s="605"/>
      <c r="AG59" s="605"/>
      <c r="AH59" s="605"/>
      <c r="AI59" s="605"/>
      <c r="AJ59" s="605"/>
    </row>
    <row r="60" spans="1:36" ht="19.5">
      <c r="A60" s="605"/>
      <c r="B60" s="611"/>
      <c r="C60" s="611"/>
      <c r="D60" s="611"/>
      <c r="E60" s="611"/>
      <c r="F60" s="611"/>
      <c r="G60" s="611"/>
      <c r="H60" s="611"/>
      <c r="I60" s="611"/>
      <c r="J60" s="611"/>
      <c r="K60" s="611"/>
      <c r="L60" s="627" t="str">
        <f t="shared" si="3"/>
        <v/>
      </c>
      <c r="M60" s="627"/>
      <c r="N60" s="627"/>
      <c r="O60" s="627"/>
      <c r="P60" s="627"/>
      <c r="Q60" s="634"/>
      <c r="R60" s="634"/>
      <c r="S60" s="634"/>
      <c r="T60" s="634"/>
      <c r="U60" s="641"/>
      <c r="V60" s="641"/>
      <c r="W60" s="622" t="str">
        <f t="shared" si="4"/>
        <v/>
      </c>
      <c r="X60" s="622"/>
      <c r="Y60" s="622"/>
      <c r="Z60" s="622"/>
      <c r="AA60" s="605"/>
      <c r="AB60" s="605"/>
      <c r="AC60" s="605"/>
      <c r="AD60" s="605"/>
      <c r="AE60" s="605"/>
      <c r="AF60" s="605"/>
      <c r="AG60" s="605"/>
      <c r="AH60" s="605"/>
      <c r="AI60" s="605"/>
      <c r="AJ60" s="605"/>
    </row>
    <row r="61" spans="1:36" ht="19.5">
      <c r="A61" s="605"/>
      <c r="B61" s="611"/>
      <c r="C61" s="611"/>
      <c r="D61" s="611"/>
      <c r="E61" s="611"/>
      <c r="F61" s="611"/>
      <c r="G61" s="611"/>
      <c r="H61" s="611"/>
      <c r="I61" s="611"/>
      <c r="J61" s="611"/>
      <c r="K61" s="611"/>
      <c r="L61" s="627" t="str">
        <f t="shared" si="3"/>
        <v/>
      </c>
      <c r="M61" s="627"/>
      <c r="N61" s="627"/>
      <c r="O61" s="627"/>
      <c r="P61" s="627"/>
      <c r="Q61" s="634"/>
      <c r="R61" s="634"/>
      <c r="S61" s="634"/>
      <c r="T61" s="634"/>
      <c r="U61" s="641"/>
      <c r="V61" s="641"/>
      <c r="W61" s="622" t="str">
        <f t="shared" si="4"/>
        <v/>
      </c>
      <c r="X61" s="622"/>
      <c r="Y61" s="622"/>
      <c r="Z61" s="622"/>
      <c r="AA61" s="605"/>
      <c r="AB61" s="605"/>
      <c r="AC61" s="605"/>
      <c r="AD61" s="605"/>
      <c r="AE61" s="605"/>
      <c r="AF61" s="605"/>
      <c r="AG61" s="605"/>
      <c r="AH61" s="605"/>
      <c r="AI61" s="605"/>
      <c r="AJ61" s="605"/>
    </row>
    <row r="62" spans="1:36" ht="19.5">
      <c r="A62" s="605"/>
      <c r="B62" s="611"/>
      <c r="C62" s="611"/>
      <c r="D62" s="611"/>
      <c r="E62" s="611"/>
      <c r="F62" s="611"/>
      <c r="G62" s="611"/>
      <c r="H62" s="611"/>
      <c r="I62" s="611"/>
      <c r="J62" s="611"/>
      <c r="K62" s="611"/>
      <c r="L62" s="627" t="str">
        <f t="shared" si="3"/>
        <v/>
      </c>
      <c r="M62" s="627"/>
      <c r="N62" s="627"/>
      <c r="O62" s="627"/>
      <c r="P62" s="627"/>
      <c r="Q62" s="634"/>
      <c r="R62" s="634"/>
      <c r="S62" s="634"/>
      <c r="T62" s="634"/>
      <c r="U62" s="641"/>
      <c r="V62" s="641"/>
      <c r="W62" s="622" t="str">
        <f t="shared" si="4"/>
        <v/>
      </c>
      <c r="X62" s="622"/>
      <c r="Y62" s="622"/>
      <c r="Z62" s="622"/>
      <c r="AA62" s="605"/>
      <c r="AB62" s="605"/>
      <c r="AC62" s="605"/>
      <c r="AD62" s="605"/>
      <c r="AE62" s="605"/>
      <c r="AF62" s="605"/>
      <c r="AG62" s="605"/>
      <c r="AH62" s="605"/>
      <c r="AI62" s="605"/>
      <c r="AJ62" s="605"/>
    </row>
    <row r="63" spans="1:36" ht="19.5">
      <c r="A63" s="605"/>
      <c r="B63" s="611"/>
      <c r="C63" s="611"/>
      <c r="D63" s="611"/>
      <c r="E63" s="611"/>
      <c r="F63" s="611"/>
      <c r="G63" s="611"/>
      <c r="H63" s="611"/>
      <c r="I63" s="611"/>
      <c r="J63" s="611"/>
      <c r="K63" s="611"/>
      <c r="L63" s="627" t="str">
        <f t="shared" si="3"/>
        <v/>
      </c>
      <c r="M63" s="627"/>
      <c r="N63" s="627"/>
      <c r="O63" s="627"/>
      <c r="P63" s="627"/>
      <c r="Q63" s="634"/>
      <c r="R63" s="634"/>
      <c r="S63" s="634"/>
      <c r="T63" s="634"/>
      <c r="U63" s="641"/>
      <c r="V63" s="641"/>
      <c r="W63" s="622" t="str">
        <f t="shared" si="4"/>
        <v/>
      </c>
      <c r="X63" s="622"/>
      <c r="Y63" s="622"/>
      <c r="Z63" s="622"/>
      <c r="AA63" s="605"/>
      <c r="AB63" s="605"/>
      <c r="AC63" s="605"/>
      <c r="AD63" s="605"/>
      <c r="AE63" s="605"/>
      <c r="AF63" s="605"/>
      <c r="AG63" s="605"/>
      <c r="AH63" s="605"/>
      <c r="AI63" s="605"/>
      <c r="AJ63" s="605"/>
    </row>
    <row r="64" spans="1:36" ht="18.95" customHeight="1">
      <c r="A64" s="605"/>
      <c r="B64" s="611"/>
      <c r="C64" s="611"/>
      <c r="D64" s="611"/>
      <c r="E64" s="611"/>
      <c r="F64" s="611"/>
      <c r="G64" s="611"/>
      <c r="H64" s="611"/>
      <c r="I64" s="611"/>
      <c r="J64" s="611"/>
      <c r="K64" s="611"/>
      <c r="L64" s="627" t="str">
        <f t="shared" si="3"/>
        <v/>
      </c>
      <c r="M64" s="627"/>
      <c r="N64" s="627"/>
      <c r="O64" s="627"/>
      <c r="P64" s="627"/>
      <c r="Q64" s="634"/>
      <c r="R64" s="634"/>
      <c r="S64" s="634"/>
      <c r="T64" s="634"/>
      <c r="U64" s="642" t="s">
        <v>14</v>
      </c>
      <c r="V64" s="642"/>
      <c r="W64" s="622" t="str">
        <f t="shared" si="4"/>
        <v/>
      </c>
      <c r="X64" s="622"/>
      <c r="Y64" s="622"/>
      <c r="Z64" s="622"/>
      <c r="AA64" s="605"/>
      <c r="AB64" s="605"/>
      <c r="AC64" s="605"/>
      <c r="AD64" s="605"/>
      <c r="AE64" s="605"/>
      <c r="AF64" s="605"/>
      <c r="AG64" s="605"/>
      <c r="AH64" s="605"/>
      <c r="AI64" s="605"/>
      <c r="AJ64" s="605"/>
    </row>
    <row r="65" spans="1:36" ht="19.5">
      <c r="A65" s="605"/>
      <c r="B65" s="611"/>
      <c r="C65" s="611"/>
      <c r="D65" s="611"/>
      <c r="E65" s="611"/>
      <c r="F65" s="611"/>
      <c r="G65" s="611"/>
      <c r="H65" s="611"/>
      <c r="I65" s="611"/>
      <c r="J65" s="611"/>
      <c r="K65" s="611"/>
      <c r="L65" s="627" t="str">
        <f t="shared" si="3"/>
        <v/>
      </c>
      <c r="M65" s="627"/>
      <c r="N65" s="627"/>
      <c r="O65" s="627"/>
      <c r="P65" s="627"/>
      <c r="Q65" s="634"/>
      <c r="R65" s="634"/>
      <c r="S65" s="634"/>
      <c r="T65" s="634"/>
      <c r="U65" s="642"/>
      <c r="V65" s="642"/>
      <c r="W65" s="622" t="str">
        <f t="shared" si="4"/>
        <v/>
      </c>
      <c r="X65" s="622"/>
      <c r="Y65" s="622"/>
      <c r="Z65" s="622"/>
      <c r="AA65" s="605"/>
      <c r="AB65" s="605"/>
      <c r="AC65" s="605"/>
      <c r="AD65" s="605"/>
      <c r="AE65" s="605"/>
      <c r="AF65" s="605"/>
      <c r="AG65" s="605"/>
      <c r="AH65" s="605"/>
      <c r="AI65" s="605"/>
      <c r="AJ65" s="605"/>
    </row>
    <row r="66" spans="1:36" ht="19.5">
      <c r="A66" s="605"/>
      <c r="B66" s="611"/>
      <c r="C66" s="611"/>
      <c r="D66" s="611"/>
      <c r="E66" s="611"/>
      <c r="F66" s="611"/>
      <c r="G66" s="611"/>
      <c r="H66" s="611"/>
      <c r="I66" s="611"/>
      <c r="J66" s="611"/>
      <c r="K66" s="611"/>
      <c r="L66" s="627" t="str">
        <f t="shared" si="3"/>
        <v/>
      </c>
      <c r="M66" s="627"/>
      <c r="N66" s="627"/>
      <c r="O66" s="627"/>
      <c r="P66" s="627"/>
      <c r="Q66" s="634"/>
      <c r="R66" s="634"/>
      <c r="S66" s="634"/>
      <c r="T66" s="634"/>
      <c r="U66" s="642"/>
      <c r="V66" s="642"/>
      <c r="W66" s="622" t="str">
        <f t="shared" si="4"/>
        <v/>
      </c>
      <c r="X66" s="622"/>
      <c r="Y66" s="622"/>
      <c r="Z66" s="622"/>
      <c r="AA66" s="605"/>
      <c r="AB66" s="605"/>
      <c r="AC66" s="605"/>
      <c r="AD66" s="605"/>
      <c r="AE66" s="605"/>
      <c r="AF66" s="605"/>
      <c r="AG66" s="605"/>
      <c r="AH66" s="605"/>
      <c r="AI66" s="605"/>
      <c r="AJ66" s="605"/>
    </row>
    <row r="67" spans="1:36" ht="19.5">
      <c r="A67" s="605"/>
      <c r="B67" s="611"/>
      <c r="C67" s="611"/>
      <c r="D67" s="611"/>
      <c r="E67" s="611"/>
      <c r="F67" s="611"/>
      <c r="G67" s="611"/>
      <c r="H67" s="611"/>
      <c r="I67" s="611"/>
      <c r="J67" s="611"/>
      <c r="K67" s="611"/>
      <c r="L67" s="627" t="str">
        <f t="shared" si="3"/>
        <v/>
      </c>
      <c r="M67" s="627"/>
      <c r="N67" s="627"/>
      <c r="O67" s="627"/>
      <c r="P67" s="627"/>
      <c r="Q67" s="634"/>
      <c r="R67" s="634"/>
      <c r="S67" s="634"/>
      <c r="T67" s="634"/>
      <c r="U67" s="642"/>
      <c r="V67" s="642"/>
      <c r="W67" s="622" t="str">
        <f t="shared" si="4"/>
        <v/>
      </c>
      <c r="X67" s="622"/>
      <c r="Y67" s="622"/>
      <c r="Z67" s="622"/>
      <c r="AA67" s="605"/>
      <c r="AB67" s="605"/>
      <c r="AC67" s="605"/>
      <c r="AD67" s="605"/>
      <c r="AE67" s="605"/>
      <c r="AF67" s="605"/>
      <c r="AG67" s="605"/>
      <c r="AH67" s="605"/>
      <c r="AI67" s="605"/>
      <c r="AJ67" s="605"/>
    </row>
    <row r="68" spans="1:36" ht="19.5">
      <c r="A68" s="605"/>
      <c r="B68" s="611"/>
      <c r="C68" s="611"/>
      <c r="D68" s="611"/>
      <c r="E68" s="611"/>
      <c r="F68" s="611"/>
      <c r="G68" s="611"/>
      <c r="H68" s="611"/>
      <c r="I68" s="611"/>
      <c r="J68" s="611"/>
      <c r="K68" s="611"/>
      <c r="L68" s="627" t="str">
        <f t="shared" si="3"/>
        <v/>
      </c>
      <c r="M68" s="627"/>
      <c r="N68" s="627"/>
      <c r="O68" s="627"/>
      <c r="P68" s="627"/>
      <c r="Q68" s="634"/>
      <c r="R68" s="634"/>
      <c r="S68" s="634"/>
      <c r="T68" s="634"/>
      <c r="U68" s="641"/>
      <c r="V68" s="641"/>
      <c r="W68" s="622" t="str">
        <f t="shared" si="4"/>
        <v/>
      </c>
      <c r="X68" s="622"/>
      <c r="Y68" s="622"/>
      <c r="Z68" s="622"/>
      <c r="AA68" s="605"/>
      <c r="AB68" s="605"/>
      <c r="AC68" s="605"/>
      <c r="AD68" s="605"/>
      <c r="AE68" s="605"/>
      <c r="AF68" s="605"/>
      <c r="AG68" s="605"/>
      <c r="AH68" s="605"/>
      <c r="AI68" s="605"/>
      <c r="AJ68" s="605"/>
    </row>
    <row r="69" spans="1:36" ht="19.5">
      <c r="A69" s="605"/>
      <c r="B69" s="611"/>
      <c r="C69" s="611"/>
      <c r="D69" s="611"/>
      <c r="E69" s="611"/>
      <c r="F69" s="611"/>
      <c r="G69" s="611"/>
      <c r="H69" s="611"/>
      <c r="I69" s="611"/>
      <c r="J69" s="611"/>
      <c r="K69" s="611"/>
      <c r="L69" s="627" t="str">
        <f t="shared" si="3"/>
        <v/>
      </c>
      <c r="M69" s="627"/>
      <c r="N69" s="627"/>
      <c r="O69" s="627"/>
      <c r="P69" s="627"/>
      <c r="Q69" s="634"/>
      <c r="R69" s="634"/>
      <c r="S69" s="634"/>
      <c r="T69" s="634"/>
      <c r="U69" s="641"/>
      <c r="V69" s="641"/>
      <c r="W69" s="622" t="str">
        <f t="shared" si="4"/>
        <v/>
      </c>
      <c r="X69" s="622"/>
      <c r="Y69" s="622"/>
      <c r="Z69" s="622"/>
      <c r="AA69" s="605"/>
      <c r="AB69" s="605"/>
      <c r="AC69" s="605"/>
      <c r="AD69" s="605"/>
      <c r="AE69" s="605"/>
      <c r="AF69" s="605"/>
      <c r="AG69" s="605"/>
      <c r="AH69" s="605"/>
      <c r="AI69" s="605"/>
      <c r="AJ69" s="605"/>
    </row>
    <row r="70" spans="1:36" ht="19.5">
      <c r="A70" s="605"/>
      <c r="B70" s="611"/>
      <c r="C70" s="611"/>
      <c r="D70" s="611"/>
      <c r="E70" s="611"/>
      <c r="F70" s="611"/>
      <c r="G70" s="611"/>
      <c r="H70" s="611"/>
      <c r="I70" s="611"/>
      <c r="J70" s="611"/>
      <c r="K70" s="611"/>
      <c r="L70" s="627" t="str">
        <f t="shared" si="3"/>
        <v/>
      </c>
      <c r="M70" s="627"/>
      <c r="N70" s="627"/>
      <c r="O70" s="627"/>
      <c r="P70" s="627"/>
      <c r="Q70" s="634"/>
      <c r="R70" s="634"/>
      <c r="S70" s="634"/>
      <c r="T70" s="634"/>
      <c r="U70" s="641"/>
      <c r="V70" s="641"/>
      <c r="W70" s="622" t="str">
        <f t="shared" si="4"/>
        <v/>
      </c>
      <c r="X70" s="622"/>
      <c r="Y70" s="622"/>
      <c r="Z70" s="622"/>
      <c r="AA70" s="605"/>
      <c r="AB70" s="605"/>
      <c r="AC70" s="605"/>
      <c r="AD70" s="605"/>
      <c r="AE70" s="605"/>
      <c r="AF70" s="605"/>
      <c r="AG70" s="605"/>
      <c r="AH70" s="605"/>
      <c r="AI70" s="605"/>
      <c r="AJ70" s="605"/>
    </row>
    <row r="71" spans="1:36" ht="19.5">
      <c r="A71" s="605"/>
      <c r="B71" s="611"/>
      <c r="C71" s="611"/>
      <c r="D71" s="611"/>
      <c r="E71" s="611"/>
      <c r="F71" s="611"/>
      <c r="G71" s="611"/>
      <c r="H71" s="611"/>
      <c r="I71" s="611"/>
      <c r="J71" s="611"/>
      <c r="K71" s="611"/>
      <c r="L71" s="627" t="str">
        <f t="shared" si="3"/>
        <v/>
      </c>
      <c r="M71" s="627"/>
      <c r="N71" s="627"/>
      <c r="O71" s="627"/>
      <c r="P71" s="627"/>
      <c r="Q71" s="619"/>
      <c r="R71" s="619"/>
      <c r="S71" s="619"/>
      <c r="T71" s="619"/>
      <c r="U71" s="605"/>
      <c r="V71" s="605"/>
      <c r="W71" s="622" t="str">
        <f t="shared" si="4"/>
        <v/>
      </c>
      <c r="X71" s="622"/>
      <c r="Y71" s="622"/>
      <c r="Z71" s="622"/>
      <c r="AA71" s="605"/>
      <c r="AB71" s="605"/>
      <c r="AC71" s="605"/>
      <c r="AD71" s="605"/>
      <c r="AE71" s="605"/>
      <c r="AF71" s="605"/>
      <c r="AG71" s="605"/>
      <c r="AH71" s="605"/>
      <c r="AI71" s="605"/>
      <c r="AJ71" s="605"/>
    </row>
    <row r="72" spans="1:36" ht="19.5">
      <c r="A72" s="605"/>
      <c r="B72" s="611"/>
      <c r="C72" s="611"/>
      <c r="D72" s="611"/>
      <c r="E72" s="611"/>
      <c r="F72" s="611"/>
      <c r="G72" s="611"/>
      <c r="H72" s="611"/>
      <c r="I72" s="611"/>
      <c r="J72" s="611"/>
      <c r="K72" s="611"/>
      <c r="L72" s="627" t="str">
        <f t="shared" si="3"/>
        <v/>
      </c>
      <c r="M72" s="627"/>
      <c r="N72" s="627"/>
      <c r="O72" s="627"/>
      <c r="P72" s="627"/>
      <c r="Q72" s="619"/>
      <c r="R72" s="619"/>
      <c r="S72" s="619"/>
      <c r="T72" s="619"/>
      <c r="U72" s="605"/>
      <c r="V72" s="605"/>
      <c r="W72" s="622" t="str">
        <f t="shared" si="4"/>
        <v/>
      </c>
      <c r="X72" s="622"/>
      <c r="Y72" s="622"/>
      <c r="Z72" s="622"/>
      <c r="AA72" s="605"/>
      <c r="AB72" s="605"/>
      <c r="AC72" s="605"/>
      <c r="AD72" s="605"/>
      <c r="AE72" s="605"/>
      <c r="AF72" s="605"/>
      <c r="AG72" s="605"/>
      <c r="AH72" s="605"/>
      <c r="AI72" s="605"/>
      <c r="AJ72" s="605"/>
    </row>
    <row r="73" spans="1:36" ht="19.5">
      <c r="A73" s="605"/>
      <c r="B73" s="611"/>
      <c r="C73" s="611"/>
      <c r="D73" s="611"/>
      <c r="E73" s="611"/>
      <c r="F73" s="611"/>
      <c r="G73" s="611"/>
      <c r="H73" s="611"/>
      <c r="I73" s="611"/>
      <c r="J73" s="611"/>
      <c r="K73" s="611"/>
      <c r="L73" s="627" t="str">
        <f t="shared" si="3"/>
        <v/>
      </c>
      <c r="M73" s="627"/>
      <c r="N73" s="627"/>
      <c r="O73" s="627"/>
      <c r="P73" s="627"/>
      <c r="Q73" s="619"/>
      <c r="R73" s="619"/>
      <c r="S73" s="619"/>
      <c r="T73" s="619"/>
      <c r="U73" s="605"/>
      <c r="V73" s="605"/>
      <c r="W73" s="622" t="str">
        <f t="shared" si="4"/>
        <v/>
      </c>
      <c r="X73" s="622"/>
      <c r="Y73" s="622"/>
      <c r="Z73" s="622"/>
      <c r="AA73" s="605"/>
      <c r="AB73" s="605"/>
      <c r="AC73" s="605"/>
      <c r="AD73" s="605"/>
      <c r="AE73" s="605"/>
      <c r="AF73" s="605"/>
      <c r="AG73" s="605"/>
      <c r="AH73" s="605"/>
      <c r="AI73" s="605"/>
      <c r="AJ73" s="605"/>
    </row>
    <row r="74" spans="1:36" ht="19.5">
      <c r="A74" s="605"/>
      <c r="B74" s="611"/>
      <c r="C74" s="611"/>
      <c r="D74" s="611"/>
      <c r="E74" s="611"/>
      <c r="F74" s="611"/>
      <c r="G74" s="611"/>
      <c r="H74" s="611"/>
      <c r="I74" s="611"/>
      <c r="J74" s="611"/>
      <c r="K74" s="611"/>
      <c r="L74" s="627" t="str">
        <f t="shared" si="3"/>
        <v/>
      </c>
      <c r="M74" s="627"/>
      <c r="N74" s="627"/>
      <c r="O74" s="627"/>
      <c r="P74" s="627"/>
      <c r="Q74" s="619"/>
      <c r="R74" s="619"/>
      <c r="S74" s="619"/>
      <c r="T74" s="619"/>
      <c r="U74" s="605"/>
      <c r="V74" s="605"/>
      <c r="W74" s="622" t="str">
        <f t="shared" si="4"/>
        <v/>
      </c>
      <c r="X74" s="622"/>
      <c r="Y74" s="622"/>
      <c r="Z74" s="622"/>
      <c r="AA74" s="605"/>
      <c r="AB74" s="605"/>
      <c r="AC74" s="605"/>
      <c r="AD74" s="605"/>
      <c r="AE74" s="605"/>
      <c r="AF74" s="605"/>
      <c r="AG74" s="605"/>
      <c r="AH74" s="605"/>
      <c r="AI74" s="605"/>
      <c r="AJ74" s="605"/>
    </row>
    <row r="75" spans="1:36" ht="19.5">
      <c r="A75" s="605"/>
      <c r="B75" s="611"/>
      <c r="C75" s="611"/>
      <c r="D75" s="611"/>
      <c r="E75" s="611"/>
      <c r="F75" s="611"/>
      <c r="G75" s="611"/>
      <c r="H75" s="611"/>
      <c r="I75" s="611"/>
      <c r="J75" s="611"/>
      <c r="K75" s="611"/>
      <c r="L75" s="627" t="str">
        <f t="shared" si="3"/>
        <v/>
      </c>
      <c r="M75" s="627"/>
      <c r="N75" s="627"/>
      <c r="O75" s="627"/>
      <c r="P75" s="627"/>
      <c r="Q75" s="619"/>
      <c r="R75" s="619"/>
      <c r="S75" s="619"/>
      <c r="T75" s="619"/>
      <c r="U75" s="605"/>
      <c r="V75" s="605"/>
      <c r="W75" s="622" t="str">
        <f t="shared" si="4"/>
        <v/>
      </c>
      <c r="X75" s="622"/>
      <c r="Y75" s="622"/>
      <c r="Z75" s="622"/>
      <c r="AA75" s="605"/>
      <c r="AB75" s="605"/>
      <c r="AC75" s="605"/>
      <c r="AD75" s="605"/>
      <c r="AE75" s="605"/>
      <c r="AF75" s="605"/>
      <c r="AG75" s="605"/>
      <c r="AH75" s="605"/>
      <c r="AI75" s="605"/>
      <c r="AJ75" s="605"/>
    </row>
    <row r="76" spans="1:36" ht="42.75" customHeight="1">
      <c r="A76" s="605"/>
      <c r="B76" s="615" t="s">
        <v>652</v>
      </c>
      <c r="C76" s="615"/>
      <c r="D76" s="615"/>
      <c r="E76" s="615"/>
      <c r="F76" s="615"/>
      <c r="G76" s="615"/>
      <c r="H76" s="615"/>
      <c r="I76" s="615"/>
      <c r="J76" s="615"/>
      <c r="K76" s="615"/>
      <c r="L76" s="615"/>
      <c r="M76" s="615"/>
      <c r="N76" s="615"/>
      <c r="O76" s="615"/>
      <c r="P76" s="615"/>
      <c r="Q76" s="615"/>
      <c r="R76" s="615"/>
      <c r="S76" s="615"/>
      <c r="T76" s="615"/>
      <c r="U76" s="615"/>
      <c r="V76" s="615"/>
      <c r="W76" s="615"/>
      <c r="X76" s="615"/>
      <c r="Y76" s="615"/>
      <c r="Z76" s="615"/>
      <c r="AA76" s="615"/>
      <c r="AB76" s="615"/>
      <c r="AC76" s="615"/>
      <c r="AD76" s="615"/>
      <c r="AE76" s="615"/>
      <c r="AF76" s="615"/>
      <c r="AG76" s="605"/>
      <c r="AH76" s="605"/>
      <c r="AI76" s="605"/>
      <c r="AJ76" s="605"/>
    </row>
    <row r="77" spans="1:36" ht="42.75" customHeight="1">
      <c r="A77" s="605"/>
      <c r="B77" s="615"/>
      <c r="C77" s="615"/>
      <c r="D77" s="615"/>
      <c r="E77" s="615"/>
      <c r="F77" s="615"/>
      <c r="G77" s="615"/>
      <c r="H77" s="615"/>
      <c r="I77" s="615"/>
      <c r="J77" s="615"/>
      <c r="K77" s="615"/>
      <c r="L77" s="615"/>
      <c r="M77" s="615"/>
      <c r="N77" s="615"/>
      <c r="O77" s="615"/>
      <c r="P77" s="615"/>
      <c r="Q77" s="615"/>
      <c r="R77" s="615"/>
      <c r="S77" s="615"/>
      <c r="T77" s="615"/>
      <c r="U77" s="615"/>
      <c r="V77" s="615"/>
      <c r="W77" s="615"/>
      <c r="X77" s="615"/>
      <c r="Y77" s="615"/>
      <c r="Z77" s="615"/>
      <c r="AA77" s="615"/>
      <c r="AB77" s="615"/>
      <c r="AC77" s="615"/>
      <c r="AD77" s="615"/>
      <c r="AE77" s="615"/>
      <c r="AF77" s="615"/>
      <c r="AG77" s="605"/>
      <c r="AH77" s="605"/>
      <c r="AI77" s="605"/>
      <c r="AJ77" s="605"/>
    </row>
    <row r="78" spans="1:36" ht="42.75" customHeight="1">
      <c r="A78" s="605"/>
      <c r="B78" s="615"/>
      <c r="C78" s="615"/>
      <c r="D78" s="615"/>
      <c r="E78" s="615"/>
      <c r="F78" s="615"/>
      <c r="G78" s="615"/>
      <c r="H78" s="615"/>
      <c r="I78" s="615"/>
      <c r="J78" s="615"/>
      <c r="K78" s="615"/>
      <c r="L78" s="615"/>
      <c r="M78" s="615"/>
      <c r="N78" s="615"/>
      <c r="O78" s="615"/>
      <c r="P78" s="615"/>
      <c r="Q78" s="615"/>
      <c r="R78" s="615"/>
      <c r="S78" s="615"/>
      <c r="T78" s="615"/>
      <c r="U78" s="615"/>
      <c r="V78" s="615"/>
      <c r="W78" s="615"/>
      <c r="X78" s="615"/>
      <c r="Y78" s="615"/>
      <c r="Z78" s="615"/>
      <c r="AA78" s="615"/>
      <c r="AB78" s="615"/>
      <c r="AC78" s="615"/>
      <c r="AD78" s="615"/>
      <c r="AE78" s="615"/>
      <c r="AF78" s="615"/>
      <c r="AG78" s="605"/>
      <c r="AH78" s="605"/>
      <c r="AI78" s="605"/>
      <c r="AJ78" s="605"/>
    </row>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13" type="Hiragana"/>
  <conditionalFormatting sqref="V12:AB12">
    <cfRule type="expression" dxfId="551" priority="2">
      <formula>OR($AJ$3=3,$AJ$3=4,$AJ$3=5)</formula>
    </cfRule>
  </conditionalFormatting>
  <conditionalFormatting sqref="H21:J21">
    <cfRule type="expression" dxfId="550" priority="3">
      <formula>OR($AJ$9="",$AJ$9=6)</formula>
    </cfRule>
  </conditionalFormatting>
  <dataValidations count="3">
    <dataValidation type="list" allowBlank="1" showDropDown="0" showInputMessage="1" showErrorMessage="1" sqref="G12:Q12">
      <formula1>$AI$4:$AI$8</formula1>
    </dataValidation>
    <dataValidation type="list" allowBlank="1" showDropDown="0" showInputMessage="1" showErrorMessage="1" sqref="V12:AB12">
      <formula1>$AI$10:$AI$12</formula1>
    </dataValidation>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4999999999999" right="0.39374999999999999" top="0.59097222222222201" bottom="0.39374999999999999" header="0.27569444444444402" footer="0.51180555555555496"/>
  <pageSetup paperSize="9" scale="79" firstPageNumber="0" fitToWidth="1" fitToHeight="1" orientation="portrait" usePrinterDefaults="1" useFirstPageNumber="1" horizontalDpi="300" verticalDpi="300" r:id="rId1"/>
  <headerFooter>
    <oddHeader>&amp;R&amp;A</oddHeader>
  </headerFooter>
  <rowBreaks count="1" manualBreakCount="1">
    <brk id="47" max="3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チェック表</vt:lpstr>
      <vt:lpstr>（別紙１）届出書</vt:lpstr>
      <vt:lpstr>（別紙２）体制一覧</vt:lpstr>
      <vt:lpstr>別紙３</vt:lpstr>
      <vt:lpstr>別紙４</vt:lpstr>
      <vt:lpstr>別紙５</vt:lpstr>
      <vt:lpstr>別紙５-1　サービス提供体制強化加算に関する計算書</vt:lpstr>
      <vt:lpstr>別紙５-2　サービス提供体制強化加算に関する勤続年数</vt:lpstr>
      <vt:lpstr>別紙６</vt:lpstr>
      <vt:lpstr>別紙７</vt:lpstr>
      <vt:lpstr>参考様式８　記入方法</vt:lpstr>
      <vt:lpstr>参考様式８</vt:lpstr>
      <vt:lpstr>シフト記号表（勤務時間帯）</vt:lpstr>
      <vt:lpstr>【記載例】参考様式８</vt:lpstr>
      <vt:lpstr>【記載例】シフト記号表（勤務時間帯）</vt:lpstr>
      <vt:lpstr>プルダウン・リスト</vt:lpstr>
      <vt:lpstr>(参考様式８)【旧】勤務形態一覧表</vt:lpstr>
      <vt:lpstr>(参考様式８)　記載例　【旧】勤務形態一覧表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有馬　慎之介</dc:creator>
  <cp:lastModifiedBy>高齢者支援課　下坂　佳世</cp:lastModifiedBy>
  <cp:lastPrinted>2021-04-19T08:06:07Z</cp:lastPrinted>
  <dcterms:created xsi:type="dcterms:W3CDTF">2022-03-30T06:31:47Z</dcterms:created>
  <dcterms:modified xsi:type="dcterms:W3CDTF">2026-05-11T05:57:37Z</dcterms:modified>
  <cp:revision>0</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2026-05-11T05:57:37Z</vt:filetime>
  </property>
</Properties>
</file>