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はじめに" sheetId="1" r:id="rId1"/>
    <sheet name="（別紙１）届出書" sheetId="23" r:id="rId2"/>
    <sheet name="（別紙２）体制一覧" sheetId="3" r:id="rId3"/>
    <sheet name="別紙３" sheetId="4" r:id="rId4"/>
    <sheet name="別紙４" sheetId="10" r:id="rId5"/>
    <sheet name="別紙５" sheetId="18" r:id="rId6"/>
    <sheet name="別紙６" sheetId="2" r:id="rId7"/>
    <sheet name="別紙7" sheetId="19" r:id="rId8"/>
    <sheet name="別紙８" sheetId="20" r:id="rId9"/>
    <sheet name="別紙10" sheetId="21" r:id="rId10"/>
    <sheet name="別紙11" sheetId="6" r:id="rId11"/>
    <sheet name="別紙11-1　サービス提供体制強化加算に関する計算書" sheetId="8" r:id="rId12"/>
    <sheet name="別紙11-2　サービス提供体制強化加算に関する勤続年数" sheetId="25" r:id="rId13"/>
    <sheet name="別紙12" sheetId="7" r:id="rId14"/>
    <sheet name="参考様式９の記入方法" sheetId="14" r:id="rId15"/>
    <sheet name="参考様式９" sheetId="9" r:id="rId16"/>
    <sheet name="【記載例】参考様式９" sheetId="11" r:id="rId17"/>
    <sheet name="(参考様式９関係)シフト記号表（勤務時間帯）" sheetId="13" r:id="rId18"/>
    <sheet name="(参考様式９関係)【記載例】シフト記号表" sheetId="12" r:id="rId19"/>
    <sheet name="(参考様式9関係)プルダウン・リスト" sheetId="15" r:id="rId20"/>
    <sheet name="（参考様式９）(旧)勤務形態一覧表" sheetId="16" r:id="rId21"/>
    <sheet name="（参考様式９）(旧)勤務形態一覧表（例）" sheetId="17" r:id="rId22"/>
  </sheets>
  <definedNames>
    <definedName name="職種">#REF!</definedName>
    <definedName name="職種" localSheetId="15">'(参考様式9関係)プルダウン・リスト'!$C$14:$L$14</definedName>
    <definedName name="シフト記号表">#REF!</definedName>
    <definedName name="シフト記号表" localSheetId="15">'(参考様式９関係)シフト記号表（勤務時間帯）'!$C$6:$C$47</definedName>
    <definedName name="【記載例】シフト記号">#REF!</definedName>
    <definedName name="【記載例】シフト記号" localSheetId="16">'(参考様式９関係)【記載例】シフト記号表'!$C$6:$C$47</definedName>
    <definedName name="職種" localSheetId="16">'(参考様式9関係)プルダウン・リスト'!$C$14:$L$14</definedName>
    <definedName name="【記載例】シフト記号" localSheetId="18">'(参考様式９関係)【記載例】シフト記号表'!$C$6:$C$47</definedName>
    <definedName name="【記載例】シフト記号" localSheetId="17">'(参考様式９関係)シフト記号表（勤務時間帯）'!$C$6:$C$47</definedName>
    <definedName name="シフト記号表" localSheetId="17">'(参考様式９関係)シフト記号表（勤務時間帯）'!$C$6:$C$47</definedName>
    <definedName name="職種" localSheetId="19">'(参考様式9関係)プルダウン・リスト'!$C$14:$L$14</definedName>
    <definedName name="管理者">#REF!</definedName>
    <definedName name="管理者" localSheetId="19">'(参考様式9関係)プルダウン・リスト'!$C$15:$C$23</definedName>
    <definedName name="介護従業者">'(参考様式9関係)プルダウン・リスト'!$D$15:$D$23</definedName>
    <definedName name="機能訓練指導員">#REF!</definedName>
    <definedName name="看護職員">#REF!</definedName>
    <definedName name="生活相談員">#REF!</definedName>
    <definedName name="介護職員">#REF!</definedName>
    <definedName name="介護支援専門員">'(参考様式9関係)プルダウン・リスト'!$E$15:$E$23</definedName>
    <definedName name="計画作成担当者">'(参考様式9関係)プルダウン・リスト'!$F$15:$F$23</definedName>
    <definedName name="_xlnm.Print_Area" localSheetId="0">はじめに!$A$1:$G$38</definedName>
    <definedName name="_xlnm.Print_Area" localSheetId="6">別紙６!$A$1:$AD$53</definedName>
    <definedName name="_xlnm.Print_Area" localSheetId="2">'（別紙２）体制一覧'!$A$1:$AF$128</definedName>
    <definedName name="Z_918D9391_3166_42FD_8CCC_73DDA136E9AD_.wvu.PrintArea" localSheetId="2" hidden="1">'（別紙２）体制一覧'!$A$1:$AF$128</definedName>
    <definedName name="_xlnm._FilterDatabase" localSheetId="2" hidden="1">'（別紙２）体制一覧'!$A$7:$AF$47</definedName>
    <definedName name="_xlnm.Print_Area" localSheetId="3">別紙３!$A$1:$O$54</definedName>
    <definedName name="_xlnm.Print_Area" localSheetId="10">別紙11!$A$1:$AE$60</definedName>
    <definedName name="_xlnm.Print_Area" localSheetId="13">別紙12!$A$1:$V$37</definedName>
    <definedName name="_xlnm.Print_Titles" localSheetId="15">参考様式９!$1:$20</definedName>
    <definedName name="_xlnm.Print_Area" localSheetId="15">参考様式９!$A$1:$BI$75</definedName>
    <definedName name="_xlnm.Print_Area" localSheetId="4">別紙４!$A$1:$AC$32</definedName>
    <definedName name="_xlnm.Print_Area" localSheetId="16">'【記載例】参考様式９'!$A$1:$BI$76</definedName>
    <definedName name="_xlnm.Print_Area" localSheetId="18">'(参考様式９関係)【記載例】シフト記号表'!$B$1:$AF$52</definedName>
    <definedName name="_xlnm.Print_Area" localSheetId="17">'(参考様式９関係)シフト記号表（勤務時間帯）'!$B$1:$AF$52</definedName>
    <definedName name="_xlnm.Print_Area" localSheetId="14">参考様式９の記入方法!$B$1:$W$81</definedName>
    <definedName name="_xlnm.Print_Area" localSheetId="5">別紙５!$A$1:$AB$74</definedName>
    <definedName name="_xlnm.Print_Area" localSheetId="7">別紙7!$A$1:$Z$37</definedName>
    <definedName name="_xlnm.Print_Area" localSheetId="8">別紙８!$A$1:$AD$32</definedName>
    <definedName name="_xlnm.Print_Area" localSheetId="9">別紙10!$A$1:$Y$59</definedName>
    <definedName name="_xlnm.Print_Area" localSheetId="1">'（別紙１）届出書'!$A$1:$AO$79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<sst xmlns="http://schemas.openxmlformats.org/spreadsheetml/2006/main" xmlns:r="http://schemas.openxmlformats.org/officeDocument/2006/relationships" count="903" uniqueCount="903">
  <si>
    <t>年</t>
    <rPh sb="0" eb="1">
      <t>ネン</t>
    </rPh>
    <phoneticPr fontId="12"/>
  </si>
  <si>
    <t>受付番号</t>
  </si>
  <si>
    <t>備　　考</t>
    <rPh sb="0" eb="1">
      <t>ソナエ</t>
    </rPh>
    <rPh sb="3" eb="4">
      <t>コウ</t>
    </rPh>
    <phoneticPr fontId="12"/>
  </si>
  <si>
    <t>代表者の住所</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</si>
  <si>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2"/>
  </si>
  <si>
    <t>□</t>
  </si>
  <si>
    <t>科学的介護推進体制加算に関する届出書</t>
  </si>
  <si>
    <t>　 ４ 「生産性向上推進体制加算」については、「生産性向上推進体制加算に係る届出書」（別紙５）を添付してください。</t>
  </si>
  <si>
    <t>利用者の心身の状況又はその家族等を取り巻く環境の変化に応じ、随時、計画作成責任者、看護師、准看護師、介護職員その他の関係者が共同し、定期巡回・随時対応型訪問介護看護計画の見直しを行っている。</t>
  </si>
  <si>
    <t>　　　　地域密着型サービス事業者又は地域密着型介護予防サービス事業者による介護給付費の割引に</t>
  </si>
  <si>
    <t>所在地</t>
  </si>
  <si>
    <t>４ 加算Ⅲ</t>
  </si>
  <si>
    <t>１　介護予防小規模多機能型居宅介護事業所　</t>
  </si>
  <si>
    <t>届　出　者</t>
  </si>
  <si>
    <t>認知症対応型通所介護</t>
  </si>
  <si>
    <t>田中　一郎</t>
    <rPh sb="0" eb="2">
      <t>タナカ</t>
    </rPh>
    <rPh sb="3" eb="5">
      <t>イチロウ</t>
    </rPh>
    <phoneticPr fontId="1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</si>
  <si>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</si>
  <si>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2"/>
  </si>
  <si>
    <t>p</t>
  </si>
  <si>
    <t>介護保険事業所番号</t>
  </si>
  <si>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34"/>
  </si>
  <si>
    <t>電話番号</t>
  </si>
  <si>
    <t>サービス提供体制強化加算体制を申請する事業所ごとに作成すること。</t>
  </si>
  <si>
    <t>小規模多機能型居宅介護</t>
    <rPh sb="0" eb="3">
      <t>ショウキボ</t>
    </rPh>
    <rPh sb="3" eb="6">
      <t>タキノウ</t>
    </rPh>
    <rPh sb="6" eb="7">
      <t>ガタ</t>
    </rPh>
    <rPh sb="7" eb="9">
      <t>キョタク</t>
    </rPh>
    <rPh sb="9" eb="11">
      <t>カイゴ</t>
    </rPh>
    <phoneticPr fontId="12"/>
  </si>
  <si>
    <t>筑後</t>
    <rPh sb="0" eb="2">
      <t>チクゴ</t>
    </rPh>
    <phoneticPr fontId="12"/>
  </si>
  <si>
    <t>7月</t>
  </si>
  <si>
    <t>４　小規模多機能型居宅介護</t>
  </si>
  <si>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4"/>
  </si>
  <si>
    <t>①に占める③の割合が25％以上</t>
    <rPh sb="2" eb="3">
      <t>シ</t>
    </rPh>
    <rPh sb="7" eb="9">
      <t>ワリアイ</t>
    </rPh>
    <rPh sb="13" eb="15">
      <t>イジョウ</t>
    </rPh>
    <phoneticPr fontId="12"/>
  </si>
  <si>
    <t>FAX番号</t>
  </si>
  <si>
    <t>主たる事業所の所在地以外の場所で一部実施する場合の出張所等の所在地</t>
  </si>
  <si>
    <t>認知症介護の指導に係る専門的な研修を修了している者を１名以上配置し、事業所全体の認知症ケアの指導等を実施している</t>
  </si>
  <si>
    <t>令和　　　年　　　月　　　日</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</si>
  <si>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</si>
  <si>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3"/>
  </si>
  <si>
    <t>代表者の職・氏名</t>
  </si>
  <si>
    <t>備考２　「認知症介護に係る専門的な研修」とは、認知症介護実践リーダー研修、認知症看護に係る適切な研修及び大牟田市認知症コーディネーター養成研修を指す。「認知症介護の指導に係る専門的な研修」とは、認知症介護指導者養成研修及び認知症看護に係る適切な研修を指す。</t>
    <rPh sb="0" eb="2">
      <t>ビコウ</t>
    </rPh>
    <rPh sb="45" eb="46">
      <t>テキ</t>
    </rPh>
    <rPh sb="50" eb="51">
      <t>オヨ</t>
    </rPh>
    <rPh sb="52" eb="55">
      <t>オオムタ</t>
    </rPh>
    <rPh sb="55" eb="56">
      <t>シ</t>
    </rPh>
    <rPh sb="56" eb="59">
      <t>ニンチショウ</t>
    </rPh>
    <rPh sb="67" eb="69">
      <t>ヨウセイ</t>
    </rPh>
    <rPh sb="69" eb="71">
      <t>ケンシュウ</t>
    </rPh>
    <rPh sb="72" eb="73">
      <t>サ</t>
    </rPh>
    <phoneticPr fontId="12"/>
  </si>
  <si>
    <t>連 絡 先</t>
  </si>
  <si>
    <t>職名</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</si>
  <si>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2"/>
  </si>
  <si>
    <t>複合型サービス</t>
  </si>
  <si>
    <t>氏名</t>
  </si>
  <si>
    <t>　１２：００～２１：００</t>
  </si>
  <si>
    <t>管理者の氏名</t>
  </si>
  <si>
    <t>※２</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</si>
  <si>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</si>
  <si>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</si>
  <si>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夜間・深夜の勤務時間数</t>
    <rPh sb="0" eb="2">
      <t>ヤカン</t>
    </rPh>
    <rPh sb="3" eb="5">
      <t>シンヤ</t>
    </rPh>
    <rPh sb="6" eb="8">
      <t>キンム</t>
    </rPh>
    <rPh sb="8" eb="11">
      <t>ジカンスウ</t>
    </rPh>
    <phoneticPr fontId="54"/>
  </si>
  <si>
    <t>　　　4　「実施事業」欄は、該当する欄に「〇」を記入してください。</t>
  </si>
  <si>
    <t xml:space="preserve">（例） 10％ </t>
  </si>
  <si>
    <t>異動（予定）</t>
  </si>
  <si>
    <t>２　適用開始年月日</t>
  </si>
  <si>
    <t>(夜間及び深夜時間帯)</t>
    <rPh sb="1" eb="3">
      <t>ヤカン</t>
    </rPh>
    <rPh sb="3" eb="4">
      <t>オヨ</t>
    </rPh>
    <rPh sb="5" eb="7">
      <t>シンヤ</t>
    </rPh>
    <rPh sb="7" eb="9">
      <t>ジカン</t>
    </rPh>
    <rPh sb="9" eb="10">
      <t>タイ</t>
    </rPh>
    <phoneticPr fontId="12"/>
  </si>
  <si>
    <t>1月</t>
    <rPh sb="1" eb="2">
      <t>がつ</t>
    </rPh>
    <phoneticPr fontId="12" type="Hiragana"/>
  </si>
  <si>
    <t>（別紙１）</t>
    <rPh sb="1" eb="3">
      <t>ベッシ</t>
    </rPh>
    <phoneticPr fontId="12"/>
  </si>
  <si>
    <t>別添のとおり</t>
  </si>
  <si>
    <t>12月</t>
  </si>
  <si>
    <t>2　異 動 区 分</t>
    <rPh sb="2" eb="3">
      <t>イ</t>
    </rPh>
    <rPh sb="4" eb="5">
      <t>ドウ</t>
    </rPh>
    <rPh sb="6" eb="7">
      <t>ク</t>
    </rPh>
    <rPh sb="8" eb="9">
      <t>ブン</t>
    </rPh>
    <phoneticPr fontId="12"/>
  </si>
  <si>
    <t>介護支援専門員</t>
    <rPh sb="0" eb="2">
      <t>カイゴ</t>
    </rPh>
    <rPh sb="2" eb="4">
      <t>シエン</t>
    </rPh>
    <rPh sb="4" eb="7">
      <t>センモンイン</t>
    </rPh>
    <phoneticPr fontId="34"/>
  </si>
  <si>
    <t>令和</t>
    <rPh sb="0" eb="2">
      <t>レイワ</t>
    </rPh>
    <phoneticPr fontId="12"/>
  </si>
  <si>
    <t>　認知症対応型共同生活介護</t>
  </si>
  <si>
    <t>短期利用型に関する届出書　〔小規模多機能型居宅介護〕</t>
    <rPh sb="0" eb="2">
      <t>タンキ</t>
    </rPh>
    <rPh sb="2" eb="5">
      <t>リヨウガタ</t>
    </rPh>
    <rPh sb="6" eb="7">
      <t>カン</t>
    </rPh>
    <rPh sb="9" eb="11">
      <t>トドケデ</t>
    </rPh>
    <rPh sb="11" eb="12">
      <t>ショ</t>
    </rPh>
    <rPh sb="14" eb="17">
      <t>ショウキボ</t>
    </rPh>
    <rPh sb="17" eb="21">
      <t>タキノウガタ</t>
    </rPh>
    <rPh sb="21" eb="23">
      <t>キョタク</t>
    </rPh>
    <rPh sb="23" eb="25">
      <t>カイゴ</t>
    </rPh>
    <phoneticPr fontId="12"/>
  </si>
  <si>
    <t>１．認知症加算（Ⅰ）に係る届出内容</t>
    <rPh sb="11" eb="12">
      <t>カカ</t>
    </rPh>
    <rPh sb="13" eb="14">
      <t>トド</t>
    </rPh>
    <rPh sb="14" eb="15">
      <t>デ</t>
    </rPh>
    <rPh sb="15" eb="17">
      <t>ナイヨウ</t>
    </rPh>
    <phoneticPr fontId="12"/>
  </si>
  <si>
    <t>３　５級地</t>
  </si>
  <si>
    <t>４</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</si>
  <si>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4"/>
  </si>
  <si>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12"/>
  </si>
  <si>
    <t>(B)</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</si>
  <si>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2"/>
  </si>
  <si>
    <t>　　（例）毎日　午後２時から午後４時まで</t>
  </si>
  <si>
    <t>地域密着型サービス</t>
  </si>
  <si>
    <t>の人数</t>
    <rPh sb="1" eb="3">
      <t>ニンズウ</t>
    </rPh>
    <phoneticPr fontId="12"/>
  </si>
  <si>
    <t>※</t>
  </si>
  <si>
    <t>該当する資格証（写）</t>
    <rPh sb="0" eb="2">
      <t>ガイトウ</t>
    </rPh>
    <rPh sb="4" eb="7">
      <t>シカクショウ</t>
    </rPh>
    <rPh sb="8" eb="9">
      <t>ウツ</t>
    </rPh>
    <phoneticPr fontId="12"/>
  </si>
  <si>
    <t>（短期利用型）</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</si>
  <si>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4"/>
  </si>
  <si>
    <t>・</t>
  </si>
  <si>
    <t>e</t>
  </si>
  <si>
    <t>　地域密着型通所介護</t>
  </si>
  <si>
    <t>月</t>
    <rPh sb="0" eb="1">
      <t>ゲツ</t>
    </rPh>
    <phoneticPr fontId="34"/>
  </si>
  <si>
    <t>１６時間</t>
    <rPh sb="2" eb="4">
      <t>ジカン</t>
    </rPh>
    <phoneticPr fontId="1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</si>
  <si>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34"/>
  </si>
  <si>
    <t>従業者の総数（常勤換算）</t>
    <rPh sb="2" eb="3">
      <t>モノ</t>
    </rPh>
    <rPh sb="4" eb="6">
      <t>ソウスウ</t>
    </rPh>
    <rPh sb="7" eb="9">
      <t>ジョウキン</t>
    </rPh>
    <rPh sb="9" eb="11">
      <t>カンサン</t>
    </rPh>
    <phoneticPr fontId="12"/>
  </si>
  <si>
    <t xml:space="preserve">％ </t>
  </si>
  <si>
    <t>勤務時間</t>
    <rPh sb="0" eb="2">
      <t>キンム</t>
    </rPh>
    <rPh sb="2" eb="4">
      <t>ジカン</t>
    </rPh>
    <phoneticPr fontId="34"/>
  </si>
  <si>
    <t>夜間対応型訪問介護</t>
    <rPh sb="0" eb="2">
      <t>ヤカン</t>
    </rPh>
    <rPh sb="2" eb="5">
      <t>タイオウガタ</t>
    </rPh>
    <phoneticPr fontId="12"/>
  </si>
  <si>
    <t>共　通　事　項
（必ず必要な書類）</t>
    <rPh sb="0" eb="1">
      <t>トモ</t>
    </rPh>
    <rPh sb="2" eb="3">
      <t>ツウ</t>
    </rPh>
    <rPh sb="4" eb="5">
      <t>コト</t>
    </rPh>
    <rPh sb="6" eb="7">
      <t>コウ</t>
    </rPh>
    <rPh sb="9" eb="10">
      <t>カナラ</t>
    </rPh>
    <rPh sb="11" eb="13">
      <t>ヒツヨウ</t>
    </rPh>
    <rPh sb="14" eb="16">
      <t>ショルイ</t>
    </rPh>
    <phoneticPr fontId="12"/>
  </si>
  <si>
    <t>有　・　無</t>
  </si>
  <si>
    <t>該当する資格証（写）</t>
  </si>
  <si>
    <t>職員の欠員による減算の状況</t>
  </si>
  <si>
    <t>従業者の総数（常勤換算）</t>
    <rPh sb="0" eb="3">
      <t>ジュウギョウシャ</t>
    </rPh>
    <rPh sb="4" eb="6">
      <t>ソウスウ</t>
    </rPh>
    <rPh sb="7" eb="9">
      <t>ジョウキン</t>
    </rPh>
    <rPh sb="9" eb="11">
      <t>カンサン</t>
    </rPh>
    <phoneticPr fontId="12"/>
  </si>
  <si>
    <t>理由書</t>
  </si>
  <si>
    <t>3終了</t>
  </si>
  <si>
    <t>科学的介護推進体制加算</t>
    <rPh sb="0" eb="3">
      <t>カガクテキ</t>
    </rPh>
    <rPh sb="3" eb="5">
      <t>カイゴ</t>
    </rPh>
    <rPh sb="5" eb="7">
      <t>スイシン</t>
    </rPh>
    <rPh sb="7" eb="9">
      <t>タイセイ</t>
    </rPh>
    <rPh sb="9" eb="11">
      <t>カサン</t>
    </rPh>
    <phoneticPr fontId="12"/>
  </si>
  <si>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</si>
  <si>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2"/>
  </si>
  <si>
    <t>１　短期入所生活介護</t>
    <rPh sb="2" eb="6">
      <t>タンキニュウショ</t>
    </rPh>
    <rPh sb="6" eb="8">
      <t>セイカツ</t>
    </rPh>
    <rPh sb="8" eb="10">
      <t>カイゴ</t>
    </rPh>
    <phoneticPr fontId="12"/>
  </si>
  <si>
    <t>割引率</t>
  </si>
  <si>
    <t>通所介護</t>
  </si>
  <si>
    <t>①　利用者ごとのＡＤＬ値、栄養状態、口腔機能、認知症の状況その他の利用者の心身の状況等に係る基本的な情報を、LIFEを用いて厚生労働省に提出しているか。</t>
  </si>
  <si>
    <t>小規模多機能型居宅介護</t>
  </si>
  <si>
    <t>２　該当</t>
  </si>
  <si>
    <t>■</t>
  </si>
  <si>
    <t>活用できる
宿泊室数</t>
    <rPh sb="0" eb="2">
      <t>カツヨウ</t>
    </rPh>
    <rPh sb="6" eb="9">
      <t>シュクハクシツ</t>
    </rPh>
    <rPh sb="9" eb="10">
      <t>スウ</t>
    </rPh>
    <phoneticPr fontId="7"/>
  </si>
  <si>
    <t>※水色のセルに入力してください。</t>
    <rPh sb="1" eb="3">
      <t>みずいろ</t>
    </rPh>
    <rPh sb="7" eb="9">
      <t>にゅうりょく</t>
    </rPh>
    <phoneticPr fontId="12" type="Hiragana"/>
  </si>
  <si>
    <t>2変更</t>
  </si>
  <si>
    <t>　看護小規模多機能型居宅介護</t>
  </si>
  <si>
    <t>　　３　☆勤務時間には、各事業所で設定する勤務時間を記載してください。また勤務表には、勤務時間に記載した時間に対応するアルファベット（小文字）を用いてください。記載欄が不足する場合は、</t>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phoneticPr fontId="12"/>
  </si>
  <si>
    <t>②</t>
  </si>
  <si>
    <t>２ あり</t>
  </si>
  <si>
    <t>　　　　雇用（予定）証明書を提出してください。</t>
  </si>
  <si>
    <t>t</t>
  </si>
  <si>
    <t>主たる事業所の所在地</t>
    <rPh sb="3" eb="6">
      <t>ジギョウショ</t>
    </rPh>
    <phoneticPr fontId="12"/>
  </si>
  <si>
    <t>１　割引率等</t>
  </si>
  <si>
    <t>【自治体の皆様へ】</t>
    <rPh sb="1" eb="4">
      <t>ジチタイ</t>
    </rPh>
    <rPh sb="5" eb="7">
      <t>ミナサマ</t>
    </rPh>
    <phoneticPr fontId="34"/>
  </si>
  <si>
    <t>そ　 　　の　 　　他　　 　該　　 　当　　 　す 　　　る 　　　体 　　　制 　　　等</t>
  </si>
  <si>
    <t>サービス提供体制強化加算</t>
    <rPh sb="4" eb="6">
      <t>テイキョウ</t>
    </rPh>
    <rPh sb="6" eb="8">
      <t>タイセイ</t>
    </rPh>
    <rPh sb="8" eb="10">
      <t>キョウカ</t>
    </rPh>
    <rPh sb="10" eb="12">
      <t>カサン</t>
    </rPh>
    <phoneticPr fontId="1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</si>
  <si>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</si>
  <si>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(1)</t>
  </si>
  <si>
    <t>若年性認知症利用者受入加算</t>
  </si>
  <si>
    <t>割引をする場合</t>
    <rPh sb="0" eb="2">
      <t>ワリビキ</t>
    </rPh>
    <rPh sb="5" eb="7">
      <t>バアイ</t>
    </rPh>
    <phoneticPr fontId="12"/>
  </si>
  <si>
    <t>事業所名</t>
    <rPh sb="0" eb="3">
      <t>ジギョウショ</t>
    </rPh>
    <rPh sb="3" eb="4">
      <t>メイ</t>
    </rPh>
    <phoneticPr fontId="1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</si>
  <si>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</si>
  <si>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3　「法人所轄庁」欄、申請者が認可法人である場合に、その主務官庁の名称を記載してください。</t>
  </si>
  <si>
    <t>1 有</t>
    <rPh sb="2" eb="3">
      <t>ア</t>
    </rPh>
    <phoneticPr fontId="12"/>
  </si>
  <si>
    <t>届 出 項 目</t>
  </si>
  <si>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7" eb="28">
      <t>ネン</t>
    </rPh>
    <rPh sb="33" eb="34">
      <t>ガツ</t>
    </rPh>
    <rPh sb="34" eb="35">
      <t>ブン</t>
    </rPh>
    <phoneticPr fontId="12"/>
  </si>
  <si>
    <t>サービス種類</t>
    <rPh sb="4" eb="6">
      <t>しゅるい</t>
    </rPh>
    <phoneticPr fontId="12" type="Hiragana"/>
  </si>
  <si>
    <t>フリガナ</t>
  </si>
  <si>
    <t>令和</t>
    <rPh sb="0" eb="2">
      <t>れいわ</t>
    </rPh>
    <phoneticPr fontId="12" type="Hiragana"/>
  </si>
  <si>
    <t>※３</t>
  </si>
  <si>
    <t>認知症ケアに関する研修計画</t>
    <rPh sb="0" eb="3">
      <t>ニンチショウ</t>
    </rPh>
    <rPh sb="6" eb="7">
      <t>カン</t>
    </rPh>
    <rPh sb="9" eb="13">
      <t>ケンシュウケイカク</t>
    </rPh>
    <phoneticPr fontId="12"/>
  </si>
  <si>
    <t>備考３　本加算を算定する場合は、事業年度毎に取組の実績をオンラインで厚生労働省に報告すること。</t>
    <rPh sb="0" eb="2">
      <t>ビコウ</t>
    </rPh>
    <phoneticPr fontId="12"/>
  </si>
  <si>
    <t>若年性認知症利用者（入所者・患者・入居者）受入加算に関する届出書</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</si>
  <si>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</si>
  <si>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事業所番号</t>
  </si>
  <si>
    <t>生産性向上推進体制加算に係る届出書</t>
    <rPh sb="0" eb="3">
      <t>セイサンセイ</t>
    </rPh>
    <rPh sb="9" eb="11">
      <t>カサン</t>
    </rPh>
    <rPh sb="12" eb="13">
      <t>カカ</t>
    </rPh>
    <rPh sb="14" eb="17">
      <t>トドケデショ</t>
    </rPh>
    <phoneticPr fontId="12"/>
  </si>
  <si>
    <t>　認知症対応型通所介護</t>
  </si>
  <si>
    <t>０</t>
  </si>
  <si>
    <t>業務従事年月数</t>
    <rPh sb="0" eb="2">
      <t>ぎょうむ</t>
    </rPh>
    <rPh sb="2" eb="4">
      <t>じゅうじ</t>
    </rPh>
    <rPh sb="4" eb="5">
      <t>ねん</t>
    </rPh>
    <rPh sb="5" eb="6">
      <t>つき</t>
    </rPh>
    <rPh sb="6" eb="7">
      <t>すう</t>
    </rPh>
    <phoneticPr fontId="12" type="Hiragana"/>
  </si>
  <si>
    <t>月</t>
  </si>
  <si>
    <t>提供サービス</t>
  </si>
  <si>
    <t>施設等の区分</t>
  </si>
  <si>
    <t>　地域密着型介護老人福祉施設</t>
  </si>
  <si>
    <t>1　小規模多機能型居宅介護事業所</t>
    <rPh sb="2" eb="5">
      <t>ショウキボ</t>
    </rPh>
    <rPh sb="5" eb="9">
      <t>タキノウガタ</t>
    </rPh>
    <rPh sb="9" eb="11">
      <t>キョタク</t>
    </rPh>
    <rPh sb="11" eb="13">
      <t>カイゴ</t>
    </rPh>
    <rPh sb="13" eb="16">
      <t>ジギョウショ</t>
    </rPh>
    <phoneticPr fontId="12"/>
  </si>
  <si>
    <t>割 引</t>
  </si>
  <si>
    <t>地域密着型通所介護</t>
  </si>
  <si>
    <t>１ なし</t>
  </si>
  <si>
    <t>事業所・施設の名称</t>
  </si>
  <si>
    <t>　受け入れた若年性認知症利用者（入所者・患者）ごとに個別の担当者を定めているか。</t>
  </si>
  <si>
    <t>※認知症看護に係る適切な研修：</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</si>
  <si>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2"/>
  </si>
  <si>
    <t>1新規</t>
  </si>
  <si>
    <t>各サービス共通</t>
  </si>
  <si>
    <t>市町村が実施する通いの場や在宅医療・介護連携推進事業等の地域支援事業等に参加している。</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</si>
  <si>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12" type="Hiragana"/>
  </si>
  <si>
    <t>地域密着型介護老人福祉施設</t>
  </si>
  <si>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</si>
  <si>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従業者に対する研修計画書（案でも可）、研修記録</t>
    <rPh sb="0" eb="3">
      <t>ジュウギョウシャ</t>
    </rPh>
    <rPh sb="4" eb="5">
      <t>タイ</t>
    </rPh>
    <rPh sb="7" eb="9">
      <t>ケンシュウ</t>
    </rPh>
    <rPh sb="9" eb="12">
      <t>ケイカクショ</t>
    </rPh>
    <rPh sb="13" eb="14">
      <t>アン</t>
    </rPh>
    <rPh sb="16" eb="17">
      <t>カ</t>
    </rPh>
    <phoneticPr fontId="12"/>
  </si>
  <si>
    <t>自由記載欄</t>
    <rPh sb="0" eb="2">
      <t>ジユウ</t>
    </rPh>
    <rPh sb="2" eb="4">
      <t>キサイ</t>
    </rPh>
    <rPh sb="4" eb="5">
      <t>ラン</t>
    </rPh>
    <phoneticPr fontId="34"/>
  </si>
  <si>
    <t>8月</t>
  </si>
  <si>
    <t>合計（通算）</t>
    <rPh sb="0" eb="2">
      <t>ごうけい</t>
    </rPh>
    <rPh sb="3" eb="5">
      <t>つうさん</t>
    </rPh>
    <phoneticPr fontId="12" type="Hiragana"/>
  </si>
  <si>
    <t>特別養護老人ホーム●●</t>
    <rPh sb="0" eb="2">
      <t>とくべつ</t>
    </rPh>
    <rPh sb="2" eb="4">
      <t>ようご</t>
    </rPh>
    <rPh sb="4" eb="6">
      <t>ろうじん</t>
    </rPh>
    <phoneticPr fontId="12" type="Hiragana"/>
  </si>
  <si>
    <t>ー</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</si>
  <si>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2"/>
  </si>
  <si>
    <t>殿</t>
    <rPh sb="0" eb="1">
      <t>ドノ</t>
    </rPh>
    <phoneticPr fontId="1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</si>
  <si>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</si>
  <si>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2"/>
  </si>
  <si>
    <t>参考様式９（記載例）</t>
    <rPh sb="2" eb="4">
      <t>ヨウシキ</t>
    </rPh>
    <rPh sb="6" eb="8">
      <t>キサイ</t>
    </rPh>
    <rPh sb="8" eb="9">
      <t>レイ</t>
    </rPh>
    <phoneticPr fontId="12"/>
  </si>
  <si>
    <t>　入所（利用）者数</t>
    <rPh sb="1" eb="3">
      <t>ニュウショ</t>
    </rPh>
    <rPh sb="4" eb="6">
      <t>リヨウ</t>
    </rPh>
    <rPh sb="7" eb="8">
      <t>シャ</t>
    </rPh>
    <rPh sb="8" eb="9">
      <t>スウ</t>
    </rPh>
    <phoneticPr fontId="12"/>
  </si>
  <si>
    <t>h</t>
  </si>
  <si>
    <t>サービスの種類</t>
  </si>
  <si>
    <t>af</t>
  </si>
  <si>
    <t>適用条件</t>
  </si>
  <si>
    <t>・勤続年数7年（または10年）以上である職員</t>
    <rPh sb="1" eb="3">
      <t>きんぞく</t>
    </rPh>
    <rPh sb="3" eb="5">
      <t>ねんすう</t>
    </rPh>
    <rPh sb="6" eb="7">
      <t>とし</t>
    </rPh>
    <rPh sb="13" eb="14">
      <t>ねん</t>
    </rPh>
    <rPh sb="15" eb="17">
      <t>いじょう</t>
    </rPh>
    <rPh sb="20" eb="22">
      <t>しょくいん</t>
    </rPh>
    <phoneticPr fontId="12" type="Hiragana"/>
  </si>
  <si>
    <t>１．サービス種別</t>
    <rPh sb="6" eb="8">
      <t>シュベツ</t>
    </rPh>
    <phoneticPr fontId="34"/>
  </si>
  <si>
    <t>1　事 業 所 名</t>
  </si>
  <si>
    <t>夜間対応型訪問介護</t>
  </si>
  <si>
    <t>本チェック表＜はじめに＞</t>
  </si>
  <si>
    <t>認知症対応型共同生活介護</t>
  </si>
  <si>
    <t>No</t>
  </si>
  <si>
    <t>地域密着型特定施設入居者</t>
  </si>
  <si>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4"/>
  </si>
  <si>
    <t>①</t>
  </si>
  <si>
    <t>（宿直   ･･･</t>
    <rPh sb="1" eb="3">
      <t>シュクチョク</t>
    </rPh>
    <phoneticPr fontId="34"/>
  </si>
  <si>
    <t>６ 加算Ⅰ</t>
  </si>
  <si>
    <t>生活介護</t>
  </si>
  <si>
    <t>６以上</t>
    <rPh sb="1" eb="3">
      <t>イジョウ</t>
    </rPh>
    <phoneticPr fontId="1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</si>
  <si>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4"/>
  </si>
  <si>
    <t>(</t>
  </si>
  <si>
    <t>訪問介護看護</t>
  </si>
  <si>
    <t>定期巡回・随時対応型</t>
  </si>
  <si>
    <t>人</t>
    <rPh sb="0" eb="1">
      <t>ニン</t>
    </rPh>
    <phoneticPr fontId="12"/>
  </si>
  <si>
    <t>介護予防認知症対応型</t>
  </si>
  <si>
    <t>介護予防小規模多機能型</t>
  </si>
  <si>
    <t>ac</t>
  </si>
  <si>
    <t>日</t>
    <rPh sb="0" eb="1">
      <t>ヒ</t>
    </rPh>
    <phoneticPr fontId="12"/>
  </si>
  <si>
    <t>居宅介護</t>
  </si>
  <si>
    <t>共同生活介護</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</si>
  <si>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</si>
  <si>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</si>
  <si>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t>
  </si>
  <si>
    <t>3 サービス提供体制強化加算（Ⅲ）</t>
    <rPh sb="6" eb="8">
      <t>テイキョウ</t>
    </rPh>
    <rPh sb="8" eb="10">
      <t>タイセイ</t>
    </rPh>
    <rPh sb="10" eb="12">
      <t>キョウカ</t>
    </rPh>
    <rPh sb="12" eb="14">
      <t>カサン</t>
    </rPh>
    <phoneticPr fontId="12"/>
  </si>
  <si>
    <t>　　備考　　「適用条件」欄には、当該割引率が適用される時間帯、曜日、日時について具体的に記載してください。</t>
  </si>
  <si>
    <t>サービス提供体制強化加算に関する届出書</t>
    <rPh sb="4" eb="6">
      <t>テイキョウ</t>
    </rPh>
    <rPh sb="6" eb="8">
      <t>タイセイ</t>
    </rPh>
    <rPh sb="8" eb="10">
      <t>キョウカ</t>
    </rPh>
    <rPh sb="10" eb="12">
      <t>カサン</t>
    </rPh>
    <rPh sb="13" eb="14">
      <t>カン</t>
    </rPh>
    <rPh sb="16" eb="19">
      <t>トドケデショ</t>
    </rPh>
    <phoneticPr fontId="12"/>
  </si>
  <si>
    <t>i</t>
  </si>
  <si>
    <t>　　年　　　月　　　日</t>
  </si>
  <si>
    <t>氏　　名</t>
  </si>
  <si>
    <t>・常勤である職員</t>
    <rPh sb="1" eb="3">
      <t>じょうきん</t>
    </rPh>
    <rPh sb="6" eb="8">
      <t>しょくいん</t>
    </rPh>
    <phoneticPr fontId="12" type="Hiragana"/>
  </si>
  <si>
    <t>法人である場合その種別</t>
    <rPh sb="5" eb="7">
      <t>バアイ</t>
    </rPh>
    <phoneticPr fontId="12"/>
  </si>
  <si>
    <t>１　　新規　　　　　　　　　　２　　終了</t>
    <rPh sb="3" eb="5">
      <t>シンキ</t>
    </rPh>
    <rPh sb="18" eb="20">
      <t>シュウリョウ</t>
    </rPh>
    <phoneticPr fontId="7"/>
  </si>
  <si>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</si>
  <si>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</si>
  <si>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・職種ごとの勤務時間を「○：○○～○：○○」と表記することが困難な場合は、No18～33を活用し、勤務時間数のみを入力してください。</t>
    <rPh sb="45" eb="47">
      <t>カツヨウ</t>
    </rPh>
    <phoneticPr fontId="34"/>
  </si>
  <si>
    <t>代表者職氏名</t>
  </si>
  <si>
    <t>〇科学的介護推進体制加算に関する状況</t>
  </si>
  <si>
    <t>特記事項</t>
  </si>
  <si>
    <t>特別地域加算</t>
  </si>
  <si>
    <t>居宅介護支援</t>
    <rPh sb="0" eb="2">
      <t>キョタク</t>
    </rPh>
    <phoneticPr fontId="12"/>
  </si>
  <si>
    <t>自主点検したもの（チェック済）を提出すること。</t>
    <rPh sb="0" eb="2">
      <t>ジシュ</t>
    </rPh>
    <rPh sb="2" eb="4">
      <t>テンケン</t>
    </rPh>
    <rPh sb="13" eb="14">
      <t>ズ</t>
    </rPh>
    <rPh sb="16" eb="18">
      <t>テイシュツ</t>
    </rPh>
    <phoneticPr fontId="12"/>
  </si>
  <si>
    <t>看護師、准看護師。</t>
    <rPh sb="0" eb="3">
      <t>カンゴシ</t>
    </rPh>
    <rPh sb="4" eb="8">
      <t>ジュンカンゴシ</t>
    </rPh>
    <phoneticPr fontId="12"/>
  </si>
  <si>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</si>
  <si>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12"/>
  </si>
  <si>
    <t>大竹　良子</t>
    <rPh sb="0" eb="2">
      <t>オオタケ</t>
    </rPh>
    <rPh sb="3" eb="5">
      <t>リョウコ</t>
    </rPh>
    <phoneticPr fontId="12"/>
  </si>
  <si>
    <t>看取り期における対応方針</t>
    <rPh sb="3" eb="4">
      <t>キ</t>
    </rPh>
    <rPh sb="8" eb="10">
      <t>タイオウ</t>
    </rPh>
    <rPh sb="10" eb="12">
      <t>ホウシン</t>
    </rPh>
    <phoneticPr fontId="12"/>
  </si>
  <si>
    <t>　　　　　</t>
  </si>
  <si>
    <t>人員配置区分</t>
  </si>
  <si>
    <t>神崎　哲三</t>
    <rPh sb="0" eb="1">
      <t>カミ</t>
    </rPh>
    <rPh sb="1" eb="2">
      <t>サキ</t>
    </rPh>
    <rPh sb="3" eb="5">
      <t>テツゾウ</t>
    </rPh>
    <phoneticPr fontId="12"/>
  </si>
  <si>
    <t>(市町村記載)</t>
    <rPh sb="1" eb="4">
      <t>シチョウソン</t>
    </rPh>
    <rPh sb="4" eb="6">
      <t>キサイ</t>
    </rPh>
    <phoneticPr fontId="12"/>
  </si>
  <si>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12"/>
  </si>
  <si>
    <t>短期利用型</t>
    <rPh sb="0" eb="2">
      <t>タンキ</t>
    </rPh>
    <rPh sb="2" eb="5">
      <t>リヨウガタ</t>
    </rPh>
    <phoneticPr fontId="12"/>
  </si>
  <si>
    <t>g</t>
  </si>
  <si>
    <t>　　3　「法人所轄庁」欄、申請者が認可法人である場合に、その主務官庁の名称を記載してください。</t>
  </si>
  <si>
    <t>異動項目</t>
  </si>
  <si>
    <t>加算の種類</t>
    <rPh sb="0" eb="2">
      <t>かさん</t>
    </rPh>
    <rPh sb="3" eb="5">
      <t>しゅるい</t>
    </rPh>
    <phoneticPr fontId="12" type="Hiragana"/>
  </si>
  <si>
    <t>　　　　　　（例）－「機能訓練指導体制」…機能訓練指導員、「夜間勤務条件基準」…夜勤を行う看護師（准看護師）と介護職員の配置状況　等</t>
  </si>
  <si>
    <t>届出事項</t>
    <rPh sb="0" eb="2">
      <t>トドケデ</t>
    </rPh>
    <rPh sb="2" eb="4">
      <t>ジコウ</t>
    </rPh>
    <phoneticPr fontId="1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</si>
  <si>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</si>
  <si>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(別紙６)</t>
    <rPh sb="1" eb="3">
      <t>ベッシ</t>
    </rPh>
    <phoneticPr fontId="12"/>
  </si>
  <si>
    <t>休憩時間を含む時間</t>
  </si>
  <si>
    <t>事業所名</t>
    <rPh sb="3" eb="4">
      <t>めい</t>
    </rPh>
    <phoneticPr fontId="12" type="Hiragana"/>
  </si>
  <si>
    <t>月</t>
    <rPh sb="0" eb="1">
      <t>がつ</t>
    </rPh>
    <phoneticPr fontId="12"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</si>
  <si>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</si>
  <si>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⑤</t>
  </si>
  <si>
    <t>①に占める②の割合が50％以上</t>
    <rPh sb="2" eb="3">
      <t>シ</t>
    </rPh>
    <rPh sb="7" eb="9">
      <t>ワリアイ</t>
    </rPh>
    <rPh sb="13" eb="15">
      <t>イジョウ</t>
    </rPh>
    <phoneticPr fontId="12"/>
  </si>
  <si>
    <t>　　　7　「市町村が定める率」欄には、全国共通の介護報酬額に対する市町村が定める率を記載してください。</t>
  </si>
  <si>
    <t>日常的に利用者と関わりのある地域住民等の相談に対応する体制を確保していること。</t>
  </si>
  <si>
    <t>通所介護事業所　〇〇デイサービス</t>
    <rPh sb="0" eb="2">
      <t>つうしょ</t>
    </rPh>
    <rPh sb="2" eb="4">
      <t>かいご</t>
    </rPh>
    <rPh sb="4" eb="7">
      <t>じぎょうしょ</t>
    </rPh>
    <phoneticPr fontId="12" type="Hiragana"/>
  </si>
  <si>
    <t>実労働時間</t>
    <rPh sb="0" eb="3">
      <t>ジツロウドウ</t>
    </rPh>
    <rPh sb="3" eb="5">
      <t>ジカン</t>
    </rPh>
    <phoneticPr fontId="1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</si>
  <si>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2"/>
  </si>
  <si>
    <t>③</t>
  </si>
  <si>
    <t>9月</t>
  </si>
  <si>
    <t>　　　8　「特記事項」欄には、異動の状況について具体的に記載してください。</t>
  </si>
  <si>
    <t>　　　10 「サービス提供体制強化加算」については、「サービス提供体制強化加算に関する届出書」（別紙１１）～（別紙１１－２）までの該当する様式を添付してください。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65" eb="67">
      <t>ガイトウ</t>
    </rPh>
    <rPh sb="69" eb="71">
      <t>ヨウシキ</t>
    </rPh>
    <rPh sb="72" eb="74">
      <t>テンプ</t>
    </rPh>
    <phoneticPr fontId="12"/>
  </si>
  <si>
    <t>事業所名</t>
    <rPh sb="0" eb="3">
      <t>じぎょうしょ</t>
    </rPh>
    <rPh sb="3" eb="4">
      <t>めい</t>
    </rPh>
    <phoneticPr fontId="12" type="Hiragana"/>
  </si>
  <si>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2"/>
  </si>
  <si>
    <t>２　サテライト型小規模多機能型</t>
  </si>
  <si>
    <t>　　　３ 「割引｣を｢あり｣と記載する場合は「地域密着型サービス事業者等による介護給付費の割引に係る割引率の設定について」（別紙３）を添付してください。</t>
    <rPh sb="23" eb="25">
      <t>チイキ</t>
    </rPh>
    <rPh sb="25" eb="28">
      <t>ミッチャクガタ</t>
    </rPh>
    <phoneticPr fontId="12"/>
  </si>
  <si>
    <t>10月</t>
  </si>
  <si>
    <t>５　認知症対応型共同生活介護</t>
  </si>
  <si>
    <t>(郵便番号</t>
  </si>
  <si>
    <t>　　　11 「職員の欠員による減算の状況」については、以下の要領で記載してください。</t>
  </si>
  <si>
    <t>1（介護予防）小規模多機能型居宅介護</t>
    <rPh sb="2" eb="4">
      <t>カイゴ</t>
    </rPh>
    <rPh sb="4" eb="6">
      <t>ヨボウ</t>
    </rPh>
    <rPh sb="7" eb="10">
      <t>ショウキボ</t>
    </rPh>
    <rPh sb="10" eb="14">
      <t>タキノウガタ</t>
    </rPh>
    <rPh sb="14" eb="16">
      <t>キョタク</t>
    </rPh>
    <rPh sb="16" eb="18">
      <t>カイゴ</t>
    </rPh>
    <phoneticPr fontId="12"/>
  </si>
  <si>
    <t>介護給付費算定に係る体制等に関する届出書</t>
    <rPh sb="17" eb="19">
      <t>トドケデ</t>
    </rPh>
    <rPh sb="19" eb="20">
      <t>ショ</t>
    </rPh>
    <phoneticPr fontId="12"/>
  </si>
  <si>
    <t>施設種別</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</si>
  <si>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2"/>
  </si>
  <si>
    <r>
      <t xml:space="preserve">従業者（看護師又は准看護師である者を除く）の総数（常勤換算）
</t>
    </r>
    <r>
      <rPr>
        <sz val="9"/>
        <color theme="1"/>
        <rFont val="HGSｺﾞｼｯｸM"/>
      </rPr>
      <t>※Ⅲの算定にあっては、「従業者の総数（常勤換算）」の場合もある</t>
    </r>
    <rPh sb="34" eb="36">
      <t>さんてい</t>
    </rPh>
    <rPh sb="57" eb="59">
      <t>ばあい</t>
    </rPh>
    <phoneticPr fontId="12" type="Hiragana"/>
  </si>
  <si>
    <t>備考　要件を満たすことが分かる根拠書類を準備し、指定権者からの求めがあった場合には、</t>
  </si>
  <si>
    <t>2月</t>
    <rPh sb="1" eb="2">
      <t>がつ</t>
    </rPh>
    <phoneticPr fontId="12" type="Hiragana"/>
  </si>
  <si>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12"/>
  </si>
  <si>
    <t>　E列・・・「介護支援専門員」</t>
    <rPh sb="2" eb="3">
      <t>レツ</t>
    </rPh>
    <rPh sb="7" eb="9">
      <t>カイゴ</t>
    </rPh>
    <rPh sb="9" eb="11">
      <t>シエン</t>
    </rPh>
    <rPh sb="11" eb="14">
      <t>センモンイン</t>
    </rPh>
    <phoneticPr fontId="34"/>
  </si>
  <si>
    <t>届出を行う事業所の状況</t>
    <rPh sb="9" eb="11">
      <t>ジョウキョウ</t>
    </rPh>
    <phoneticPr fontId="12"/>
  </si>
  <si>
    <t>サービス種別（</t>
    <rPh sb="4" eb="6">
      <t>シュベツ</t>
    </rPh>
    <phoneticPr fontId="34"/>
  </si>
  <si>
    <t>①のうち常勤の者の総数（常勤換算）</t>
    <rPh sb="4" eb="6">
      <t>ジョウキン</t>
    </rPh>
    <phoneticPr fontId="12"/>
  </si>
  <si>
    <t>60以上70未満</t>
    <rPh sb="2" eb="4">
      <t>イジョウ</t>
    </rPh>
    <rPh sb="6" eb="8">
      <t>ミマン</t>
    </rPh>
    <phoneticPr fontId="12"/>
  </si>
  <si>
    <t>異動等区分</t>
  </si>
  <si>
    <t>３ 介護職員</t>
    <rPh sb="2" eb="4">
      <t>カイゴ</t>
    </rPh>
    <rPh sb="4" eb="6">
      <t>ショクイン</t>
    </rPh>
    <phoneticPr fontId="12"/>
  </si>
  <si>
    <t>備考1　「受付番号」欄には記載しないでください。</t>
    <rPh sb="7" eb="9">
      <t>バンゴウ</t>
    </rPh>
    <phoneticPr fontId="12"/>
  </si>
  <si>
    <t>利用者の生活時間帯（日中）</t>
    <rPh sb="0" eb="3">
      <t>リヨウシャ</t>
    </rPh>
    <rPh sb="4" eb="6">
      <t>セイカツ</t>
    </rPh>
    <rPh sb="6" eb="9">
      <t>ジカンタイ</t>
    </rPh>
    <rPh sb="10" eb="12">
      <t>ニッチュウ</t>
    </rPh>
    <phoneticPr fontId="34"/>
  </si>
  <si>
    <t>　　速やかに提出すること。</t>
    <rPh sb="2" eb="3">
      <t>スミ</t>
    </rPh>
    <rPh sb="6" eb="8">
      <t>テイシュツ</t>
    </rPh>
    <phoneticPr fontId="12"/>
  </si>
  <si>
    <t>＊記載例は認知症対応型共同生活介護を対象とし作成しています。</t>
    <rPh sb="1" eb="3">
      <t>キサイ</t>
    </rPh>
    <rPh sb="3" eb="4">
      <t>レイ</t>
    </rPh>
    <rPh sb="5" eb="7">
      <t>ニンチ</t>
    </rPh>
    <rPh sb="7" eb="8">
      <t>ショウ</t>
    </rPh>
    <rPh sb="8" eb="10">
      <t>タイオウ</t>
    </rPh>
    <rPh sb="10" eb="11">
      <t>ガタ</t>
    </rPh>
    <rPh sb="11" eb="13">
      <t>キョウドウ</t>
    </rPh>
    <rPh sb="13" eb="15">
      <t>セイカツ</t>
    </rPh>
    <rPh sb="15" eb="17">
      <t>カイゴ</t>
    </rPh>
    <rPh sb="18" eb="20">
      <t>タイショウ</t>
    </rPh>
    <rPh sb="22" eb="24">
      <t>サクセイ</t>
    </rPh>
    <phoneticPr fontId="1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</si>
  <si>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34"/>
  </si>
  <si>
    <t>事業所名</t>
  </si>
  <si>
    <t>：</t>
  </si>
  <si>
    <t>o</t>
  </si>
  <si>
    <t>任意の様式で可。研修記録は既に実施している場合。</t>
    <rPh sb="0" eb="2">
      <t>ニンイ</t>
    </rPh>
    <rPh sb="3" eb="5">
      <t>ヨウシキ</t>
    </rPh>
    <rPh sb="6" eb="7">
      <t>カ</t>
    </rPh>
    <phoneticPr fontId="12"/>
  </si>
  <si>
    <t>（</t>
  </si>
  <si>
    <t>　８　「看取り連携体制加算」については、「看取り連携体制加算に係る届出書」（別紙7）を添付してください。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</si>
  <si>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2"/>
  </si>
  <si>
    <t>　　　有する場合は、適宜欄を補正して、全ての出張所等の状況について記載してください。</t>
  </si>
  <si>
    <t>特別地域加算</t>
    <rPh sb="0" eb="2">
      <t>トクベツ</t>
    </rPh>
    <rPh sb="2" eb="4">
      <t>チイキ</t>
    </rPh>
    <rPh sb="4" eb="6">
      <t>カサン</t>
    </rPh>
    <phoneticPr fontId="12"/>
  </si>
  <si>
    <t>）</t>
  </si>
  <si>
    <t>○○　N男</t>
  </si>
  <si>
    <t>　　サービス提供体制強化加算に関する勤続年数証明書</t>
    <rPh sb="18" eb="20">
      <t>きんぞく</t>
    </rPh>
    <rPh sb="20" eb="22">
      <t>ねんすう</t>
    </rPh>
    <rPh sb="22" eb="24">
      <t>しょうめい</t>
    </rPh>
    <phoneticPr fontId="12" type="Hiragana"/>
  </si>
  <si>
    <t>地域密着型通所介護</t>
    <rPh sb="0" eb="2">
      <t>チイキ</t>
    </rPh>
    <rPh sb="2" eb="4">
      <t>ミッチャク</t>
    </rPh>
    <rPh sb="4" eb="5">
      <t>ガタ</t>
    </rPh>
    <rPh sb="5" eb="7">
      <t>ツウショ</t>
    </rPh>
    <rPh sb="7" eb="9">
      <t>カイゴ</t>
    </rPh>
    <phoneticPr fontId="12"/>
  </si>
  <si>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12" type="Hiragana"/>
  </si>
  <si>
    <t>はい・いいえ</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</si>
  <si>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12"/>
  </si>
  <si>
    <t>16　介護予防認知症対応型共同生活介護</t>
  </si>
  <si>
    <t>３ 加算Ⅱ</t>
  </si>
  <si>
    <t>②　必要に応じて通所介護計画を見直すなど、指定通所介護の提供に当たって、①に規定する情報その他通所介護を適切かつ有効に提供するために必要な情報を活用しているか。</t>
  </si>
  <si>
    <t>Ｂ</t>
  </si>
  <si>
    <t>科学的介護推進体制加算に関する届出書＜別紙４＞</t>
    <rPh sb="0" eb="11">
      <t>カガクテキカイゴスイシンタイセイカサン</t>
    </rPh>
    <rPh sb="12" eb="13">
      <t>カン</t>
    </rPh>
    <rPh sb="15" eb="18">
      <t>トドケデショ</t>
    </rPh>
    <rPh sb="19" eb="21">
      <t>ベッシ</t>
    </rPh>
    <phoneticPr fontId="7"/>
  </si>
  <si>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2"/>
  </si>
  <si>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12" type="Hiragana"/>
  </si>
  <si>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</si>
  <si>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t>（別紙４）</t>
    <rPh sb="1" eb="3">
      <t>べっし</t>
    </rPh>
    <phoneticPr fontId="12" type="Hiragana"/>
  </si>
  <si>
    <t>地域区分</t>
  </si>
  <si>
    <t>　　　9　「主たる事業所の所在地以外の場所で一部実施する場合の出張所等の所在地」について、複数の出張所等を有する場合は、適宜欄を補正して、全ての出張所等の状況について記載してください。</t>
  </si>
  <si>
    <t>○○　P子</t>
    <rPh sb="4" eb="5">
      <t>コ</t>
    </rPh>
    <phoneticPr fontId="34"/>
  </si>
  <si>
    <r>
      <t>看護職員配置加算</t>
    </r>
    <r>
      <rPr>
        <sz val="8"/>
        <color auto="1"/>
        <rFont val="HG丸ｺﾞｼｯｸM-PRO"/>
      </rPr>
      <t xml:space="preserve">
＊介護サービスのみ</t>
    </r>
    <rPh sb="0" eb="2">
      <t>カンゴ</t>
    </rPh>
    <rPh sb="2" eb="4">
      <t>ショクイン</t>
    </rPh>
    <rPh sb="4" eb="6">
      <t>ハイチ</t>
    </rPh>
    <rPh sb="6" eb="8">
      <t>カサン</t>
    </rPh>
    <rPh sb="10" eb="12">
      <t>カイゴ</t>
    </rPh>
    <phoneticPr fontId="12"/>
  </si>
  <si>
    <t>５ 加算Ⅱ</t>
  </si>
  <si>
    <t>4週目</t>
    <rPh sb="1" eb="2">
      <t>シュウ</t>
    </rPh>
    <rPh sb="2" eb="3">
      <t>メ</t>
    </rPh>
    <phoneticPr fontId="34"/>
  </si>
  <si>
    <t>筑後　太郎</t>
    <rPh sb="0" eb="2">
      <t>ちくご</t>
    </rPh>
    <rPh sb="3" eb="5">
      <t>たろう</t>
    </rPh>
    <phoneticPr fontId="12" type="Hiragana"/>
  </si>
  <si>
    <t>職　名</t>
  </si>
  <si>
    <t>　小規模多機能型居宅介護</t>
  </si>
  <si>
    <t>3週目</t>
    <rPh sb="1" eb="2">
      <t>シュウ</t>
    </rPh>
    <rPh sb="2" eb="3">
      <t>メ</t>
    </rPh>
    <phoneticPr fontId="34"/>
  </si>
  <si>
    <t>①　研修計画を作成し、当該計画に従い、研修（外部における研修を
　含む）を実施又は実施を予定していること。</t>
  </si>
  <si>
    <t>　地域密着型特定施設入居者生活介護</t>
  </si>
  <si>
    <t xml:space="preserve">  介護予防認知症対応型通所介護</t>
  </si>
  <si>
    <t xml:space="preserve">  介護予防小規模多機能型居宅介護</t>
  </si>
  <si>
    <t xml:space="preserve">  介護予防認知症対応型共同生活介護</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</si>
  <si>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</si>
  <si>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</si>
  <si>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2"/>
  </si>
  <si>
    <t>筑後市長</t>
    <rPh sb="0" eb="3">
      <t>チクゴシ</t>
    </rPh>
    <rPh sb="3" eb="4">
      <t>チョウ</t>
    </rPh>
    <phoneticPr fontId="1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</si>
  <si>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2"/>
  </si>
  <si>
    <t>4　届 出 項 目</t>
    <rPh sb="2" eb="3">
      <t>トド</t>
    </rPh>
    <rPh sb="4" eb="5">
      <t>デ</t>
    </rPh>
    <rPh sb="6" eb="7">
      <t>コウ</t>
    </rPh>
    <rPh sb="8" eb="9">
      <t>メ</t>
    </rPh>
    <phoneticPr fontId="12"/>
  </si>
  <si>
    <t>福岡</t>
    <rPh sb="0" eb="2">
      <t>フクオカ</t>
    </rPh>
    <phoneticPr fontId="12"/>
  </si>
  <si>
    <t>に色づけされます。</t>
    <rPh sb="1" eb="2">
      <t>イロ</t>
    </rPh>
    <phoneticPr fontId="34"/>
  </si>
  <si>
    <t>2 無</t>
    <rPh sb="2" eb="3">
      <t>ナ</t>
    </rPh>
    <phoneticPr fontId="12"/>
  </si>
  <si>
    <t>証明書が複数枚にわたる場合は、適宜コピーして使用すること。</t>
  </si>
  <si>
    <t>2　変更</t>
  </si>
  <si>
    <t>事 業 所 名</t>
  </si>
  <si>
    <t>　　7　「特記事項」欄には、異動の状況について具体的に記載してください。</t>
  </si>
  <si>
    <t>必要に応じて、多様な主体が提供する生活支援のサービス（インフォーマルサービス含む）が包括的に提供されるような居宅サービス計画を作成している。</t>
  </si>
  <si>
    <t>11月</t>
  </si>
  <si>
    <r>
      <t xml:space="preserve">従業者の勤務の体制及び勤務形態一覧表＜参考様式９＞
</t>
    </r>
    <r>
      <rPr>
        <b/>
        <sz val="8"/>
        <color auto="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7"/>
  </si>
  <si>
    <t>介護予防認知症対応型通所介護</t>
    <rPh sb="0" eb="2">
      <t>カイゴ</t>
    </rPh>
    <rPh sb="2" eb="4">
      <t>ヨボウ</t>
    </rPh>
    <rPh sb="4" eb="7">
      <t>ニンチショウ</t>
    </rPh>
    <rPh sb="7" eb="10">
      <t>タイオウガタ</t>
    </rPh>
    <rPh sb="10" eb="12">
      <t>ツウショ</t>
    </rPh>
    <phoneticPr fontId="1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</si>
  <si>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2"/>
  </si>
  <si>
    <t>　　２　勤務区分は、Ａ：常勤で専従　Ｂ：常勤で兼務　Ｃ：非常勤で専従　Ｄ：非常勤で兼務　とします。</t>
  </si>
  <si>
    <t>　　4　「実施事業」欄は、該当する欄に「〇」を記入してください。</t>
  </si>
  <si>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12"/>
  </si>
  <si>
    <t>①に占める②の割合が30％以上</t>
    <rPh sb="2" eb="3">
      <t>シ</t>
    </rPh>
    <rPh sb="7" eb="9">
      <t>ワリアイ</t>
    </rPh>
    <rPh sb="13" eb="15">
      <t>イジョウ</t>
    </rPh>
    <phoneticPr fontId="12"/>
  </si>
  <si>
    <t>年</t>
    <rPh sb="0" eb="1">
      <t>ねん</t>
    </rPh>
    <phoneticPr fontId="12" type="Hiragana"/>
  </si>
  <si>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2"/>
  </si>
  <si>
    <t>６　２級地</t>
  </si>
  <si>
    <t>①に占める②の割合が60％以上</t>
    <rPh sb="2" eb="3">
      <t>シ</t>
    </rPh>
    <rPh sb="7" eb="9">
      <t>ワリアイ</t>
    </rPh>
    <rPh sb="13" eb="15">
      <t>イジョウ</t>
    </rPh>
    <phoneticPr fontId="12"/>
  </si>
  <si>
    <t>左記の内、要件に当てはまる者の
常勤換算数</t>
    <rPh sb="0" eb="2">
      <t>さき</t>
    </rPh>
    <rPh sb="3" eb="4">
      <t>うち</t>
    </rPh>
    <rPh sb="5" eb="7">
      <t>ようけん</t>
    </rPh>
    <rPh sb="8" eb="9">
      <t>あ</t>
    </rPh>
    <rPh sb="13" eb="14">
      <t>しゃ</t>
    </rPh>
    <rPh sb="16" eb="18">
      <t>じょうきん</t>
    </rPh>
    <rPh sb="18" eb="20">
      <t>かんさん</t>
    </rPh>
    <rPh sb="20" eb="21">
      <t>すう</t>
    </rPh>
    <phoneticPr fontId="12" type="Hiragana"/>
  </si>
  <si>
    <t>市</t>
    <rPh sb="0" eb="1">
      <t>シ</t>
    </rPh>
    <phoneticPr fontId="12"/>
  </si>
  <si>
    <t>施 設 種 別</t>
    <rPh sb="0" eb="1">
      <t>シ</t>
    </rPh>
    <rPh sb="2" eb="3">
      <t>セツ</t>
    </rPh>
    <rPh sb="4" eb="5">
      <t>タネ</t>
    </rPh>
    <rPh sb="6" eb="7">
      <t>ベツ</t>
    </rPh>
    <phoneticPr fontId="12"/>
  </si>
  <si>
    <t>土</t>
    <rPh sb="0" eb="1">
      <t>ツチ</t>
    </rPh>
    <phoneticPr fontId="1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</si>
  <si>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</si>
  <si>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変　更　後</t>
    <rPh sb="4" eb="5">
      <t>ゴ</t>
    </rPh>
    <phoneticPr fontId="12"/>
  </si>
  <si>
    <t>40以上50未満</t>
    <rPh sb="2" eb="4">
      <t>イジョウ</t>
    </rPh>
    <rPh sb="6" eb="8">
      <t>ミマン</t>
    </rPh>
    <phoneticPr fontId="12"/>
  </si>
  <si>
    <t>異動区分</t>
    <rPh sb="0" eb="2">
      <t>イドウ</t>
    </rPh>
    <rPh sb="2" eb="4">
      <t>クブン</t>
    </rPh>
    <phoneticPr fontId="7"/>
  </si>
  <si>
    <t>運営規程（必要に応じて）</t>
    <rPh sb="0" eb="2">
      <t>ウンエイ</t>
    </rPh>
    <rPh sb="2" eb="4">
      <t>キテイ</t>
    </rPh>
    <rPh sb="5" eb="7">
      <t>ヒツヨウ</t>
    </rPh>
    <rPh sb="8" eb="9">
      <t>オウ</t>
    </rPh>
    <phoneticPr fontId="12"/>
  </si>
  <si>
    <t>(※変更の場合)</t>
    <rPh sb="2" eb="4">
      <t>ヘンコウ</t>
    </rPh>
    <rPh sb="5" eb="7">
      <t>バアイ</t>
    </rPh>
    <phoneticPr fontId="12"/>
  </si>
  <si>
    <t>名　　称</t>
  </si>
  <si>
    <t>(7)
勤務
形態</t>
  </si>
  <si>
    <t>厚労　太郎</t>
    <rPh sb="0" eb="2">
      <t>コウロウ</t>
    </rPh>
    <rPh sb="3" eb="5">
      <t>タロウ</t>
    </rPh>
    <phoneticPr fontId="34"/>
  </si>
  <si>
    <t>事業所の状況</t>
  </si>
  <si>
    <t>〇若年性認知症利用者（入所者・患者・入居者）に対応する担当職員職・氏名</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</si>
  <si>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2"/>
  </si>
  <si>
    <t>介護予防支援</t>
    <rPh sb="0" eb="2">
      <t>カイゴ</t>
    </rPh>
    <rPh sb="2" eb="4">
      <t>ヨボウ</t>
    </rPh>
    <phoneticPr fontId="12"/>
  </si>
  <si>
    <t>関係書類</t>
  </si>
  <si>
    <t>介護職員</t>
    <rPh sb="0" eb="2">
      <t>かいご</t>
    </rPh>
    <rPh sb="2" eb="4">
      <t>しょくいん</t>
    </rPh>
    <phoneticPr fontId="12" type="Hiragana"/>
  </si>
  <si>
    <t>　　　「財団法人」「株式会社」「有限会社」等の別を記入してください。</t>
    <rPh sb="7" eb="8">
      <t>ジン</t>
    </rPh>
    <rPh sb="10" eb="12">
      <t>カブシキ</t>
    </rPh>
    <rPh sb="12" eb="14">
      <t>カイシャ</t>
    </rPh>
    <phoneticPr fontId="12"/>
  </si>
  <si>
    <t>　　※介護福祉士等の状況、常勤職員の状況、勤続年数の状況のうち、いずれか１つを満たすこと。</t>
  </si>
  <si>
    <t>　　8　「主たる事業所の所在地以外の場所で一部実施する場合の出張所等の所在地」について、複数の出張所等を</t>
  </si>
  <si>
    <t>管理者</t>
    <rPh sb="0" eb="3">
      <t>カンリシャ</t>
    </rPh>
    <phoneticPr fontId="34"/>
  </si>
  <si>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</si>
  <si>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</si>
  <si>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主たる事務所の所在地</t>
  </si>
  <si>
    <t>同一所在地において行う　　　　　　　　　　　　　　　事業等の種類</t>
  </si>
  <si>
    <t>　①に占める②の割合が50％以上</t>
    <rPh sb="3" eb="4">
      <t>シ</t>
    </rPh>
    <rPh sb="8" eb="10">
      <t>ワリアイ</t>
    </rPh>
    <rPh sb="14" eb="16">
      <t>イジョウ</t>
    </rPh>
    <phoneticPr fontId="12"/>
  </si>
  <si>
    <t>変　更　前</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</si>
  <si>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2"/>
  </si>
  <si>
    <t>療養通所介護</t>
    <rPh sb="0" eb="2">
      <t>リョウヨウ</t>
    </rPh>
    <rPh sb="2" eb="4">
      <t>ツウショ</t>
    </rPh>
    <rPh sb="4" eb="6">
      <t>カイゴ</t>
    </rPh>
    <phoneticPr fontId="12"/>
  </si>
  <si>
    <t>研修修了者の必要数</t>
    <rPh sb="0" eb="2">
      <t>ケンシュウ</t>
    </rPh>
    <rPh sb="2" eb="5">
      <t>シュウリョウシャ</t>
    </rPh>
    <rPh sb="6" eb="9">
      <t>ヒツヨウスウ</t>
    </rPh>
    <phoneticPr fontId="12"/>
  </si>
  <si>
    <t>認知症対応型通所介護</t>
    <rPh sb="0" eb="3">
      <t>ニンチショウ</t>
    </rPh>
    <rPh sb="3" eb="6">
      <t>タイオウガタ</t>
    </rPh>
    <rPh sb="6" eb="8">
      <t>ツウショ</t>
    </rPh>
    <rPh sb="8" eb="10">
      <t>カイゴ</t>
    </rPh>
    <phoneticPr fontId="12"/>
  </si>
  <si>
    <t>÷</t>
  </si>
  <si>
    <t>認知症対応型共同生活介護</t>
    <rPh sb="0" eb="3">
      <t>ニンチショウ</t>
    </rPh>
    <rPh sb="3" eb="6">
      <t>タイオウガタ</t>
    </rPh>
    <rPh sb="6" eb="8">
      <t>キョウドウ</t>
    </rPh>
    <rPh sb="8" eb="10">
      <t>セイカツ</t>
    </rPh>
    <rPh sb="10" eb="12">
      <t>カイゴ</t>
    </rPh>
    <phoneticPr fontId="12"/>
  </si>
  <si>
    <t>○○　M子</t>
  </si>
  <si>
    <t>複合型サービス</t>
    <rPh sb="0" eb="3">
      <t>フクゴウガタ</t>
    </rPh>
    <phoneticPr fontId="12"/>
  </si>
  <si>
    <t xml:space="preserve">短期利用型に関する届出書＜別紙１２＞ </t>
    <rPh sb="0" eb="2">
      <t>タンキ</t>
    </rPh>
    <rPh sb="2" eb="5">
      <t>リヨウガタ</t>
    </rPh>
    <rPh sb="13" eb="15">
      <t>ベッシ</t>
    </rPh>
    <phoneticPr fontId="12"/>
  </si>
  <si>
    <t>人員配置区分、その他該当する体制等、割引）を記載してください。</t>
  </si>
  <si>
    <t>　(ビルの名称等)</t>
  </si>
  <si>
    <t>実施事業</t>
  </si>
  <si>
    <t>指定年</t>
    <rPh sb="0" eb="2">
      <t>シテイ</t>
    </rPh>
    <rPh sb="2" eb="3">
      <t>ネン</t>
    </rPh>
    <phoneticPr fontId="12"/>
  </si>
  <si>
    <t>月日</t>
    <rPh sb="0" eb="2">
      <t>ガッピ</t>
    </rPh>
    <phoneticPr fontId="12"/>
  </si>
  <si>
    <t>① 以下のⅰ～ⅲの項目の機器のうち１つ以上を使用</t>
    <rPh sb="2" eb="4">
      <t>イカ</t>
    </rPh>
    <rPh sb="9" eb="11">
      <t>コウモク</t>
    </rPh>
    <rPh sb="12" eb="14">
      <t>キキ</t>
    </rPh>
    <rPh sb="19" eb="21">
      <t>イジョウ</t>
    </rPh>
    <rPh sb="22" eb="24">
      <t>シヨウ</t>
    </rPh>
    <phoneticPr fontId="12"/>
  </si>
  <si>
    <t>県</t>
    <rPh sb="0" eb="1">
      <t>ケン</t>
    </rPh>
    <phoneticPr fontId="12"/>
  </si>
  <si>
    <t>勤務先名称</t>
    <rPh sb="0" eb="3">
      <t>きんむさき</t>
    </rPh>
    <rPh sb="3" eb="5">
      <t>めいしょう</t>
    </rPh>
    <phoneticPr fontId="12" type="Hiragana"/>
  </si>
  <si>
    <t>③　c</t>
  </si>
  <si>
    <t>異動等の区分</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</si>
  <si>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34"/>
  </si>
  <si>
    <t>c</t>
  </si>
  <si>
    <t>　訪問回数が１月当たり延べ200回以上である。</t>
    <rPh sb="1" eb="3">
      <t>ホウモン</t>
    </rPh>
    <rPh sb="3" eb="5">
      <t>カイスウ</t>
    </rPh>
    <rPh sb="7" eb="8">
      <t>ツキ</t>
    </rPh>
    <rPh sb="8" eb="9">
      <t>ア</t>
    </rPh>
    <rPh sb="11" eb="12">
      <t>ノ</t>
    </rPh>
    <rPh sb="16" eb="17">
      <t>カイ</t>
    </rPh>
    <rPh sb="17" eb="19">
      <t>イジョウ</t>
    </rPh>
    <phoneticPr fontId="12"/>
  </si>
  <si>
    <t>科学的介護推進体制加算</t>
    <rPh sb="0" eb="11">
      <t>カガクテキカイゴスイシンタイセイカサン</t>
    </rPh>
    <phoneticPr fontId="7"/>
  </si>
  <si>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</si>
  <si>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（指定を受けている場合）</t>
    <rPh sb="1" eb="3">
      <t>シテイ</t>
    </rPh>
    <rPh sb="4" eb="5">
      <t>ウ</t>
    </rPh>
    <rPh sb="9" eb="11">
      <t>バアイ</t>
    </rPh>
    <phoneticPr fontId="12"/>
  </si>
  <si>
    <t>１　なし</t>
  </si>
  <si>
    <t>l</t>
  </si>
  <si>
    <t>法人名</t>
    <rPh sb="0" eb="2">
      <t>ホウジン</t>
    </rPh>
    <rPh sb="2" eb="3">
      <t>メイ</t>
    </rPh>
    <phoneticPr fontId="12"/>
  </si>
  <si>
    <t>年月日</t>
    <rPh sb="0" eb="3">
      <t>ネンガッピ</t>
    </rPh>
    <phoneticPr fontId="1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</si>
  <si>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2"/>
  </si>
  <si>
    <t>１　非該当</t>
  </si>
  <si>
    <t>市町村が定める単位の有無</t>
    <rPh sb="0" eb="3">
      <t>シチョウソン</t>
    </rPh>
    <rPh sb="4" eb="5">
      <t>サダ</t>
    </rPh>
    <rPh sb="7" eb="9">
      <t>タンイ</t>
    </rPh>
    <rPh sb="10" eb="12">
      <t>ウム</t>
    </rPh>
    <phoneticPr fontId="12"/>
  </si>
  <si>
    <r>
      <t xml:space="preserve">(12)
</t>
    </r>
    <r>
      <rPr>
        <sz val="11"/>
        <color auto="1"/>
        <rFont val="HGSｺﾞｼｯｸM"/>
      </rPr>
      <t>週平均
勤務時間数</t>
    </r>
    <rPh sb="6" eb="8">
      <t>ヘイキン</t>
    </rPh>
    <rPh sb="9" eb="11">
      <t>キンム</t>
    </rPh>
    <rPh sb="11" eb="13">
      <t>ジカン</t>
    </rPh>
    <rPh sb="13" eb="14">
      <t>スウ</t>
    </rPh>
    <phoneticPr fontId="12"/>
  </si>
  <si>
    <t>(A)</t>
  </si>
  <si>
    <t>２ 基準型</t>
  </si>
  <si>
    <t>月</t>
    <rPh sb="0" eb="1">
      <t>ゲツ</t>
    </rPh>
    <phoneticPr fontId="12"/>
  </si>
  <si>
    <t>若年性認知症利用者受入加算</t>
    <rPh sb="0" eb="2">
      <t>ジャクネン</t>
    </rPh>
    <rPh sb="2" eb="3">
      <t>セイ</t>
    </rPh>
    <rPh sb="3" eb="6">
      <t>ニンチショウ</t>
    </rPh>
    <rPh sb="6" eb="9">
      <t>リヨウシャ</t>
    </rPh>
    <rPh sb="9" eb="11">
      <t>ウケイレ</t>
    </rPh>
    <rPh sb="11" eb="13">
      <t>カサン</t>
    </rPh>
    <phoneticPr fontId="12"/>
  </si>
  <si>
    <t>ab</t>
  </si>
  <si>
    <t>認知症加算</t>
    <rPh sb="0" eb="5">
      <t>ニンチショ</t>
    </rPh>
    <phoneticPr fontId="7"/>
  </si>
  <si>
    <t>１　１級地</t>
  </si>
  <si>
    <t>２　あり</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</si>
  <si>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</si>
  <si>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A男</t>
    <rPh sb="4" eb="5">
      <t>オトコ</t>
    </rPh>
    <phoneticPr fontId="34"/>
  </si>
  <si>
    <t>２ 加算Ⅰ</t>
  </si>
  <si>
    <t>高齢者虐待防止措置実施の有無</t>
    <rPh sb="0" eb="7">
      <t>コウレイシャギャクタイボウシ</t>
    </rPh>
    <rPh sb="7" eb="11">
      <t>ソチジッシ</t>
    </rPh>
    <rPh sb="12" eb="14">
      <t>ウム</t>
    </rPh>
    <phoneticPr fontId="7"/>
  </si>
  <si>
    <t>２ 看護職員</t>
    <rPh sb="2" eb="4">
      <t>カンゴ</t>
    </rPh>
    <rPh sb="4" eb="6">
      <t>ショクイン</t>
    </rPh>
    <phoneticPr fontId="12"/>
  </si>
  <si>
    <t>非常勤で専従</t>
    <rPh sb="0" eb="3">
      <t>ヒジョウキン</t>
    </rPh>
    <rPh sb="4" eb="6">
      <t>センジュウ</t>
    </rPh>
    <phoneticPr fontId="34"/>
  </si>
  <si>
    <t>７　３級地</t>
  </si>
  <si>
    <t>障害福祉サービス事業所、児童福祉施設等と協働し、地域において世代間の交流を行っている。</t>
    <rPh sb="37" eb="38">
      <t>オコナ</t>
    </rPh>
    <phoneticPr fontId="12"/>
  </si>
  <si>
    <t>９　７級地</t>
  </si>
  <si>
    <t>事 業 所 番 号</t>
  </si>
  <si>
    <t>２ 加算Ⅲ</t>
  </si>
  <si>
    <t>z</t>
  </si>
  <si>
    <t>２　４級地</t>
  </si>
  <si>
    <t>５　その他</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</si>
  <si>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2"/>
  </si>
  <si>
    <t>生産性向上推進体制加算（Ⅱ）に係る届出</t>
    <rPh sb="0" eb="3">
      <t>セイサンセイ</t>
    </rPh>
    <rPh sb="3" eb="11">
      <t>コウジョウスイシンタイセイカサン</t>
    </rPh>
    <rPh sb="15" eb="16">
      <t>カカ</t>
    </rPh>
    <rPh sb="17" eb="19">
      <t>トドケデ</t>
    </rPh>
    <phoneticPr fontId="12"/>
  </si>
  <si>
    <t>日</t>
    <rPh sb="0" eb="1">
      <t>ニチ</t>
    </rPh>
    <phoneticPr fontId="34"/>
  </si>
  <si>
    <t>LIFEへの登録</t>
    <rPh sb="6" eb="8">
      <t>トウロク</t>
    </rPh>
    <phoneticPr fontId="12"/>
  </si>
  <si>
    <t>登録者の総数</t>
    <rPh sb="0" eb="3">
      <t>トウロクシャ</t>
    </rPh>
    <rPh sb="4" eb="6">
      <t>ソウスウ</t>
    </rPh>
    <phoneticPr fontId="12"/>
  </si>
  <si>
    <t>　・「名前」に職種名を入力</t>
    <rPh sb="3" eb="5">
      <t>ナマエ</t>
    </rPh>
    <rPh sb="7" eb="9">
      <t>ショクシュ</t>
    </rPh>
    <rPh sb="9" eb="10">
      <t>メイ</t>
    </rPh>
    <rPh sb="11" eb="13">
      <t>ニュウリョク</t>
    </rPh>
    <phoneticPr fontId="34"/>
  </si>
  <si>
    <t>　（宛先）筑後市長</t>
    <rPh sb="5" eb="7">
      <t>ちくご</t>
    </rPh>
    <phoneticPr fontId="12" type="Hiragana"/>
  </si>
  <si>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</si>
  <si>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※24時間表記</t>
    <rPh sb="3" eb="5">
      <t>ジカン</t>
    </rPh>
    <rPh sb="5" eb="7">
      <t>ヒョウキ</t>
    </rPh>
    <phoneticPr fontId="34"/>
  </si>
  <si>
    <t>組織体制図</t>
    <rPh sb="2" eb="4">
      <t>タイセイ</t>
    </rPh>
    <phoneticPr fontId="12"/>
  </si>
  <si>
    <t xml:space="preserve">① </t>
  </si>
  <si>
    <t>1　新規</t>
  </si>
  <si>
    <t>3　終了</t>
  </si>
  <si>
    <t>有</t>
    <rPh sb="0" eb="1">
      <t>ア</t>
    </rPh>
    <phoneticPr fontId="12"/>
  </si>
  <si>
    <t>無</t>
    <rPh sb="0" eb="1">
      <t>ナ</t>
    </rPh>
    <phoneticPr fontId="12"/>
  </si>
  <si>
    <t>5月</t>
    <rPh sb="1" eb="2">
      <t>がつ</t>
    </rPh>
    <phoneticPr fontId="12" type="Hiragana"/>
  </si>
  <si>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12"/>
  </si>
  <si>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12" type="Hiragana"/>
  </si>
  <si>
    <t>4月</t>
    <rPh sb="1" eb="2">
      <t>がつ</t>
    </rPh>
    <phoneticPr fontId="12" type="Hiragana"/>
  </si>
  <si>
    <t>参考様式９</t>
    <rPh sb="2" eb="4">
      <t>ヨウシキ</t>
    </rPh>
    <phoneticPr fontId="12"/>
  </si>
  <si>
    <t>備考１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1" eb="73">
      <t>ツイカ</t>
    </rPh>
    <phoneticPr fontId="12"/>
  </si>
  <si>
    <t>6月</t>
  </si>
  <si>
    <t>合計</t>
    <rPh sb="0" eb="2">
      <t>ごうけい</t>
    </rPh>
    <phoneticPr fontId="12" type="Hiragana"/>
  </si>
  <si>
    <t>1日に2回勤務する場合</t>
    <rPh sb="1" eb="2">
      <t>ニチ</t>
    </rPh>
    <rPh sb="4" eb="5">
      <t>カイ</t>
    </rPh>
    <rPh sb="5" eb="7">
      <t>キンム</t>
    </rPh>
    <rPh sb="9" eb="11">
      <t>バアイ</t>
    </rPh>
    <phoneticPr fontId="34"/>
  </si>
  <si>
    <t>記号</t>
    <rPh sb="0" eb="2">
      <t>キゴウ</t>
    </rPh>
    <phoneticPr fontId="34"/>
  </si>
  <si>
    <t>(B)/(A)</t>
  </si>
  <si>
    <t>1日に2回勤務する場合</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</si>
  <si>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</si>
  <si>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12" type="Hiragana"/>
  </si>
  <si>
    <t>・介護福祉士である職員</t>
    <rPh sb="1" eb="3">
      <t>かいご</t>
    </rPh>
    <rPh sb="3" eb="6">
      <t>ふくしし</t>
    </rPh>
    <rPh sb="9" eb="11">
      <t>しょくいん</t>
    </rPh>
    <phoneticPr fontId="12" type="Hiragana"/>
  </si>
  <si>
    <t>5　研修等に
     関する状況</t>
    <rPh sb="2" eb="5">
      <t>ケンシュウトウ</t>
    </rPh>
    <rPh sb="12" eb="13">
      <t>カン</t>
    </rPh>
    <rPh sb="15" eb="17">
      <t>ジョウキョウ</t>
    </rPh>
    <phoneticPr fontId="12"/>
  </si>
  <si>
    <t>①のうち介護福祉士の総数（常勤換算）</t>
    <rPh sb="4" eb="6">
      <t>カイゴ</t>
    </rPh>
    <rPh sb="6" eb="9">
      <t>フクシシ</t>
    </rPh>
    <rPh sb="10" eb="12">
      <t>ソウスウ</t>
    </rPh>
    <rPh sb="13" eb="15">
      <t>ジョウキン</t>
    </rPh>
    <rPh sb="15" eb="17">
      <t>カンサン</t>
    </rPh>
    <phoneticPr fontId="12"/>
  </si>
  <si>
    <t>筑後市長　宛</t>
    <rPh sb="0" eb="3">
      <t>ちくごし</t>
    </rPh>
    <rPh sb="3" eb="4">
      <t>ちょう</t>
    </rPh>
    <rPh sb="5" eb="6">
      <t>あて</t>
    </rPh>
    <phoneticPr fontId="12" type="Hiragana"/>
  </si>
  <si>
    <t>記載例</t>
    <rPh sb="0" eb="2">
      <t>きさい</t>
    </rPh>
    <rPh sb="2" eb="3">
      <t>れい</t>
    </rPh>
    <phoneticPr fontId="12" type="Hiragana"/>
  </si>
  <si>
    <t>下記の者については、以下のとおり当法人にて勤務していることを証明します。</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</si>
  <si>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2"/>
  </si>
  <si>
    <t>氏名</t>
    <rPh sb="0" eb="2">
      <t>しめい</t>
    </rPh>
    <phoneticPr fontId="12" type="Hiragana"/>
  </si>
  <si>
    <t>計画作成担当者</t>
    <rPh sb="0" eb="2">
      <t>ケイカク</t>
    </rPh>
    <rPh sb="2" eb="4">
      <t>サクセイ</t>
    </rPh>
    <rPh sb="4" eb="7">
      <t>タントウシャ</t>
    </rPh>
    <phoneticPr fontId="34"/>
  </si>
  <si>
    <t>※１</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</si>
  <si>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12" type="Hiragana"/>
  </si>
  <si>
    <t>従事した職種</t>
    <rPh sb="0" eb="2">
      <t>じゅうじ</t>
    </rPh>
    <rPh sb="4" eb="6">
      <t>しょくしゅ</t>
    </rPh>
    <phoneticPr fontId="12" type="Hiragana"/>
  </si>
  <si>
    <t>日</t>
    <rPh sb="0" eb="1">
      <t>にち</t>
    </rPh>
    <phoneticPr fontId="12" type="Hiragana"/>
  </si>
  <si>
    <t>3　看護小規模多機能型居宅介護事業所</t>
  </si>
  <si>
    <t>月</t>
    <rPh sb="0" eb="1">
      <t>つき</t>
    </rPh>
    <phoneticPr fontId="12" type="Hiragana"/>
  </si>
  <si>
    <t>人</t>
    <rPh sb="0" eb="1">
      <t>ニン</t>
    </rPh>
    <phoneticPr fontId="34"/>
  </si>
  <si>
    <t>（別紙３）</t>
    <rPh sb="1" eb="3">
      <t>べっし</t>
    </rPh>
    <phoneticPr fontId="12" type="Hiragana"/>
  </si>
  <si>
    <t>勤続年数の状況</t>
    <rPh sb="0" eb="2">
      <t>キンゾク</t>
    </rPh>
    <rPh sb="2" eb="4">
      <t>ネンスウ</t>
    </rPh>
    <rPh sb="5" eb="7">
      <t>ジョウキョウ</t>
    </rPh>
    <phoneticPr fontId="12"/>
  </si>
  <si>
    <t xml:space="preserve">サービス提供体制強化加算
</t>
    <rPh sb="4" eb="6">
      <t>テイキョウ</t>
    </rPh>
    <rPh sb="6" eb="8">
      <t>タイセイ</t>
    </rPh>
    <rPh sb="8" eb="10">
      <t>キョウカ</t>
    </rPh>
    <rPh sb="10" eb="12">
      <t>カサン</t>
    </rPh>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</si>
  <si>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</si>
  <si>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若年性認知症利用者受入加算に関する届出書＜別紙４＞</t>
    <rPh sb="21" eb="23">
      <t>ベッシ</t>
    </rPh>
    <phoneticPr fontId="12"/>
  </si>
  <si>
    <t>１ 減算型</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</si>
  <si>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4"/>
  </si>
  <si>
    <t>　サービス提供が過少である場合の減算を算定していないこと。</t>
    <rPh sb="5" eb="7">
      <t>テイキョウ</t>
    </rPh>
    <rPh sb="8" eb="10">
      <t>カショウ</t>
    </rPh>
    <rPh sb="13" eb="15">
      <t>バアイ</t>
    </rPh>
    <rPh sb="16" eb="18">
      <t>ゲンサン</t>
    </rPh>
    <rPh sb="19" eb="21">
      <t>サンテイ</t>
    </rPh>
    <phoneticPr fontId="12"/>
  </si>
  <si>
    <t>時間/週</t>
    <rPh sb="0" eb="2">
      <t>ジカン</t>
    </rPh>
    <rPh sb="3" eb="4">
      <t>シュウ</t>
    </rPh>
    <phoneticPr fontId="34"/>
  </si>
  <si>
    <t>介護給付費算定に係る体制等状況一覧表＜別紙２＞</t>
    <rPh sb="19" eb="21">
      <t>ベッシ</t>
    </rPh>
    <phoneticPr fontId="12"/>
  </si>
  <si>
    <t>予定</t>
  </si>
  <si>
    <t>介護給付費算定に係る体制等に関する届出書・変更届出書　チェック表
（小規模多機能型居宅介護・介護予防小規模多機能型居宅介護）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7">
      <t>ショウキボ</t>
    </rPh>
    <rPh sb="37" eb="41">
      <t>タキノウガタ</t>
    </rPh>
    <rPh sb="41" eb="43">
      <t>キョタク</t>
    </rPh>
    <rPh sb="43" eb="45">
      <t>カイゴ</t>
    </rPh>
    <rPh sb="46" eb="48">
      <t>カイゴ</t>
    </rPh>
    <rPh sb="48" eb="50">
      <t>ヨボウ</t>
    </rPh>
    <rPh sb="50" eb="53">
      <t>ショウキボ</t>
    </rPh>
    <rPh sb="53" eb="56">
      <t>タキノウ</t>
    </rPh>
    <rPh sb="56" eb="57">
      <t>ガタ</t>
    </rPh>
    <rPh sb="57" eb="59">
      <t>キョタク</t>
    </rPh>
    <rPh sb="59" eb="61">
      <t>カイゴ</t>
    </rPh>
    <phoneticPr fontId="12"/>
  </si>
  <si>
    <t>　人員配置基準上の従業者の員数を配置していること。</t>
    <rPh sb="1" eb="3">
      <t>ジンイン</t>
    </rPh>
    <rPh sb="3" eb="5">
      <t>ハイチ</t>
    </rPh>
    <rPh sb="5" eb="7">
      <t>キジュン</t>
    </rPh>
    <rPh sb="7" eb="8">
      <t>ジョウ</t>
    </rPh>
    <rPh sb="9" eb="12">
      <t>ジュウギョウシャ</t>
    </rPh>
    <rPh sb="13" eb="15">
      <t>インスウ</t>
    </rPh>
    <rPh sb="16" eb="18">
      <t>ハイチ</t>
    </rPh>
    <phoneticPr fontId="12"/>
  </si>
  <si>
    <t>地域住民等との連携により、地域資源を効果的に活用し、利用者の状態に応じた支援を行っている。</t>
  </si>
  <si>
    <t>看護職員の欠員が解消される場合。</t>
    <rPh sb="0" eb="2">
      <t>カンゴ</t>
    </rPh>
    <rPh sb="2" eb="4">
      <t>ショクイン</t>
    </rPh>
    <rPh sb="5" eb="7">
      <t>ケツイン</t>
    </rPh>
    <rPh sb="8" eb="10">
      <t>カイショウ</t>
    </rPh>
    <rPh sb="13" eb="15">
      <t>バアイ</t>
    </rPh>
    <phoneticPr fontId="12"/>
  </si>
  <si>
    <t>終業時刻</t>
    <rPh sb="0" eb="2">
      <t>シュウギョウ</t>
    </rPh>
    <rPh sb="2" eb="4">
      <t>ジコク</t>
    </rPh>
    <phoneticPr fontId="34"/>
  </si>
  <si>
    <t>７ 加算Ⅲ</t>
  </si>
  <si>
    <t>　(1) 「４週」・「暦月」のいずれかを選択してください。</t>
    <rPh sb="7" eb="8">
      <t>シュウ</t>
    </rPh>
    <rPh sb="11" eb="12">
      <t>レキ</t>
    </rPh>
    <rPh sb="12" eb="13">
      <t>ツキ</t>
    </rPh>
    <rPh sb="20" eb="22">
      <t>センタク</t>
    </rPh>
    <phoneticPr fontId="34"/>
  </si>
  <si>
    <t>1　総合マネジメント体制強化加算（Ⅰ）</t>
    <rPh sb="2" eb="4">
      <t>ソウゴウ</t>
    </rPh>
    <rPh sb="10" eb="12">
      <t>タイセイ</t>
    </rPh>
    <rPh sb="12" eb="14">
      <t>キョウカ</t>
    </rPh>
    <rPh sb="14" eb="16">
      <t>カサン</t>
    </rPh>
    <phoneticPr fontId="12"/>
  </si>
  <si>
    <t>職種名</t>
    <rPh sb="0" eb="2">
      <t>ショクシュ</t>
    </rPh>
    <rPh sb="2" eb="3">
      <t>メイ</t>
    </rPh>
    <phoneticPr fontId="34"/>
  </si>
  <si>
    <t>運営規定に利用料金表の記載を行っている場合、改正後の利用料金の変更等について記載が必要。</t>
    <rPh sb="0" eb="2">
      <t>ウンエイ</t>
    </rPh>
    <rPh sb="2" eb="3">
      <t>タダシ</t>
    </rPh>
    <rPh sb="3" eb="4">
      <t>サダ</t>
    </rPh>
    <rPh sb="5" eb="7">
      <t>リヨウ</t>
    </rPh>
    <rPh sb="7" eb="9">
      <t>リョウキン</t>
    </rPh>
    <rPh sb="9" eb="10">
      <t>ヒョウ</t>
    </rPh>
    <rPh sb="11" eb="13">
      <t>キサイ</t>
    </rPh>
    <rPh sb="14" eb="15">
      <t>オコナ</t>
    </rPh>
    <rPh sb="19" eb="21">
      <t>バアイ</t>
    </rPh>
    <rPh sb="22" eb="24">
      <t>カイセイ</t>
    </rPh>
    <rPh sb="24" eb="25">
      <t>ゴ</t>
    </rPh>
    <rPh sb="26" eb="28">
      <t>リヨウ</t>
    </rPh>
    <rPh sb="28" eb="30">
      <t>リョウキン</t>
    </rPh>
    <rPh sb="31" eb="33">
      <t>ヘンコウ</t>
    </rPh>
    <rPh sb="33" eb="34">
      <t>トウ</t>
    </rPh>
    <rPh sb="38" eb="40">
      <t>キサイ</t>
    </rPh>
    <rPh sb="41" eb="43">
      <t>ヒツヨウ</t>
    </rPh>
    <phoneticPr fontId="1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</si>
  <si>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2"/>
  </si>
  <si>
    <t>（別紙１１）</t>
  </si>
  <si>
    <t>有　・　無</t>
    <rPh sb="0" eb="1">
      <t>ア</t>
    </rPh>
    <rPh sb="4" eb="5">
      <t>ナシ</t>
    </rPh>
    <phoneticPr fontId="12"/>
  </si>
  <si>
    <t>施設等の区分</t>
    <rPh sb="0" eb="2">
      <t>シセツ</t>
    </rPh>
    <rPh sb="2" eb="3">
      <t>トウ</t>
    </rPh>
    <rPh sb="4" eb="6">
      <t>クブン</t>
    </rPh>
    <phoneticPr fontId="12"/>
  </si>
  <si>
    <t>職員の欠員による減算の状況</t>
    <rPh sb="0" eb="2">
      <t>ショクイン</t>
    </rPh>
    <rPh sb="3" eb="5">
      <t>ケツイン</t>
    </rPh>
    <rPh sb="8" eb="10">
      <t>ゲンサン</t>
    </rPh>
    <rPh sb="11" eb="13">
      <t>ジョウキョウ</t>
    </rPh>
    <phoneticPr fontId="12"/>
  </si>
  <si>
    <t>添　付　書　類</t>
    <rPh sb="0" eb="1">
      <t>ソウ</t>
    </rPh>
    <rPh sb="2" eb="3">
      <t>ヅケ</t>
    </rPh>
    <rPh sb="4" eb="5">
      <t>ショ</t>
    </rPh>
    <rPh sb="6" eb="7">
      <t>タグイ</t>
    </rPh>
    <phoneticPr fontId="12"/>
  </si>
  <si>
    <t>任意の様式で可。</t>
    <rPh sb="0" eb="2">
      <t>ニンイ</t>
    </rPh>
    <rPh sb="3" eb="5">
      <t>ヨウシキ</t>
    </rPh>
    <rPh sb="6" eb="7">
      <t>カ</t>
    </rPh>
    <phoneticPr fontId="1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</si>
  <si>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2"/>
  </si>
  <si>
    <t>看護職員、介護職員の勤務状況がわかるもの。</t>
    <rPh sb="0" eb="2">
      <t>カンゴ</t>
    </rPh>
    <rPh sb="2" eb="4">
      <t>ショクイン</t>
    </rPh>
    <rPh sb="5" eb="7">
      <t>カイゴ</t>
    </rPh>
    <rPh sb="7" eb="9">
      <t>ショクイン</t>
    </rPh>
    <rPh sb="10" eb="12">
      <t>キンム</t>
    </rPh>
    <rPh sb="12" eb="14">
      <t>ジョウキョウ</t>
    </rPh>
    <phoneticPr fontId="12"/>
  </si>
  <si>
    <t>又は</t>
    <rPh sb="0" eb="1">
      <t>マタ</t>
    </rPh>
    <phoneticPr fontId="12"/>
  </si>
  <si>
    <t>請求する月の分。</t>
    <rPh sb="0" eb="8">
      <t>セ</t>
    </rPh>
    <phoneticPr fontId="12"/>
  </si>
  <si>
    <t>看取り連携体制加算</t>
    <rPh sb="0" eb="2">
      <t>ミト</t>
    </rPh>
    <rPh sb="3" eb="5">
      <t>レンケイ</t>
    </rPh>
    <rPh sb="5" eb="7">
      <t>タイセイ</t>
    </rPh>
    <rPh sb="7" eb="9">
      <t>カサン</t>
    </rPh>
    <phoneticPr fontId="12"/>
  </si>
  <si>
    <t>夜間及び深夜時間　</t>
  </si>
  <si>
    <t>訪問体制強化加算</t>
    <rPh sb="0" eb="2">
      <t>ホウモン</t>
    </rPh>
    <rPh sb="2" eb="4">
      <t>タイセイ</t>
    </rPh>
    <rPh sb="4" eb="6">
      <t>キョウカ</t>
    </rPh>
    <rPh sb="6" eb="8">
      <t>カサン</t>
    </rPh>
    <phoneticPr fontId="12"/>
  </si>
  <si>
    <t>総合マネジメント体制強化加算</t>
    <rPh sb="0" eb="2">
      <t>ソウゴウ</t>
    </rPh>
    <rPh sb="8" eb="10">
      <t>タイセイ</t>
    </rPh>
    <rPh sb="10" eb="12">
      <t>キョウカ</t>
    </rPh>
    <rPh sb="12" eb="14">
      <t>カサン</t>
    </rPh>
    <phoneticPr fontId="12"/>
  </si>
  <si>
    <t>短期利用に活用できる宿泊室数</t>
  </si>
  <si>
    <t>各日における通いサービス利用者数を付記すること。</t>
    <rPh sb="0" eb="2">
      <t>カクジツ</t>
    </rPh>
    <rPh sb="6" eb="7">
      <t>カヨ</t>
    </rPh>
    <rPh sb="12" eb="15">
      <t>リヨウシャ</t>
    </rPh>
    <rPh sb="15" eb="16">
      <t>スウ</t>
    </rPh>
    <rPh sb="17" eb="19">
      <t>フキ</t>
    </rPh>
    <phoneticPr fontId="12"/>
  </si>
  <si>
    <t>１　小規模多機能型居宅介護事業所</t>
  </si>
  <si>
    <t>　　居宅介護事業所</t>
  </si>
  <si>
    <t>１以上</t>
    <rPh sb="1" eb="3">
      <t>イジョウ</t>
    </rPh>
    <phoneticPr fontId="12"/>
  </si>
  <si>
    <t>１　介護予防小規模多機能型居宅介護事業所</t>
  </si>
  <si>
    <t>２　サテライト型介護予防小規模多機能型</t>
  </si>
  <si>
    <t>１　小規模多機能型居宅介護事業所　</t>
  </si>
  <si>
    <t>夜間及び深夜時間に勤務しない者の
日中の勤務延時間数（α）</t>
    <rPh sb="14" eb="15">
      <t>モノ</t>
    </rPh>
    <rPh sb="17" eb="19">
      <t>ニッチュウ</t>
    </rPh>
    <rPh sb="20" eb="22">
      <t>キンム</t>
    </rPh>
    <rPh sb="22" eb="23">
      <t>ノベ</t>
    </rPh>
    <rPh sb="23" eb="25">
      <t>ジカン</t>
    </rPh>
    <rPh sb="25" eb="26">
      <t>スウ</t>
    </rPh>
    <phoneticPr fontId="12"/>
  </si>
  <si>
    <t>看護職員配置加算</t>
    <rPh sb="0" eb="2">
      <t>カンゴ</t>
    </rPh>
    <rPh sb="2" eb="4">
      <t>ショクイン</t>
    </rPh>
    <rPh sb="4" eb="6">
      <t>ハイチ</t>
    </rPh>
    <rPh sb="6" eb="8">
      <t>カサン</t>
    </rPh>
    <phoneticPr fontId="12"/>
  </si>
  <si>
    <t>看取り連携体制加算</t>
    <rPh sb="0" eb="2">
      <t>ミト</t>
    </rPh>
    <rPh sb="7" eb="9">
      <t>カサン</t>
    </rPh>
    <phoneticPr fontId="12"/>
  </si>
  <si>
    <t>○○　E夫</t>
  </si>
  <si>
    <t>３以上</t>
    <rPh sb="1" eb="3">
      <t>イジョウ</t>
    </rPh>
    <phoneticPr fontId="12"/>
  </si>
  <si>
    <t>ﾁｪｯｸ</t>
  </si>
  <si>
    <t>（別紙２）</t>
  </si>
  <si>
    <t>介護従業者と兼務</t>
    <rPh sb="0" eb="2">
      <t>カイゴ</t>
    </rPh>
    <rPh sb="2" eb="5">
      <t>ジュウギョウシャ</t>
    </rPh>
    <rPh sb="6" eb="8">
      <t>ケンム</t>
    </rPh>
    <phoneticPr fontId="12"/>
  </si>
  <si>
    <t>事業所番号</t>
    <rPh sb="0" eb="3">
      <t>ジギョウショ</t>
    </rPh>
    <rPh sb="3" eb="5">
      <t>バンゴウ</t>
    </rPh>
    <phoneticPr fontId="12"/>
  </si>
  <si>
    <t>2　総合マネジメント体制強化加算（Ⅱ）</t>
  </si>
  <si>
    <t>　 当該項目の実施を確認</t>
  </si>
  <si>
    <t>常勤換算後</t>
    <rPh sb="0" eb="2">
      <t>ジョウキン</t>
    </rPh>
    <rPh sb="2" eb="4">
      <t>カンサン</t>
    </rPh>
    <rPh sb="4" eb="5">
      <t>ゴ</t>
    </rPh>
    <phoneticPr fontId="12"/>
  </si>
  <si>
    <t>12　介護予防短期入所生活介護</t>
    <rPh sb="3" eb="5">
      <t>カイゴ</t>
    </rPh>
    <rPh sb="5" eb="7">
      <t>ヨボウ</t>
    </rPh>
    <rPh sb="7" eb="15">
      <t>タンキニュウショセイカツカイゴ</t>
    </rPh>
    <phoneticPr fontId="12"/>
  </si>
  <si>
    <t>地域密着型サービス事業者又は地域密着型介護予防サービス事業者介護給付費の割引に係る割引率の設定について
＜別紙３＞</t>
    <rPh sb="0" eb="2">
      <t>チイキ</t>
    </rPh>
    <rPh sb="2" eb="4">
      <t>ミッチャク</t>
    </rPh>
    <rPh sb="4" eb="5">
      <t>ガタ</t>
    </rPh>
    <rPh sb="9" eb="12">
      <t>ジギョウシャ</t>
    </rPh>
    <rPh sb="12" eb="13">
      <t>マタ</t>
    </rPh>
    <rPh sb="14" eb="16">
      <t>チイキ</t>
    </rPh>
    <rPh sb="16" eb="18">
      <t>ミッチャク</t>
    </rPh>
    <rPh sb="18" eb="19">
      <t>ガタ</t>
    </rPh>
    <rPh sb="19" eb="21">
      <t>カイゴ</t>
    </rPh>
    <rPh sb="21" eb="23">
      <t>ヨボウ</t>
    </rPh>
    <rPh sb="27" eb="30">
      <t>ジギョウシャ</t>
    </rPh>
    <rPh sb="30" eb="32">
      <t>カイゴ</t>
    </rPh>
    <rPh sb="32" eb="34">
      <t>キュウフ</t>
    </rPh>
    <rPh sb="34" eb="35">
      <t>ヒ</t>
    </rPh>
    <rPh sb="36" eb="38">
      <t>ワリビキ</t>
    </rPh>
    <rPh sb="39" eb="40">
      <t>カカワ</t>
    </rPh>
    <rPh sb="41" eb="43">
      <t>ワリビキ</t>
    </rPh>
    <rPh sb="43" eb="44">
      <t>リツ</t>
    </rPh>
    <rPh sb="45" eb="47">
      <t>セッテイ</t>
    </rPh>
    <rPh sb="53" eb="55">
      <t>ベッシ</t>
    </rPh>
    <phoneticPr fontId="1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</si>
  <si>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</si>
  <si>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</si>
  <si>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12"/>
  </si>
  <si>
    <t>認知症加算</t>
    <rPh sb="0" eb="3">
      <t>ニンチショウ</t>
    </rPh>
    <rPh sb="3" eb="5">
      <t>カサン</t>
    </rPh>
    <phoneticPr fontId="12"/>
  </si>
  <si>
    <t>宿泊室数</t>
    <rPh sb="0" eb="3">
      <t>シュクハクシツ</t>
    </rPh>
    <rPh sb="3" eb="4">
      <t>スウ</t>
    </rPh>
    <phoneticPr fontId="7"/>
  </si>
  <si>
    <t>3　施 設 種 別</t>
    <rPh sb="2" eb="3">
      <t>シ</t>
    </rPh>
    <rPh sb="4" eb="5">
      <t>セツ</t>
    </rPh>
    <rPh sb="6" eb="7">
      <t>シュ</t>
    </rPh>
    <rPh sb="8" eb="9">
      <t>ベツ</t>
    </rPh>
    <phoneticPr fontId="12"/>
  </si>
  <si>
    <t>短期入所
生活介護</t>
    <rPh sb="0" eb="2">
      <t>タンキ</t>
    </rPh>
    <rPh sb="2" eb="4">
      <t>ニュウショ</t>
    </rPh>
    <rPh sb="5" eb="7">
      <t>セイカツ</t>
    </rPh>
    <rPh sb="7" eb="9">
      <t>カイゴ</t>
    </rPh>
    <phoneticPr fontId="12"/>
  </si>
  <si>
    <t>6　介護職員等の状況</t>
    <rPh sb="2" eb="4">
      <t>カイゴ</t>
    </rPh>
    <rPh sb="4" eb="6">
      <t>ショクイン</t>
    </rPh>
    <rPh sb="6" eb="7">
      <t>トウ</t>
    </rPh>
    <rPh sb="8" eb="10">
      <t>ジョウキョウ</t>
    </rPh>
    <phoneticPr fontId="12"/>
  </si>
  <si>
    <t>（１）サービス提供体制強化加算（Ⅰ）</t>
    <rPh sb="7" eb="9">
      <t>テイキョウ</t>
    </rPh>
    <rPh sb="9" eb="11">
      <t>タイセイ</t>
    </rPh>
    <rPh sb="11" eb="13">
      <t>キョウカ</t>
    </rPh>
    <rPh sb="13" eb="15">
      <t>カサン</t>
    </rPh>
    <phoneticPr fontId="12"/>
  </si>
  <si>
    <t>介護福祉士等の
状況</t>
    <rPh sb="0" eb="2">
      <t>カイゴ</t>
    </rPh>
    <rPh sb="2" eb="5">
      <t>フクシシ</t>
    </rPh>
    <rPh sb="5" eb="6">
      <t>トウ</t>
    </rPh>
    <rPh sb="8" eb="10">
      <t>ジョウキョウ</t>
    </rPh>
    <phoneticPr fontId="12"/>
  </si>
  <si>
    <t>（２）サービス提供体制強化加算（Ⅱ）</t>
    <rPh sb="7" eb="9">
      <t>テイキョウ</t>
    </rPh>
    <rPh sb="9" eb="11">
      <t>タイセイ</t>
    </rPh>
    <rPh sb="11" eb="13">
      <t>キョウカ</t>
    </rPh>
    <rPh sb="13" eb="15">
      <t>カサン</t>
    </rPh>
    <phoneticPr fontId="1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</si>
  <si>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2"/>
  </si>
  <si>
    <t>常勤職員の
状況</t>
    <rPh sb="0" eb="2">
      <t>ジョウキン</t>
    </rPh>
    <rPh sb="2" eb="4">
      <t>ショクイン</t>
    </rPh>
    <rPh sb="6" eb="8">
      <t>ジョウキョウ</t>
    </rPh>
    <phoneticPr fontId="1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</si>
  <si>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4"/>
  </si>
  <si>
    <t>夜間及び深夜</t>
    <rPh sb="0" eb="2">
      <t>ヤカン</t>
    </rPh>
    <rPh sb="2" eb="3">
      <t>オヨ</t>
    </rPh>
    <rPh sb="4" eb="6">
      <t>シンヤ</t>
    </rPh>
    <phoneticPr fontId="34"/>
  </si>
  <si>
    <t>備考１</t>
    <rPh sb="0" eb="2">
      <t>ビコウ</t>
    </rPh>
    <phoneticPr fontId="12"/>
  </si>
  <si>
    <t>備考２</t>
    <rPh sb="0" eb="2">
      <t>ビコウ</t>
    </rPh>
    <phoneticPr fontId="12"/>
  </si>
  <si>
    <t>看護職員配置加算（Ⅰ）を算定している。</t>
  </si>
  <si>
    <t>要件を満たすことが分かる根拠書類を準備し、指定権者からの求めがあった場合には、速やかに提出すること。</t>
  </si>
  <si>
    <t>1 サービス提供体制強化加算（Ⅰ）</t>
    <rPh sb="6" eb="8">
      <t>テイキョウ</t>
    </rPh>
    <rPh sb="8" eb="10">
      <t>タイセイ</t>
    </rPh>
    <rPh sb="10" eb="12">
      <t>キョウカ</t>
    </rPh>
    <rPh sb="12" eb="14">
      <t>カサン</t>
    </rPh>
    <phoneticPr fontId="12"/>
  </si>
  <si>
    <t>○○　H美</t>
  </si>
  <si>
    <t>①に占める②の割合が70％以上</t>
    <rPh sb="2" eb="3">
      <t>シ</t>
    </rPh>
    <rPh sb="7" eb="9">
      <t>ワリアイ</t>
    </rPh>
    <rPh sb="13" eb="15">
      <t>イジョウ</t>
    </rPh>
    <phoneticPr fontId="12"/>
  </si>
  <si>
    <t>小泉　俊樹</t>
    <rPh sb="0" eb="2">
      <t>コイズミ</t>
    </rPh>
    <rPh sb="3" eb="5">
      <t>トシキ</t>
    </rPh>
    <phoneticPr fontId="12"/>
  </si>
  <si>
    <t>５以上</t>
    <rPh sb="1" eb="3">
      <t>イジョウ</t>
    </rPh>
    <phoneticPr fontId="12"/>
  </si>
  <si>
    <t>①に占める②の割合が40％以上</t>
    <rPh sb="2" eb="3">
      <t>シ</t>
    </rPh>
    <rPh sb="7" eb="9">
      <t>ワリアイ</t>
    </rPh>
    <rPh sb="13" eb="15">
      <t>イジョウ</t>
    </rPh>
    <phoneticPr fontId="12"/>
  </si>
  <si>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34"/>
  </si>
  <si>
    <t>介護予防小規模多機能型居宅介護</t>
    <rPh sb="0" eb="2">
      <t>カイゴ</t>
    </rPh>
    <rPh sb="2" eb="4">
      <t>ヨボウ</t>
    </rPh>
    <rPh sb="4" eb="7">
      <t>ショウキボ</t>
    </rPh>
    <rPh sb="7" eb="11">
      <t>タキノウガタ</t>
    </rPh>
    <rPh sb="11" eb="13">
      <t>キョタク</t>
    </rPh>
    <rPh sb="13" eb="15">
      <t>カイゴ</t>
    </rPh>
    <phoneticPr fontId="34"/>
  </si>
  <si>
    <t>①のうち勤続年数７年以上の者の総数
　（常勤換算）</t>
  </si>
  <si>
    <t>2 サービス提供体制強化加算（Ⅱ）</t>
    <rPh sb="6" eb="8">
      <t>テイキョウ</t>
    </rPh>
    <rPh sb="8" eb="10">
      <t>タイセイ</t>
    </rPh>
    <rPh sb="10" eb="12">
      <t>キョウカ</t>
    </rPh>
    <rPh sb="12" eb="14">
      <t>カサン</t>
    </rPh>
    <phoneticPr fontId="12"/>
  </si>
  <si>
    <t>2　看護小規模多機能型居宅介護</t>
    <rPh sb="2" eb="4">
      <t>カンゴ</t>
    </rPh>
    <rPh sb="4" eb="7">
      <t>ショウキボ</t>
    </rPh>
    <rPh sb="7" eb="10">
      <t>タキノウ</t>
    </rPh>
    <rPh sb="10" eb="11">
      <t>ガタ</t>
    </rPh>
    <rPh sb="11" eb="13">
      <t>キョタク</t>
    </rPh>
    <rPh sb="13" eb="15">
      <t>カイゴ</t>
    </rPh>
    <phoneticPr fontId="12"/>
  </si>
  <si>
    <t>日</t>
    <rPh sb="0" eb="1">
      <t>ニチ</t>
    </rPh>
    <phoneticPr fontId="12"/>
  </si>
  <si>
    <t>算定要件</t>
    <rPh sb="0" eb="2">
      <t>サンテイ</t>
    </rPh>
    <rPh sb="2" eb="4">
      <t>ヨウケン</t>
    </rPh>
    <phoneticPr fontId="7"/>
  </si>
  <si>
    <t>備考１　要件を満たすことが分かる根拠書類を準備し、指定権者からの求めがあった場合には、速やかに提出すること。</t>
    <rPh sb="0" eb="2">
      <t>ビコウ</t>
    </rPh>
    <rPh sb="4" eb="6">
      <t>ヨウケン</t>
    </rPh>
    <rPh sb="7" eb="8">
      <t>ミ</t>
    </rPh>
    <rPh sb="13" eb="14">
      <t>ワ</t>
    </rPh>
    <rPh sb="16" eb="18">
      <t>コンキョ</t>
    </rPh>
    <rPh sb="18" eb="20">
      <t>ショルイ</t>
    </rPh>
    <phoneticPr fontId="12"/>
  </si>
  <si>
    <t>④</t>
  </si>
  <si>
    <t>14　介護予防特定施設入居者生活介護</t>
  </si>
  <si>
    <t>　指定小規模多機能型居宅介護事業所の登録者の数が，当該指定小規模多機能型居宅介護事業所の登録定員未満であること。</t>
    <rPh sb="1" eb="3">
      <t>シテイ</t>
    </rPh>
    <rPh sb="3" eb="6">
      <t>ショウキボ</t>
    </rPh>
    <rPh sb="6" eb="10">
      <t>タキノウガタ</t>
    </rPh>
    <rPh sb="10" eb="12">
      <t>キョタク</t>
    </rPh>
    <rPh sb="12" eb="14">
      <t>カイゴ</t>
    </rPh>
    <rPh sb="14" eb="17">
      <t>ジギョウショ</t>
    </rPh>
    <rPh sb="18" eb="21">
      <t>トウロクシャ</t>
    </rPh>
    <rPh sb="22" eb="23">
      <t>カズ</t>
    </rPh>
    <rPh sb="25" eb="27">
      <t>トウガイ</t>
    </rPh>
    <rPh sb="27" eb="29">
      <t>シテイ</t>
    </rPh>
    <rPh sb="29" eb="32">
      <t>ショウキボ</t>
    </rPh>
    <rPh sb="32" eb="36">
      <t>タキノウガタ</t>
    </rPh>
    <rPh sb="36" eb="38">
      <t>キョタク</t>
    </rPh>
    <rPh sb="38" eb="40">
      <t>カイゴ</t>
    </rPh>
    <rPh sb="40" eb="43">
      <t>ジギョウショ</t>
    </rPh>
    <rPh sb="44" eb="46">
      <t>トウロク</t>
    </rPh>
    <rPh sb="46" eb="48">
      <t>テイイン</t>
    </rPh>
    <rPh sb="48" eb="50">
      <t>ミマン</t>
    </rPh>
    <phoneticPr fontId="12"/>
  </si>
  <si>
    <t>　利用者の状態や利用者の家族等の事情により，指定居宅介護支援事業所の介護支援専門員が，緊急に利用することが必要と認めた場合であって，指定小規模多機能型居宅介護事業所の介護支援専門員が，当該指定小規模多機能型居宅介護事業所の登録者に対する指定小規模多機能型居宅介護の提供に支障がないと認めた場合であること。</t>
  </si>
  <si>
    <t>　(15) 通いサービスの利用者数を入力してください。</t>
    <rPh sb="6" eb="7">
      <t>カヨ</t>
    </rPh>
    <rPh sb="13" eb="16">
      <t>リヨウシャ</t>
    </rPh>
    <rPh sb="16" eb="17">
      <t>スウ</t>
    </rPh>
    <rPh sb="18" eb="20">
      <t>ニュウリョク</t>
    </rPh>
    <phoneticPr fontId="34"/>
  </si>
  <si>
    <t>　利用の開始に当たって，あらかじめ７日以内（利用者の日常生活上の世話を行う家族等の疾病等やむを得ない事情がある場合は14日以内）の利用期間を定めること。</t>
    <rPh sb="1" eb="3">
      <t>リヨウ</t>
    </rPh>
    <rPh sb="4" eb="6">
      <t>カイシ</t>
    </rPh>
    <rPh sb="7" eb="8">
      <t>ア</t>
    </rPh>
    <rPh sb="18" eb="21">
      <t>カイナイ</t>
    </rPh>
    <rPh sb="22" eb="25">
      <t>リヨウシャ</t>
    </rPh>
    <rPh sb="26" eb="28">
      <t>ニチジョウ</t>
    </rPh>
    <rPh sb="28" eb="30">
      <t>セイカツ</t>
    </rPh>
    <rPh sb="30" eb="31">
      <t>ジョウ</t>
    </rPh>
    <rPh sb="32" eb="34">
      <t>セワ</t>
    </rPh>
    <rPh sb="35" eb="36">
      <t>オコナ</t>
    </rPh>
    <rPh sb="37" eb="39">
      <t>カゾク</t>
    </rPh>
    <rPh sb="39" eb="40">
      <t>トウ</t>
    </rPh>
    <rPh sb="41" eb="44">
      <t>シッペイナド</t>
    </rPh>
    <rPh sb="47" eb="48">
      <t>エ</t>
    </rPh>
    <rPh sb="50" eb="52">
      <t>ジジョウ</t>
    </rPh>
    <rPh sb="55" eb="57">
      <t>バアイ</t>
    </rPh>
    <rPh sb="60" eb="61">
      <t>ニチ</t>
    </rPh>
    <rPh sb="61" eb="63">
      <t>イナイ</t>
    </rPh>
    <rPh sb="65" eb="67">
      <t>リヨウ</t>
    </rPh>
    <rPh sb="67" eb="69">
      <t>キカン</t>
    </rPh>
    <rPh sb="70" eb="71">
      <t>サダ</t>
    </rPh>
    <phoneticPr fontId="12"/>
  </si>
  <si>
    <t>登録定員</t>
    <rPh sb="0" eb="2">
      <t>トウロク</t>
    </rPh>
    <rPh sb="2" eb="4">
      <t>テイイン</t>
    </rPh>
    <phoneticPr fontId="7"/>
  </si>
  <si>
    <t>－</t>
  </si>
  <si>
    <t>登録者数</t>
    <rPh sb="0" eb="2">
      <t>トウロク</t>
    </rPh>
    <rPh sb="2" eb="3">
      <t>シャ</t>
    </rPh>
    <rPh sb="3" eb="4">
      <t>スウ</t>
    </rPh>
    <phoneticPr fontId="7"/>
  </si>
  <si>
    <t>　６時間</t>
    <rPh sb="2" eb="4">
      <t>ジカン</t>
    </rPh>
    <phoneticPr fontId="12"/>
  </si>
  <si>
    <t>　７　「認知症加算（Ⅰ）・（Ⅱ）」については、「認知症加算（Ⅰ）・（Ⅱ）に係る届出書」（別紙6）を添付してください。</t>
  </si>
  <si>
    <t>＝</t>
  </si>
  <si>
    <t>（小数点第一位以下四捨五入）</t>
    <rPh sb="1" eb="4">
      <t>ショウスウテン</t>
    </rPh>
    <rPh sb="4" eb="5">
      <t>ダイ</t>
    </rPh>
    <rPh sb="5" eb="7">
      <t>イチイ</t>
    </rPh>
    <rPh sb="7" eb="9">
      <t>イカ</t>
    </rPh>
    <rPh sb="9" eb="13">
      <t>シシャゴニュウ</t>
    </rPh>
    <phoneticPr fontId="7"/>
  </si>
  <si>
    <t>　　４　兼務の場合、どの職種との兼務なのか備考に記載してください。同一敷地内にある他事業所の職務との兼務がある場合は、兼務する事業名も記載してください。</t>
    <rPh sb="4" eb="6">
      <t>ケンム</t>
    </rPh>
    <rPh sb="7" eb="9">
      <t>バアイ</t>
    </rPh>
    <rPh sb="12" eb="14">
      <t>ショクシュ</t>
    </rPh>
    <rPh sb="16" eb="18">
      <t>ケンム</t>
    </rPh>
    <rPh sb="21" eb="23">
      <t>ビコウ</t>
    </rPh>
    <rPh sb="24" eb="26">
      <t>キサイ</t>
    </rPh>
    <rPh sb="33" eb="35">
      <t>ドウイツ</t>
    </rPh>
    <rPh sb="35" eb="37">
      <t>シキチ</t>
    </rPh>
    <rPh sb="37" eb="38">
      <t>ナイ</t>
    </rPh>
    <rPh sb="41" eb="44">
      <t>タジギョウ</t>
    </rPh>
    <rPh sb="44" eb="45">
      <t>ショ</t>
    </rPh>
    <rPh sb="46" eb="48">
      <t>ショクム</t>
    </rPh>
    <rPh sb="50" eb="52">
      <t>ケンム</t>
    </rPh>
    <rPh sb="55" eb="57">
      <t>バアイ</t>
    </rPh>
    <rPh sb="59" eb="61">
      <t>ケンム</t>
    </rPh>
    <rPh sb="63" eb="65">
      <t>ジギョウ</t>
    </rPh>
    <rPh sb="65" eb="66">
      <t>メイ</t>
    </rPh>
    <rPh sb="67" eb="69">
      <t>キサイ</t>
    </rPh>
    <phoneticPr fontId="1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</si>
  <si>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</si>
  <si>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w</t>
  </si>
  <si>
    <t>　C14～L14・・・「職種」</t>
    <rPh sb="12" eb="14">
      <t>ショクシュ</t>
    </rPh>
    <phoneticPr fontId="34"/>
  </si>
  <si>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34"/>
  </si>
  <si>
    <t>(15) 日ごとの通いサービスの実利用者数</t>
    <rPh sb="5" eb="6">
      <t>ヒ</t>
    </rPh>
    <rPh sb="9" eb="10">
      <t>カヨ</t>
    </rPh>
    <rPh sb="16" eb="17">
      <t>ジツ</t>
    </rPh>
    <rPh sb="17" eb="20">
      <t>リヨウシャ</t>
    </rPh>
    <rPh sb="20" eb="21">
      <t>スウ</t>
    </rPh>
    <phoneticPr fontId="34"/>
  </si>
  <si>
    <t>(16) 日ごとの宿泊サービスの実利用者数</t>
    <rPh sb="5" eb="6">
      <t>ヒ</t>
    </rPh>
    <rPh sb="9" eb="11">
      <t>シュクハク</t>
    </rPh>
    <rPh sb="16" eb="17">
      <t>ジツ</t>
    </rPh>
    <rPh sb="17" eb="20">
      <t>リヨウシャ</t>
    </rPh>
    <rPh sb="20" eb="21">
      <t>スウ</t>
    </rPh>
    <phoneticPr fontId="34"/>
  </si>
  <si>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4"/>
  </si>
  <si>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</si>
  <si>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</si>
  <si>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橋本　直人</t>
    <rPh sb="0" eb="2">
      <t>ハシモト</t>
    </rPh>
    <rPh sb="3" eb="5">
      <t>ナオト</t>
    </rPh>
    <phoneticPr fontId="12"/>
  </si>
  <si>
    <t>　認知症対応型共同生活介護、小規模多機能型居宅介護以外は</t>
    <rPh sb="1" eb="3">
      <t>ニンチ</t>
    </rPh>
    <rPh sb="3" eb="4">
      <t>ショウ</t>
    </rPh>
    <rPh sb="4" eb="7">
      <t>タイオウガタ</t>
    </rPh>
    <rPh sb="7" eb="9">
      <t>キョウドウ</t>
    </rPh>
    <rPh sb="9" eb="11">
      <t>セイカツ</t>
    </rPh>
    <rPh sb="11" eb="13">
      <t>カイゴ</t>
    </rPh>
    <rPh sb="14" eb="17">
      <t>ショウキボ</t>
    </rPh>
    <rPh sb="17" eb="20">
      <t>タキノウ</t>
    </rPh>
    <rPh sb="20" eb="21">
      <t>ガタ</t>
    </rPh>
    <rPh sb="21" eb="23">
      <t>キョタク</t>
    </rPh>
    <rPh sb="23" eb="25">
      <t>カイゴ</t>
    </rPh>
    <rPh sb="25" eb="27">
      <t>イガイ</t>
    </rPh>
    <phoneticPr fontId="12"/>
  </si>
  <si>
    <t>(8) 資格</t>
    <rPh sb="4" eb="6">
      <t>シカク</t>
    </rPh>
    <phoneticPr fontId="34"/>
  </si>
  <si>
    <t>従業者の勤務の体制及び勤務形態一覧表　</t>
  </si>
  <si>
    <t>区分</t>
    <rPh sb="0" eb="2">
      <t>クブン</t>
    </rPh>
    <phoneticPr fontId="34"/>
  </si>
  <si>
    <t>(9) 氏　名</t>
  </si>
  <si>
    <t>日中／夜間及び深夜
の区分</t>
    <rPh sb="0" eb="2">
      <t>ニッチュウ</t>
    </rPh>
    <rPh sb="3" eb="5">
      <t>ヤカン</t>
    </rPh>
    <rPh sb="5" eb="6">
      <t>オヨ</t>
    </rPh>
    <rPh sb="7" eb="9">
      <t>シンヤ</t>
    </rPh>
    <rPh sb="11" eb="13">
      <t>クブン</t>
    </rPh>
    <phoneticPr fontId="34"/>
  </si>
  <si>
    <t>届出区分</t>
    <rPh sb="0" eb="2">
      <t>トドケデ</t>
    </rPh>
    <rPh sb="2" eb="4">
      <t>クブン</t>
    </rPh>
    <phoneticPr fontId="12"/>
  </si>
  <si>
    <t>シフト記号</t>
    <rPh sb="3" eb="5">
      <t>キゴウ</t>
    </rPh>
    <phoneticPr fontId="54"/>
  </si>
  <si>
    <t>日中の勤務時間数</t>
    <rPh sb="0" eb="2">
      <t>ニッチュウ</t>
    </rPh>
    <rPh sb="3" eb="5">
      <t>キンム</t>
    </rPh>
    <rPh sb="5" eb="8">
      <t>ジカンスウ</t>
    </rPh>
    <phoneticPr fontId="34"/>
  </si>
  <si>
    <t>1週目</t>
    <rPh sb="1" eb="2">
      <t>シュウ</t>
    </rPh>
    <rPh sb="2" eb="3">
      <t>メ</t>
    </rPh>
    <phoneticPr fontId="34"/>
  </si>
  <si>
    <t>令和</t>
    <rPh sb="0" eb="2">
      <t>レイワ</t>
    </rPh>
    <phoneticPr fontId="34"/>
  </si>
  <si>
    <t>2週目</t>
    <rPh sb="1" eb="2">
      <t>シュウ</t>
    </rPh>
    <rPh sb="2" eb="3">
      <t>メ</t>
    </rPh>
    <phoneticPr fontId="34"/>
  </si>
  <si>
    <t>)</t>
  </si>
  <si>
    <t>年</t>
    <rPh sb="0" eb="1">
      <t>ネン</t>
    </rPh>
    <phoneticPr fontId="34"/>
  </si>
  <si>
    <t>(10)</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</si>
  <si>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4"/>
  </si>
  <si>
    <t>(4) 利用者数（通いサービス）　</t>
    <rPh sb="4" eb="7">
      <t>リヨウシャ</t>
    </rPh>
    <rPh sb="7" eb="8">
      <t>スウ</t>
    </rPh>
    <rPh sb="9" eb="10">
      <t>カヨ</t>
    </rPh>
    <phoneticPr fontId="34"/>
  </si>
  <si>
    <t>事業所名（</t>
    <rPh sb="0" eb="3">
      <t>ジギョウショ</t>
    </rPh>
    <rPh sb="3" eb="4">
      <t>メイ</t>
    </rPh>
    <phoneticPr fontId="3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</si>
  <si>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4"/>
  </si>
  <si>
    <t>第２週</t>
    <rPh sb="0" eb="1">
      <t>ダイ</t>
    </rPh>
    <rPh sb="2" eb="3">
      <t>シュウ</t>
    </rPh>
    <phoneticPr fontId="12"/>
  </si>
  <si>
    <t>小規模多機能型居宅介護</t>
    <rPh sb="0" eb="3">
      <t>ショウキボ</t>
    </rPh>
    <rPh sb="3" eb="6">
      <t>タキノウ</t>
    </rPh>
    <rPh sb="6" eb="7">
      <t>ガタ</t>
    </rPh>
    <rPh sb="7" eb="9">
      <t>キョタク</t>
    </rPh>
    <rPh sb="9" eb="11">
      <t>カイゴ</t>
    </rPh>
    <phoneticPr fontId="34"/>
  </si>
  <si>
    <t>○○サービス</t>
  </si>
  <si>
    <t>(5) 日中／夜間及び深夜の時間帯の区分</t>
    <rPh sb="4" eb="6">
      <t>ニッチュウ</t>
    </rPh>
    <rPh sb="7" eb="9">
      <t>ヤカン</t>
    </rPh>
    <rPh sb="9" eb="10">
      <t>オヨ</t>
    </rPh>
    <rPh sb="11" eb="13">
      <t>シンヤ</t>
    </rPh>
    <rPh sb="14" eb="17">
      <t>ジカンタイ</t>
    </rPh>
    <rPh sb="18" eb="20">
      <t>クブン</t>
    </rPh>
    <phoneticPr fontId="34"/>
  </si>
  <si>
    <t>○○　B子</t>
    <rPh sb="4" eb="5">
      <t>コ</t>
    </rPh>
    <phoneticPr fontId="34"/>
  </si>
  <si>
    <t>資格</t>
    <rPh sb="0" eb="2">
      <t>シカク</t>
    </rPh>
    <phoneticPr fontId="34"/>
  </si>
  <si>
    <t>８　看護小規模多機能型居宅介護</t>
  </si>
  <si>
    <t>夜間及び深夜の時間帯</t>
    <rPh sb="0" eb="2">
      <t>ヤカン</t>
    </rPh>
    <rPh sb="2" eb="3">
      <t>オヨ</t>
    </rPh>
    <rPh sb="4" eb="6">
      <t>シンヤ</t>
    </rPh>
    <rPh sb="7" eb="10">
      <t>ジカンタイ</t>
    </rPh>
    <phoneticPr fontId="34"/>
  </si>
  <si>
    <t>5週目</t>
    <rPh sb="1" eb="2">
      <t>シュウ</t>
    </rPh>
    <rPh sb="2" eb="3">
      <t>メ</t>
    </rPh>
    <phoneticPr fontId="34"/>
  </si>
  <si>
    <t>当月の日数</t>
    <rPh sb="0" eb="2">
      <t>トウゲツ</t>
    </rPh>
    <rPh sb="3" eb="5">
      <t>ニッスウ</t>
    </rPh>
    <phoneticPr fontId="34"/>
  </si>
  <si>
    <t>（前年度の平均値または推定数）</t>
    <rPh sb="1" eb="4">
      <t>ゼンネンド</t>
    </rPh>
    <rPh sb="5" eb="8">
      <t>ヘイキンチ</t>
    </rPh>
    <rPh sb="11" eb="14">
      <t>スイテイスウ</t>
    </rPh>
    <phoneticPr fontId="34"/>
  </si>
  <si>
    <t>(2)</t>
  </si>
  <si>
    <t>４週</t>
  </si>
  <si>
    <t>　　　　　※＊欄に当該月の曜日を記入すること。</t>
    <rPh sb="7" eb="8">
      <t>ラン</t>
    </rPh>
    <rPh sb="9" eb="11">
      <t>トウガイ</t>
    </rPh>
    <rPh sb="11" eb="12">
      <t>ツキ</t>
    </rPh>
    <rPh sb="13" eb="15">
      <t>ヨウビ</t>
    </rPh>
    <rPh sb="16" eb="18">
      <t>キニュウ</t>
    </rPh>
    <phoneticPr fontId="1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</si>
  <si>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</si>
  <si>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2"/>
  </si>
  <si>
    <t>時間/月</t>
    <rPh sb="0" eb="2">
      <t>ジカン</t>
    </rPh>
    <rPh sb="3" eb="4">
      <t>ツキ</t>
    </rPh>
    <phoneticPr fontId="34"/>
  </si>
  <si>
    <t>～</t>
  </si>
  <si>
    <t>介護従業者</t>
    <rPh sb="0" eb="2">
      <t>カイゴ</t>
    </rPh>
    <rPh sb="2" eb="5">
      <t>ジュウギョウシャ</t>
    </rPh>
    <phoneticPr fontId="34"/>
  </si>
  <si>
    <t>A</t>
  </si>
  <si>
    <t>C</t>
  </si>
  <si>
    <t>介護福祉士</t>
    <rPh sb="0" eb="2">
      <t>カイゴ</t>
    </rPh>
    <rPh sb="2" eb="5">
      <t>フクシシ</t>
    </rPh>
    <phoneticPr fontId="34"/>
  </si>
  <si>
    <t>看護師</t>
    <rPh sb="0" eb="3">
      <t>カンゴシ</t>
    </rPh>
    <phoneticPr fontId="34"/>
  </si>
  <si>
    <t>○○　C太</t>
    <rPh sb="4" eb="5">
      <t>タ</t>
    </rPh>
    <phoneticPr fontId="34"/>
  </si>
  <si>
    <t>○○　D美</t>
  </si>
  <si>
    <t>○○　F子</t>
  </si>
  <si>
    <t>○○　G太</t>
  </si>
  <si>
    <t>②　b</t>
  </si>
  <si>
    <t>○○　J太郎</t>
    <rPh sb="4" eb="6">
      <t>タロウ</t>
    </rPh>
    <phoneticPr fontId="34"/>
  </si>
  <si>
    <t>○○　K子</t>
  </si>
  <si>
    <t>20人未満</t>
    <rPh sb="2" eb="3">
      <t>ニン</t>
    </rPh>
    <rPh sb="3" eb="5">
      <t>ミマン</t>
    </rPh>
    <phoneticPr fontId="12"/>
  </si>
  <si>
    <t>○○　L太</t>
  </si>
  <si>
    <t>○○　R次郎</t>
    <rPh sb="4" eb="6">
      <t>ジロウ</t>
    </rPh>
    <phoneticPr fontId="34"/>
  </si>
  <si>
    <t>d</t>
  </si>
  <si>
    <t>b</t>
  </si>
  <si>
    <t>a</t>
  </si>
  <si>
    <t>30以上40未満</t>
    <rPh sb="2" eb="4">
      <t>イジョウ</t>
    </rPh>
    <rPh sb="6" eb="8">
      <t>ミマン</t>
    </rPh>
    <phoneticPr fontId="12"/>
  </si>
  <si>
    <t>j</t>
  </si>
  <si>
    <t>　　　　　☆</t>
  </si>
  <si>
    <t>　　　　追加してください。</t>
  </si>
  <si>
    <t>　　  ９ 「訪問体制強化加算」については、「訪問体制強化加算に係る届出書」（別紙８）を添付してください。</t>
    <rPh sb="7" eb="9">
      <t>ホウモン</t>
    </rPh>
    <rPh sb="9" eb="11">
      <t>タイセイ</t>
    </rPh>
    <rPh sb="11" eb="13">
      <t>キョウカ</t>
    </rPh>
    <rPh sb="23" eb="25">
      <t>ホウモン</t>
    </rPh>
    <rPh sb="25" eb="27">
      <t>タイセイ</t>
    </rPh>
    <rPh sb="27" eb="29">
      <t>キョウカ</t>
    </rPh>
    <phoneticPr fontId="12"/>
  </si>
  <si>
    <t>ag</t>
  </si>
  <si>
    <t>訪問体制強化加算に関する届出書＜別紙８＞</t>
    <rPh sb="16" eb="18">
      <t>ベッシ</t>
    </rPh>
    <phoneticPr fontId="7"/>
  </si>
  <si>
    <t>　見守り機器を導入して見守りを行っている対象者数</t>
  </si>
  <si>
    <t>f</t>
  </si>
  <si>
    <t>■シフト記号表（勤務時間帯）</t>
    <rPh sb="4" eb="6">
      <t>キゴウ</t>
    </rPh>
    <rPh sb="6" eb="7">
      <t>ヒョウ</t>
    </rPh>
    <rPh sb="8" eb="10">
      <t>キンム</t>
    </rPh>
    <rPh sb="10" eb="13">
      <t>ジカンタイ</t>
    </rPh>
    <phoneticPr fontId="34"/>
  </si>
  <si>
    <t>k</t>
  </si>
  <si>
    <t>ah</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</si>
  <si>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2"/>
  </si>
  <si>
    <t>m</t>
  </si>
  <si>
    <t>n</t>
  </si>
  <si>
    <t>q</t>
  </si>
  <si>
    <t>r</t>
  </si>
  <si>
    <t>７　地域密着型介護老人福祉施設</t>
  </si>
  <si>
    <t>s</t>
  </si>
  <si>
    <t>u</t>
  </si>
  <si>
    <t>v</t>
  </si>
  <si>
    <t>x</t>
  </si>
  <si>
    <t>y</t>
  </si>
  <si>
    <t>aa</t>
  </si>
  <si>
    <t>ad</t>
  </si>
  <si>
    <t>ae</t>
  </si>
  <si>
    <t>-</t>
  </si>
  <si>
    <t>ai</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</si>
  <si>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</si>
  <si>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4"/>
  </si>
  <si>
    <t>・シフト記号が足りない場合は、適宜、行を追加してください。</t>
    <rPh sb="4" eb="6">
      <t>キゴウ</t>
    </rPh>
    <rPh sb="7" eb="8">
      <t>タ</t>
    </rPh>
    <rPh sb="11" eb="13">
      <t>バアイ</t>
    </rPh>
    <rPh sb="15" eb="17">
      <t>テキギ</t>
    </rPh>
    <rPh sb="18" eb="19">
      <t>ギョウ</t>
    </rPh>
    <rPh sb="20" eb="22">
      <t>ツイカ</t>
    </rPh>
    <phoneticPr fontId="3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</si>
  <si>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4"/>
  </si>
  <si>
    <t>始業時刻</t>
    <rPh sb="0" eb="2">
      <t>シギョウ</t>
    </rPh>
    <rPh sb="2" eb="4">
      <t>ジコク</t>
    </rPh>
    <phoneticPr fontId="34"/>
  </si>
  <si>
    <t>うち、休憩時間</t>
    <rPh sb="3" eb="5">
      <t>キュウケイ</t>
    </rPh>
    <rPh sb="5" eb="7">
      <t>ジカン</t>
    </rPh>
    <phoneticPr fontId="34"/>
  </si>
  <si>
    <t>日中の時間帯</t>
    <rPh sb="0" eb="2">
      <t>ニッチュウ</t>
    </rPh>
    <rPh sb="3" eb="6">
      <t>ジカンタイ</t>
    </rPh>
    <phoneticPr fontId="34"/>
  </si>
  <si>
    <t>開始時刻</t>
    <rPh sb="0" eb="2">
      <t>カイシ</t>
    </rPh>
    <rPh sb="2" eb="4">
      <t>ジコク</t>
    </rPh>
    <phoneticPr fontId="34"/>
  </si>
  <si>
    <t>終了時刻</t>
    <rPh sb="0" eb="2">
      <t>シュウリョウ</t>
    </rPh>
    <rPh sb="2" eb="4">
      <t>ジコク</t>
    </rPh>
    <phoneticPr fontId="34"/>
  </si>
  <si>
    <t>日中の勤務時間</t>
    <rPh sb="0" eb="2">
      <t>ニッチュウ</t>
    </rPh>
    <rPh sb="3" eb="5">
      <t>キンム</t>
    </rPh>
    <rPh sb="5" eb="7">
      <t>ジカン</t>
    </rPh>
    <phoneticPr fontId="34"/>
  </si>
  <si>
    <t>の勤務時間</t>
    <rPh sb="1" eb="3">
      <t>キンム</t>
    </rPh>
    <rPh sb="3" eb="5">
      <t>ジカン</t>
    </rPh>
    <phoneticPr fontId="34"/>
  </si>
  <si>
    <t>（夜勤）17:00～翌10:00勤務</t>
    <rPh sb="1" eb="3">
      <t>ヤキン</t>
    </rPh>
    <rPh sb="10" eb="11">
      <t>ヨク</t>
    </rPh>
    <rPh sb="16" eb="18">
      <t>キンム</t>
    </rPh>
    <phoneticPr fontId="34"/>
  </si>
  <si>
    <t>（夜勤）17:00～翌10:00勤務</t>
  </si>
  <si>
    <t>≪提出不要≫</t>
    <rPh sb="1" eb="3">
      <t>テイシュツ</t>
    </rPh>
    <rPh sb="3" eb="5">
      <t>フヨウ</t>
    </rPh>
    <phoneticPr fontId="34"/>
  </si>
  <si>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</si>
  <si>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</si>
  <si>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</si>
  <si>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</si>
  <si>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</si>
  <si>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34"/>
  </si>
  <si>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4"/>
  </si>
  <si>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4"/>
  </si>
  <si>
    <t xml:space="preserve"> 　　 記入の順序は、職種ごとにまとめてください。</t>
    <rPh sb="4" eb="6">
      <t>キニュウ</t>
    </rPh>
    <rPh sb="7" eb="9">
      <t>ジュンジョ</t>
    </rPh>
    <rPh sb="11" eb="13">
      <t>ショクシュ</t>
    </rPh>
    <phoneticPr fontId="3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</si>
  <si>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</si>
  <si>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</si>
  <si>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　(9) 従業者の氏名を記入してください。</t>
    <rPh sb="5" eb="8">
      <t>ジュウギョウシャ</t>
    </rPh>
    <rPh sb="9" eb="11">
      <t>シメイ</t>
    </rPh>
    <rPh sb="12" eb="14">
      <t>キニュウ</t>
    </rPh>
    <phoneticPr fontId="34"/>
  </si>
  <si>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4"/>
  </si>
  <si>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</si>
  <si>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</si>
  <si>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　　　 その他、特記事項欄としてもご活用ください。</t>
    <rPh sb="6" eb="7">
      <t>タ</t>
    </rPh>
    <rPh sb="8" eb="10">
      <t>トッキ</t>
    </rPh>
    <rPh sb="10" eb="12">
      <t>ジコウ</t>
    </rPh>
    <rPh sb="12" eb="13">
      <t>ラン</t>
    </rPh>
    <rPh sb="18" eb="20">
      <t>カツヨウ</t>
    </rPh>
    <phoneticPr fontId="34"/>
  </si>
  <si>
    <t>　(16) 宿泊サービスの利用者数を入力してください。</t>
    <rPh sb="6" eb="8">
      <t>シュクハク</t>
    </rPh>
    <rPh sb="13" eb="16">
      <t>リヨウシャ</t>
    </rPh>
    <rPh sb="16" eb="17">
      <t>スウ</t>
    </rPh>
    <rPh sb="18" eb="20">
      <t>ニュウリョク</t>
    </rPh>
    <phoneticPr fontId="34"/>
  </si>
  <si>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4"/>
  </si>
  <si>
    <t>　　９：００～１８：００</t>
  </si>
  <si>
    <t>・・・直接入力する必要がある箇所です。</t>
    <rPh sb="3" eb="5">
      <t>チョクセツ</t>
    </rPh>
    <rPh sb="5" eb="7">
      <t>ニュウリョク</t>
    </rPh>
    <rPh sb="9" eb="11">
      <t>ヒツヨウ</t>
    </rPh>
    <rPh sb="14" eb="16">
      <t>カショ</t>
    </rPh>
    <phoneticPr fontId="34"/>
  </si>
  <si>
    <t>・・・プルダウンから選択して入力する必要がある箇所です。</t>
    <rPh sb="10" eb="12">
      <t>センタク</t>
    </rPh>
    <rPh sb="14" eb="16">
      <t>ニュウリョク</t>
    </rPh>
    <rPh sb="18" eb="20">
      <t>ヒツヨウ</t>
    </rPh>
    <rPh sb="23" eb="25">
      <t>カショ</t>
    </rPh>
    <phoneticPr fontId="34"/>
  </si>
  <si>
    <t>11　介護医療院</t>
    <rPh sb="3" eb="5">
      <t>カイゴ</t>
    </rPh>
    <rPh sb="5" eb="7">
      <t>イリョウ</t>
    </rPh>
    <rPh sb="7" eb="8">
      <t>イン</t>
    </rPh>
    <phoneticPr fontId="12"/>
  </si>
  <si>
    <t>B</t>
  </si>
  <si>
    <t>D</t>
  </si>
  <si>
    <t>（注）常勤・非常勤の区分について</t>
    <rPh sb="1" eb="2">
      <t>チュウ</t>
    </rPh>
    <rPh sb="3" eb="5">
      <t>ジョウキン</t>
    </rPh>
    <rPh sb="6" eb="9">
      <t>ヒジョウキン</t>
    </rPh>
    <rPh sb="10" eb="12">
      <t>クブン</t>
    </rPh>
    <phoneticPr fontId="34"/>
  </si>
  <si>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</si>
  <si>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①　a</t>
  </si>
  <si>
    <t>障害福祉サービス事業所、児童福祉施設等と協働し、地域において世代間の交流の場の拠点となっている。</t>
  </si>
  <si>
    <t>常勤で専従</t>
    <rPh sb="0" eb="2">
      <t>ジョウキン</t>
    </rPh>
    <rPh sb="3" eb="5">
      <t>センジュウ</t>
    </rPh>
    <phoneticPr fontId="34"/>
  </si>
  <si>
    <t>　D列・・・「介護従業者」</t>
    <rPh sb="2" eb="3">
      <t>レツ</t>
    </rPh>
    <rPh sb="7" eb="9">
      <t>カイゴ</t>
    </rPh>
    <rPh sb="9" eb="12">
      <t>ジュウギョウシャ</t>
    </rPh>
    <phoneticPr fontId="34"/>
  </si>
  <si>
    <t>宿泊室等において看取りを行う場合に、プライバシーの確保及び家族へ配慮をすることについて十分留意している。</t>
  </si>
  <si>
    <t>常勤で兼務</t>
    <rPh sb="0" eb="2">
      <t>ジョウキン</t>
    </rPh>
    <rPh sb="3" eb="5">
      <t>ケンム</t>
    </rPh>
    <phoneticPr fontId="34"/>
  </si>
  <si>
    <t>総合マネジメント体制強化加算（Ⅰ）の基準の①～②のいずれにも該当している。</t>
  </si>
  <si>
    <t>非常勤で兼務</t>
    <rPh sb="0" eb="1">
      <t>ヒ</t>
    </rPh>
    <rPh sb="1" eb="3">
      <t>ジョウキン</t>
    </rPh>
    <rPh sb="4" eb="6">
      <t>ケンム</t>
    </rPh>
    <phoneticPr fontId="34"/>
  </si>
  <si>
    <t>（サテライトの場合に選択）</t>
    <rPh sb="7" eb="9">
      <t>バアイ</t>
    </rPh>
    <rPh sb="10" eb="12">
      <t>センタク</t>
    </rPh>
    <phoneticPr fontId="34"/>
  </si>
  <si>
    <t>　　５　常勤換算後の人数は、当該事業所の従業者の勤務時間数を、当該事業所において常勤の従業者が勤務すべき時間数（３２時間を下回る場合は３２時間を基本とする）で除して算出してください。</t>
    <rPh sb="14" eb="16">
      <t>トウガイ</t>
    </rPh>
    <rPh sb="16" eb="19">
      <t>ジギョウショ</t>
    </rPh>
    <rPh sb="20" eb="23">
      <t>ジュウギョウシャ</t>
    </rPh>
    <rPh sb="24" eb="26">
      <t>キンム</t>
    </rPh>
    <rPh sb="26" eb="29">
      <t>ジカンスウ</t>
    </rPh>
    <rPh sb="31" eb="33">
      <t>トウガイ</t>
    </rPh>
    <rPh sb="33" eb="36">
      <t>ジギョウショ</t>
    </rPh>
    <rPh sb="40" eb="42">
      <t>ジョウキン</t>
    </rPh>
    <rPh sb="43" eb="46">
      <t>ジュウギョウシャ</t>
    </rPh>
    <rPh sb="47" eb="49">
      <t>キンム</t>
    </rPh>
    <rPh sb="52" eb="55">
      <t>ジカンスウ</t>
    </rPh>
    <rPh sb="58" eb="60">
      <t>ジカン</t>
    </rPh>
    <rPh sb="61" eb="63">
      <t>シタマワ</t>
    </rPh>
    <rPh sb="64" eb="66">
      <t>バアイ</t>
    </rPh>
    <rPh sb="69" eb="71">
      <t>ジカン</t>
    </rPh>
    <rPh sb="72" eb="74">
      <t>キホン</t>
    </rPh>
    <rPh sb="79" eb="80">
      <t>ジョ</t>
    </rPh>
    <rPh sb="82" eb="84">
      <t>サンシュツ</t>
    </rPh>
    <phoneticPr fontId="12"/>
  </si>
  <si>
    <t>下記の記入方法に従って、入力してください。</t>
  </si>
  <si>
    <t>２．職種名・資格名称</t>
    <rPh sb="2" eb="4">
      <t>ショクシュ</t>
    </rPh>
    <rPh sb="4" eb="5">
      <t>メイ</t>
    </rPh>
    <rPh sb="6" eb="8">
      <t>シカク</t>
    </rPh>
    <rPh sb="8" eb="10">
      <t>メイショウ</t>
    </rPh>
    <phoneticPr fontId="34"/>
  </si>
  <si>
    <t>サービス種別</t>
    <rPh sb="4" eb="6">
      <t>シュベツ</t>
    </rPh>
    <phoneticPr fontId="34"/>
  </si>
  <si>
    <t>（サテライト型）小規模多機能型居宅介護</t>
    <rPh sb="8" eb="11">
      <t>ショウキボ</t>
    </rPh>
    <rPh sb="11" eb="14">
      <t>タキノウ</t>
    </rPh>
    <rPh sb="14" eb="15">
      <t>ガタ</t>
    </rPh>
    <rPh sb="15" eb="17">
      <t>キョタク</t>
    </rPh>
    <rPh sb="17" eb="19">
      <t>カイゴ</t>
    </rPh>
    <phoneticPr fontId="34"/>
  </si>
  <si>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34"/>
  </si>
  <si>
    <t>総合マネジメント体制強化加算（Ⅰ）の基準の①～③のいずれにも該当している。</t>
  </si>
  <si>
    <t>みなし措置</t>
    <rPh sb="3" eb="5">
      <t>ソチ</t>
    </rPh>
    <phoneticPr fontId="34"/>
  </si>
  <si>
    <t>看取りに関する職員研修を行っている。</t>
    <rPh sb="0" eb="2">
      <t>ミト</t>
    </rPh>
    <rPh sb="4" eb="5">
      <t>カン</t>
    </rPh>
    <rPh sb="7" eb="9">
      <t>ショクイン</t>
    </rPh>
    <rPh sb="9" eb="11">
      <t>ケンシュウ</t>
    </rPh>
    <rPh sb="12" eb="13">
      <t>オコナ</t>
    </rPh>
    <phoneticPr fontId="1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</si>
  <si>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34"/>
  </si>
  <si>
    <t>週平均の</t>
    <rPh sb="0" eb="3">
      <t>シュウヘイキン</t>
    </rPh>
    <phoneticPr fontId="1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</si>
  <si>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</si>
  <si>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</si>
  <si>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○定期巡回・随時対応型訪問介護看護</t>
  </si>
  <si>
    <t>　C列・・・「管理者」</t>
    <rPh sb="2" eb="3">
      <t>レツ</t>
    </rPh>
    <rPh sb="7" eb="10">
      <t>カンリシャ</t>
    </rPh>
    <phoneticPr fontId="34"/>
  </si>
  <si>
    <t>　F列・・・「計画作成担当者」</t>
    <rPh sb="2" eb="3">
      <t>レツ</t>
    </rPh>
    <rPh sb="7" eb="9">
      <t>ケイカク</t>
    </rPh>
    <rPh sb="9" eb="11">
      <t>サクセイ</t>
    </rPh>
    <rPh sb="11" eb="14">
      <t>タントウシャ</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</si>
  <si>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</si>
  <si>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行が足りない場合は、適宜追加してください。</t>
    <rPh sb="1" eb="2">
      <t>ギョウ</t>
    </rPh>
    <rPh sb="3" eb="4">
      <t>タ</t>
    </rPh>
    <rPh sb="7" eb="9">
      <t>バアイ</t>
    </rPh>
    <rPh sb="11" eb="13">
      <t>テキギ</t>
    </rPh>
    <rPh sb="13" eb="15">
      <t>ツイカ</t>
    </rPh>
    <phoneticPr fontId="34"/>
  </si>
  <si>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</si>
  <si>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・「数式」タブ　⇒　「名前の定義」を選択</t>
    <rPh sb="3" eb="5">
      <t>スウシキ</t>
    </rPh>
    <rPh sb="12" eb="14">
      <t>ナマエ</t>
    </rPh>
    <rPh sb="15" eb="17">
      <t>テイギ</t>
    </rPh>
    <rPh sb="19" eb="21">
      <t>センタク</t>
    </rPh>
    <phoneticPr fontId="34"/>
  </si>
  <si>
    <t>准看護師</t>
    <rPh sb="0" eb="4">
      <t>ジュンカンゴシ</t>
    </rPh>
    <phoneticPr fontId="34"/>
  </si>
  <si>
    <t>小規模多機能型サービス等計画作成担当者研修修了</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</si>
  <si>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55"/>
  </si>
  <si>
    <t>　　　２　人員配置に係る届出については、勤務体制がわかる書類（「従業者の勤務の体制及び勤務形態一覧表」（別紙９）又はこれに準じた勤務割表等）を添付してください。</t>
  </si>
  <si>
    <t>　　　　係る割引率の設定について</t>
  </si>
  <si>
    <t>木</t>
    <rPh sb="0" eb="1">
      <t>キ</t>
    </rPh>
    <phoneticPr fontId="12"/>
  </si>
  <si>
    <r>
      <t xml:space="preserve">従業者の勤務の体制及び勤務形態一覧表＜参考様式９＞
</t>
    </r>
    <r>
      <rPr>
        <b/>
        <sz val="8"/>
        <color auto="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12"/>
  </si>
  <si>
    <t>（参考様式９）</t>
    <rPh sb="1" eb="3">
      <t>サンコウ</t>
    </rPh>
    <rPh sb="3" eb="5">
      <t>ヨウシキ</t>
    </rPh>
    <phoneticPr fontId="12"/>
  </si>
  <si>
    <t>職　種</t>
    <rPh sb="0" eb="3">
      <t>ショクシュ</t>
    </rPh>
    <phoneticPr fontId="12"/>
  </si>
  <si>
    <t>夜間及び深夜時間に勤務する者の
日中の勤務延時間数（β）</t>
    <rPh sb="0" eb="2">
      <t>ヤカン</t>
    </rPh>
    <rPh sb="2" eb="3">
      <t>オヨ</t>
    </rPh>
    <rPh sb="4" eb="6">
      <t>シンヤ</t>
    </rPh>
    <rPh sb="6" eb="8">
      <t>ジカン</t>
    </rPh>
    <rPh sb="9" eb="11">
      <t>キンム</t>
    </rPh>
    <rPh sb="13" eb="14">
      <t>モノ</t>
    </rPh>
    <phoneticPr fontId="12"/>
  </si>
  <si>
    <t>α＋β</t>
  </si>
  <si>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12"/>
  </si>
  <si>
    <t>　　６　夜勤については網掛けをする等、わかりやすく記載してください。</t>
    <rPh sb="4" eb="6">
      <t>ヤキン</t>
    </rPh>
    <rPh sb="11" eb="13">
      <t>アミカ</t>
    </rPh>
    <rPh sb="17" eb="18">
      <t>トウ</t>
    </rPh>
    <rPh sb="25" eb="27">
      <t>キサイ</t>
    </rPh>
    <phoneticPr fontId="12"/>
  </si>
  <si>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12"/>
  </si>
  <si>
    <t>第１週</t>
    <rPh sb="0" eb="1">
      <t>ダイ</t>
    </rPh>
    <rPh sb="2" eb="3">
      <t>シュウ</t>
    </rPh>
    <phoneticPr fontId="12"/>
  </si>
  <si>
    <t>　　８　夜間及び深夜時間に勤務しない者の日中の勤務延時間数（α）・夜間及び深夜時間に勤務する者の日中の勤務延時間数（β）・α＋βは、記入しないでください。</t>
    <rPh sb="4" eb="6">
      <t>ヤカン</t>
    </rPh>
    <rPh sb="6" eb="7">
      <t>オヨ</t>
    </rPh>
    <rPh sb="8" eb="10">
      <t>シンヤ</t>
    </rPh>
    <rPh sb="10" eb="12">
      <t>ジカン</t>
    </rPh>
    <rPh sb="13" eb="15">
      <t>キンム</t>
    </rPh>
    <rPh sb="18" eb="19">
      <t>モノ</t>
    </rPh>
    <rPh sb="20" eb="22">
      <t>ニッチュウ</t>
    </rPh>
    <rPh sb="23" eb="25">
      <t>キンム</t>
    </rPh>
    <rPh sb="25" eb="26">
      <t>ノ</t>
    </rPh>
    <rPh sb="26" eb="28">
      <t>ジカン</t>
    </rPh>
    <rPh sb="28" eb="29">
      <t>スウ</t>
    </rPh>
    <rPh sb="33" eb="35">
      <t>ヤカン</t>
    </rPh>
    <rPh sb="35" eb="36">
      <t>オヨ</t>
    </rPh>
    <rPh sb="37" eb="39">
      <t>シンヤ</t>
    </rPh>
    <rPh sb="39" eb="41">
      <t>ジカン</t>
    </rPh>
    <rPh sb="42" eb="44">
      <t>キンム</t>
    </rPh>
    <rPh sb="46" eb="47">
      <t>モノ</t>
    </rPh>
    <rPh sb="48" eb="50">
      <t>ニッチュウ</t>
    </rPh>
    <rPh sb="51" eb="53">
      <t>キンム</t>
    </rPh>
    <rPh sb="53" eb="54">
      <t>ノ</t>
    </rPh>
    <rPh sb="54" eb="57">
      <t>ジカンスウ</t>
    </rPh>
    <rPh sb="66" eb="68">
      <t>キニュウ</t>
    </rPh>
    <phoneticPr fontId="12"/>
  </si>
  <si>
    <t>　　９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12"/>
  </si>
  <si>
    <t>合計時間数</t>
    <rPh sb="0" eb="2">
      <t>ゴウケイ</t>
    </rPh>
    <rPh sb="2" eb="4">
      <t>ジカン</t>
    </rPh>
    <rPh sb="4" eb="5">
      <t>スウ</t>
    </rPh>
    <phoneticPr fontId="12"/>
  </si>
  <si>
    <t>勤務　　　　　　　　形態</t>
    <rPh sb="0" eb="2">
      <t>キンム</t>
    </rPh>
    <rPh sb="10" eb="12">
      <t>ケイタイ</t>
    </rPh>
    <phoneticPr fontId="12"/>
  </si>
  <si>
    <t>勤務時間　　　</t>
    <rPh sb="0" eb="2">
      <t>キンム</t>
    </rPh>
    <rPh sb="2" eb="4">
      <t>ジカン</t>
    </rPh>
    <phoneticPr fontId="12"/>
  </si>
  <si>
    <t>④　d</t>
  </si>
  <si>
    <t>氏　名</t>
    <rPh sb="0" eb="3">
      <t>シメイ</t>
    </rPh>
    <phoneticPr fontId="12"/>
  </si>
  <si>
    <t>小規模多機能型居宅介護の場合</t>
    <rPh sb="0" eb="3">
      <t>ショウキボ</t>
    </rPh>
    <rPh sb="3" eb="7">
      <t>タキノウガタ</t>
    </rPh>
    <rPh sb="7" eb="9">
      <t>キョタク</t>
    </rPh>
    <rPh sb="9" eb="11">
      <t>カイゴ</t>
    </rPh>
    <rPh sb="12" eb="14">
      <t>バアイ</t>
    </rPh>
    <phoneticPr fontId="12"/>
  </si>
  <si>
    <t xml:space="preserve"> ～</t>
  </si>
  <si>
    <t>第３週</t>
    <rPh sb="0" eb="1">
      <t>ダイ</t>
    </rPh>
    <rPh sb="2" eb="3">
      <t>シュウ</t>
    </rPh>
    <phoneticPr fontId="12"/>
  </si>
  <si>
    <t>第４週</t>
    <rPh sb="0" eb="1">
      <t>ダイ</t>
    </rPh>
    <rPh sb="2" eb="3">
      <t>シュウ</t>
    </rPh>
    <phoneticPr fontId="12"/>
  </si>
  <si>
    <t>勤務時間数</t>
    <rPh sb="0" eb="2">
      <t>キンム</t>
    </rPh>
    <rPh sb="2" eb="4">
      <t>ジカン</t>
    </rPh>
    <rPh sb="4" eb="5">
      <t>スウ</t>
    </rPh>
    <phoneticPr fontId="12"/>
  </si>
  <si>
    <t>４　週　の</t>
    <rPh sb="2" eb="3">
      <t>シュウ</t>
    </rPh>
    <phoneticPr fontId="12"/>
  </si>
  <si>
    <t>備考</t>
    <rPh sb="0" eb="2">
      <t>ビコウ</t>
    </rPh>
    <phoneticPr fontId="12"/>
  </si>
  <si>
    <t>従業者の勤務の体制及び勤務形態一覧表　（令和元年６月分）</t>
    <rPh sb="0" eb="3">
      <t>ジュウギョウシャ</t>
    </rPh>
    <rPh sb="4" eb="6">
      <t>キンム</t>
    </rPh>
    <rPh sb="7" eb="9">
      <t>タイセイ</t>
    </rPh>
    <rPh sb="9" eb="10">
      <t>オヨ</t>
    </rPh>
    <rPh sb="11" eb="13">
      <t>キンム</t>
    </rPh>
    <rPh sb="13" eb="15">
      <t>ケイタイ</t>
    </rPh>
    <rPh sb="15" eb="18">
      <t>イチランヒョウ</t>
    </rPh>
    <rPh sb="20" eb="22">
      <t>レイワ</t>
    </rPh>
    <rPh sb="22" eb="23">
      <t>ガン</t>
    </rPh>
    <rPh sb="23" eb="24">
      <t>ネン</t>
    </rPh>
    <rPh sb="25" eb="26">
      <t>ガツ</t>
    </rPh>
    <rPh sb="26" eb="27">
      <t>ブン</t>
    </rPh>
    <phoneticPr fontId="12"/>
  </si>
  <si>
    <t>管理者</t>
    <rPh sb="0" eb="3">
      <t>カンリシャ</t>
    </rPh>
    <phoneticPr fontId="12"/>
  </si>
  <si>
    <t>計画作成担当者</t>
    <rPh sb="0" eb="2">
      <t>ケイカク</t>
    </rPh>
    <rPh sb="2" eb="4">
      <t>サクセイ</t>
    </rPh>
    <rPh sb="4" eb="7">
      <t>タントウシャ</t>
    </rPh>
    <phoneticPr fontId="12"/>
  </si>
  <si>
    <t>介護職員等特定処遇改善加算</t>
  </si>
  <si>
    <t>介護従業者</t>
    <rPh sb="0" eb="2">
      <t>カイゴ</t>
    </rPh>
    <rPh sb="2" eb="5">
      <t>ジュウギョウシャ</t>
    </rPh>
    <phoneticPr fontId="12"/>
  </si>
  <si>
    <t>Ａ</t>
  </si>
  <si>
    <t>令和　　年　　月　　日</t>
    <rPh sb="4" eb="5">
      <t>ネン</t>
    </rPh>
    <rPh sb="7" eb="8">
      <t>ガツ</t>
    </rPh>
    <rPh sb="10" eb="11">
      <t>ニチ</t>
    </rPh>
    <phoneticPr fontId="12"/>
  </si>
  <si>
    <t>Ｃ</t>
  </si>
  <si>
    <t>森　由紀子</t>
    <rPh sb="0" eb="1">
      <t>モリ</t>
    </rPh>
    <rPh sb="2" eb="3">
      <t>ユ</t>
    </rPh>
    <rPh sb="3" eb="4">
      <t>キ</t>
    </rPh>
    <rPh sb="4" eb="5">
      <t>コ</t>
    </rPh>
    <phoneticPr fontId="12"/>
  </si>
  <si>
    <t>小沢　たか子</t>
    <rPh sb="0" eb="2">
      <t>オザワ</t>
    </rPh>
    <rPh sb="5" eb="6">
      <t>コ</t>
    </rPh>
    <phoneticPr fontId="12"/>
  </si>
  <si>
    <t>２１：００　 ～　６：００</t>
  </si>
  <si>
    <t>山崎　千景</t>
    <rPh sb="0" eb="2">
      <t>ヤマサキ</t>
    </rPh>
    <rPh sb="3" eb="5">
      <t>チカゲ</t>
    </rPh>
    <phoneticPr fontId="12"/>
  </si>
  <si>
    <t>山田　義人</t>
    <rPh sb="0" eb="2">
      <t>ヤマダ</t>
    </rPh>
    <rPh sb="3" eb="5">
      <t>ヨシト</t>
    </rPh>
    <phoneticPr fontId="12"/>
  </si>
  <si>
    <t>　　６：００～１５：００</t>
  </si>
  <si>
    <t>　１６：００～６：００</t>
  </si>
  <si>
    <t>月</t>
    <rPh sb="0" eb="1">
      <t>ツキ</t>
    </rPh>
    <phoneticPr fontId="12"/>
  </si>
  <si>
    <t>火</t>
    <rPh sb="0" eb="1">
      <t>ヒ</t>
    </rPh>
    <phoneticPr fontId="12"/>
  </si>
  <si>
    <t>　８時間</t>
    <rPh sb="2" eb="4">
      <t>ジカン</t>
    </rPh>
    <phoneticPr fontId="12"/>
  </si>
  <si>
    <t>水</t>
    <rPh sb="0" eb="1">
      <t>スイ</t>
    </rPh>
    <phoneticPr fontId="12"/>
  </si>
  <si>
    <t>　 員に対する教育の実施</t>
  </si>
  <si>
    <t>金</t>
    <rPh sb="0" eb="1">
      <t>キン</t>
    </rPh>
    <phoneticPr fontId="1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</si>
  <si>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2"/>
  </si>
  <si>
    <t>　夜間及び深夜時間を設定する必要はありません。</t>
  </si>
  <si>
    <t>ｄは、</t>
  </si>
  <si>
    <t>夜勤に入る日</t>
    <rPh sb="0" eb="2">
      <t>ヤキン</t>
    </rPh>
    <rPh sb="3" eb="4">
      <t>ハイ</t>
    </rPh>
    <rPh sb="5" eb="6">
      <t>ヒ</t>
    </rPh>
    <phoneticPr fontId="12"/>
  </si>
  <si>
    <t>　21:00～6：00</t>
  </si>
  <si>
    <t>２．認知症加算（Ⅱ）に係る届出内容</t>
    <rPh sb="11" eb="12">
      <t>カカ</t>
    </rPh>
    <rPh sb="13" eb="14">
      <t>トド</t>
    </rPh>
    <rPh sb="14" eb="15">
      <t>デ</t>
    </rPh>
    <rPh sb="15" eb="17">
      <t>ナイヨウ</t>
    </rPh>
    <phoneticPr fontId="12"/>
  </si>
  <si>
    <t>介護職員等ベースアップ等支援加算</t>
  </si>
  <si>
    <t>高齢者虐待防止措置実施の有無</t>
  </si>
  <si>
    <t>業務継続計画策定の有無</t>
  </si>
  <si>
    <t>生産性向上推進体制加算</t>
  </si>
  <si>
    <t>介護職員処遇改善加算</t>
    <rPh sb="0" eb="2">
      <t>カイゴ</t>
    </rPh>
    <rPh sb="2" eb="4">
      <t>ショクイン</t>
    </rPh>
    <rPh sb="4" eb="6">
      <t>ショグウ</t>
    </rPh>
    <rPh sb="6" eb="8">
      <t>カイゼン</t>
    </rPh>
    <rPh sb="8" eb="10">
      <t>カサン</t>
    </rPh>
    <phoneticPr fontId="53"/>
  </si>
  <si>
    <t>３ 加算Ⅰ</t>
  </si>
  <si>
    <t>　</t>
  </si>
  <si>
    <t>２ 加算Ⅱ</t>
  </si>
  <si>
    <t>　　</t>
  </si>
  <si>
    <t>業務継続計画策定の有無</t>
    <rPh sb="0" eb="8">
      <t>ギョウムケイゾクケイカクサクテイ</t>
    </rPh>
    <rPh sb="9" eb="11">
      <t>ウム</t>
    </rPh>
    <phoneticPr fontId="7"/>
  </si>
  <si>
    <t>添付書類なし</t>
    <rPh sb="0" eb="4">
      <t>テンプ</t>
    </rPh>
    <phoneticPr fontId="7"/>
  </si>
  <si>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2"/>
  </si>
  <si>
    <t>【参考】</t>
    <rPh sb="1" eb="3">
      <t>サンコウ</t>
    </rPh>
    <phoneticPr fontId="1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</si>
  <si>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</si>
  <si>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2"/>
  </si>
  <si>
    <t>備考４　届出にあたっては、別途通知（「生産性向上推進体制加算に関する基本的考え方並びに事務処理手順及び様式例</t>
    <rPh sb="0" eb="2">
      <t>ビコウ</t>
    </rPh>
    <phoneticPr fontId="12"/>
  </si>
  <si>
    <t>　　　等の提示について」）を参照すること。</t>
  </si>
  <si>
    <t>① 加算（Ⅱ）のデータ等により業務改善の取組による成果を確認</t>
  </si>
  <si>
    <t>② 以下のⅰ～ⅲの項目の機器をすべて使用</t>
    <rPh sb="2" eb="4">
      <t>イカ</t>
    </rPh>
    <rPh sb="9" eb="11">
      <t>コウモク</t>
    </rPh>
    <rPh sb="12" eb="14">
      <t>キキ</t>
    </rPh>
    <rPh sb="18" eb="20">
      <t>シヨウ</t>
    </rPh>
    <phoneticPr fontId="1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</si>
  <si>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</si>
  <si>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2"/>
  </si>
  <si>
    <t xml:space="preserve">　ⅱ 職員全員がインカム等のICTを使用 </t>
    <rPh sb="3" eb="5">
      <t>ショクイン</t>
    </rPh>
    <rPh sb="5" eb="7">
      <t>ゼンイン</t>
    </rPh>
    <rPh sb="12" eb="13">
      <t>トウ</t>
    </rPh>
    <rPh sb="18" eb="20">
      <t>シヨウ</t>
    </rPh>
    <phoneticPr fontId="1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</si>
  <si>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2"/>
  </si>
  <si>
    <t>（導入機器）</t>
    <rPh sb="1" eb="3">
      <t>ドウニュウ</t>
    </rPh>
    <rPh sb="3" eb="5">
      <t>キキ</t>
    </rPh>
    <phoneticPr fontId="12"/>
  </si>
  <si>
    <t>名　称</t>
    <rPh sb="0" eb="1">
      <t>ナ</t>
    </rPh>
    <rPh sb="2" eb="3">
      <t>ショウ</t>
    </rPh>
    <phoneticPr fontId="12"/>
  </si>
  <si>
    <t>製造事業者</t>
    <rPh sb="0" eb="2">
      <t>セイゾウ</t>
    </rPh>
    <rPh sb="2" eb="5">
      <t>ジギョウシャ</t>
    </rPh>
    <phoneticPr fontId="12"/>
  </si>
  <si>
    <t>用　途</t>
    <rPh sb="0" eb="1">
      <t>ヨウ</t>
    </rPh>
    <rPh sb="2" eb="3">
      <t>ト</t>
    </rPh>
    <phoneticPr fontId="12"/>
  </si>
  <si>
    <t>④ 利用者の安全並びに介護サービスの質の確保及び職員の負担軽減に資する方策を検討するため</t>
  </si>
  <si>
    <t>　 の委員会（以下「委員会」という。）において、以下のすべての項目について必要な検討を行い、</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</si>
  <si>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2"/>
  </si>
  <si>
    <t xml:space="preserve">  資するICTを使用 </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</si>
  <si>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</si>
  <si>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2"/>
  </si>
  <si>
    <t>10　介護老人保健施設</t>
    <rPh sb="3" eb="5">
      <t>カイゴ</t>
    </rPh>
    <rPh sb="5" eb="7">
      <t>ロウジン</t>
    </rPh>
    <rPh sb="7" eb="9">
      <t>ホケン</t>
    </rPh>
    <rPh sb="9" eb="11">
      <t>シセツ</t>
    </rPh>
    <phoneticPr fontId="12"/>
  </si>
  <si>
    <t>13　介護予防短期入所療養介護</t>
    <rPh sb="3" eb="5">
      <t>カイゴ</t>
    </rPh>
    <rPh sb="5" eb="7">
      <t>ヨボウ</t>
    </rPh>
    <rPh sb="7" eb="9">
      <t>タンキ</t>
    </rPh>
    <rPh sb="9" eb="11">
      <t>ニュウショ</t>
    </rPh>
    <rPh sb="11" eb="13">
      <t>リョウヨウ</t>
    </rPh>
    <rPh sb="13" eb="15">
      <t>カイゴ</t>
    </rPh>
    <phoneticPr fontId="12"/>
  </si>
  <si>
    <t>１　生産性向上推進体制加算（Ⅰ）　２　生産性向上推進体制加算（Ⅱ）</t>
  </si>
  <si>
    <t>２　短期入所療養介護</t>
    <rPh sb="2" eb="4">
      <t>タンキ</t>
    </rPh>
    <rPh sb="4" eb="6">
      <t>ニュウショ</t>
    </rPh>
    <rPh sb="6" eb="8">
      <t>リョウヨウ</t>
    </rPh>
    <rPh sb="8" eb="10">
      <t>カイゴ</t>
    </rPh>
    <phoneticPr fontId="12"/>
  </si>
  <si>
    <t>３　特定施設入居者生活介護</t>
  </si>
  <si>
    <t>６　地域密着型特定施設入居者生活介護</t>
    <rPh sb="2" eb="7">
      <t>チイキミッチャクガタ</t>
    </rPh>
    <phoneticPr fontId="12"/>
  </si>
  <si>
    <t>９　介護老人福祉施設</t>
  </si>
  <si>
    <t>（別紙１１－１）</t>
    <rPh sb="1" eb="3">
      <t>べっし</t>
    </rPh>
    <phoneticPr fontId="12" type="Hiragana"/>
  </si>
  <si>
    <t>15　介護予防小規模多機能型居宅介護</t>
  </si>
  <si>
    <t>　　　６　「その他該当する体制等」欄で人員配置に係る加算（減算）の届出については、それぞれ加算（減算）の要件となる職員の配置状況や勤務体制がわかる書類を添付してください。</t>
  </si>
  <si>
    <t>　　　５ 「総合マネジメント体制強化加算」については、「総合マネジメント体制強化加算に係る届出書」（別紙１０）を添付してください。</t>
    <rPh sb="6" eb="8">
      <t>ソウゴウ</t>
    </rPh>
    <rPh sb="14" eb="16">
      <t>タイセイ</t>
    </rPh>
    <rPh sb="16" eb="18">
      <t>キョウカ</t>
    </rPh>
    <rPh sb="18" eb="20">
      <t>カサン</t>
    </rPh>
    <phoneticPr fontId="12"/>
  </si>
  <si>
    <t>介護給付費算定に係る体制等に関する届出書・変更届出書
＜別紙1＞</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8" eb="30">
      <t>ベッシ</t>
    </rPh>
    <phoneticPr fontId="12"/>
  </si>
  <si>
    <t>看取り連携体制加算に係る届出書</t>
    <rPh sb="0" eb="2">
      <t>ミト</t>
    </rPh>
    <rPh sb="3" eb="5">
      <t>レンケイ</t>
    </rPh>
    <rPh sb="5" eb="7">
      <t>タイセイ</t>
    </rPh>
    <rPh sb="7" eb="9">
      <t>カサン</t>
    </rPh>
    <rPh sb="10" eb="11">
      <t>カカ</t>
    </rPh>
    <rPh sb="12" eb="15">
      <t>トドケデショ</t>
    </rPh>
    <phoneticPr fontId="12"/>
  </si>
  <si>
    <t>事業所等の区分</t>
    <rPh sb="0" eb="3">
      <t>ジギョウショ</t>
    </rPh>
    <phoneticPr fontId="12"/>
  </si>
  <si>
    <t>訪問入浴
介護</t>
    <rPh sb="0" eb="2">
      <t>ホウモン</t>
    </rPh>
    <rPh sb="2" eb="4">
      <t>ニュウヨク</t>
    </rPh>
    <rPh sb="5" eb="7">
      <t>カイゴ</t>
    </rPh>
    <phoneticPr fontId="12"/>
  </si>
  <si>
    <t>小規模多機能型居宅介護</t>
    <rPh sb="0" eb="11">
      <t>ショウキボタキノウガタキョタクカイゴ</t>
    </rPh>
    <phoneticPr fontId="12"/>
  </si>
  <si>
    <t>⑥</t>
  </si>
  <si>
    <t>利用者の心身の状況又はその家族等を取り巻く環境の変化に応じ、随時、介護支援専門員、看護師、准看護師、介護職員その他の関係者が共同し、看護小規模多機能型居宅介護計画の見直しを行っている。</t>
  </si>
  <si>
    <t>看取り期における対応方針を定め、利用開始の際に、利用者又はその家族等に対して、当該対応方針の内容を説明し、同意を得ている。</t>
  </si>
  <si>
    <t>「人生の最終段階における医療・ケアの決定プロセスに関するガイドライン」等の内容に沿った取組を行っている。</t>
  </si>
  <si>
    <t>看護体制加算（Ⅱ）又は（Ⅳ）イ若しくはロを算定している。</t>
    <rPh sb="2" eb="4">
      <t>タイセイ</t>
    </rPh>
    <rPh sb="9" eb="10">
      <t>マタ</t>
    </rPh>
    <rPh sb="15" eb="16">
      <t>モ</t>
    </rPh>
    <phoneticPr fontId="12"/>
  </si>
  <si>
    <t>看取り期における対応方針を定め、利用開始の際に、登録者又はその家族等に当該方針の内容を説明し、同意を得ている。</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</si>
  <si>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2"/>
  </si>
  <si>
    <t>看護師により24時間連絡できる体制を確保している。</t>
  </si>
  <si>
    <t>1　訪問入浴介護事業所</t>
    <rPh sb="2" eb="11">
      <t>ホウモンニュウヨクカイゴジギョウショ</t>
    </rPh>
    <phoneticPr fontId="12"/>
  </si>
  <si>
    <t>2　短期入所生活介護事業所</t>
    <rPh sb="2" eb="13">
      <t>タンキニュウショセイカツカイゴジギョウショ</t>
    </rPh>
    <phoneticPr fontId="12"/>
  </si>
  <si>
    <t>3　小規模多機能型居宅介護事業所</t>
    <rPh sb="2" eb="5">
      <t>ショウキボ</t>
    </rPh>
    <rPh sb="5" eb="9">
      <t>タキノウガタ</t>
    </rPh>
    <rPh sb="9" eb="11">
      <t>キョタク</t>
    </rPh>
    <rPh sb="11" eb="13">
      <t>カイゴ</t>
    </rPh>
    <rPh sb="13" eb="16">
      <t>ジギョウショ</t>
    </rPh>
    <phoneticPr fontId="12"/>
  </si>
  <si>
    <t>訪問体制強化加算に係る届出書</t>
    <rPh sb="0" eb="2">
      <t>ホウモン</t>
    </rPh>
    <rPh sb="2" eb="4">
      <t>タイセイ</t>
    </rPh>
    <rPh sb="4" eb="6">
      <t>キョウカ</t>
    </rPh>
    <rPh sb="6" eb="8">
      <t>カサン</t>
    </rPh>
    <rPh sb="9" eb="10">
      <t>カカ</t>
    </rPh>
    <rPh sb="11" eb="14">
      <t>トドケデショ</t>
    </rPh>
    <phoneticPr fontId="1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</si>
  <si>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2"/>
  </si>
  <si>
    <t>職員配置の状況</t>
    <rPh sb="0" eb="2">
      <t>ショクイン</t>
    </rPh>
    <rPh sb="2" eb="4">
      <t>ハイチ</t>
    </rPh>
    <rPh sb="5" eb="7">
      <t>ジョウキョウ</t>
    </rPh>
    <phoneticPr fontId="12"/>
  </si>
  <si>
    <t>事業所の
状況</t>
    <rPh sb="0" eb="3">
      <t>ジギョウショ</t>
    </rPh>
    <rPh sb="5" eb="7">
      <t>ジョウキョウ</t>
    </rPh>
    <phoneticPr fontId="12"/>
  </si>
  <si>
    <t>サービス提供の状況</t>
    <rPh sb="4" eb="6">
      <t>テイキョウ</t>
    </rPh>
    <rPh sb="7" eb="9">
      <t>ジョウキョウ</t>
    </rPh>
    <phoneticPr fontId="1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</si>
  <si>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2"/>
  </si>
  <si>
    <t>2　看護小規模多機能型居宅介護事業所</t>
  </si>
  <si>
    <t>(別紙５)</t>
    <rPh sb="1" eb="3">
      <t>ベッシ</t>
    </rPh>
    <phoneticPr fontId="12"/>
  </si>
  <si>
    <t>認知症加算（Ⅰ）・（Ⅱ）に係る届出書</t>
    <rPh sb="0" eb="3">
      <t>ニンチショウ</t>
    </rPh>
    <rPh sb="3" eb="5">
      <t>カサン</t>
    </rPh>
    <rPh sb="13" eb="14">
      <t>カカ</t>
    </rPh>
    <rPh sb="15" eb="18">
      <t>トドケデショ</t>
    </rPh>
    <phoneticPr fontId="12"/>
  </si>
  <si>
    <t>(3)</t>
  </si>
  <si>
    <t>(4)</t>
  </si>
  <si>
    <t>従業者に対して、認知症ケアに関する留意事項の伝達又は技術的指導に係る会議を定期的に開催している</t>
  </si>
  <si>
    <t>事業所において介護職員、看護職員ごとの認知症ケアに関する研修計画を作成し、当該計画に従い、研修を実施又は実施を予定している</t>
  </si>
  <si>
    <r>
      <t xml:space="preserve">認知症加算（Ⅰ）の(1)・(2)の基準のいずれにも該当している
</t>
    </r>
    <r>
      <rPr>
        <sz val="10"/>
        <color auto="1"/>
        <rFont val="HGSｺﾞｼｯｸM"/>
      </rPr>
      <t>※認知症加算（Ⅰ）に係る届出内容(1)・(2)も記入すること。</t>
    </r>
  </si>
  <si>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2"/>
  </si>
  <si>
    <t>事業所の特性に応じて１つ以上実施している</t>
  </si>
  <si>
    <t>20以上30未満</t>
    <rPh sb="2" eb="4">
      <t>イジョウ</t>
    </rPh>
    <rPh sb="6" eb="8">
      <t>ミマン</t>
    </rPh>
    <phoneticPr fontId="12"/>
  </si>
  <si>
    <t>50以上60未満</t>
    <rPh sb="2" eb="4">
      <t>イジョウ</t>
    </rPh>
    <rPh sb="6" eb="8">
      <t>ミマン</t>
    </rPh>
    <phoneticPr fontId="12"/>
  </si>
  <si>
    <t>２以上</t>
    <rPh sb="1" eb="3">
      <t>イジョウ</t>
    </rPh>
    <phoneticPr fontId="12"/>
  </si>
  <si>
    <t>４以上</t>
    <rPh sb="1" eb="3">
      <t>イジョウ</t>
    </rPh>
    <phoneticPr fontId="12"/>
  </si>
  <si>
    <t>人</t>
    <rPh sb="0" eb="1">
      <t>ヒト</t>
    </rPh>
    <phoneticPr fontId="1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</si>
  <si>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</si>
  <si>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2"/>
  </si>
  <si>
    <t>○（介護予防）小規模多機能型居宅介護</t>
  </si>
  <si>
    <t>○看護小規模多機能型居宅介護</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</si>
  <si>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12"/>
  </si>
  <si>
    <t>利用者の地域における多様な活動が確保されるよう、日常的に地域住民等との交流を図り、利用者の状態に応じて、地域の行事や活動等に積極的に参加している。</t>
  </si>
  <si>
    <t xml:space="preserve">地域住民等、他事業所等と共同で事例検討会、研修会等を実施している。 </t>
  </si>
  <si>
    <t>地域住民及び利用者の住まいに関する相談に応じ、必要な支援を行っている。</t>
  </si>
  <si>
    <t>備考３　認知症加算（Ⅰ ）の算定にあっては、認知症介護実践リーダー研修と認知症介護指導者養成研修の両方を修了した者、又は認知症看護に係る適切な研修を修了した者を１名配置する場合、「認知症介護に係る専門的な研修」及び「認知症介護の指導に係る専門的な研修」の修了者をそれぞれ１名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2"/>
  </si>
  <si>
    <t>認知症加算（Ⅰ）・（Ⅱ）に係る届出書＜別紙６＞</t>
  </si>
  <si>
    <t>研修を修了したことが分かる書類</t>
    <rPh sb="0" eb="2">
      <t>ケンシュウ</t>
    </rPh>
    <rPh sb="3" eb="5">
      <t>シュウリョウ</t>
    </rPh>
    <rPh sb="10" eb="11">
      <t>ワ</t>
    </rPh>
    <rPh sb="13" eb="15">
      <t>ショルイ</t>
    </rPh>
    <phoneticPr fontId="12"/>
  </si>
  <si>
    <t>生産性向上推進体制加算に係る届出書＜別紙５＞</t>
  </si>
  <si>
    <t xml:space="preserve">看取り連携体制加算に関する届出書＜別紙７＞ </t>
    <rPh sb="0" eb="2">
      <t>ミト</t>
    </rPh>
    <rPh sb="17" eb="19">
      <t>ベッシ</t>
    </rPh>
    <phoneticPr fontId="12"/>
  </si>
  <si>
    <t>総合マネジメント体制強化加算に関する届出書＜別紙１０＞</t>
    <rPh sb="0" eb="2">
      <t>ソウゴウ</t>
    </rPh>
    <rPh sb="8" eb="10">
      <t>タイセイ</t>
    </rPh>
    <rPh sb="10" eb="12">
      <t>キョウカ</t>
    </rPh>
    <rPh sb="12" eb="14">
      <t>カサン</t>
    </rPh>
    <rPh sb="15" eb="16">
      <t>カン</t>
    </rPh>
    <rPh sb="18" eb="21">
      <t>トドケデショ</t>
    </rPh>
    <rPh sb="22" eb="24">
      <t>ベッシ</t>
    </rPh>
    <phoneticPr fontId="12"/>
  </si>
  <si>
    <t>サービス提供体制強化加算に関する届出書＜別紙１１＞</t>
    <rPh sb="20" eb="22">
      <t>ベッシ</t>
    </rPh>
    <phoneticPr fontId="12"/>
  </si>
  <si>
    <t>サービス提供体制強化加算に関する確認書類
＜別紙１１－１、１１－２＞</t>
    <rPh sb="16" eb="18">
      <t>カクニン</t>
    </rPh>
    <rPh sb="18" eb="20">
      <t>ショルイ</t>
    </rPh>
    <rPh sb="22" eb="24">
      <t>ベッシ</t>
    </rPh>
    <phoneticPr fontId="12"/>
  </si>
  <si>
    <t>（別紙１２）</t>
    <rPh sb="1" eb="3">
      <t>ベッシ</t>
    </rPh>
    <phoneticPr fontId="7"/>
  </si>
  <si>
    <t>（別紙１１－２）</t>
    <rPh sb="1" eb="3">
      <t>べっし</t>
    </rPh>
    <phoneticPr fontId="12" type="Hiragana"/>
  </si>
  <si>
    <t>(別紙10)</t>
    <rPh sb="1" eb="3">
      <t>ベッシ</t>
    </rPh>
    <phoneticPr fontId="12"/>
  </si>
  <si>
    <t>(別紙８)</t>
    <rPh sb="1" eb="3">
      <t>ベッシ</t>
    </rPh>
    <phoneticPr fontId="12"/>
  </si>
  <si>
    <t>(別紙７)</t>
    <rPh sb="1" eb="3">
      <t>ベッシ</t>
    </rPh>
    <phoneticPr fontId="12"/>
  </si>
  <si>
    <t>　　6　「異動項目」欄には、(別紙２)「介護給付費算定に係る体制等状況一覧表」に掲げる項目（施設等の区分、</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</si>
</sst>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0;[Red]\-#,##0"/>
    <numFmt numFmtId="177" formatCode="0.0%"/>
    <numFmt numFmtId="178" formatCode="0.0"/>
    <numFmt numFmtId="179" formatCode="#,##0.0#"/>
    <numFmt numFmtId="180" formatCode="h:mm;@"/>
  </numFmts>
  <fonts count="56">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明朝"/>
      <family val="1"/>
    </font>
    <font>
      <sz val="9"/>
      <color auto="1"/>
      <name val="HG丸ｺﾞｼｯｸM-PRO"/>
      <family val="3"/>
    </font>
    <font>
      <sz val="12"/>
      <color auto="1"/>
      <name val="HG丸ｺﾞｼｯｸM-PRO"/>
      <family val="3"/>
    </font>
    <font>
      <sz val="10"/>
      <color auto="1"/>
      <name val="HG丸ｺﾞｼｯｸM-PRO"/>
    </font>
    <font>
      <sz val="8"/>
      <color auto="1"/>
      <name val="HG丸ｺﾞｼｯｸM-PRO"/>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1"/>
      <color theme="1"/>
      <name val="HGSｺﾞｼｯｸM"/>
      <family val="3"/>
    </font>
    <font>
      <sz val="11"/>
      <color auto="1"/>
      <name val="ＭＳ Ｐ明朝"/>
      <family val="1"/>
    </font>
    <font>
      <sz val="9"/>
      <color auto="1"/>
      <name val="ＭＳ Ｐ明朝"/>
      <family val="1"/>
    </font>
    <font>
      <sz val="8"/>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14"/>
      <color auto="1"/>
      <name val="HGSｺﾞｼｯｸM"/>
      <family val="3"/>
    </font>
    <font>
      <u/>
      <sz val="11"/>
      <color auto="1"/>
      <name val="HGSｺﾞｼｯｸM"/>
      <family val="3"/>
    </font>
    <font>
      <b/>
      <sz val="16"/>
      <color auto="1"/>
      <name val="HGSｺﾞｼｯｸM"/>
      <family val="3"/>
    </font>
    <font>
      <sz val="16"/>
      <color theme="1"/>
      <name val="HGSｺﾞｼｯｸM"/>
    </font>
    <font>
      <b/>
      <sz val="16"/>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sz val="12"/>
      <color auto="1"/>
      <name val="HGSｺﾞｼｯｸE"/>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sz val="14"/>
      <color theme="1"/>
      <name val="游ゴシック"/>
      <family val="3"/>
    </font>
    <font>
      <sz val="11"/>
      <color auto="1"/>
      <name val="ＭＳ ゴシック"/>
      <family val="3"/>
    </font>
    <font>
      <sz val="9"/>
      <color auto="1"/>
      <name val="ＭＳ ゴシック"/>
      <family val="3"/>
    </font>
    <font>
      <sz val="6"/>
      <color auto="1"/>
      <name val="ＭＳ ゴシック"/>
      <family val="3"/>
    </font>
    <font>
      <sz val="6"/>
      <color auto="1"/>
      <name val="ＭＳ Ｐゴシック"/>
      <family val="3"/>
    </font>
    <font>
      <sz val="8"/>
      <color auto="1"/>
      <name val="ＭＳ ゴシック"/>
      <family val="3"/>
    </font>
    <font>
      <sz val="10"/>
      <color auto="1"/>
      <name val="ＭＳ 明朝"/>
      <family val="1"/>
    </font>
    <font>
      <b/>
      <sz val="9"/>
      <color auto="1"/>
      <name val="ＭＳ ゴシック"/>
      <family val="3"/>
    </font>
    <font>
      <sz val="8"/>
      <color auto="1"/>
      <name val="ＭＳ Ｐゴシック"/>
      <family val="3"/>
    </font>
    <font>
      <b/>
      <sz val="10"/>
      <color auto="1"/>
      <name val="ＭＳ ゴシック"/>
      <family val="3"/>
    </font>
    <font>
      <sz val="8"/>
      <color auto="1"/>
      <name val="ＭＳ Ｐ明朝"/>
      <family val="1"/>
    </font>
    <font>
      <u/>
      <sz val="11"/>
      <color indexed="36"/>
      <name val="ＭＳ Ｐゴシック"/>
      <family val="3"/>
    </font>
    <font>
      <b/>
      <sz val="16"/>
      <color auto="1"/>
      <name val="ＭＳ Ｐゴシック"/>
      <family val="3"/>
    </font>
    <font>
      <sz val="14"/>
      <color auto="1"/>
      <name val="HGSｺﾞｼｯｸM"/>
      <family val="3"/>
    </font>
  </fonts>
  <fills count="16">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theme="0" tint="-0.5"/>
        <bgColor indexed="64"/>
      </patternFill>
    </fill>
    <fill>
      <patternFill patternType="solid">
        <fgColor theme="0"/>
        <bgColor indexed="64"/>
      </patternFill>
    </fill>
    <fill>
      <patternFill patternType="solid">
        <fgColor theme="3" tint="0.8"/>
        <bgColor indexed="64"/>
      </patternFill>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theme="0" tint="-5.e-002"/>
        <bgColor indexed="64"/>
      </patternFill>
    </fill>
    <fill>
      <patternFill patternType="solid">
        <fgColor indexed="65"/>
        <bgColor indexed="64"/>
      </patternFill>
    </fill>
    <fill>
      <patternFill patternType="solid">
        <fgColor indexed="22"/>
        <bgColor indexed="64"/>
      </patternFill>
    </fill>
    <fill>
      <patternFill patternType="mediumGray">
        <bgColor indexed="65"/>
      </patternFill>
    </fill>
    <fill>
      <patternFill patternType="mediumGray">
        <bgColor theme="0" tint="-5.e-002"/>
      </patternFill>
    </fill>
  </fills>
  <borders count="25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right/>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diagonalUp="1">
      <left/>
      <right/>
      <top style="hair">
        <color indexed="64"/>
      </top>
      <bottom style="hair">
        <color indexed="64"/>
      </bottom>
      <diagonal style="hair">
        <color indexed="64"/>
      </diagonal>
    </border>
    <border>
      <left/>
      <right/>
      <top style="hair">
        <color indexed="64"/>
      </top>
      <bottom style="thin">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rgb="FF558ED5"/>
      </left>
      <right/>
      <top style="thin">
        <color rgb="FF558ED5"/>
      </top>
      <bottom/>
      <diagonal/>
    </border>
    <border>
      <left style="thin">
        <color rgb="FF558ED5"/>
      </left>
      <right/>
      <top style="thin">
        <color rgb="FF558ED5"/>
      </top>
      <bottom style="thin">
        <color rgb="FF558ED5"/>
      </bottom>
      <diagonal/>
    </border>
    <border>
      <left style="thin">
        <color rgb="FF558ED5"/>
      </left>
      <right style="thin">
        <color rgb="FF558ED5"/>
      </right>
      <top style="thin">
        <color rgb="FF558ED5"/>
      </top>
      <bottom style="thin">
        <color rgb="FF558ED5"/>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style="double">
        <color indexed="64"/>
      </right>
      <top style="hair">
        <color indexed="64"/>
      </top>
      <bottom style="double">
        <color indexed="64"/>
      </bottom>
      <diagonal/>
    </border>
    <border>
      <left/>
      <right style="double">
        <color indexed="64"/>
      </right>
      <top style="double">
        <color indexed="64"/>
      </top>
      <bottom/>
      <diagonal/>
    </border>
  </borders>
  <cellStyleXfs count="65">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cellStyleXfs>
  <cellXfs count="1170">
    <xf numFmtId="0" fontId="0" fillId="0" borderId="0" xfId="0">
      <alignment vertical="center"/>
    </xf>
    <xf numFmtId="0" fontId="8" fillId="0" borderId="0" xfId="59" applyFont="1">
      <alignment vertical="center"/>
    </xf>
    <xf numFmtId="0" fontId="8" fillId="0" borderId="0" xfId="59" applyFont="1" applyAlignment="1">
      <alignment horizontal="center" vertical="center"/>
    </xf>
    <xf numFmtId="0" fontId="8" fillId="0" borderId="0" xfId="59" applyFont="1" applyAlignment="1">
      <alignment horizontal="left" vertical="center"/>
    </xf>
    <xf numFmtId="0" fontId="8" fillId="0" borderId="0" xfId="59" applyFont="1" applyAlignment="1">
      <alignment vertical="center" wrapText="1"/>
    </xf>
    <xf numFmtId="0" fontId="9" fillId="2" borderId="0" xfId="59" applyFont="1" applyFill="1" applyAlignment="1">
      <alignment horizontal="center" vertical="center" wrapText="1"/>
    </xf>
    <xf numFmtId="0" fontId="8" fillId="0" borderId="0" xfId="0" applyFont="1" applyAlignment="1">
      <alignment vertical="center"/>
    </xf>
    <xf numFmtId="0" fontId="8" fillId="3" borderId="1" xfId="60" applyFont="1" applyFill="1" applyBorder="1" applyAlignment="1">
      <alignment horizontal="center" vertical="center"/>
    </xf>
    <xf numFmtId="0" fontId="8" fillId="0" borderId="2" xfId="60" applyFont="1" applyBorder="1" applyAlignment="1">
      <alignment horizontal="center" vertical="center" wrapText="1"/>
    </xf>
    <xf numFmtId="0" fontId="8" fillId="0" borderId="3" xfId="60" applyFont="1" applyBorder="1" applyAlignment="1">
      <alignment horizontal="center" vertical="center" wrapText="1"/>
    </xf>
    <xf numFmtId="0" fontId="8" fillId="0" borderId="3" xfId="60" applyFont="1" applyBorder="1">
      <alignment vertical="center"/>
    </xf>
    <xf numFmtId="0" fontId="10" fillId="0" borderId="4" xfId="59" applyFont="1" applyBorder="1" applyAlignment="1">
      <alignment horizontal="center" vertical="center"/>
    </xf>
    <xf numFmtId="0" fontId="8" fillId="0" borderId="4" xfId="59" applyFont="1" applyBorder="1" applyAlignment="1">
      <alignment horizontal="center" vertical="center"/>
    </xf>
    <xf numFmtId="0" fontId="8" fillId="0" borderId="4" xfId="59" applyFont="1" applyFill="1" applyBorder="1">
      <alignment vertical="center"/>
    </xf>
    <xf numFmtId="0" fontId="8" fillId="0" borderId="5" xfId="60" applyFont="1" applyFill="1" applyBorder="1">
      <alignment vertical="center"/>
    </xf>
    <xf numFmtId="0" fontId="9" fillId="2" borderId="0" xfId="59" applyFont="1" applyFill="1" applyAlignment="1">
      <alignment horizontal="center" vertical="center"/>
    </xf>
    <xf numFmtId="0" fontId="8" fillId="3" borderId="6" xfId="60" applyFont="1" applyFill="1" applyBorder="1" applyAlignment="1">
      <alignment horizontal="center" vertical="center"/>
    </xf>
    <xf numFmtId="0" fontId="8" fillId="0" borderId="7" xfId="60" applyFont="1" applyBorder="1" applyAlignment="1">
      <alignment horizontal="center" vertical="center" wrapText="1"/>
    </xf>
    <xf numFmtId="0" fontId="8" fillId="0" borderId="8" xfId="60" applyFont="1" applyBorder="1" applyAlignment="1">
      <alignment horizontal="center" vertical="center" wrapText="1"/>
    </xf>
    <xf numFmtId="0" fontId="11" fillId="0" borderId="9" xfId="60" applyFont="1" applyBorder="1" applyAlignment="1">
      <alignment horizontal="left" vertical="center" wrapText="1"/>
    </xf>
    <xf numFmtId="0" fontId="11" fillId="0" borderId="9" xfId="59" applyFont="1" applyBorder="1" applyAlignment="1">
      <alignment horizontal="left" vertical="center"/>
    </xf>
    <xf numFmtId="0" fontId="11" fillId="0" borderId="10" xfId="59" applyFont="1" applyFill="1" applyBorder="1" applyAlignment="1">
      <alignment horizontal="left" vertical="center" wrapText="1"/>
    </xf>
    <xf numFmtId="0" fontId="11" fillId="0" borderId="8" xfId="59" applyFont="1" applyFill="1" applyBorder="1" applyAlignment="1">
      <alignment horizontal="left" vertical="center" wrapText="1"/>
    </xf>
    <xf numFmtId="0" fontId="11" fillId="0" borderId="11" xfId="59" applyFont="1" applyFill="1" applyBorder="1" applyAlignment="1">
      <alignment horizontal="left" vertical="center" wrapText="1"/>
    </xf>
    <xf numFmtId="0" fontId="11" fillId="0" borderId="12" xfId="59" applyFont="1" applyFill="1" applyBorder="1" applyAlignment="1">
      <alignment vertical="center" wrapText="1"/>
    </xf>
    <xf numFmtId="0" fontId="11" fillId="0" borderId="10" xfId="59" applyFont="1" applyFill="1" applyBorder="1" applyAlignment="1">
      <alignment vertical="center" wrapText="1"/>
    </xf>
    <xf numFmtId="0" fontId="11" fillId="0" borderId="13" xfId="59" applyFont="1" applyFill="1" applyBorder="1" applyAlignment="1">
      <alignment horizontal="left" vertical="center"/>
    </xf>
    <xf numFmtId="0" fontId="11" fillId="0" borderId="14" xfId="59" applyFont="1" applyFill="1" applyBorder="1" applyAlignment="1">
      <alignment horizontal="left" vertical="center"/>
    </xf>
    <xf numFmtId="0" fontId="11" fillId="0" borderId="13" xfId="60" applyFont="1" applyFill="1" applyBorder="1" applyAlignment="1">
      <alignment vertical="center" wrapText="1"/>
    </xf>
    <xf numFmtId="0" fontId="11" fillId="0" borderId="15" xfId="60" applyFont="1" applyFill="1" applyBorder="1" applyAlignment="1">
      <alignment vertical="center" wrapText="1"/>
    </xf>
    <xf numFmtId="0" fontId="11" fillId="0" borderId="14" xfId="59" applyFont="1" applyFill="1" applyBorder="1" applyAlignment="1">
      <alignment vertical="center" wrapText="1"/>
    </xf>
    <xf numFmtId="0" fontId="11" fillId="0" borderId="16" xfId="60" applyFont="1" applyFill="1" applyBorder="1" applyAlignment="1">
      <alignment horizontal="left" vertical="center" wrapText="1"/>
    </xf>
    <xf numFmtId="0" fontId="11" fillId="3" borderId="1" xfId="60" applyFont="1" applyFill="1" applyBorder="1" applyAlignment="1">
      <alignment horizontal="center" vertical="center" wrapText="1"/>
    </xf>
    <xf numFmtId="0" fontId="8" fillId="4" borderId="12" xfId="60" applyFont="1" applyFill="1" applyBorder="1" applyAlignment="1">
      <alignment horizontal="center" vertical="center"/>
    </xf>
    <xf numFmtId="0" fontId="8" fillId="4" borderId="11" xfId="60" applyFont="1" applyFill="1" applyBorder="1" applyAlignment="1">
      <alignment horizontal="center" vertical="center"/>
    </xf>
    <xf numFmtId="0" fontId="8" fillId="0" borderId="17" xfId="60" applyFont="1" applyBorder="1" applyAlignment="1">
      <alignment horizontal="center" vertical="center"/>
    </xf>
    <xf numFmtId="0" fontId="8" fillId="0" borderId="18" xfId="60" applyFont="1" applyBorder="1" applyAlignment="1">
      <alignment horizontal="center" vertical="center"/>
    </xf>
    <xf numFmtId="0" fontId="8" fillId="0" borderId="19" xfId="60" applyFont="1" applyBorder="1" applyAlignment="1">
      <alignment horizontal="center" vertical="center"/>
    </xf>
    <xf numFmtId="0" fontId="8" fillId="0" borderId="12" xfId="60" applyFont="1" applyBorder="1" applyAlignment="1">
      <alignment horizontal="center" vertical="center"/>
    </xf>
    <xf numFmtId="0" fontId="10" fillId="0" borderId="20" xfId="59" applyFont="1" applyBorder="1" applyAlignment="1">
      <alignment horizontal="center" vertical="center"/>
    </xf>
    <xf numFmtId="0" fontId="8" fillId="0" borderId="12" xfId="59" applyFont="1" applyFill="1" applyBorder="1" applyAlignment="1">
      <alignment horizontal="center" vertical="center" wrapText="1"/>
    </xf>
    <xf numFmtId="0" fontId="8" fillId="0" borderId="21" xfId="59" applyFont="1" applyFill="1" applyBorder="1" applyAlignment="1">
      <alignment horizontal="center" vertical="center" wrapText="1"/>
    </xf>
    <xf numFmtId="0" fontId="8" fillId="0" borderId="22" xfId="59" applyFont="1" applyFill="1" applyBorder="1" applyAlignment="1">
      <alignment horizontal="center" vertical="center" wrapText="1"/>
    </xf>
    <xf numFmtId="0" fontId="8" fillId="0" borderId="23" xfId="60" applyFont="1" applyFill="1" applyBorder="1" applyAlignment="1">
      <alignment horizontal="center" vertical="center"/>
    </xf>
    <xf numFmtId="0" fontId="8" fillId="0" borderId="24" xfId="60" applyFont="1" applyBorder="1" applyAlignment="1">
      <alignment horizontal="center" vertical="center"/>
    </xf>
    <xf numFmtId="0" fontId="8" fillId="0" borderId="3" xfId="60" applyFont="1" applyBorder="1" applyAlignment="1">
      <alignment horizontal="center" vertical="center"/>
    </xf>
    <xf numFmtId="0" fontId="8" fillId="0" borderId="25" xfId="59" applyFont="1" applyBorder="1" applyAlignment="1">
      <alignment horizontal="center" vertical="center"/>
    </xf>
    <xf numFmtId="0" fontId="8" fillId="0" borderId="26" xfId="0" applyFont="1" applyFill="1" applyBorder="1" applyAlignment="1">
      <alignment horizontal="center" vertical="center"/>
    </xf>
    <xf numFmtId="0" fontId="8" fillId="0" borderId="27" xfId="60" applyFont="1" applyFill="1" applyBorder="1" applyAlignment="1">
      <alignment horizontal="center" vertical="center"/>
    </xf>
    <xf numFmtId="0" fontId="8" fillId="3" borderId="28" xfId="60" applyFont="1" applyFill="1" applyBorder="1" applyAlignment="1">
      <alignment horizontal="center" vertical="center"/>
    </xf>
    <xf numFmtId="0" fontId="8" fillId="0" borderId="29" xfId="60" applyFont="1" applyBorder="1" applyAlignment="1">
      <alignment horizontal="left" vertical="center" wrapText="1"/>
    </xf>
    <xf numFmtId="0" fontId="8" fillId="0" borderId="22" xfId="60" applyFont="1" applyBorder="1" applyAlignment="1">
      <alignment horizontal="left" vertical="center"/>
    </xf>
    <xf numFmtId="0" fontId="8" fillId="0" borderId="0" xfId="60" applyFont="1" applyBorder="1" applyAlignment="1">
      <alignment horizontal="left" vertical="center"/>
    </xf>
    <xf numFmtId="0" fontId="11" fillId="0" borderId="0" xfId="60" applyFont="1" applyBorder="1" applyAlignment="1">
      <alignment horizontal="right" vertical="center"/>
    </xf>
    <xf numFmtId="0" fontId="8" fillId="0" borderId="22" xfId="60" applyFont="1" applyBorder="1" applyAlignment="1">
      <alignment horizontal="left" vertical="center" wrapText="1"/>
    </xf>
    <xf numFmtId="0" fontId="8" fillId="0" borderId="30" xfId="59" applyFont="1" applyBorder="1" applyAlignment="1">
      <alignment horizontal="center" vertical="center"/>
    </xf>
    <xf numFmtId="0" fontId="8" fillId="0" borderId="21" xfId="0" applyFont="1" applyBorder="1" applyAlignment="1">
      <alignment horizontal="left" vertical="center" wrapText="1"/>
    </xf>
    <xf numFmtId="0" fontId="8" fillId="0" borderId="22" xfId="60" applyFont="1" applyFill="1" applyBorder="1" applyAlignment="1">
      <alignment vertical="center" wrapText="1"/>
    </xf>
    <xf numFmtId="0" fontId="8" fillId="0" borderId="31" xfId="60" applyFont="1" applyFill="1" applyBorder="1" applyAlignment="1">
      <alignment horizontal="left" vertical="center" wrapText="1"/>
    </xf>
    <xf numFmtId="0" fontId="8" fillId="0" borderId="32" xfId="60" applyFont="1" applyBorder="1" applyAlignment="1">
      <alignment horizontal="left" vertical="center" wrapText="1"/>
    </xf>
    <xf numFmtId="0" fontId="8" fillId="0" borderId="12" xfId="60" applyFont="1" applyBorder="1" applyAlignment="1">
      <alignment horizontal="left" vertical="center"/>
    </xf>
    <xf numFmtId="0" fontId="11" fillId="0" borderId="0" xfId="60" applyFont="1" applyBorder="1">
      <alignment vertical="center"/>
    </xf>
    <xf numFmtId="0" fontId="8" fillId="0" borderId="12" xfId="60" applyFont="1" applyBorder="1" applyAlignment="1">
      <alignment horizontal="left" vertical="center" wrapText="1"/>
    </xf>
    <xf numFmtId="0" fontId="8" fillId="0" borderId="33" xfId="59" applyFont="1" applyBorder="1" applyAlignment="1">
      <alignment horizontal="center" vertical="center"/>
    </xf>
    <xf numFmtId="0" fontId="8" fillId="0" borderId="11" xfId="59" applyFont="1" applyBorder="1" applyAlignment="1">
      <alignment horizontal="left" vertical="center" wrapText="1"/>
    </xf>
    <xf numFmtId="0" fontId="8" fillId="0" borderId="12" xfId="59" applyFont="1" applyFill="1" applyBorder="1" applyAlignment="1">
      <alignment vertical="center" wrapText="1"/>
    </xf>
    <xf numFmtId="0" fontId="8" fillId="0" borderId="34" xfId="60" applyFont="1" applyFill="1" applyBorder="1" applyAlignment="1">
      <alignment horizontal="left" vertical="center" wrapText="1"/>
    </xf>
    <xf numFmtId="0" fontId="8" fillId="3" borderId="35" xfId="60" applyFont="1" applyFill="1" applyBorder="1" applyAlignment="1">
      <alignment horizontal="center" vertical="center" wrapText="1"/>
    </xf>
    <xf numFmtId="0" fontId="11" fillId="0" borderId="36" xfId="60" applyFont="1" applyBorder="1" applyAlignment="1">
      <alignment vertical="center" wrapText="1"/>
    </xf>
    <xf numFmtId="0" fontId="11" fillId="0" borderId="17" xfId="60" applyFont="1" applyBorder="1" applyAlignment="1">
      <alignment horizontal="left" vertical="center" wrapText="1"/>
    </xf>
    <xf numFmtId="0" fontId="11" fillId="0" borderId="18" xfId="60" applyFont="1" applyBorder="1" applyAlignment="1">
      <alignment horizontal="left" vertical="center" wrapText="1"/>
    </xf>
    <xf numFmtId="0" fontId="11" fillId="0" borderId="19" xfId="60" applyFont="1" applyBorder="1" applyAlignment="1">
      <alignment horizontal="left" vertical="center" wrapText="1"/>
    </xf>
    <xf numFmtId="0" fontId="11" fillId="0" borderId="36" xfId="59" applyFont="1" applyFill="1" applyBorder="1" applyAlignment="1">
      <alignment horizontal="left" vertical="center" wrapText="1"/>
    </xf>
    <xf numFmtId="0" fontId="11" fillId="0" borderId="37" xfId="60" applyFont="1" applyFill="1" applyBorder="1" applyAlignment="1">
      <alignment vertical="center" wrapText="1"/>
    </xf>
    <xf numFmtId="0" fontId="13" fillId="0" borderId="0" xfId="40" applyFont="1" applyFill="1" applyAlignment="1"/>
    <xf numFmtId="0" fontId="13" fillId="0" borderId="0" xfId="40" applyFont="1" applyFill="1" applyAlignment="1">
      <alignment horizontal="left"/>
    </xf>
    <xf numFmtId="0" fontId="13" fillId="0" borderId="0" xfId="40" applyFont="1" applyFill="1" applyAlignment="1">
      <alignment vertical="center"/>
    </xf>
    <xf numFmtId="0" fontId="13" fillId="0" borderId="0" xfId="40" applyFont="1" applyFill="1" applyAlignment="1">
      <alignment horizontal="left" vertical="center"/>
    </xf>
    <xf numFmtId="0" fontId="13" fillId="0" borderId="0" xfId="40" applyFont="1" applyFill="1" applyAlignment="1">
      <alignment horizontal="center" vertical="center"/>
    </xf>
    <xf numFmtId="0" fontId="13" fillId="0" borderId="38" xfId="40" applyFont="1" applyFill="1" applyBorder="1" applyAlignment="1">
      <alignment horizontal="center" vertical="center" textRotation="255" wrapText="1"/>
    </xf>
    <xf numFmtId="0" fontId="13" fillId="0" borderId="18" xfId="40" applyFont="1" applyFill="1" applyBorder="1" applyAlignment="1">
      <alignment horizontal="center" vertical="center" textRotation="255" wrapText="1"/>
    </xf>
    <xf numFmtId="0" fontId="13" fillId="0" borderId="37" xfId="40" applyFont="1" applyFill="1" applyBorder="1" applyAlignment="1">
      <alignment horizontal="center" vertical="center" textRotation="255" wrapText="1"/>
    </xf>
    <xf numFmtId="0" fontId="13" fillId="0" borderId="38" xfId="40" applyFont="1" applyFill="1" applyBorder="1" applyAlignment="1">
      <alignment horizontal="center" vertical="center" textRotation="255" shrinkToFit="1"/>
    </xf>
    <xf numFmtId="0" fontId="13" fillId="0" borderId="18" xfId="40" applyFont="1" applyFill="1" applyBorder="1" applyAlignment="1">
      <alignment horizontal="center" vertical="center" textRotation="255" shrinkToFit="1"/>
    </xf>
    <xf numFmtId="0" fontId="13" fillId="0" borderId="37" xfId="40" applyFont="1" applyFill="1" applyBorder="1" applyAlignment="1">
      <alignment horizontal="center" vertical="center" textRotation="255" shrinkToFit="1"/>
    </xf>
    <xf numFmtId="0" fontId="13" fillId="0" borderId="3" xfId="40" applyFont="1" applyFill="1" applyBorder="1" applyAlignment="1">
      <alignment horizontal="center" vertical="center" textRotation="255" shrinkToFit="1"/>
    </xf>
    <xf numFmtId="0" fontId="13" fillId="0" borderId="35" xfId="40" applyFont="1" applyFill="1" applyBorder="1" applyAlignment="1">
      <alignment horizontal="left" wrapText="1"/>
    </xf>
    <xf numFmtId="0" fontId="13" fillId="0" borderId="1" xfId="40" applyFont="1" applyFill="1" applyBorder="1" applyAlignment="1">
      <alignment horizontal="center" vertical="center" wrapText="1"/>
    </xf>
    <xf numFmtId="0" fontId="14" fillId="0" borderId="0" xfId="40" applyFont="1" applyFill="1" applyAlignment="1">
      <alignment horizontal="justify"/>
    </xf>
    <xf numFmtId="0" fontId="13" fillId="0" borderId="2" xfId="40" applyFont="1" applyFill="1" applyBorder="1" applyAlignment="1">
      <alignment horizontal="left" vertical="center" wrapText="1"/>
    </xf>
    <xf numFmtId="0" fontId="13" fillId="0" borderId="5" xfId="40" applyFont="1" applyFill="1" applyBorder="1" applyAlignment="1">
      <alignment horizontal="left" vertical="center" wrapText="1"/>
    </xf>
    <xf numFmtId="0" fontId="13" fillId="0" borderId="3" xfId="40" applyFont="1" applyFill="1" applyBorder="1" applyAlignment="1">
      <alignment horizontal="left" vertical="center" wrapText="1"/>
    </xf>
    <xf numFmtId="0" fontId="13" fillId="0" borderId="1" xfId="40" applyFont="1" applyFill="1" applyBorder="1" applyAlignment="1">
      <alignment horizontal="left" vertical="center" wrapText="1"/>
    </xf>
    <xf numFmtId="0" fontId="13" fillId="0" borderId="1" xfId="40" applyFont="1" applyFill="1" applyBorder="1" applyAlignment="1">
      <alignment horizontal="left" shrinkToFit="1"/>
    </xf>
    <xf numFmtId="0" fontId="13" fillId="0" borderId="1" xfId="40" applyFont="1" applyFill="1" applyBorder="1" applyAlignment="1">
      <alignment horizontal="left" wrapText="1"/>
    </xf>
    <xf numFmtId="0" fontId="15" fillId="0" borderId="2" xfId="40" applyFont="1" applyFill="1" applyBorder="1" applyAlignment="1">
      <alignment horizontal="left" vertical="center" wrapText="1"/>
    </xf>
    <xf numFmtId="0" fontId="15" fillId="0" borderId="3" xfId="40" applyFont="1" applyFill="1" applyBorder="1" applyAlignment="1">
      <alignment horizontal="left" vertical="center" wrapText="1"/>
    </xf>
    <xf numFmtId="0" fontId="15" fillId="0" borderId="5" xfId="40" applyFont="1" applyFill="1" applyBorder="1" applyAlignment="1">
      <alignment horizontal="left" vertical="center" wrapText="1"/>
    </xf>
    <xf numFmtId="0" fontId="13" fillId="0" borderId="2" xfId="40" applyFont="1" applyFill="1" applyBorder="1" applyAlignment="1">
      <alignment horizontal="left" vertical="top" wrapText="1"/>
    </xf>
    <xf numFmtId="0" fontId="13" fillId="0" borderId="3" xfId="40" applyFont="1" applyFill="1" applyBorder="1" applyAlignment="1">
      <alignment horizontal="left" vertical="top" wrapText="1"/>
    </xf>
    <xf numFmtId="0" fontId="13" fillId="0" borderId="1" xfId="40" applyFont="1" applyFill="1" applyBorder="1" applyAlignment="1">
      <alignment horizontal="center" wrapText="1"/>
    </xf>
    <xf numFmtId="0" fontId="13" fillId="0" borderId="5" xfId="40" applyFont="1" applyFill="1" applyBorder="1" applyAlignment="1">
      <alignment horizontal="left" vertical="top" wrapText="1"/>
    </xf>
    <xf numFmtId="0" fontId="13" fillId="0" borderId="28" xfId="40" applyFont="1" applyFill="1" applyBorder="1" applyAlignment="1">
      <alignment horizontal="center" vertical="center" wrapText="1"/>
    </xf>
    <xf numFmtId="0" fontId="13" fillId="0" borderId="39" xfId="40" applyFont="1" applyFill="1" applyBorder="1" applyAlignment="1">
      <alignment horizontal="left" vertical="center" wrapText="1"/>
    </xf>
    <xf numFmtId="0" fontId="13" fillId="0" borderId="40" xfId="40" applyFont="1" applyFill="1" applyBorder="1" applyAlignment="1">
      <alignment horizontal="left" vertical="center" wrapText="1"/>
    </xf>
    <xf numFmtId="0" fontId="13" fillId="0" borderId="0" xfId="40" applyFont="1" applyFill="1" applyBorder="1" applyAlignment="1">
      <alignment horizontal="left" vertical="center" wrapText="1"/>
    </xf>
    <xf numFmtId="0" fontId="13" fillId="0" borderId="28" xfId="40" applyFont="1" applyFill="1" applyBorder="1" applyAlignment="1">
      <alignment horizontal="left" vertical="center" wrapText="1"/>
    </xf>
    <xf numFmtId="0" fontId="13" fillId="0" borderId="28" xfId="40" applyFont="1" applyFill="1" applyBorder="1" applyAlignment="1">
      <alignment horizontal="left" shrinkToFit="1"/>
    </xf>
    <xf numFmtId="0" fontId="13" fillId="0" borderId="28" xfId="40" applyFont="1" applyFill="1" applyBorder="1" applyAlignment="1">
      <alignment horizontal="left" wrapText="1"/>
    </xf>
    <xf numFmtId="0" fontId="15" fillId="0" borderId="39" xfId="40" applyFont="1" applyFill="1" applyBorder="1" applyAlignment="1">
      <alignment horizontal="left" vertical="center" wrapText="1"/>
    </xf>
    <xf numFmtId="0" fontId="15" fillId="0" borderId="0" xfId="40" applyFont="1" applyFill="1" applyBorder="1" applyAlignment="1">
      <alignment horizontal="left" vertical="center" wrapText="1"/>
    </xf>
    <xf numFmtId="0" fontId="15" fillId="0" borderId="40" xfId="40" applyFont="1" applyFill="1" applyBorder="1" applyAlignment="1">
      <alignment horizontal="left" vertical="center" wrapText="1"/>
    </xf>
    <xf numFmtId="0" fontId="13" fillId="0" borderId="39" xfId="40" applyFont="1" applyFill="1" applyBorder="1" applyAlignment="1">
      <alignment horizontal="left" vertical="top" wrapText="1"/>
    </xf>
    <xf numFmtId="0" fontId="13" fillId="0" borderId="0" xfId="40" applyFont="1" applyFill="1" applyBorder="1" applyAlignment="1">
      <alignment horizontal="left" vertical="top" wrapText="1"/>
    </xf>
    <xf numFmtId="0" fontId="13" fillId="0" borderId="1" xfId="40" applyFont="1" applyFill="1" applyBorder="1" applyAlignment="1">
      <alignment horizontal="center" vertical="center" textRotation="255" wrapText="1"/>
    </xf>
    <xf numFmtId="0" fontId="13" fillId="0" borderId="2" xfId="40" applyFont="1" applyFill="1" applyBorder="1" applyAlignment="1">
      <alignment horizontal="center" vertical="center" textRotation="255" wrapText="1"/>
    </xf>
    <xf numFmtId="0" fontId="13" fillId="0" borderId="41" xfId="40" applyFont="1" applyFill="1" applyBorder="1" applyAlignment="1">
      <alignment horizontal="center" vertical="center" textRotation="255" wrapText="1"/>
    </xf>
    <xf numFmtId="0" fontId="13" fillId="0" borderId="28" xfId="40" applyFont="1" applyFill="1" applyBorder="1" applyAlignment="1">
      <alignment horizontal="center" wrapText="1"/>
    </xf>
    <xf numFmtId="0" fontId="13" fillId="0" borderId="40" xfId="40" applyFont="1" applyFill="1" applyBorder="1" applyAlignment="1">
      <alignment horizontal="left" vertical="top" wrapText="1"/>
    </xf>
    <xf numFmtId="0" fontId="13" fillId="0" borderId="0" xfId="40" applyFont="1" applyFill="1" applyBorder="1" applyAlignment="1">
      <alignment horizontal="center" vertical="center"/>
    </xf>
    <xf numFmtId="0" fontId="13" fillId="0" borderId="28" xfId="40" applyFont="1" applyFill="1" applyBorder="1" applyAlignment="1">
      <alignment horizontal="left" vertical="top"/>
    </xf>
    <xf numFmtId="0" fontId="13" fillId="0" borderId="28" xfId="40" applyFont="1" applyFill="1" applyBorder="1" applyAlignment="1">
      <alignment horizontal="left" vertical="top" shrinkToFit="1"/>
    </xf>
    <xf numFmtId="0" fontId="13" fillId="0" borderId="40" xfId="40" applyFont="1" applyFill="1" applyBorder="1" applyAlignment="1">
      <alignment horizontal="left" vertical="center" shrinkToFit="1"/>
    </xf>
    <xf numFmtId="0" fontId="13" fillId="0" borderId="42" xfId="40" applyFont="1" applyFill="1" applyBorder="1" applyAlignment="1">
      <alignment horizontal="left" vertical="top" shrinkToFit="1"/>
    </xf>
    <xf numFmtId="0" fontId="13" fillId="0" borderId="43" xfId="40" applyFont="1" applyFill="1" applyBorder="1" applyAlignment="1">
      <alignment horizontal="left" vertical="top" shrinkToFit="1"/>
    </xf>
    <xf numFmtId="0" fontId="4" fillId="0" borderId="28" xfId="40" applyFont="1" applyFill="1" applyBorder="1" applyAlignment="1">
      <alignment horizontal="left" vertical="top"/>
    </xf>
    <xf numFmtId="0" fontId="4" fillId="0" borderId="28" xfId="40" applyFont="1" applyFill="1" applyBorder="1" applyAlignment="1">
      <alignment horizontal="left" vertical="top" shrinkToFit="1"/>
    </xf>
    <xf numFmtId="0" fontId="4" fillId="0" borderId="28" xfId="40" applyFont="1" applyFill="1" applyBorder="1" applyAlignment="1">
      <alignment vertical="top" shrinkToFit="1"/>
    </xf>
    <xf numFmtId="0" fontId="4" fillId="0" borderId="40" xfId="40" applyFont="1" applyFill="1" applyBorder="1" applyAlignment="1">
      <alignment vertical="center" shrinkToFit="1"/>
    </xf>
    <xf numFmtId="0" fontId="4" fillId="0" borderId="42" xfId="40" applyFont="1" applyFill="1" applyBorder="1" applyAlignment="1">
      <alignment shrinkToFit="1"/>
    </xf>
    <xf numFmtId="0" fontId="13" fillId="0" borderId="6" xfId="40" applyFont="1" applyFill="1" applyBorder="1" applyAlignment="1">
      <alignment horizontal="center" vertical="center" wrapText="1"/>
    </xf>
    <xf numFmtId="0" fontId="4" fillId="0" borderId="7" xfId="40" applyFont="1" applyFill="1" applyBorder="1" applyAlignment="1">
      <alignment horizontal="left" vertical="center" wrapText="1"/>
    </xf>
    <xf numFmtId="0" fontId="13" fillId="0" borderId="23" xfId="40" applyFont="1" applyFill="1" applyBorder="1" applyAlignment="1">
      <alignment horizontal="left" vertical="center" wrapText="1"/>
    </xf>
    <xf numFmtId="0" fontId="13" fillId="0" borderId="7" xfId="40" applyFont="1" applyFill="1" applyBorder="1" applyAlignment="1">
      <alignment horizontal="left" vertical="center" wrapText="1"/>
    </xf>
    <xf numFmtId="0" fontId="13" fillId="0" borderId="8" xfId="40" applyFont="1" applyFill="1" applyBorder="1" applyAlignment="1">
      <alignment horizontal="left" vertical="center" wrapText="1"/>
    </xf>
    <xf numFmtId="0" fontId="13" fillId="0" borderId="6" xfId="40" applyFont="1" applyFill="1" applyBorder="1" applyAlignment="1">
      <alignment horizontal="left" vertical="center" wrapText="1"/>
    </xf>
    <xf numFmtId="0" fontId="13" fillId="0" borderId="6" xfId="40" applyFont="1" applyFill="1" applyBorder="1" applyAlignment="1">
      <alignment horizontal="left" shrinkToFit="1"/>
    </xf>
    <xf numFmtId="0" fontId="13" fillId="0" borderId="6" xfId="40" applyFont="1" applyFill="1" applyBorder="1" applyAlignment="1">
      <alignment horizontal="left" wrapText="1"/>
    </xf>
    <xf numFmtId="0" fontId="15" fillId="0" borderId="7" xfId="40" applyFont="1" applyFill="1" applyBorder="1" applyAlignment="1">
      <alignment horizontal="left" vertical="center" wrapText="1"/>
    </xf>
    <xf numFmtId="0" fontId="15" fillId="0" borderId="8" xfId="40" applyFont="1" applyFill="1" applyBorder="1" applyAlignment="1">
      <alignment horizontal="left" vertical="center" wrapText="1"/>
    </xf>
    <xf numFmtId="0" fontId="15" fillId="0" borderId="23" xfId="40" applyFont="1" applyFill="1" applyBorder="1" applyAlignment="1">
      <alignment horizontal="left" vertical="center" wrapText="1"/>
    </xf>
    <xf numFmtId="0" fontId="13" fillId="0" borderId="44" xfId="40" applyFont="1" applyFill="1" applyBorder="1" applyAlignment="1">
      <alignment horizontal="left" vertical="top"/>
    </xf>
    <xf numFmtId="0" fontId="4" fillId="0" borderId="44" xfId="40" applyFont="1" applyFill="1" applyBorder="1" applyAlignment="1">
      <alignment horizontal="left" vertical="top"/>
    </xf>
    <xf numFmtId="0" fontId="4" fillId="0" borderId="44" xfId="40" applyFont="1" applyFill="1" applyBorder="1" applyAlignment="1">
      <alignment horizontal="left" vertical="top" shrinkToFit="1"/>
    </xf>
    <xf numFmtId="0" fontId="4" fillId="0" borderId="44" xfId="40" applyFont="1" applyFill="1" applyBorder="1" applyAlignment="1">
      <alignment vertical="top" shrinkToFit="1"/>
    </xf>
    <xf numFmtId="0" fontId="4" fillId="0" borderId="45" xfId="40" applyFont="1" applyFill="1" applyBorder="1" applyAlignment="1">
      <alignment vertical="center" shrinkToFit="1"/>
    </xf>
    <xf numFmtId="0" fontId="4" fillId="0" borderId="46" xfId="40" applyFont="1" applyFill="1" applyBorder="1" applyAlignment="1">
      <alignment shrinkToFit="1"/>
    </xf>
    <xf numFmtId="0" fontId="13" fillId="0" borderId="47" xfId="40" applyFont="1" applyFill="1" applyBorder="1" applyAlignment="1">
      <alignment horizontal="left" vertical="top" shrinkToFit="1"/>
    </xf>
    <xf numFmtId="0" fontId="13" fillId="0" borderId="48" xfId="40" applyFont="1" applyFill="1" applyBorder="1" applyAlignment="1">
      <alignment horizontal="center" vertical="center" textRotation="255"/>
    </xf>
    <xf numFmtId="0" fontId="13" fillId="0" borderId="49" xfId="40" applyFont="1" applyFill="1" applyBorder="1" applyAlignment="1">
      <alignment horizontal="left" vertical="center"/>
    </xf>
    <xf numFmtId="0" fontId="13" fillId="0" borderId="50" xfId="40" applyFont="1" applyFill="1" applyBorder="1" applyAlignment="1">
      <alignment horizontal="left" vertical="center"/>
    </xf>
    <xf numFmtId="0" fontId="13" fillId="0" borderId="39" xfId="40" applyFont="1" applyFill="1" applyBorder="1" applyAlignment="1">
      <alignment horizontal="center" vertical="center" wrapText="1"/>
    </xf>
    <xf numFmtId="0" fontId="13" fillId="0" borderId="51" xfId="40" applyFont="1" applyFill="1" applyBorder="1" applyAlignment="1">
      <alignment horizontal="center" vertical="center" wrapText="1"/>
    </xf>
    <xf numFmtId="0" fontId="13" fillId="0" borderId="52" xfId="40" applyFont="1" applyFill="1" applyBorder="1" applyAlignment="1">
      <alignment horizontal="left" vertical="center" wrapText="1"/>
    </xf>
    <xf numFmtId="0" fontId="13" fillId="0" borderId="53" xfId="40" applyFont="1" applyFill="1" applyBorder="1" applyAlignment="1">
      <alignment horizontal="center" wrapText="1"/>
    </xf>
    <xf numFmtId="0" fontId="13" fillId="0" borderId="54" xfId="40" applyFont="1" applyFill="1" applyBorder="1" applyAlignment="1">
      <alignment horizontal="center" wrapText="1"/>
    </xf>
    <xf numFmtId="0" fontId="13" fillId="0" borderId="55" xfId="40" applyFont="1" applyFill="1" applyBorder="1" applyAlignment="1">
      <alignment horizontal="center" wrapText="1"/>
    </xf>
    <xf numFmtId="0" fontId="13" fillId="0" borderId="56" xfId="40" applyFont="1" applyFill="1" applyBorder="1" applyAlignment="1">
      <alignment horizontal="justify" wrapText="1"/>
    </xf>
    <xf numFmtId="0" fontId="13" fillId="0" borderId="57" xfId="40" applyFont="1" applyFill="1" applyBorder="1" applyAlignment="1">
      <alignment horizontal="left" vertical="center"/>
    </xf>
    <xf numFmtId="0" fontId="13" fillId="0" borderId="52" xfId="40" applyFont="1" applyFill="1" applyBorder="1" applyAlignment="1">
      <alignment horizontal="left" vertical="center"/>
    </xf>
    <xf numFmtId="0" fontId="13" fillId="0" borderId="7" xfId="40" applyFont="1" applyFill="1" applyBorder="1" applyAlignment="1">
      <alignment horizontal="center" wrapText="1"/>
    </xf>
    <xf numFmtId="0" fontId="13" fillId="0" borderId="8" xfId="40" applyFont="1" applyFill="1" applyBorder="1" applyAlignment="1">
      <alignment horizontal="center" wrapText="1"/>
    </xf>
    <xf numFmtId="0" fontId="13" fillId="0" borderId="44" xfId="40" applyFont="1" applyFill="1" applyBorder="1" applyAlignment="1">
      <alignment horizontal="center" wrapText="1"/>
    </xf>
    <xf numFmtId="0" fontId="13" fillId="0" borderId="2" xfId="40" applyFont="1" applyFill="1" applyBorder="1" applyAlignment="1">
      <alignment horizontal="left"/>
    </xf>
    <xf numFmtId="0" fontId="13" fillId="0" borderId="5" xfId="40" applyFont="1" applyFill="1" applyBorder="1" applyAlignment="1">
      <alignment horizontal="left"/>
    </xf>
    <xf numFmtId="0" fontId="13" fillId="0" borderId="1" xfId="40" applyFont="1" applyFill="1" applyBorder="1" applyAlignment="1">
      <alignment horizontal="center" shrinkToFit="1"/>
    </xf>
    <xf numFmtId="0" fontId="13" fillId="0" borderId="39" xfId="40" applyFont="1" applyFill="1" applyBorder="1" applyAlignment="1">
      <alignment horizontal="left"/>
    </xf>
    <xf numFmtId="0" fontId="13" fillId="0" borderId="40" xfId="40" applyFont="1" applyFill="1" applyBorder="1" applyAlignment="1">
      <alignment horizontal="left"/>
    </xf>
    <xf numFmtId="0" fontId="13" fillId="0" borderId="28" xfId="40" applyFont="1" applyFill="1" applyBorder="1" applyAlignment="1">
      <alignment horizontal="center" shrinkToFit="1"/>
    </xf>
    <xf numFmtId="0" fontId="13" fillId="0" borderId="0" xfId="40" applyFont="1" applyFill="1" applyBorder="1" applyAlignment="1">
      <alignment vertical="center" wrapText="1"/>
    </xf>
    <xf numFmtId="0" fontId="13" fillId="0" borderId="7" xfId="40" applyFont="1" applyFill="1" applyBorder="1" applyAlignment="1">
      <alignment horizontal="left"/>
    </xf>
    <xf numFmtId="0" fontId="13" fillId="0" borderId="23" xfId="40" applyFont="1" applyFill="1" applyBorder="1" applyAlignment="1">
      <alignment horizontal="left"/>
    </xf>
    <xf numFmtId="0" fontId="13" fillId="0" borderId="6" xfId="40" applyFont="1" applyFill="1" applyBorder="1" applyAlignment="1">
      <alignment horizontal="center" shrinkToFit="1"/>
    </xf>
    <xf numFmtId="0" fontId="13" fillId="0" borderId="1" xfId="40" applyFont="1" applyFill="1" applyBorder="1" applyAlignment="1">
      <alignment horizontal="center" vertical="center"/>
    </xf>
    <xf numFmtId="0" fontId="13" fillId="0" borderId="1" xfId="40" applyFont="1" applyFill="1" applyBorder="1" applyAlignment="1">
      <alignment horizontal="center"/>
    </xf>
    <xf numFmtId="0" fontId="13" fillId="0" borderId="2" xfId="40" applyFont="1" applyFill="1" applyBorder="1" applyAlignment="1">
      <alignment horizontal="center" vertical="center"/>
    </xf>
    <xf numFmtId="0" fontId="13" fillId="0" borderId="5" xfId="40" applyFont="1" applyFill="1" applyBorder="1" applyAlignment="1">
      <alignment horizontal="center" vertical="center"/>
    </xf>
    <xf numFmtId="0" fontId="15" fillId="0" borderId="1" xfId="18" applyFont="1" applyFill="1" applyBorder="1" applyAlignment="1">
      <alignment horizontal="center" vertical="center"/>
    </xf>
    <xf numFmtId="0" fontId="13" fillId="0" borderId="56" xfId="40" applyFont="1" applyFill="1" applyBorder="1" applyAlignment="1">
      <alignment horizontal="left" vertical="center"/>
    </xf>
    <xf numFmtId="0" fontId="13" fillId="0" borderId="28" xfId="40" applyFont="1" applyFill="1" applyBorder="1" applyAlignment="1">
      <alignment horizontal="center" vertical="center"/>
    </xf>
    <xf numFmtId="0" fontId="13" fillId="0" borderId="28" xfId="40" applyFont="1" applyFill="1" applyBorder="1" applyAlignment="1">
      <alignment horizontal="center"/>
    </xf>
    <xf numFmtId="0" fontId="13" fillId="0" borderId="39" xfId="40" applyFont="1" applyFill="1" applyBorder="1" applyAlignment="1">
      <alignment horizontal="center" vertical="center"/>
    </xf>
    <xf numFmtId="0" fontId="13" fillId="0" borderId="40" xfId="40" applyFont="1" applyFill="1" applyBorder="1" applyAlignment="1">
      <alignment horizontal="center" vertical="center"/>
    </xf>
    <xf numFmtId="0" fontId="15" fillId="0" borderId="28" xfId="40" applyFont="1" applyFill="1" applyBorder="1" applyAlignment="1">
      <alignment horizontal="left" vertical="center" wrapText="1"/>
    </xf>
    <xf numFmtId="0" fontId="13" fillId="0" borderId="39" xfId="40" applyFont="1" applyFill="1" applyBorder="1" applyAlignment="1">
      <alignment vertical="center" wrapText="1"/>
    </xf>
    <xf numFmtId="0" fontId="13" fillId="0" borderId="6" xfId="40" applyFont="1" applyFill="1" applyBorder="1" applyAlignment="1">
      <alignment horizontal="center" wrapText="1"/>
    </xf>
    <xf numFmtId="0" fontId="13" fillId="0" borderId="7" xfId="40" applyFont="1" applyFill="1" applyBorder="1" applyAlignment="1">
      <alignment horizontal="left" vertical="top" wrapText="1"/>
    </xf>
    <xf numFmtId="0" fontId="13" fillId="0" borderId="8" xfId="40" applyFont="1" applyFill="1" applyBorder="1" applyAlignment="1">
      <alignment horizontal="left" vertical="top" wrapText="1"/>
    </xf>
    <xf numFmtId="0" fontId="13" fillId="0" borderId="23" xfId="40" applyFont="1" applyFill="1" applyBorder="1" applyAlignment="1">
      <alignment horizontal="left" vertical="top" wrapText="1"/>
    </xf>
    <xf numFmtId="0" fontId="15" fillId="0" borderId="28" xfId="18" applyFont="1" applyFill="1" applyBorder="1" applyAlignment="1">
      <alignment horizontal="center" vertical="center"/>
    </xf>
    <xf numFmtId="0" fontId="13" fillId="0" borderId="53" xfId="40" applyFont="1" applyFill="1" applyBorder="1" applyAlignment="1">
      <alignment horizontal="left" vertical="center"/>
    </xf>
    <xf numFmtId="0" fontId="13" fillId="0" borderId="1" xfId="40" applyFont="1" applyFill="1" applyBorder="1" applyAlignment="1">
      <alignment horizontal="left" vertical="center"/>
    </xf>
    <xf numFmtId="0" fontId="13" fillId="0" borderId="40" xfId="40" applyFont="1" applyFill="1" applyBorder="1" applyAlignment="1">
      <alignment horizontal="center" wrapText="1"/>
    </xf>
    <xf numFmtId="0" fontId="13" fillId="0" borderId="28" xfId="40" applyFont="1" applyFill="1" applyBorder="1" applyAlignment="1">
      <alignment horizontal="left" vertical="center"/>
    </xf>
    <xf numFmtId="0" fontId="13" fillId="0" borderId="7" xfId="40" applyFont="1" applyFill="1" applyBorder="1" applyAlignment="1">
      <alignment horizontal="center" vertical="center"/>
    </xf>
    <xf numFmtId="0" fontId="13" fillId="0" borderId="23" xfId="40" applyFont="1" applyFill="1" applyBorder="1" applyAlignment="1">
      <alignment horizontal="center" vertical="center"/>
    </xf>
    <xf numFmtId="0" fontId="15" fillId="0" borderId="6" xfId="40" applyFont="1" applyFill="1" applyBorder="1" applyAlignment="1">
      <alignment horizontal="left" vertical="center" wrapText="1"/>
    </xf>
    <xf numFmtId="0" fontId="13" fillId="0" borderId="0" xfId="40" applyFont="1" applyFill="1" applyAlignment="1">
      <alignment horizontal="right" vertical="center"/>
    </xf>
    <xf numFmtId="0" fontId="13" fillId="0" borderId="6" xfId="40" applyFont="1" applyFill="1" applyBorder="1" applyAlignment="1">
      <alignment horizontal="center" vertical="center"/>
    </xf>
    <xf numFmtId="0" fontId="13" fillId="0" borderId="6" xfId="40" applyFont="1" applyFill="1" applyBorder="1" applyAlignment="1">
      <alignment horizontal="center"/>
    </xf>
    <xf numFmtId="0" fontId="13" fillId="0" borderId="3" xfId="40" applyFont="1" applyFill="1" applyBorder="1" applyAlignment="1">
      <alignment horizontal="left"/>
    </xf>
    <xf numFmtId="0" fontId="13" fillId="0" borderId="1" xfId="40" applyFont="1" applyFill="1" applyBorder="1" applyAlignment="1">
      <alignment horizontal="center" vertical="center" shrinkToFit="1"/>
    </xf>
    <xf numFmtId="0" fontId="13" fillId="3" borderId="0" xfId="40" applyFont="1" applyFill="1" applyBorder="1" applyAlignment="1">
      <alignment horizontal="center" vertical="center"/>
    </xf>
    <xf numFmtId="0" fontId="13" fillId="0" borderId="2" xfId="40" applyFont="1" applyFill="1" applyBorder="1" applyAlignment="1">
      <alignment horizontal="center" vertical="center" wrapText="1"/>
    </xf>
    <xf numFmtId="0" fontId="13" fillId="0" borderId="0" xfId="40" applyFont="1" applyFill="1" applyBorder="1" applyAlignment="1">
      <alignment horizontal="left"/>
    </xf>
    <xf numFmtId="0" fontId="13" fillId="0" borderId="28" xfId="40" applyFont="1" applyFill="1" applyBorder="1" applyAlignment="1">
      <alignment horizontal="center" vertical="center" shrinkToFit="1"/>
    </xf>
    <xf numFmtId="0" fontId="13" fillId="0" borderId="28" xfId="40" applyFont="1" applyFill="1" applyBorder="1" applyAlignment="1">
      <alignment horizontal="justify"/>
    </xf>
    <xf numFmtId="0" fontId="13" fillId="0" borderId="6" xfId="40" applyFont="1" applyFill="1" applyBorder="1" applyAlignment="1">
      <alignment horizontal="center" vertical="center" shrinkToFit="1"/>
    </xf>
    <xf numFmtId="0" fontId="13" fillId="0" borderId="2" xfId="40" applyFont="1" applyFill="1" applyBorder="1" applyAlignment="1">
      <alignment horizontal="center"/>
    </xf>
    <xf numFmtId="0" fontId="13" fillId="0" borderId="5" xfId="40" applyFont="1" applyFill="1" applyBorder="1" applyAlignment="1">
      <alignment horizontal="center" shrinkToFit="1"/>
    </xf>
    <xf numFmtId="0" fontId="13" fillId="0" borderId="28" xfId="40" applyFont="1" applyFill="1" applyBorder="1" applyAlignment="1"/>
    <xf numFmtId="0" fontId="13" fillId="3" borderId="0" xfId="40" applyFont="1" applyFill="1" applyAlignment="1">
      <alignment horizontal="center" vertical="center"/>
    </xf>
    <xf numFmtId="0" fontId="13" fillId="0" borderId="7" xfId="40" applyFont="1" applyFill="1" applyBorder="1" applyAlignment="1">
      <alignment horizontal="center" vertical="center" wrapText="1"/>
    </xf>
    <xf numFmtId="0" fontId="13" fillId="0" borderId="39" xfId="40" applyFont="1" applyFill="1" applyBorder="1" applyAlignment="1">
      <alignment horizontal="center"/>
    </xf>
    <xf numFmtId="0" fontId="13" fillId="0" borderId="40" xfId="40" applyFont="1" applyFill="1" applyBorder="1" applyAlignment="1">
      <alignment horizontal="center" shrinkToFit="1"/>
    </xf>
    <xf numFmtId="0" fontId="13" fillId="5" borderId="2" xfId="40" applyFont="1" applyFill="1" applyBorder="1" applyAlignment="1">
      <alignment horizontal="center" shrinkToFit="1"/>
    </xf>
    <xf numFmtId="0" fontId="13" fillId="5" borderId="5" xfId="40" applyFont="1" applyFill="1" applyBorder="1" applyAlignment="1">
      <alignment horizontal="center" shrinkToFit="1"/>
    </xf>
    <xf numFmtId="0" fontId="15" fillId="5" borderId="1" xfId="18" applyFont="1" applyFill="1" applyBorder="1" applyAlignment="1">
      <alignment horizontal="center" vertical="center"/>
    </xf>
    <xf numFmtId="0" fontId="13" fillId="5" borderId="58" xfId="40" applyFont="1" applyFill="1" applyBorder="1" applyAlignment="1">
      <alignment horizontal="center"/>
    </xf>
    <xf numFmtId="0" fontId="13" fillId="5" borderId="39" xfId="40" applyFont="1" applyFill="1" applyBorder="1" applyAlignment="1">
      <alignment horizontal="center" shrinkToFit="1"/>
    </xf>
    <xf numFmtId="0" fontId="13" fillId="5" borderId="40" xfId="40" applyFont="1" applyFill="1" applyBorder="1" applyAlignment="1">
      <alignment horizontal="center" shrinkToFit="1"/>
    </xf>
    <xf numFmtId="0" fontId="15" fillId="5" borderId="28" xfId="40" applyFont="1" applyFill="1" applyBorder="1" applyAlignment="1">
      <alignment horizontal="left" vertical="center" wrapText="1"/>
    </xf>
    <xf numFmtId="0" fontId="13" fillId="5" borderId="59" xfId="40" applyFont="1" applyFill="1" applyBorder="1" applyAlignment="1">
      <alignment horizontal="center"/>
    </xf>
    <xf numFmtId="0" fontId="13" fillId="0" borderId="28" xfId="40" applyFont="1" applyFill="1" applyBorder="1" applyAlignment="1">
      <alignment horizontal="left"/>
    </xf>
    <xf numFmtId="0" fontId="15" fillId="5" borderId="28" xfId="18" applyFont="1" applyFill="1" applyBorder="1" applyAlignment="1">
      <alignment horizontal="center" vertical="center"/>
    </xf>
    <xf numFmtId="0" fontId="13" fillId="0" borderId="60" xfId="40" applyFont="1" applyFill="1" applyBorder="1" applyAlignment="1">
      <alignment horizontal="left" vertical="center"/>
    </xf>
    <xf numFmtId="0" fontId="13" fillId="0" borderId="61" xfId="40" applyFont="1" applyFill="1" applyBorder="1" applyAlignment="1">
      <alignment horizontal="left" vertical="center"/>
    </xf>
    <xf numFmtId="0" fontId="13" fillId="0" borderId="62" xfId="40" applyFont="1" applyFill="1" applyBorder="1" applyAlignment="1">
      <alignment horizontal="center" vertical="center" wrapText="1"/>
    </xf>
    <xf numFmtId="0" fontId="13" fillId="0" borderId="61" xfId="40" applyFont="1" applyFill="1" applyBorder="1" applyAlignment="1">
      <alignment horizontal="left" vertical="center" wrapText="1"/>
    </xf>
    <xf numFmtId="0" fontId="13" fillId="5" borderId="7" xfId="40" applyFont="1" applyFill="1" applyBorder="1" applyAlignment="1">
      <alignment horizontal="center" shrinkToFit="1"/>
    </xf>
    <xf numFmtId="0" fontId="13" fillId="5" borderId="23" xfId="40" applyFont="1" applyFill="1" applyBorder="1" applyAlignment="1">
      <alignment horizontal="center" shrinkToFit="1"/>
    </xf>
    <xf numFmtId="0" fontId="15" fillId="5" borderId="6" xfId="40" applyFont="1" applyFill="1" applyBorder="1" applyAlignment="1">
      <alignment horizontal="left" vertical="center" wrapText="1"/>
    </xf>
    <xf numFmtId="0" fontId="13" fillId="5" borderId="63" xfId="40" applyFont="1" applyFill="1" applyBorder="1" applyAlignment="1">
      <alignment horizontal="center"/>
    </xf>
    <xf numFmtId="0" fontId="13" fillId="0" borderId="6" xfId="40" applyFont="1" applyFill="1" applyBorder="1" applyAlignment="1"/>
    <xf numFmtId="0" fontId="13" fillId="0" borderId="23" xfId="40" applyFont="1" applyFill="1" applyBorder="1" applyAlignment="1">
      <alignment horizontal="center" wrapText="1"/>
    </xf>
    <xf numFmtId="0" fontId="13" fillId="0" borderId="0" xfId="40" applyFont="1" applyFill="1" applyBorder="1" applyAlignment="1">
      <alignment horizontal="justify" vertical="center" wrapText="1"/>
    </xf>
    <xf numFmtId="0" fontId="13" fillId="0" borderId="0" xfId="40" applyFont="1" applyFill="1" applyAlignment="1">
      <alignment horizontal="left" vertical="center" wrapText="1"/>
    </xf>
    <xf numFmtId="0" fontId="4" fillId="0" borderId="0" xfId="47" applyFont="1" applyFill="1" applyAlignment="1">
      <alignment horizontal="left" vertical="center"/>
    </xf>
    <xf numFmtId="0" fontId="13" fillId="6" borderId="0" xfId="0" applyFont="1" applyFill="1" applyAlignment="1">
      <alignment horizontal="left" vertical="center"/>
    </xf>
    <xf numFmtId="0" fontId="16" fillId="0" borderId="0" xfId="47" applyFont="1" applyFill="1" applyAlignment="1">
      <alignment horizontal="left" vertical="center"/>
    </xf>
    <xf numFmtId="0" fontId="0" fillId="6" borderId="0" xfId="0" applyFill="1">
      <alignment vertical="center"/>
    </xf>
    <xf numFmtId="0" fontId="17" fillId="0" borderId="0" xfId="47" applyFont="1" applyFill="1" applyBorder="1" applyAlignment="1">
      <alignment horizontal="left" vertical="center"/>
    </xf>
    <xf numFmtId="0" fontId="17" fillId="0" borderId="0" xfId="47" applyFont="1" applyFill="1" applyBorder="1" applyAlignment="1">
      <alignment horizontal="center" vertical="center"/>
    </xf>
    <xf numFmtId="0" fontId="13" fillId="6" borderId="2" xfId="0" applyFont="1" applyFill="1" applyBorder="1" applyAlignment="1">
      <alignment vertical="center"/>
    </xf>
    <xf numFmtId="0" fontId="13" fillId="6" borderId="3" xfId="0" applyFont="1" applyFill="1" applyBorder="1" applyAlignment="1">
      <alignment vertical="center"/>
    </xf>
    <xf numFmtId="0" fontId="0" fillId="6" borderId="3" xfId="0" applyFill="1" applyBorder="1" applyAlignment="1">
      <alignment horizontal="center" vertical="center"/>
    </xf>
    <xf numFmtId="0" fontId="13" fillId="6" borderId="5" xfId="0" applyFont="1" applyFill="1" applyBorder="1" applyAlignment="1">
      <alignment vertical="center"/>
    </xf>
    <xf numFmtId="0" fontId="13" fillId="6" borderId="3" xfId="0" applyFont="1" applyFill="1" applyBorder="1" applyAlignment="1">
      <alignment horizontal="left" vertical="center"/>
    </xf>
    <xf numFmtId="0" fontId="4" fillId="0" borderId="0" xfId="47" applyBorder="1" applyAlignment="1">
      <alignment horizontal="center" vertical="center"/>
    </xf>
    <xf numFmtId="0" fontId="13" fillId="0" borderId="0" xfId="47" applyFont="1" applyFill="1" applyAlignment="1">
      <alignment horizontal="center"/>
    </xf>
    <xf numFmtId="0" fontId="4" fillId="0" borderId="0" xfId="47" applyFont="1" applyFill="1" applyAlignment="1"/>
    <xf numFmtId="0" fontId="4" fillId="0" borderId="0" xfId="47" applyFont="1" applyFill="1" applyAlignment="1">
      <alignment vertical="center"/>
    </xf>
    <xf numFmtId="0" fontId="16" fillId="0" borderId="0" xfId="47" applyFont="1" applyFill="1" applyAlignment="1">
      <alignment horizontal="center" vertical="center"/>
    </xf>
    <xf numFmtId="0" fontId="4" fillId="0" borderId="0" xfId="47" applyAlignment="1">
      <alignment horizontal="center" vertical="center"/>
    </xf>
    <xf numFmtId="0" fontId="13" fillId="6" borderId="5" xfId="0" applyFont="1" applyFill="1" applyBorder="1" applyAlignment="1">
      <alignment horizontal="left" vertical="center"/>
    </xf>
    <xf numFmtId="0" fontId="13" fillId="6" borderId="2" xfId="0" applyFont="1" applyFill="1" applyBorder="1" applyAlignment="1">
      <alignment horizontal="left" vertical="center"/>
    </xf>
    <xf numFmtId="0" fontId="0" fillId="6" borderId="3" xfId="0" applyFill="1" applyBorder="1">
      <alignment vertical="center"/>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8" xfId="0" applyFont="1" applyFill="1" applyBorder="1" applyAlignment="1">
      <alignment horizontal="left" vertical="center"/>
    </xf>
    <xf numFmtId="0" fontId="18" fillId="0" borderId="0" xfId="47" applyFont="1" applyFill="1" applyBorder="1" applyAlignment="1">
      <alignment horizontal="left" vertical="center"/>
    </xf>
    <xf numFmtId="0" fontId="13" fillId="6" borderId="0" xfId="0" applyFont="1" applyFill="1" applyBorder="1" applyAlignment="1">
      <alignment horizontal="left" vertical="center"/>
    </xf>
    <xf numFmtId="0" fontId="13" fillId="6" borderId="23" xfId="0" applyFont="1" applyFill="1" applyBorder="1" applyAlignment="1">
      <alignment horizontal="left" vertical="center"/>
    </xf>
    <xf numFmtId="0" fontId="0" fillId="6" borderId="7" xfId="0" applyFill="1" applyBorder="1">
      <alignment vertical="center"/>
    </xf>
    <xf numFmtId="0" fontId="13" fillId="0" borderId="0" xfId="47" applyFont="1" applyFill="1" applyBorder="1" applyAlignment="1">
      <alignment vertical="center"/>
    </xf>
    <xf numFmtId="0" fontId="13" fillId="0" borderId="0" xfId="47" applyFont="1" applyFill="1" applyBorder="1" applyAlignment="1">
      <alignment horizontal="left" vertical="center"/>
    </xf>
    <xf numFmtId="0" fontId="13" fillId="6" borderId="38" xfId="0" applyFont="1" applyFill="1" applyBorder="1" applyAlignment="1">
      <alignment vertical="center" wrapText="1"/>
    </xf>
    <xf numFmtId="0" fontId="13" fillId="6" borderId="18" xfId="0" applyFont="1" applyFill="1" applyBorder="1" applyAlignment="1">
      <alignment vertical="center"/>
    </xf>
    <xf numFmtId="0" fontId="13" fillId="6" borderId="18" xfId="0" applyFont="1" applyFill="1" applyBorder="1" applyAlignment="1">
      <alignment vertical="center" wrapText="1"/>
    </xf>
    <xf numFmtId="0" fontId="13" fillId="6" borderId="37" xfId="0" applyFont="1" applyFill="1" applyBorder="1" applyAlignment="1">
      <alignment vertical="center"/>
    </xf>
    <xf numFmtId="0" fontId="13" fillId="6" borderId="18" xfId="0" applyFont="1" applyFill="1" applyBorder="1" applyAlignment="1">
      <alignment horizontal="left" vertical="center"/>
    </xf>
    <xf numFmtId="0" fontId="13" fillId="0" borderId="0" xfId="0" applyFont="1" applyAlignment="1">
      <alignment vertical="center" wrapText="1"/>
    </xf>
    <xf numFmtId="0" fontId="13" fillId="6" borderId="37" xfId="0" applyFont="1" applyFill="1" applyBorder="1" applyAlignment="1">
      <alignment vertical="center" wrapText="1"/>
    </xf>
    <xf numFmtId="0" fontId="13" fillId="6" borderId="40" xfId="0" applyFont="1" applyFill="1" applyBorder="1" applyAlignment="1">
      <alignment horizontal="left" vertic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0" fillId="6" borderId="5" xfId="0" applyFill="1" applyBorder="1">
      <alignment vertical="center"/>
    </xf>
    <xf numFmtId="0" fontId="13" fillId="0" borderId="7" xfId="47" applyFont="1" applyFill="1" applyBorder="1" applyAlignment="1">
      <alignment horizontal="left" vertical="center"/>
    </xf>
    <xf numFmtId="0" fontId="13" fillId="0" borderId="23" xfId="47" applyFont="1" applyFill="1" applyBorder="1" applyAlignment="1">
      <alignment horizontal="left" vertical="center"/>
    </xf>
    <xf numFmtId="0" fontId="13" fillId="6" borderId="7" xfId="0" applyFont="1" applyFill="1" applyBorder="1" applyAlignment="1">
      <alignment vertical="center" wrapText="1"/>
    </xf>
    <xf numFmtId="0" fontId="13" fillId="6" borderId="8" xfId="0" applyFont="1" applyFill="1" applyBorder="1" applyAlignment="1">
      <alignment vertical="center" wrapText="1"/>
    </xf>
    <xf numFmtId="0" fontId="13" fillId="6" borderId="23" xfId="0" applyFont="1" applyFill="1" applyBorder="1" applyAlignment="1">
      <alignment vertical="center" wrapText="1"/>
    </xf>
    <xf numFmtId="0" fontId="13" fillId="6" borderId="0" xfId="0" applyFont="1" applyFill="1">
      <alignment vertical="center"/>
    </xf>
    <xf numFmtId="0" fontId="0" fillId="6" borderId="23" xfId="0" applyFill="1" applyBorder="1">
      <alignment vertical="center"/>
    </xf>
    <xf numFmtId="0" fontId="4" fillId="0" borderId="1" xfId="47" applyFont="1" applyFill="1" applyBorder="1" applyAlignment="1">
      <alignment horizontal="center" vertical="center"/>
    </xf>
    <xf numFmtId="0" fontId="13" fillId="0" borderId="2" xfId="47" applyFont="1" applyFill="1" applyBorder="1" applyAlignment="1">
      <alignment horizontal="left" vertical="center"/>
    </xf>
    <xf numFmtId="0" fontId="13" fillId="0" borderId="5" xfId="47" applyFont="1" applyFill="1" applyBorder="1" applyAlignment="1">
      <alignment horizontal="left" vertical="center"/>
    </xf>
    <xf numFmtId="0" fontId="4" fillId="0" borderId="0" xfId="47" applyFont="1" applyFill="1" applyBorder="1" applyAlignment="1">
      <alignment horizontal="left" vertical="center"/>
    </xf>
    <xf numFmtId="0" fontId="4" fillId="0" borderId="6" xfId="47" applyFont="1" applyFill="1" applyBorder="1" applyAlignment="1">
      <alignment horizontal="center" vertical="center"/>
    </xf>
    <xf numFmtId="0" fontId="4" fillId="0" borderId="7" xfId="47" applyFont="1" applyFill="1" applyBorder="1" applyAlignment="1">
      <alignment horizontal="left" vertical="center"/>
    </xf>
    <xf numFmtId="0" fontId="4" fillId="0" borderId="23" xfId="47" applyFont="1" applyFill="1" applyBorder="1" applyAlignment="1">
      <alignment horizontal="left" vertical="center"/>
    </xf>
    <xf numFmtId="0" fontId="0" fillId="6" borderId="7" xfId="0" applyFill="1" applyBorder="1" applyAlignment="1">
      <alignment vertical="center"/>
    </xf>
    <xf numFmtId="0" fontId="13" fillId="6" borderId="8" xfId="0" applyFont="1" applyFill="1" applyBorder="1" applyAlignment="1">
      <alignment vertical="center"/>
    </xf>
    <xf numFmtId="0" fontId="0" fillId="6" borderId="8" xfId="0" applyFill="1" applyBorder="1" applyAlignment="1">
      <alignment vertical="center"/>
    </xf>
    <xf numFmtId="0" fontId="13" fillId="6" borderId="23" xfId="0" applyFont="1" applyFill="1" applyBorder="1" applyAlignment="1">
      <alignment vertical="center"/>
    </xf>
    <xf numFmtId="0" fontId="0" fillId="0" borderId="0" xfId="0" applyAlignment="1">
      <alignment vertical="center"/>
    </xf>
    <xf numFmtId="0" fontId="19" fillId="0" borderId="0" xfId="47" applyFont="1" applyFill="1" applyBorder="1" applyAlignment="1">
      <alignment horizontal="left" vertical="center"/>
    </xf>
    <xf numFmtId="0" fontId="0" fillId="6" borderId="23" xfId="0" applyFill="1" applyBorder="1" applyAlignment="1">
      <alignment vertical="center"/>
    </xf>
    <xf numFmtId="0" fontId="13" fillId="0" borderId="38" xfId="47" applyFont="1" applyFill="1" applyBorder="1" applyAlignment="1">
      <alignment horizontal="left" vertical="center"/>
    </xf>
    <xf numFmtId="0" fontId="13" fillId="0" borderId="37" xfId="47" applyFont="1" applyFill="1" applyBorder="1" applyAlignment="1">
      <alignment horizontal="left" vertical="center"/>
    </xf>
    <xf numFmtId="0" fontId="13" fillId="6" borderId="64" xfId="0" applyFont="1" applyFill="1" applyBorder="1" applyAlignment="1">
      <alignment horizontal="left" vertical="center" shrinkToFit="1"/>
    </xf>
    <xf numFmtId="0" fontId="13" fillId="6" borderId="65" xfId="0" applyFont="1" applyFill="1" applyBorder="1" applyAlignment="1">
      <alignment vertical="center"/>
    </xf>
    <xf numFmtId="0" fontId="13" fillId="6" borderId="66" xfId="0" applyFont="1" applyFill="1" applyBorder="1" applyAlignment="1">
      <alignment vertical="center"/>
    </xf>
    <xf numFmtId="0" fontId="13" fillId="6" borderId="67" xfId="0" applyFont="1" applyFill="1" applyBorder="1" applyAlignment="1">
      <alignment horizontal="left" vertical="center" wrapText="1"/>
    </xf>
    <xf numFmtId="0" fontId="13" fillId="6" borderId="68" xfId="0" applyFont="1" applyFill="1" applyBorder="1" applyAlignment="1">
      <alignment horizontal="left" vertical="center" wrapText="1"/>
    </xf>
    <xf numFmtId="0" fontId="13" fillId="6" borderId="69" xfId="0" applyFont="1" applyFill="1" applyBorder="1" applyAlignment="1">
      <alignment horizontal="left" vertical="center" shrinkToFit="1"/>
    </xf>
    <xf numFmtId="0" fontId="13" fillId="6" borderId="69" xfId="0" applyFont="1" applyFill="1" applyBorder="1" applyAlignment="1">
      <alignment horizontal="left" vertical="center" wrapText="1"/>
    </xf>
    <xf numFmtId="0" fontId="13" fillId="6" borderId="68" xfId="0" applyFont="1" applyFill="1" applyBorder="1" applyAlignment="1">
      <alignment vertical="center"/>
    </xf>
    <xf numFmtId="0" fontId="13" fillId="6" borderId="70" xfId="0" applyFont="1" applyFill="1" applyBorder="1" applyAlignment="1">
      <alignment vertical="center" wrapText="1"/>
    </xf>
    <xf numFmtId="0" fontId="13" fillId="6" borderId="67" xfId="0" applyFont="1" applyFill="1" applyBorder="1" applyAlignment="1">
      <alignment horizontal="left" vertical="center" shrinkToFit="1"/>
    </xf>
    <xf numFmtId="0" fontId="13" fillId="6" borderId="69" xfId="0" applyFont="1" applyFill="1" applyBorder="1" applyAlignment="1">
      <alignment vertical="center"/>
    </xf>
    <xf numFmtId="0" fontId="20" fillId="0" borderId="0" xfId="0" applyFont="1" applyAlignment="1">
      <alignment horizontal="left" vertical="center"/>
    </xf>
    <xf numFmtId="0" fontId="13" fillId="6" borderId="64" xfId="0" applyFont="1" applyFill="1" applyBorder="1" applyAlignment="1">
      <alignment vertical="center" shrinkToFit="1"/>
    </xf>
    <xf numFmtId="0" fontId="13" fillId="6" borderId="69" xfId="0" applyFont="1" applyFill="1" applyBorder="1" applyAlignment="1">
      <alignment vertical="center" wrapText="1"/>
    </xf>
    <xf numFmtId="0" fontId="13" fillId="6" borderId="68" xfId="0" applyFont="1" applyFill="1" applyBorder="1" applyAlignment="1">
      <alignment vertical="center" wrapText="1"/>
    </xf>
    <xf numFmtId="0" fontId="13" fillId="6" borderId="67" xfId="0" applyFont="1" applyFill="1" applyBorder="1" applyAlignment="1">
      <alignment vertical="center" wrapText="1"/>
    </xf>
    <xf numFmtId="0" fontId="13" fillId="6" borderId="69" xfId="0" applyFont="1" applyFill="1" applyBorder="1" applyAlignment="1">
      <alignment vertical="center" shrinkToFit="1"/>
    </xf>
    <xf numFmtId="0" fontId="13" fillId="6" borderId="71" xfId="0" applyFont="1" applyFill="1" applyBorder="1" applyAlignment="1">
      <alignment vertical="center"/>
    </xf>
    <xf numFmtId="0" fontId="13" fillId="6" borderId="38" xfId="0" applyFont="1" applyFill="1" applyBorder="1" applyAlignment="1">
      <alignment vertical="center" wrapText="1" shrinkToFit="1"/>
    </xf>
    <xf numFmtId="0" fontId="13" fillId="6" borderId="37" xfId="0" applyFont="1" applyFill="1" applyBorder="1" applyAlignment="1">
      <alignment vertical="center" wrapText="1" shrinkToFit="1"/>
    </xf>
    <xf numFmtId="0" fontId="13" fillId="0" borderId="0" xfId="47" applyFont="1" applyFill="1" applyAlignment="1">
      <alignment vertical="center" wrapText="1" shrinkToFit="1"/>
    </xf>
    <xf numFmtId="0" fontId="4" fillId="0" borderId="5" xfId="47" applyBorder="1" applyAlignment="1">
      <alignment horizontal="center" vertical="center"/>
    </xf>
    <xf numFmtId="0" fontId="0" fillId="6" borderId="49"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13" fillId="6" borderId="72"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0" fillId="6" borderId="71" xfId="0" applyFill="1" applyBorder="1" applyAlignment="1">
      <alignment horizontal="center" vertical="center"/>
    </xf>
    <xf numFmtId="0" fontId="0" fillId="6" borderId="50" xfId="0" applyFill="1" applyBorder="1" applyAlignment="1">
      <alignment horizontal="center" vertical="center"/>
    </xf>
    <xf numFmtId="0" fontId="2" fillId="0" borderId="0" xfId="0" applyFont="1" applyAlignment="1">
      <alignment horizontal="center" vertical="center"/>
    </xf>
    <xf numFmtId="0" fontId="4" fillId="0" borderId="2" xfId="47" applyBorder="1" applyAlignment="1">
      <alignment horizontal="center" vertical="center"/>
    </xf>
    <xf numFmtId="0" fontId="0" fillId="6" borderId="72" xfId="0" applyFill="1" applyBorder="1" applyAlignment="1">
      <alignment horizontal="center" vertical="center" wrapText="1"/>
    </xf>
    <xf numFmtId="0" fontId="0" fillId="6" borderId="51" xfId="0" applyFill="1" applyBorder="1" applyAlignment="1">
      <alignment horizontal="center" vertical="center" wrapText="1"/>
    </xf>
    <xf numFmtId="0" fontId="0" fillId="6" borderId="40" xfId="0" applyFill="1" applyBorder="1" applyAlignment="1">
      <alignment horizontal="center" vertical="center" wrapText="1"/>
    </xf>
    <xf numFmtId="0" fontId="0" fillId="6" borderId="39" xfId="0" applyFill="1" applyBorder="1" applyAlignment="1">
      <alignment horizontal="center" vertical="center" wrapText="1"/>
    </xf>
    <xf numFmtId="0" fontId="13" fillId="0" borderId="0" xfId="47" applyFont="1" applyFill="1" applyAlignment="1">
      <alignment horizontal="center" vertical="center" wrapText="1"/>
    </xf>
    <xf numFmtId="0" fontId="13" fillId="0" borderId="39" xfId="47" applyFont="1" applyFill="1" applyBorder="1" applyAlignment="1">
      <alignment vertical="center"/>
    </xf>
    <xf numFmtId="0" fontId="13" fillId="0" borderId="40" xfId="47" applyFont="1" applyFill="1" applyBorder="1" applyAlignment="1">
      <alignment vertical="center"/>
    </xf>
    <xf numFmtId="0" fontId="13" fillId="6" borderId="57" xfId="0" applyFont="1" applyFill="1" applyBorder="1" applyAlignment="1">
      <alignment vertical="center"/>
    </xf>
    <xf numFmtId="0" fontId="13" fillId="6" borderId="51" xfId="0" applyFont="1" applyFill="1" applyBorder="1" applyAlignment="1">
      <alignment vertical="center"/>
    </xf>
    <xf numFmtId="0" fontId="13" fillId="6" borderId="73" xfId="0" applyFont="1" applyFill="1" applyBorder="1" applyAlignment="1">
      <alignment vertical="center"/>
    </xf>
    <xf numFmtId="0" fontId="13" fillId="6" borderId="72" xfId="0" applyFont="1" applyFill="1" applyBorder="1" applyAlignment="1">
      <alignment horizontal="left" vertical="center"/>
    </xf>
    <xf numFmtId="0" fontId="13" fillId="6" borderId="51" xfId="0" applyFont="1" applyFill="1" applyBorder="1" applyAlignment="1">
      <alignment horizontal="left" vertical="center"/>
    </xf>
    <xf numFmtId="0" fontId="13" fillId="6" borderId="72" xfId="0" applyFont="1" applyFill="1" applyBorder="1" applyAlignment="1">
      <alignment vertical="center"/>
    </xf>
    <xf numFmtId="0" fontId="13" fillId="6" borderId="52" xfId="0" applyFont="1" applyFill="1" applyBorder="1" applyAlignment="1">
      <alignment vertical="center"/>
    </xf>
    <xf numFmtId="0" fontId="20" fillId="0" borderId="0" xfId="0" applyFont="1" applyAlignment="1">
      <alignment vertical="center"/>
    </xf>
    <xf numFmtId="0" fontId="13" fillId="6" borderId="39" xfId="0" applyFont="1" applyFill="1" applyBorder="1" applyAlignment="1">
      <alignment horizontal="left" vertical="center"/>
    </xf>
    <xf numFmtId="0" fontId="13" fillId="0" borderId="40" xfId="47" applyFont="1" applyFill="1" applyBorder="1" applyAlignment="1">
      <alignment vertical="center" wrapText="1"/>
    </xf>
    <xf numFmtId="0" fontId="0" fillId="6" borderId="51" xfId="0" applyFill="1" applyBorder="1" applyAlignment="1">
      <alignment vertical="center"/>
    </xf>
    <xf numFmtId="0" fontId="0" fillId="6" borderId="73" xfId="0" applyFill="1" applyBorder="1" applyAlignment="1">
      <alignment vertical="center"/>
    </xf>
    <xf numFmtId="0" fontId="0" fillId="6" borderId="72" xfId="0" applyFill="1" applyBorder="1" applyAlignment="1">
      <alignment vertical="center"/>
    </xf>
    <xf numFmtId="0" fontId="13" fillId="6" borderId="57" xfId="0" applyFont="1" applyFill="1" applyBorder="1" applyAlignment="1">
      <alignment horizontal="left" vertical="center" wrapText="1"/>
    </xf>
    <xf numFmtId="0" fontId="13" fillId="6" borderId="51" xfId="0" applyFont="1" applyFill="1" applyBorder="1" applyAlignment="1">
      <alignment horizontal="left" vertical="center" wrapText="1"/>
    </xf>
    <xf numFmtId="0" fontId="13" fillId="6" borderId="73" xfId="0" applyFont="1" applyFill="1" applyBorder="1" applyAlignment="1">
      <alignment horizontal="left" vertical="center" wrapText="1"/>
    </xf>
    <xf numFmtId="0" fontId="0" fillId="6" borderId="0" xfId="0" applyFill="1" applyAlignment="1">
      <alignment horizontal="center" vertical="center"/>
    </xf>
    <xf numFmtId="0" fontId="0" fillId="6" borderId="73" xfId="0" applyFill="1" applyBorder="1" applyAlignment="1">
      <alignment horizontal="center" vertical="center"/>
    </xf>
    <xf numFmtId="0" fontId="0" fillId="6" borderId="72" xfId="0" applyFill="1" applyBorder="1" applyAlignment="1">
      <alignment horizontal="center" vertical="center"/>
    </xf>
    <xf numFmtId="0" fontId="0" fillId="6" borderId="52" xfId="0" applyFill="1" applyBorder="1" applyAlignment="1">
      <alignment horizontal="center" vertical="center"/>
    </xf>
    <xf numFmtId="0" fontId="13" fillId="6" borderId="72" xfId="0" applyFont="1" applyFill="1" applyBorder="1" applyAlignment="1">
      <alignment horizontal="left" vertical="center" wrapText="1"/>
    </xf>
    <xf numFmtId="0" fontId="4" fillId="0" borderId="40" xfId="47" applyBorder="1" applyAlignment="1">
      <alignment horizontal="center" vertical="center"/>
    </xf>
    <xf numFmtId="0" fontId="0" fillId="6" borderId="57" xfId="0" applyFill="1" applyBorder="1" applyAlignment="1">
      <alignment horizontal="center" vertical="center"/>
    </xf>
    <xf numFmtId="0" fontId="0" fillId="6" borderId="51" xfId="0" applyFill="1" applyBorder="1" applyAlignment="1">
      <alignment horizontal="center" vertical="center"/>
    </xf>
    <xf numFmtId="0" fontId="4" fillId="0" borderId="39" xfId="47" applyBorder="1" applyAlignment="1">
      <alignment horizontal="center" vertical="center"/>
    </xf>
    <xf numFmtId="0" fontId="13" fillId="6" borderId="73" xfId="0" applyFont="1" applyFill="1" applyBorder="1" applyAlignment="1">
      <alignment horizontal="left" vertical="center"/>
    </xf>
    <xf numFmtId="0" fontId="0" fillId="6" borderId="51" xfId="0" applyFill="1" applyBorder="1" applyAlignment="1">
      <alignment horizontal="left" vertical="center"/>
    </xf>
    <xf numFmtId="0" fontId="0" fillId="6" borderId="73" xfId="0" applyFill="1" applyBorder="1" applyAlignment="1">
      <alignment horizontal="left" vertical="center"/>
    </xf>
    <xf numFmtId="0" fontId="13" fillId="6" borderId="52" xfId="0" applyFont="1" applyFill="1" applyBorder="1" applyAlignment="1">
      <alignment horizontal="left" vertical="center"/>
    </xf>
    <xf numFmtId="0" fontId="2" fillId="0" borderId="0" xfId="0" applyFont="1" applyAlignment="1">
      <alignment horizontal="left" vertical="center"/>
    </xf>
    <xf numFmtId="0" fontId="0" fillId="6" borderId="72" xfId="0" applyFill="1" applyBorder="1" applyAlignment="1">
      <alignment horizontal="left" vertical="center"/>
    </xf>
    <xf numFmtId="0" fontId="0" fillId="6" borderId="40" xfId="0" applyFill="1" applyBorder="1" applyAlignment="1">
      <alignment horizontal="left" vertical="center"/>
    </xf>
    <xf numFmtId="0" fontId="0" fillId="6" borderId="39" xfId="0" applyFill="1" applyBorder="1" applyAlignment="1">
      <alignment horizontal="left" vertical="center"/>
    </xf>
    <xf numFmtId="0" fontId="13" fillId="6" borderId="57" xfId="0" applyFont="1" applyFill="1" applyBorder="1" applyAlignment="1">
      <alignment horizontal="left" vertical="center"/>
    </xf>
    <xf numFmtId="0" fontId="13" fillId="0" borderId="44" xfId="47" applyFont="1" applyFill="1" applyBorder="1" applyAlignment="1">
      <alignment horizontal="center" vertical="center"/>
    </xf>
    <xf numFmtId="0" fontId="13" fillId="0" borderId="74" xfId="47" applyFont="1" applyFill="1" applyBorder="1" applyAlignment="1">
      <alignment horizontal="center" vertical="center"/>
    </xf>
    <xf numFmtId="0" fontId="13" fillId="0" borderId="7" xfId="47" applyFont="1" applyFill="1" applyBorder="1" applyAlignment="1">
      <alignment vertical="center" wrapText="1"/>
    </xf>
    <xf numFmtId="0" fontId="13" fillId="0" borderId="23" xfId="0" applyFont="1" applyBorder="1" applyAlignment="1">
      <alignment vertical="center" wrapText="1"/>
    </xf>
    <xf numFmtId="0" fontId="13" fillId="6" borderId="60" xfId="0" applyFont="1" applyFill="1" applyBorder="1" applyAlignment="1">
      <alignment horizontal="left" vertical="center"/>
    </xf>
    <xf numFmtId="0" fontId="0" fillId="6" borderId="62" xfId="0" applyFill="1" applyBorder="1" applyAlignment="1">
      <alignment horizontal="left" vertical="center"/>
    </xf>
    <xf numFmtId="0" fontId="0" fillId="6" borderId="75" xfId="0" applyFill="1" applyBorder="1" applyAlignment="1">
      <alignment horizontal="left" vertical="center"/>
    </xf>
    <xf numFmtId="0" fontId="13" fillId="6" borderId="62" xfId="0" applyFont="1" applyFill="1" applyBorder="1" applyAlignment="1">
      <alignment horizontal="left" vertical="center"/>
    </xf>
    <xf numFmtId="0" fontId="0" fillId="6" borderId="76" xfId="0" applyFill="1" applyBorder="1" applyAlignment="1">
      <alignment vertical="center"/>
    </xf>
    <xf numFmtId="0" fontId="13" fillId="6" borderId="75" xfId="0" applyFont="1" applyFill="1" applyBorder="1" applyAlignment="1">
      <alignment horizontal="left" vertical="center"/>
    </xf>
    <xf numFmtId="0" fontId="0" fillId="6" borderId="75" xfId="0" applyFill="1" applyBorder="1" applyAlignment="1">
      <alignment vertical="center"/>
    </xf>
    <xf numFmtId="0" fontId="0" fillId="6" borderId="76" xfId="0" applyFill="1" applyBorder="1" applyAlignment="1">
      <alignment horizontal="left" vertical="center"/>
    </xf>
    <xf numFmtId="0" fontId="13" fillId="6" borderId="61" xfId="0" applyFont="1" applyFill="1" applyBorder="1" applyAlignment="1">
      <alignment horizontal="left" vertical="center"/>
    </xf>
    <xf numFmtId="0" fontId="13" fillId="0" borderId="77" xfId="47" applyFont="1" applyFill="1" applyBorder="1" applyAlignment="1">
      <alignment horizontal="center" vertical="center"/>
    </xf>
    <xf numFmtId="0" fontId="13" fillId="0" borderId="78" xfId="47" applyFont="1" applyFill="1" applyBorder="1" applyAlignment="1">
      <alignment horizontal="center" vertical="center"/>
    </xf>
    <xf numFmtId="0" fontId="0" fillId="6" borderId="39" xfId="0" applyFill="1" applyBorder="1" applyAlignment="1">
      <alignment horizontal="center" vertical="center"/>
    </xf>
    <xf numFmtId="0" fontId="13" fillId="6" borderId="3" xfId="0" applyFont="1" applyFill="1" applyBorder="1" applyAlignment="1">
      <alignment vertical="top"/>
    </xf>
    <xf numFmtId="0" fontId="13" fillId="6" borderId="0" xfId="0" applyFont="1" applyFill="1" applyAlignment="1">
      <alignment vertical="top"/>
    </xf>
    <xf numFmtId="0" fontId="13" fillId="6" borderId="40" xfId="0" applyFont="1" applyFill="1" applyBorder="1" applyAlignment="1">
      <alignment vertical="top"/>
    </xf>
    <xf numFmtId="0" fontId="0" fillId="6" borderId="2" xfId="0" applyFill="1" applyBorder="1" applyAlignment="1">
      <alignment horizontal="center" vertical="center"/>
    </xf>
    <xf numFmtId="0" fontId="13" fillId="0" borderId="0" xfId="0" applyFont="1" applyAlignment="1">
      <alignment vertical="top"/>
    </xf>
    <xf numFmtId="0" fontId="13" fillId="0" borderId="40" xfId="47" applyFont="1" applyFill="1" applyBorder="1" applyAlignment="1">
      <alignment horizontal="left" vertical="center"/>
    </xf>
    <xf numFmtId="0" fontId="13" fillId="0" borderId="79" xfId="47" applyFont="1" applyFill="1" applyBorder="1" applyAlignment="1">
      <alignment horizontal="center" vertical="center"/>
    </xf>
    <xf numFmtId="0" fontId="13" fillId="0" borderId="80" xfId="47" applyFont="1" applyFill="1" applyBorder="1" applyAlignment="1">
      <alignment horizontal="center" vertical="center"/>
    </xf>
    <xf numFmtId="0" fontId="13" fillId="6" borderId="39" xfId="0" applyFont="1" applyFill="1" applyBorder="1" applyAlignment="1">
      <alignment vertical="center"/>
    </xf>
    <xf numFmtId="0" fontId="13" fillId="6" borderId="0" xfId="0" applyFont="1" applyFill="1" applyAlignment="1">
      <alignment vertical="center"/>
    </xf>
    <xf numFmtId="0" fontId="13" fillId="0" borderId="81" xfId="47" applyFont="1" applyFill="1" applyBorder="1" applyAlignment="1">
      <alignment horizontal="center" vertical="center"/>
    </xf>
    <xf numFmtId="0" fontId="13" fillId="0" borderId="82" xfId="47" applyFont="1" applyFill="1" applyBorder="1" applyAlignment="1">
      <alignment horizontal="center" vertical="center"/>
    </xf>
    <xf numFmtId="0" fontId="13" fillId="6" borderId="7" xfId="0" applyFont="1" applyFill="1" applyBorder="1" applyAlignment="1">
      <alignment vertical="top"/>
    </xf>
    <xf numFmtId="0" fontId="13" fillId="6" borderId="8" xfId="0" applyFont="1" applyFill="1" applyBorder="1" applyAlignment="1">
      <alignment vertical="top"/>
    </xf>
    <xf numFmtId="0" fontId="13" fillId="6" borderId="23" xfId="0" applyFont="1" applyFill="1" applyBorder="1" applyAlignment="1">
      <alignment vertical="top"/>
    </xf>
    <xf numFmtId="0" fontId="13" fillId="6" borderId="5" xfId="0" applyFont="1" applyFill="1" applyBorder="1" applyAlignment="1">
      <alignment vertical="top"/>
    </xf>
    <xf numFmtId="0" fontId="13" fillId="0" borderId="7" xfId="47" applyFont="1" applyFill="1" applyBorder="1" applyAlignment="1">
      <alignment vertical="center"/>
    </xf>
    <xf numFmtId="0" fontId="13" fillId="6" borderId="60" xfId="0" applyFont="1" applyFill="1" applyBorder="1" applyAlignment="1">
      <alignment vertical="center"/>
    </xf>
    <xf numFmtId="0" fontId="13" fillId="6" borderId="75" xfId="0" applyFont="1" applyFill="1" applyBorder="1" applyAlignment="1">
      <alignment vertical="top"/>
    </xf>
    <xf numFmtId="0" fontId="13" fillId="6" borderId="75" xfId="0" applyFont="1" applyFill="1" applyBorder="1" applyAlignment="1">
      <alignment vertical="center"/>
    </xf>
    <xf numFmtId="0" fontId="13" fillId="6" borderId="61" xfId="0" applyFont="1" applyFill="1" applyBorder="1" applyAlignment="1">
      <alignment vertical="center"/>
    </xf>
    <xf numFmtId="0" fontId="0" fillId="6" borderId="23" xfId="0" applyFill="1" applyBorder="1" applyAlignment="1">
      <alignment horizontal="left" vertical="center"/>
    </xf>
    <xf numFmtId="0" fontId="13" fillId="6" borderId="76" xfId="0" applyFont="1" applyFill="1" applyBorder="1" applyAlignment="1">
      <alignment vertical="top"/>
    </xf>
    <xf numFmtId="0" fontId="0" fillId="6" borderId="7" xfId="0" applyFill="1" applyBorder="1" applyAlignment="1">
      <alignment horizontal="left" vertical="center"/>
    </xf>
    <xf numFmtId="0" fontId="21" fillId="0" borderId="0" xfId="49" applyFont="1" applyAlignment="1">
      <alignment horizontal="center" vertical="center"/>
    </xf>
    <xf numFmtId="0" fontId="4" fillId="0" borderId="83" xfId="49" applyFont="1" applyBorder="1" applyAlignment="1">
      <alignment horizontal="center" vertical="center"/>
    </xf>
    <xf numFmtId="0" fontId="4" fillId="0" borderId="84" xfId="49" applyFont="1" applyBorder="1" applyAlignment="1">
      <alignment horizontal="left" vertical="center"/>
    </xf>
    <xf numFmtId="0" fontId="4" fillId="0" borderId="85" xfId="49" applyFont="1" applyBorder="1" applyAlignment="1">
      <alignment horizontal="left" vertical="center"/>
    </xf>
    <xf numFmtId="0" fontId="4" fillId="0" borderId="86" xfId="49" applyFont="1" applyBorder="1" applyAlignment="1">
      <alignment horizontal="left" vertical="center"/>
    </xf>
    <xf numFmtId="0" fontId="4" fillId="0" borderId="87" xfId="49" applyFont="1" applyBorder="1" applyAlignment="1">
      <alignment horizontal="left" vertical="center"/>
    </xf>
    <xf numFmtId="0" fontId="22" fillId="0" borderId="0" xfId="49" applyFont="1" applyBorder="1" applyAlignment="1">
      <alignment horizontal="left" vertical="center"/>
    </xf>
    <xf numFmtId="0" fontId="4" fillId="0" borderId="83" xfId="49" applyFont="1" applyBorder="1" applyAlignment="1">
      <alignment horizontal="right" vertical="center"/>
    </xf>
    <xf numFmtId="0" fontId="4" fillId="0" borderId="88" xfId="49" applyFont="1" applyBorder="1" applyAlignment="1">
      <alignment horizontal="right" vertical="center"/>
    </xf>
    <xf numFmtId="0" fontId="4" fillId="0" borderId="86" xfId="49" applyFont="1" applyBorder="1" applyAlignment="1">
      <alignment horizontal="right" vertical="center"/>
    </xf>
    <xf numFmtId="0" fontId="4" fillId="0" borderId="88" xfId="49" applyFont="1" applyBorder="1" applyAlignment="1">
      <alignment horizontal="center" vertical="center"/>
    </xf>
    <xf numFmtId="0" fontId="4" fillId="0" borderId="86" xfId="49" applyFont="1" applyBorder="1" applyAlignment="1">
      <alignment horizontal="center" vertical="center"/>
    </xf>
    <xf numFmtId="0" fontId="4" fillId="0" borderId="89" xfId="49" applyFont="1" applyBorder="1" applyAlignment="1">
      <alignment horizontal="center" vertical="center"/>
    </xf>
    <xf numFmtId="0" fontId="4" fillId="0" borderId="90" xfId="49" applyFont="1" applyBorder="1" applyAlignment="1">
      <alignment horizontal="center" vertical="center"/>
    </xf>
    <xf numFmtId="0" fontId="4" fillId="0" borderId="91" xfId="49" applyFont="1" applyBorder="1" applyAlignment="1">
      <alignment horizontal="center" vertical="center"/>
    </xf>
    <xf numFmtId="0" fontId="13" fillId="0" borderId="0" xfId="58" applyFont="1">
      <alignment vertical="center"/>
    </xf>
    <xf numFmtId="0" fontId="23" fillId="0" borderId="0" xfId="0" applyFont="1">
      <alignment vertical="center"/>
    </xf>
    <xf numFmtId="0" fontId="13" fillId="0" borderId="83" xfId="58" applyFont="1" applyBorder="1" applyAlignment="1">
      <alignment horizontal="center" vertical="center"/>
    </xf>
    <xf numFmtId="0" fontId="24" fillId="0" borderId="0" xfId="40" applyFont="1" applyFill="1" applyBorder="1" applyAlignment="1">
      <alignment horizontal="center" vertical="center"/>
    </xf>
    <xf numFmtId="0" fontId="23" fillId="0" borderId="0" xfId="0" applyFont="1" applyAlignment="1"/>
    <xf numFmtId="0" fontId="25" fillId="0" borderId="92" xfId="0" applyFont="1" applyBorder="1" applyAlignment="1">
      <alignment horizontal="left" vertical="center" wrapText="1"/>
    </xf>
    <xf numFmtId="0" fontId="25" fillId="0" borderId="93" xfId="0" applyFont="1" applyBorder="1" applyAlignment="1">
      <alignment horizontal="left" vertical="center" wrapText="1"/>
    </xf>
    <xf numFmtId="0" fontId="15" fillId="0" borderId="83" xfId="39" applyFont="1" applyBorder="1" applyAlignment="1">
      <alignment horizontal="left" vertical="center"/>
    </xf>
    <xf numFmtId="0" fontId="13" fillId="0" borderId="89" xfId="39" applyFont="1" applyBorder="1" applyAlignment="1">
      <alignment horizontal="left" vertical="center" wrapText="1"/>
    </xf>
    <xf numFmtId="0" fontId="25" fillId="0" borderId="94" xfId="0" applyFont="1" applyBorder="1" applyAlignment="1">
      <alignment horizontal="center" vertical="center"/>
    </xf>
    <xf numFmtId="0" fontId="15" fillId="0" borderId="0" xfId="58" applyFont="1" applyAlignment="1">
      <alignment horizontal="right" vertical="center"/>
    </xf>
    <xf numFmtId="0" fontId="13" fillId="0" borderId="0" xfId="53" applyFont="1"/>
    <xf numFmtId="0" fontId="13" fillId="0" borderId="35" xfId="53" applyFont="1" applyBorder="1" applyAlignment="1">
      <alignment horizontal="center" vertical="center"/>
    </xf>
    <xf numFmtId="0" fontId="13" fillId="0" borderId="3" xfId="53" applyFont="1" applyBorder="1" applyAlignment="1">
      <alignment horizontal="center" vertical="center"/>
    </xf>
    <xf numFmtId="0" fontId="13" fillId="0" borderId="3" xfId="53" applyFont="1" applyBorder="1" applyAlignment="1">
      <alignment horizontal="left" vertical="center"/>
    </xf>
    <xf numFmtId="0" fontId="13" fillId="0" borderId="5" xfId="53" applyFont="1" applyBorder="1" applyAlignment="1">
      <alignment horizontal="center"/>
    </xf>
    <xf numFmtId="0" fontId="25" fillId="0" borderId="0" xfId="53" applyFont="1" applyAlignment="1">
      <alignment horizontal="left" vertical="center" shrinkToFit="1"/>
    </xf>
    <xf numFmtId="0" fontId="25" fillId="0" borderId="0" xfId="53" applyFont="1" applyAlignment="1">
      <alignment horizontal="left"/>
    </xf>
    <xf numFmtId="0" fontId="13" fillId="0" borderId="39" xfId="53" applyFont="1" applyBorder="1" applyAlignment="1">
      <alignment horizontal="left" vertical="center"/>
    </xf>
    <xf numFmtId="0" fontId="13" fillId="0" borderId="0" xfId="53" applyFont="1" applyAlignment="1">
      <alignment horizontal="left" vertical="center" shrinkToFit="1"/>
    </xf>
    <xf numFmtId="0" fontId="13" fillId="0" borderId="40" xfId="53" applyFont="1" applyBorder="1"/>
    <xf numFmtId="0" fontId="13" fillId="0" borderId="1" xfId="53" applyFont="1" applyBorder="1" applyAlignment="1">
      <alignment vertical="center"/>
    </xf>
    <xf numFmtId="0" fontId="25" fillId="0" borderId="0" xfId="53" applyFont="1"/>
    <xf numFmtId="0" fontId="13" fillId="0" borderId="28" xfId="53" applyFont="1" applyBorder="1" applyAlignment="1">
      <alignment vertical="center"/>
    </xf>
    <xf numFmtId="0" fontId="15" fillId="0" borderId="35" xfId="53" applyFont="1" applyBorder="1" applyAlignment="1">
      <alignment horizontal="left" vertical="center" shrinkToFit="1"/>
    </xf>
    <xf numFmtId="0" fontId="13" fillId="0" borderId="6" xfId="53" applyFont="1" applyBorder="1" applyAlignment="1">
      <alignment vertical="center"/>
    </xf>
    <xf numFmtId="0" fontId="13" fillId="0" borderId="1" xfId="53" applyFont="1" applyBorder="1" applyAlignment="1">
      <alignment horizontal="right" vertical="center"/>
    </xf>
    <xf numFmtId="0" fontId="26" fillId="0" borderId="28" xfId="53" applyFont="1" applyBorder="1" applyAlignment="1">
      <alignment vertical="center"/>
    </xf>
    <xf numFmtId="0" fontId="13" fillId="0" borderId="28" xfId="53" applyFont="1" applyBorder="1" applyAlignment="1">
      <alignment horizontal="right" vertical="center"/>
    </xf>
    <xf numFmtId="0" fontId="25" fillId="0" borderId="35" xfId="53" applyFont="1" applyBorder="1" applyAlignment="1">
      <alignment horizontal="left" vertical="center" shrinkToFit="1"/>
    </xf>
    <xf numFmtId="0" fontId="13" fillId="0" borderId="6" xfId="53" applyFont="1" applyBorder="1" applyAlignment="1">
      <alignment horizontal="right" vertical="center"/>
    </xf>
    <xf numFmtId="0" fontId="24" fillId="0" borderId="39" xfId="53" applyFont="1" applyBorder="1" applyAlignment="1">
      <alignment horizontal="center" vertical="center"/>
    </xf>
    <xf numFmtId="0" fontId="24" fillId="0" borderId="0" xfId="53" applyFont="1" applyAlignment="1">
      <alignment horizontal="center" vertical="center"/>
    </xf>
    <xf numFmtId="0" fontId="15" fillId="0" borderId="0" xfId="53" applyFont="1" applyAlignment="1">
      <alignment horizontal="center" vertical="center"/>
    </xf>
    <xf numFmtId="0" fontId="15" fillId="0" borderId="0" xfId="53" applyFont="1" applyAlignment="1">
      <alignment vertical="center"/>
    </xf>
    <xf numFmtId="0" fontId="13" fillId="0" borderId="8" xfId="53" applyFont="1" applyBorder="1" applyAlignment="1">
      <alignment horizontal="left" vertical="center"/>
    </xf>
    <xf numFmtId="0" fontId="13" fillId="0" borderId="8" xfId="53" applyFont="1" applyBorder="1" applyAlignment="1">
      <alignment vertical="center"/>
    </xf>
    <xf numFmtId="0" fontId="13" fillId="0" borderId="23" xfId="53" applyFont="1" applyBorder="1"/>
    <xf numFmtId="0" fontId="25" fillId="0" borderId="0" xfId="53" applyFont="1" applyAlignment="1">
      <alignment horizontal="left" vertical="center" wrapText="1"/>
    </xf>
    <xf numFmtId="0" fontId="25" fillId="0" borderId="0" xfId="53" applyFont="1" applyAlignment="1">
      <alignment vertical="center" wrapText="1"/>
    </xf>
    <xf numFmtId="0" fontId="15" fillId="0" borderId="0" xfId="0" applyFont="1" applyAlignment="1">
      <alignment horizontal="left" vertical="center"/>
    </xf>
    <xf numFmtId="0" fontId="27" fillId="0" borderId="0" xfId="55" applyFont="1" applyAlignment="1">
      <alignment horizontal="center" vertical="center" wrapText="1"/>
    </xf>
    <xf numFmtId="0" fontId="15" fillId="0" borderId="2" xfId="55" applyFont="1" applyBorder="1" applyAlignment="1">
      <alignment horizontal="left" vertical="center"/>
    </xf>
    <xf numFmtId="0" fontId="15" fillId="0" borderId="3" xfId="55" applyFont="1" applyBorder="1" applyAlignment="1">
      <alignment horizontal="left" vertical="center"/>
    </xf>
    <xf numFmtId="0" fontId="15" fillId="0" borderId="5" xfId="55" applyFont="1" applyBorder="1" applyAlignment="1">
      <alignment horizontal="left" vertical="center"/>
    </xf>
    <xf numFmtId="0" fontId="15" fillId="0" borderId="39" xfId="55" applyFont="1" applyBorder="1" applyAlignment="1">
      <alignment horizontal="left" vertical="top" wrapText="1"/>
    </xf>
    <xf numFmtId="0" fontId="15" fillId="0" borderId="0" xfId="55" applyFont="1" applyAlignment="1">
      <alignment horizontal="left" vertical="top" wrapText="1"/>
    </xf>
    <xf numFmtId="0" fontId="4" fillId="0" borderId="0" xfId="55" applyFont="1"/>
    <xf numFmtId="0" fontId="15" fillId="0" borderId="39" xfId="55" applyFont="1" applyBorder="1" applyAlignment="1">
      <alignment horizontal="left" vertical="center"/>
    </xf>
    <xf numFmtId="49" fontId="15" fillId="0" borderId="0" xfId="55" applyNumberFormat="1" applyFont="1" applyAlignment="1">
      <alignment horizontal="left" vertical="center"/>
    </xf>
    <xf numFmtId="49" fontId="13" fillId="0" borderId="0" xfId="55" applyNumberFormat="1" applyFont="1" applyAlignment="1">
      <alignment horizontal="left" vertical="center"/>
    </xf>
    <xf numFmtId="49" fontId="15" fillId="0" borderId="40" xfId="55" applyNumberFormat="1" applyFont="1" applyBorder="1" applyAlignment="1">
      <alignment horizontal="left" vertical="center"/>
    </xf>
    <xf numFmtId="0" fontId="15" fillId="0" borderId="1" xfId="55" applyFont="1" applyBorder="1" applyAlignment="1">
      <alignment vertical="center"/>
    </xf>
    <xf numFmtId="0" fontId="15" fillId="0" borderId="0" xfId="55" applyFont="1" applyBorder="1" applyAlignment="1">
      <alignment horizontal="left" vertical="top" wrapText="1"/>
    </xf>
    <xf numFmtId="0" fontId="15" fillId="0" borderId="40" xfId="55" applyFont="1" applyBorder="1" applyAlignment="1">
      <alignment horizontal="left" vertical="top" wrapText="1"/>
    </xf>
    <xf numFmtId="0" fontId="15" fillId="0" borderId="28" xfId="55" applyFont="1" applyBorder="1" applyAlignment="1">
      <alignment vertical="center"/>
    </xf>
    <xf numFmtId="0" fontId="23" fillId="0" borderId="0" xfId="55" applyFont="1" applyAlignment="1">
      <alignment horizontal="left" vertical="center"/>
    </xf>
    <xf numFmtId="0" fontId="23" fillId="0" borderId="35" xfId="55" applyFont="1" applyBorder="1" applyAlignment="1">
      <alignment horizontal="center" vertical="center"/>
    </xf>
    <xf numFmtId="0" fontId="15" fillId="0" borderId="0" xfId="55" applyFont="1" applyAlignment="1">
      <alignment vertical="top" wrapText="1"/>
    </xf>
    <xf numFmtId="0" fontId="15" fillId="0" borderId="28" xfId="55" applyFont="1" applyBorder="1" applyAlignment="1">
      <alignment horizontal="left" vertical="center"/>
    </xf>
    <xf numFmtId="0" fontId="15" fillId="0" borderId="6" xfId="55" applyFont="1" applyBorder="1" applyAlignment="1">
      <alignment horizontal="left" vertical="center"/>
    </xf>
    <xf numFmtId="0" fontId="15" fillId="0" borderId="18" xfId="55" applyFont="1" applyBorder="1" applyAlignment="1">
      <alignment horizontal="left" vertical="center"/>
    </xf>
    <xf numFmtId="0" fontId="15" fillId="0" borderId="40" xfId="55" applyFont="1" applyBorder="1" applyAlignment="1">
      <alignment horizontal="left" vertical="center"/>
    </xf>
    <xf numFmtId="0" fontId="15" fillId="0" borderId="3" xfId="55" applyFont="1" applyBorder="1" applyAlignment="1">
      <alignment horizontal="center" vertical="center"/>
    </xf>
    <xf numFmtId="0" fontId="15" fillId="0" borderId="5" xfId="55" applyFont="1" applyBorder="1" applyAlignment="1">
      <alignment horizontal="center" vertical="center"/>
    </xf>
    <xf numFmtId="0" fontId="13" fillId="0" borderId="6" xfId="55" applyFont="1" applyBorder="1" applyAlignment="1">
      <alignment horizontal="left" vertical="center"/>
    </xf>
    <xf numFmtId="0" fontId="15" fillId="0" borderId="40" xfId="55" applyFont="1" applyBorder="1" applyAlignment="1">
      <alignment horizontal="center" vertical="center"/>
    </xf>
    <xf numFmtId="0" fontId="15" fillId="0" borderId="8" xfId="55" applyFont="1" applyBorder="1" applyAlignment="1">
      <alignment horizontal="left" vertical="center"/>
    </xf>
    <xf numFmtId="0" fontId="15" fillId="0" borderId="23" xfId="55" applyFont="1" applyBorder="1" applyAlignment="1">
      <alignment horizontal="left" vertical="center"/>
    </xf>
    <xf numFmtId="0" fontId="13" fillId="0" borderId="3" xfId="54" applyFont="1" applyBorder="1" applyAlignment="1">
      <alignment horizontal="center" vertical="center" wrapText="1"/>
    </xf>
    <xf numFmtId="0" fontId="13" fillId="0" borderId="5" xfId="54" applyFont="1" applyBorder="1" applyAlignment="1">
      <alignment horizontal="center" vertical="center" wrapText="1"/>
    </xf>
    <xf numFmtId="0" fontId="13" fillId="0" borderId="40" xfId="54" applyFont="1" applyBorder="1" applyAlignment="1">
      <alignment horizontal="center" vertical="center" wrapText="1"/>
    </xf>
    <xf numFmtId="0" fontId="13" fillId="0" borderId="8" xfId="54" applyFont="1" applyBorder="1" applyAlignment="1">
      <alignment horizontal="center" vertical="center" wrapText="1"/>
    </xf>
    <xf numFmtId="0" fontId="13" fillId="0" borderId="23" xfId="54" applyFont="1" applyBorder="1" applyAlignment="1">
      <alignment horizontal="center" vertical="center" wrapText="1"/>
    </xf>
    <xf numFmtId="0" fontId="13" fillId="0" borderId="8" xfId="54" applyFont="1" applyBorder="1" applyAlignment="1">
      <alignment horizontal="center" vertical="center"/>
    </xf>
    <xf numFmtId="0" fontId="13" fillId="0" borderId="35" xfId="54" applyFont="1" applyBorder="1" applyAlignment="1">
      <alignment horizontal="left" vertical="center" wrapText="1"/>
    </xf>
    <xf numFmtId="0" fontId="13" fillId="0" borderId="35" xfId="54" applyFont="1" applyBorder="1" applyAlignment="1">
      <alignment horizontal="left" vertical="center"/>
    </xf>
    <xf numFmtId="0" fontId="13" fillId="0" borderId="8" xfId="54" applyFont="1" applyBorder="1" applyAlignment="1">
      <alignment vertical="center" wrapText="1"/>
    </xf>
    <xf numFmtId="0" fontId="13" fillId="0" borderId="38" xfId="54" applyFont="1" applyBorder="1" applyAlignment="1">
      <alignment horizontal="center" vertical="center"/>
    </xf>
    <xf numFmtId="0" fontId="28" fillId="0" borderId="2" xfId="54" applyFont="1" applyBorder="1" applyAlignment="1">
      <alignment horizontal="left" vertical="center" wrapText="1"/>
    </xf>
    <xf numFmtId="0" fontId="13" fillId="0" borderId="3" xfId="54" applyFont="1" applyBorder="1" applyAlignment="1">
      <alignment vertical="center"/>
    </xf>
    <xf numFmtId="0" fontId="28" fillId="0" borderId="3" xfId="54" applyFont="1" applyBorder="1" applyAlignment="1">
      <alignment horizontal="left" vertical="center" wrapText="1"/>
    </xf>
    <xf numFmtId="0" fontId="13" fillId="0" borderId="18" xfId="54" applyFont="1" applyBorder="1" applyAlignment="1">
      <alignment horizontal="left" vertical="center"/>
    </xf>
    <xf numFmtId="0" fontId="13" fillId="0" borderId="5" xfId="54" applyFont="1" applyBorder="1" applyAlignment="1">
      <alignment vertical="center" wrapText="1"/>
    </xf>
    <xf numFmtId="0" fontId="28" fillId="0" borderId="39" xfId="54" applyFont="1" applyBorder="1" applyAlignment="1">
      <alignment horizontal="left" vertical="center" wrapText="1"/>
    </xf>
    <xf numFmtId="0" fontId="28" fillId="0" borderId="0" xfId="54" applyFont="1" applyAlignment="1">
      <alignment horizontal="left" vertical="center" wrapText="1"/>
    </xf>
    <xf numFmtId="0" fontId="28" fillId="0" borderId="7" xfId="54" applyFont="1" applyBorder="1" applyAlignment="1">
      <alignment horizontal="left" vertical="center" wrapText="1"/>
    </xf>
    <xf numFmtId="0" fontId="28" fillId="0" borderId="8" xfId="54" applyFont="1" applyBorder="1" applyAlignment="1">
      <alignment horizontal="left" vertical="center" wrapText="1"/>
    </xf>
    <xf numFmtId="0" fontId="29" fillId="0" borderId="0" xfId="27" applyFont="1" applyAlignment="1">
      <alignment horizontal="center" vertical="center"/>
    </xf>
    <xf numFmtId="0" fontId="25" fillId="0" borderId="0" xfId="56" applyFont="1" applyAlignment="1">
      <alignment horizontal="left" vertical="center"/>
    </xf>
    <xf numFmtId="0" fontId="25" fillId="0" borderId="0" xfId="56" applyFont="1" applyAlignment="1">
      <alignment vertical="center"/>
    </xf>
    <xf numFmtId="0" fontId="25" fillId="0" borderId="39" xfId="56" applyFont="1" applyBorder="1" applyAlignment="1">
      <alignment horizontal="left" vertical="center" wrapText="1"/>
    </xf>
    <xf numFmtId="0" fontId="25" fillId="0" borderId="40" xfId="56" applyFont="1" applyBorder="1" applyAlignment="1">
      <alignment horizontal="left" vertical="top" wrapText="1"/>
    </xf>
    <xf numFmtId="0" fontId="25" fillId="0" borderId="28" xfId="56" applyFont="1" applyBorder="1" applyAlignment="1">
      <alignment horizontal="left" vertical="center" wrapText="1"/>
    </xf>
    <xf numFmtId="0" fontId="25" fillId="0" borderId="28" xfId="56" applyFont="1" applyBorder="1" applyAlignment="1">
      <alignment vertical="center" wrapText="1"/>
    </xf>
    <xf numFmtId="0" fontId="25" fillId="0" borderId="40" xfId="56" applyFont="1" applyBorder="1" applyAlignment="1">
      <alignment horizontal="left" vertical="center" wrapText="1"/>
    </xf>
    <xf numFmtId="0" fontId="25" fillId="0" borderId="7" xfId="56" applyFont="1" applyBorder="1" applyAlignment="1">
      <alignment horizontal="left" vertical="center" wrapText="1"/>
    </xf>
    <xf numFmtId="0" fontId="25" fillId="0" borderId="8" xfId="56" applyFont="1" applyBorder="1" applyAlignment="1">
      <alignment horizontal="left" vertical="center" wrapText="1"/>
    </xf>
    <xf numFmtId="0" fontId="25" fillId="0" borderId="23" xfId="56" applyFont="1" applyBorder="1" applyAlignment="1">
      <alignment horizontal="left" vertical="center" wrapText="1"/>
    </xf>
    <xf numFmtId="0" fontId="25" fillId="0" borderId="6" xfId="56" applyFont="1" applyBorder="1" applyAlignment="1">
      <alignment horizontal="left" vertical="center" wrapText="1"/>
    </xf>
    <xf numFmtId="0" fontId="25" fillId="0" borderId="6" xfId="56" applyFont="1" applyBorder="1" applyAlignment="1">
      <alignment vertical="center" wrapText="1"/>
    </xf>
    <xf numFmtId="0" fontId="13" fillId="0" borderId="0" xfId="34" applyFont="1" applyFill="1" applyBorder="1" applyAlignment="1">
      <alignment horizontal="center" vertical="center" wrapText="1"/>
    </xf>
    <xf numFmtId="0" fontId="23" fillId="0" borderId="0" xfId="34" applyFont="1" applyFill="1" applyBorder="1" applyAlignment="1">
      <alignment vertical="center"/>
    </xf>
    <xf numFmtId="0" fontId="25" fillId="0" borderId="0" xfId="34" applyFont="1" applyFill="1" applyBorder="1" applyAlignment="1">
      <alignment horizontal="center" vertical="top" wrapText="1"/>
    </xf>
    <xf numFmtId="0" fontId="25" fillId="0" borderId="0" xfId="34" applyFont="1" applyFill="1" applyBorder="1" applyAlignment="1">
      <alignment horizontal="center" vertical="top"/>
    </xf>
    <xf numFmtId="0" fontId="25" fillId="0" borderId="0" xfId="34" applyFont="1" applyFill="1" applyBorder="1" applyAlignment="1">
      <alignment vertical="top"/>
    </xf>
    <xf numFmtId="0" fontId="25" fillId="0" borderId="0" xfId="34" applyFont="1" applyFill="1" applyBorder="1" applyAlignment="1">
      <alignment vertical="top" wrapText="1"/>
    </xf>
    <xf numFmtId="0" fontId="26" fillId="0" borderId="1" xfId="34" applyFont="1" applyFill="1" applyBorder="1" applyAlignment="1">
      <alignment horizontal="left" vertical="center"/>
    </xf>
    <xf numFmtId="0" fontId="15" fillId="0" borderId="2" xfId="34" applyFont="1" applyFill="1" applyBorder="1" applyAlignment="1">
      <alignment vertical="center" wrapText="1"/>
    </xf>
    <xf numFmtId="0" fontId="15" fillId="0" borderId="5" xfId="34" applyFont="1" applyFill="1" applyBorder="1" applyAlignment="1">
      <alignment vertical="center" wrapText="1"/>
    </xf>
    <xf numFmtId="0" fontId="26" fillId="0" borderId="28" xfId="34" applyFont="1" applyFill="1" applyBorder="1" applyAlignment="1">
      <alignment horizontal="left" vertical="center"/>
    </xf>
    <xf numFmtId="0" fontId="15" fillId="0" borderId="39" xfId="34" applyFont="1" applyFill="1" applyBorder="1" applyAlignment="1">
      <alignment vertical="center" wrapText="1"/>
    </xf>
    <xf numFmtId="0" fontId="15" fillId="0" borderId="40" xfId="34" applyFont="1" applyFill="1" applyBorder="1" applyAlignment="1">
      <alignment vertical="center" wrapText="1"/>
    </xf>
    <xf numFmtId="0" fontId="13" fillId="0" borderId="37" xfId="34" applyFont="1" applyFill="1" applyBorder="1" applyAlignment="1">
      <alignment horizontal="center" vertical="center"/>
    </xf>
    <xf numFmtId="0" fontId="23" fillId="0" borderId="39" xfId="34" applyFont="1" applyFill="1" applyBorder="1" applyAlignment="1">
      <alignment horizontal="left" vertical="center" wrapText="1"/>
    </xf>
    <xf numFmtId="0" fontId="26" fillId="0" borderId="1" xfId="34" applyFont="1" applyFill="1" applyBorder="1" applyAlignment="1">
      <alignment vertical="center" wrapText="1"/>
    </xf>
    <xf numFmtId="0" fontId="26" fillId="0" borderId="5" xfId="34" applyFont="1" applyFill="1" applyBorder="1" applyAlignment="1">
      <alignment horizontal="left" vertical="center"/>
    </xf>
    <xf numFmtId="0" fontId="26" fillId="0" borderId="35" xfId="34" applyFont="1" applyFill="1" applyBorder="1" applyAlignment="1">
      <alignment vertical="center" wrapText="1"/>
    </xf>
    <xf numFmtId="0" fontId="26" fillId="0" borderId="1" xfId="34" applyFont="1" applyFill="1" applyBorder="1" applyAlignment="1">
      <alignment horizontal="left" vertical="center" wrapText="1"/>
    </xf>
    <xf numFmtId="0" fontId="26" fillId="0" borderId="40" xfId="34" applyFont="1" applyFill="1" applyBorder="1" applyAlignment="1">
      <alignment horizontal="left" vertical="center"/>
    </xf>
    <xf numFmtId="0" fontId="26" fillId="0" borderId="5" xfId="34" applyFont="1" applyFill="1" applyBorder="1" applyAlignment="1">
      <alignment horizontal="left" vertical="center" wrapText="1"/>
    </xf>
    <xf numFmtId="0" fontId="26" fillId="0" borderId="28" xfId="34" applyFont="1" applyFill="1" applyBorder="1" applyAlignment="1">
      <alignment vertical="center" wrapText="1"/>
    </xf>
    <xf numFmtId="0" fontId="26" fillId="0" borderId="28" xfId="34" applyFont="1" applyFill="1" applyBorder="1" applyAlignment="1">
      <alignment horizontal="left" vertical="center" wrapText="1"/>
    </xf>
    <xf numFmtId="0" fontId="26" fillId="0" borderId="40" xfId="34" applyFont="1" applyFill="1" applyBorder="1" applyAlignment="1">
      <alignment horizontal="left" vertical="center" wrapText="1"/>
    </xf>
    <xf numFmtId="0" fontId="26" fillId="0" borderId="40" xfId="34" applyFont="1" applyFill="1" applyBorder="1" applyAlignment="1">
      <alignment vertical="center"/>
    </xf>
    <xf numFmtId="177" fontId="13" fillId="0" borderId="0" xfId="34" applyNumberFormat="1" applyFont="1" applyFill="1" applyBorder="1" applyAlignment="1">
      <alignment vertical="center"/>
    </xf>
    <xf numFmtId="177" fontId="13" fillId="0" borderId="40" xfId="34" applyNumberFormat="1" applyFont="1" applyFill="1" applyBorder="1" applyAlignment="1">
      <alignment vertical="center"/>
    </xf>
    <xf numFmtId="0" fontId="26" fillId="0" borderId="6" xfId="34" applyFont="1" applyFill="1" applyBorder="1" applyAlignment="1">
      <alignment vertical="center" wrapText="1"/>
    </xf>
    <xf numFmtId="0" fontId="26" fillId="0" borderId="39" xfId="34" applyFont="1" applyFill="1" applyBorder="1" applyAlignment="1">
      <alignment vertical="center"/>
    </xf>
    <xf numFmtId="0" fontId="15" fillId="0" borderId="7" xfId="34" applyFont="1" applyFill="1" applyBorder="1" applyAlignment="1">
      <alignment vertical="center" wrapText="1"/>
    </xf>
    <xf numFmtId="0" fontId="15" fillId="0" borderId="23" xfId="34" applyFont="1" applyFill="1" applyBorder="1" applyAlignment="1">
      <alignment vertical="center" wrapText="1"/>
    </xf>
    <xf numFmtId="0" fontId="13" fillId="0" borderId="2" xfId="47" applyFont="1" applyFill="1" applyBorder="1" applyAlignment="1">
      <alignment vertical="center"/>
    </xf>
    <xf numFmtId="0" fontId="13" fillId="0" borderId="5" xfId="0" applyFont="1" applyBorder="1" applyAlignment="1">
      <alignment vertical="center"/>
    </xf>
    <xf numFmtId="0" fontId="15" fillId="0" borderId="0" xfId="33" applyFont="1" applyFill="1" applyBorder="1" applyAlignment="1">
      <alignment horizontal="center" vertical="center"/>
    </xf>
    <xf numFmtId="0" fontId="26" fillId="0" borderId="6" xfId="34" applyFont="1" applyFill="1" applyBorder="1" applyAlignment="1">
      <alignment horizontal="left" vertical="center"/>
    </xf>
    <xf numFmtId="0" fontId="26" fillId="0" borderId="6" xfId="34" applyFont="1" applyFill="1" applyBorder="1" applyAlignment="1">
      <alignment vertical="center"/>
    </xf>
    <xf numFmtId="0" fontId="26" fillId="0" borderId="7" xfId="34" applyFont="1" applyFill="1" applyBorder="1" applyAlignment="1">
      <alignment vertical="center"/>
    </xf>
    <xf numFmtId="0" fontId="26" fillId="0" borderId="23" xfId="34" applyFont="1" applyFill="1" applyBorder="1" applyAlignment="1">
      <alignment horizontal="left" vertical="center"/>
    </xf>
    <xf numFmtId="0" fontId="13" fillId="0" borderId="23" xfId="34" applyFont="1" applyFill="1" applyBorder="1" applyAlignment="1">
      <alignment vertical="center"/>
    </xf>
    <xf numFmtId="0" fontId="23" fillId="0" borderId="8" xfId="34" applyFont="1" applyFill="1" applyBorder="1" applyAlignment="1">
      <alignment vertical="center" shrinkToFit="1"/>
    </xf>
    <xf numFmtId="0" fontId="20" fillId="0" borderId="0" xfId="21" applyFont="1">
      <alignment vertical="center"/>
    </xf>
    <xf numFmtId="0" fontId="30" fillId="0" borderId="0" xfId="0" applyFont="1">
      <alignment vertical="center"/>
    </xf>
    <xf numFmtId="0" fontId="31" fillId="0" borderId="0" xfId="63" applyFont="1" applyAlignment="1">
      <alignment vertical="center"/>
    </xf>
    <xf numFmtId="0" fontId="20" fillId="0" borderId="0" xfId="21" applyFont="1" applyAlignment="1">
      <alignment horizontal="right" vertical="center"/>
    </xf>
    <xf numFmtId="0" fontId="20" fillId="0" borderId="83" xfId="63" applyFont="1" applyBorder="1">
      <alignment vertical="center"/>
    </xf>
    <xf numFmtId="0" fontId="20" fillId="0" borderId="83" xfId="63" applyFont="1" applyBorder="1" applyAlignment="1">
      <alignment horizontal="center" vertical="center"/>
    </xf>
    <xf numFmtId="0" fontId="20" fillId="0" borderId="89" xfId="63" applyFont="1" applyBorder="1" applyAlignment="1">
      <alignment horizontal="center" vertical="center"/>
    </xf>
    <xf numFmtId="0" fontId="32" fillId="0" borderId="0" xfId="63" applyFont="1">
      <alignment vertical="center"/>
    </xf>
    <xf numFmtId="0" fontId="32" fillId="0" borderId="0" xfId="63" applyFont="1" applyBorder="1" applyAlignment="1">
      <alignment horizontal="left" vertical="top" wrapText="1"/>
    </xf>
    <xf numFmtId="0" fontId="32" fillId="0" borderId="0" xfId="63" applyFont="1" applyBorder="1" applyAlignment="1">
      <alignment horizontal="left" vertical="top"/>
    </xf>
    <xf numFmtId="0" fontId="20" fillId="7" borderId="83" xfId="63" applyFont="1" applyFill="1" applyBorder="1" applyAlignment="1">
      <alignment horizontal="center" vertical="center"/>
    </xf>
    <xf numFmtId="0" fontId="20" fillId="7" borderId="1" xfId="63" applyFont="1" applyFill="1" applyBorder="1" applyAlignment="1" applyProtection="1">
      <alignment horizontal="center" vertical="center"/>
      <protection locked="0"/>
    </xf>
    <xf numFmtId="0" fontId="20" fillId="0" borderId="83" xfId="63" applyFont="1" applyBorder="1" applyAlignment="1">
      <alignment horizontal="center" vertical="center" wrapText="1"/>
    </xf>
    <xf numFmtId="0" fontId="20" fillId="0" borderId="1" xfId="63" applyFont="1" applyBorder="1">
      <alignment vertical="center"/>
    </xf>
    <xf numFmtId="0" fontId="20" fillId="7" borderId="6" xfId="63" applyFont="1" applyFill="1" applyBorder="1" applyAlignment="1" applyProtection="1">
      <alignment horizontal="center" vertical="center"/>
      <protection locked="0"/>
    </xf>
    <xf numFmtId="0" fontId="20" fillId="0" borderId="6" xfId="63" applyFont="1" applyBorder="1">
      <alignment vertical="center"/>
    </xf>
    <xf numFmtId="0" fontId="13" fillId="0" borderId="35" xfId="32" applyFont="1" applyFill="1" applyBorder="1" applyAlignment="1">
      <alignment vertical="center"/>
    </xf>
    <xf numFmtId="0" fontId="13" fillId="2" borderId="38" xfId="44" applyFont="1" applyFill="1" applyBorder="1" applyAlignment="1">
      <alignment horizontal="center" vertical="center" textRotation="255" wrapText="1"/>
    </xf>
    <xf numFmtId="0" fontId="13" fillId="2" borderId="18" xfId="44" applyFont="1" applyFill="1" applyBorder="1" applyAlignment="1">
      <alignment horizontal="center" vertical="center" textRotation="255" wrapText="1"/>
    </xf>
    <xf numFmtId="0" fontId="13" fillId="2" borderId="37" xfId="44" applyFont="1" applyFill="1" applyBorder="1" applyAlignment="1">
      <alignment horizontal="center" vertical="center" textRotation="255" wrapText="1"/>
    </xf>
    <xf numFmtId="0" fontId="13" fillId="0" borderId="18" xfId="31" applyFont="1" applyFill="1" applyBorder="1" applyAlignment="1">
      <alignment horizontal="center" vertical="center"/>
    </xf>
    <xf numFmtId="0" fontId="33" fillId="0" borderId="0" xfId="44" applyFont="1" applyBorder="1" applyAlignment="1">
      <alignment horizontal="center" vertical="center"/>
    </xf>
    <xf numFmtId="0" fontId="13" fillId="2" borderId="2" xfId="44" applyFont="1" applyFill="1" applyBorder="1" applyAlignment="1">
      <alignment horizontal="center" vertical="center"/>
    </xf>
    <xf numFmtId="0" fontId="13" fillId="2" borderId="3" xfId="44" applyFont="1" applyFill="1" applyBorder="1" applyAlignment="1">
      <alignment horizontal="center" vertical="center"/>
    </xf>
    <xf numFmtId="0" fontId="13" fillId="2" borderId="5" xfId="44" applyFont="1" applyFill="1" applyBorder="1" applyAlignment="1">
      <alignment horizontal="center" vertical="center"/>
    </xf>
    <xf numFmtId="0" fontId="13" fillId="2" borderId="39" xfId="44" applyFont="1" applyFill="1" applyBorder="1" applyAlignment="1">
      <alignment horizontal="center" vertical="center"/>
    </xf>
    <xf numFmtId="0" fontId="13" fillId="2" borderId="0" xfId="44" applyFont="1" applyFill="1" applyBorder="1" applyAlignment="1">
      <alignment horizontal="center" vertical="center"/>
    </xf>
    <xf numFmtId="0" fontId="13" fillId="2" borderId="40" xfId="44" applyFont="1" applyFill="1" applyBorder="1" applyAlignment="1">
      <alignment horizontal="center" vertical="center"/>
    </xf>
    <xf numFmtId="0" fontId="13" fillId="2" borderId="7" xfId="44" applyFont="1" applyFill="1" applyBorder="1" applyAlignment="1">
      <alignment horizontal="center" vertical="center"/>
    </xf>
    <xf numFmtId="0" fontId="13" fillId="2" borderId="8" xfId="44" applyFont="1" applyFill="1" applyBorder="1" applyAlignment="1">
      <alignment horizontal="center" vertical="center"/>
    </xf>
    <xf numFmtId="0" fontId="13" fillId="2" borderId="23" xfId="44" applyFont="1" applyFill="1" applyBorder="1" applyAlignment="1">
      <alignment horizontal="center" vertical="center"/>
    </xf>
    <xf numFmtId="0" fontId="13" fillId="2" borderId="1" xfId="44" applyFont="1" applyFill="1" applyBorder="1" applyAlignment="1">
      <alignment horizontal="left"/>
    </xf>
    <xf numFmtId="0" fontId="13" fillId="2" borderId="1" xfId="44" applyFont="1" applyFill="1" applyBorder="1" applyAlignment="1">
      <alignment horizontal="left" shrinkToFit="1"/>
    </xf>
    <xf numFmtId="0" fontId="13" fillId="2" borderId="1" xfId="44" applyFont="1" applyFill="1" applyBorder="1" applyAlignment="1">
      <alignment horizontal="center" vertical="center"/>
    </xf>
    <xf numFmtId="0" fontId="13" fillId="0" borderId="1" xfId="42" applyFont="1" applyFill="1" applyBorder="1" applyAlignment="1">
      <alignment horizontal="left"/>
    </xf>
    <xf numFmtId="0" fontId="13" fillId="2" borderId="28" xfId="44" applyFont="1" applyFill="1" applyBorder="1" applyAlignment="1">
      <alignment horizontal="left"/>
    </xf>
    <xf numFmtId="0" fontId="13" fillId="2" borderId="28" xfId="44" applyFont="1" applyFill="1" applyBorder="1" applyAlignment="1">
      <alignment horizontal="left" shrinkToFit="1"/>
    </xf>
    <xf numFmtId="0" fontId="13" fillId="2" borderId="28" xfId="44" applyFont="1" applyFill="1" applyBorder="1" applyAlignment="1">
      <alignment horizontal="center" vertical="center"/>
    </xf>
    <xf numFmtId="0" fontId="13" fillId="2" borderId="6" xfId="44" applyFont="1" applyFill="1" applyBorder="1" applyAlignment="1">
      <alignment horizontal="left"/>
    </xf>
    <xf numFmtId="0" fontId="13" fillId="2" borderId="6" xfId="44" applyFont="1" applyFill="1" applyBorder="1" applyAlignment="1">
      <alignment horizontal="left" shrinkToFit="1"/>
    </xf>
    <xf numFmtId="0" fontId="13" fillId="0" borderId="6" xfId="44" applyFont="1" applyBorder="1" applyAlignment="1">
      <alignment horizontal="left"/>
    </xf>
    <xf numFmtId="0" fontId="13" fillId="2" borderId="1" xfId="44" applyFont="1" applyFill="1" applyBorder="1" applyAlignment="1">
      <alignment horizontal="center"/>
    </xf>
    <xf numFmtId="0" fontId="13" fillId="2" borderId="28" xfId="44" applyFont="1" applyFill="1" applyBorder="1" applyAlignment="1">
      <alignment horizontal="center"/>
    </xf>
    <xf numFmtId="0" fontId="13" fillId="3" borderId="0" xfId="44" applyFont="1" applyFill="1"/>
    <xf numFmtId="0" fontId="13" fillId="2" borderId="6" xfId="44" applyFont="1" applyFill="1" applyBorder="1" applyAlignment="1">
      <alignment horizontal="center"/>
    </xf>
    <xf numFmtId="0" fontId="13" fillId="2" borderId="6" xfId="44" applyFont="1" applyFill="1" applyBorder="1" applyAlignment="1">
      <alignment horizontal="center" vertical="center"/>
    </xf>
    <xf numFmtId="0" fontId="13" fillId="2" borderId="28" xfId="44" applyFont="1" applyFill="1" applyBorder="1" applyAlignment="1">
      <alignment vertical="center"/>
    </xf>
    <xf numFmtId="0" fontId="13" fillId="2" borderId="6" xfId="44" applyFont="1" applyFill="1" applyBorder="1" applyAlignment="1">
      <alignment vertical="center"/>
    </xf>
    <xf numFmtId="0" fontId="13" fillId="0" borderId="2" xfId="39" applyFont="1" applyBorder="1" applyAlignment="1">
      <alignment horizontal="right" vertical="center"/>
    </xf>
    <xf numFmtId="0" fontId="13" fillId="0" borderId="5" xfId="39" applyFont="1" applyBorder="1" applyAlignment="1">
      <alignment horizontal="right" vertical="center"/>
    </xf>
    <xf numFmtId="0" fontId="13" fillId="0" borderId="3" xfId="39" applyFont="1" applyBorder="1" applyAlignment="1">
      <alignment horizontal="right" vertical="center"/>
    </xf>
    <xf numFmtId="0" fontId="25" fillId="0" borderId="0" xfId="39" applyFont="1" applyAlignment="1">
      <alignment horizontal="center" vertical="center"/>
    </xf>
    <xf numFmtId="0" fontId="13" fillId="0" borderId="0" xfId="39" applyFont="1" applyBorder="1">
      <alignment vertical="center"/>
    </xf>
    <xf numFmtId="0" fontId="13" fillId="0" borderId="35" xfId="39" applyFont="1" applyBorder="1" applyAlignment="1">
      <alignment horizontal="left" vertical="center" indent="3"/>
    </xf>
    <xf numFmtId="0" fontId="13" fillId="0" borderId="0" xfId="39" applyFont="1" applyBorder="1" applyAlignment="1">
      <alignment horizontal="right" vertical="center"/>
    </xf>
    <xf numFmtId="0" fontId="23" fillId="0" borderId="0" xfId="39" applyFont="1" applyAlignment="1">
      <alignment horizontal="center" vertical="center" wrapText="1"/>
    </xf>
    <xf numFmtId="0" fontId="23" fillId="0" borderId="42" xfId="39" applyFont="1" applyBorder="1" applyAlignment="1">
      <alignment horizontal="center" vertical="center"/>
    </xf>
    <xf numFmtId="0" fontId="13" fillId="0" borderId="95" xfId="39" applyFont="1" applyBorder="1" applyAlignment="1">
      <alignment horizontal="center" vertical="center"/>
    </xf>
    <xf numFmtId="0" fontId="13" fillId="0" borderId="96" xfId="39" applyFont="1" applyBorder="1" applyAlignment="1">
      <alignment horizontal="center" vertical="center"/>
    </xf>
    <xf numFmtId="0" fontId="23" fillId="0" borderId="0" xfId="39" applyFont="1" applyAlignment="1">
      <alignment horizontal="center" vertical="center"/>
    </xf>
    <xf numFmtId="0" fontId="13" fillId="0" borderId="97" xfId="39" applyFont="1" applyBorder="1" applyAlignment="1">
      <alignment horizontal="center" vertical="center"/>
    </xf>
    <xf numFmtId="0" fontId="13" fillId="0" borderId="98" xfId="39" applyFont="1" applyBorder="1" applyAlignment="1">
      <alignment horizontal="center" vertical="center"/>
    </xf>
    <xf numFmtId="0" fontId="3" fillId="6" borderId="0" xfId="51" applyFill="1">
      <alignment vertical="center"/>
    </xf>
    <xf numFmtId="0" fontId="35" fillId="6" borderId="0" xfId="51" applyFont="1" applyFill="1">
      <alignment vertical="center"/>
    </xf>
    <xf numFmtId="0" fontId="35" fillId="6" borderId="0" xfId="51" applyFont="1" applyFill="1" applyAlignment="1">
      <alignment vertical="center"/>
    </xf>
    <xf numFmtId="0" fontId="33" fillId="6" borderId="0" xfId="51" applyFont="1" applyFill="1" applyAlignment="1">
      <alignment horizontal="left" vertical="center"/>
    </xf>
    <xf numFmtId="0" fontId="35" fillId="8" borderId="35" xfId="51" applyFont="1" applyFill="1" applyBorder="1" applyAlignment="1">
      <alignment horizontal="left" vertical="center"/>
    </xf>
    <xf numFmtId="0" fontId="35" fillId="3" borderId="35" xfId="51" applyFont="1" applyFill="1" applyBorder="1" applyAlignment="1">
      <alignment horizontal="left" vertical="center"/>
    </xf>
    <xf numFmtId="0" fontId="36" fillId="6" borderId="0" xfId="51" applyFont="1" applyFill="1" applyAlignment="1">
      <alignment horizontal="left" vertical="center"/>
    </xf>
    <xf numFmtId="0" fontId="35" fillId="6" borderId="0" xfId="51" applyFont="1" applyFill="1" applyAlignment="1">
      <alignment horizontal="left" vertical="center"/>
    </xf>
    <xf numFmtId="0" fontId="18" fillId="6" borderId="0" xfId="51" applyFont="1" applyFill="1" applyAlignment="1">
      <alignment vertical="center"/>
    </xf>
    <xf numFmtId="0" fontId="35" fillId="6" borderId="35" xfId="51" applyFont="1" applyFill="1" applyBorder="1" applyAlignment="1">
      <alignment horizontal="center" vertical="center"/>
    </xf>
    <xf numFmtId="0" fontId="35" fillId="6" borderId="0" xfId="51" applyFont="1" applyFill="1" applyBorder="1" applyAlignment="1">
      <alignment horizontal="center" vertical="center"/>
    </xf>
    <xf numFmtId="0" fontId="37" fillId="6" borderId="0" xfId="51" applyFont="1" applyFill="1" applyAlignment="1">
      <alignment horizontal="left" vertical="center"/>
    </xf>
    <xf numFmtId="0" fontId="35" fillId="6" borderId="35" xfId="51" applyFont="1" applyFill="1" applyBorder="1" applyAlignment="1">
      <alignment horizontal="left" vertical="center"/>
    </xf>
    <xf numFmtId="0" fontId="35" fillId="6" borderId="0" xfId="51" applyFont="1" applyFill="1" applyBorder="1" applyAlignment="1">
      <alignment horizontal="left" vertical="center"/>
    </xf>
    <xf numFmtId="0" fontId="37" fillId="6" borderId="0" xfId="51" applyFont="1" applyFill="1" applyBorder="1">
      <alignment vertical="center"/>
    </xf>
    <xf numFmtId="0" fontId="35" fillId="6" borderId="0" xfId="51" applyFont="1" applyFill="1" applyAlignment="1">
      <alignment vertical="center" wrapText="1"/>
    </xf>
    <xf numFmtId="0" fontId="37" fillId="6" borderId="0" xfId="51" applyFont="1" applyFill="1">
      <alignment vertical="center"/>
    </xf>
    <xf numFmtId="0" fontId="35" fillId="9" borderId="0" xfId="51" applyFont="1" applyFill="1" applyAlignment="1">
      <alignment vertical="center" wrapText="1"/>
    </xf>
    <xf numFmtId="0" fontId="37" fillId="6" borderId="0" xfId="51" applyFont="1" applyFill="1" applyBorder="1" applyAlignment="1">
      <alignment vertical="center"/>
    </xf>
    <xf numFmtId="0" fontId="37" fillId="6" borderId="0" xfId="51" applyFont="1" applyFill="1" applyBorder="1" applyAlignment="1">
      <alignment vertical="center" shrinkToFit="1"/>
    </xf>
    <xf numFmtId="0" fontId="27" fillId="6" borderId="0" xfId="51" applyFont="1" applyFill="1" applyAlignment="1"/>
    <xf numFmtId="0" fontId="27" fillId="6" borderId="0" xfId="51" applyFont="1" applyFill="1">
      <alignment vertical="center"/>
    </xf>
    <xf numFmtId="0" fontId="27" fillId="6" borderId="0" xfId="51" applyFont="1" applyFill="1" applyAlignment="1">
      <alignment vertical="center" wrapText="1"/>
    </xf>
    <xf numFmtId="0" fontId="27" fillId="6" borderId="0" xfId="51" applyFont="1" applyFill="1" applyAlignment="1">
      <alignment horizontal="justify" vertical="center" wrapText="1"/>
    </xf>
    <xf numFmtId="0" fontId="35" fillId="0" borderId="0" xfId="51" applyFont="1">
      <alignment vertical="center"/>
    </xf>
    <xf numFmtId="0" fontId="17" fillId="0" borderId="0" xfId="51" applyFont="1">
      <alignment vertical="center"/>
    </xf>
    <xf numFmtId="0" fontId="29" fillId="0" borderId="0" xfId="51" applyFont="1">
      <alignment vertical="center"/>
    </xf>
    <xf numFmtId="0" fontId="17" fillId="0" borderId="0" xfId="51" applyFont="1" applyBorder="1" applyAlignment="1" applyProtection="1">
      <alignment horizontal="left" vertical="center"/>
    </xf>
    <xf numFmtId="0" fontId="17" fillId="6" borderId="0" xfId="51" applyFont="1" applyFill="1" applyBorder="1" applyAlignment="1" applyProtection="1">
      <alignment horizontal="left" vertical="center"/>
    </xf>
    <xf numFmtId="0" fontId="35" fillId="0" borderId="0" xfId="51" applyFont="1" applyProtection="1">
      <alignment vertical="center"/>
    </xf>
    <xf numFmtId="0" fontId="17" fillId="0" borderId="99" xfId="51" applyFont="1" applyBorder="1" applyAlignment="1">
      <alignment horizontal="center" vertical="center"/>
    </xf>
    <xf numFmtId="0" fontId="17" fillId="0" borderId="100" xfId="51" applyFont="1" applyBorder="1" applyAlignment="1">
      <alignment horizontal="center" vertical="center"/>
    </xf>
    <xf numFmtId="0" fontId="17" fillId="0" borderId="101" xfId="51" applyFont="1" applyBorder="1" applyAlignment="1">
      <alignment horizontal="center" vertical="center"/>
    </xf>
    <xf numFmtId="0" fontId="17" fillId="0" borderId="102" xfId="51" applyFont="1" applyBorder="1" applyAlignment="1">
      <alignment vertical="center"/>
    </xf>
    <xf numFmtId="0" fontId="17" fillId="0" borderId="103" xfId="51" applyFont="1" applyBorder="1" applyAlignment="1">
      <alignment horizontal="center" vertical="center"/>
    </xf>
    <xf numFmtId="0" fontId="17" fillId="0" borderId="104" xfId="51" applyFont="1" applyBorder="1" applyAlignment="1">
      <alignment horizontal="center" vertical="center"/>
    </xf>
    <xf numFmtId="0" fontId="17" fillId="0" borderId="105" xfId="51" applyFont="1" applyBorder="1" applyAlignment="1">
      <alignment vertical="center"/>
    </xf>
    <xf numFmtId="0" fontId="27" fillId="0" borderId="106" xfId="51" applyFont="1" applyBorder="1" applyAlignment="1">
      <alignment horizontal="center" vertical="center"/>
    </xf>
    <xf numFmtId="0" fontId="27" fillId="0" borderId="107" xfId="51" applyFont="1" applyBorder="1" applyAlignment="1">
      <alignment horizontal="center" vertical="center"/>
    </xf>
    <xf numFmtId="0" fontId="27" fillId="0" borderId="108" xfId="51" applyFont="1" applyBorder="1" applyAlignment="1">
      <alignment horizontal="center" vertical="center"/>
    </xf>
    <xf numFmtId="0" fontId="17" fillId="0" borderId="0" xfId="51" applyFont="1" applyAlignment="1">
      <alignment horizontal="left" vertical="center"/>
    </xf>
    <xf numFmtId="0" fontId="17" fillId="0" borderId="0" xfId="51" applyFont="1" applyBorder="1" applyAlignment="1" applyProtection="1">
      <alignment vertical="center"/>
    </xf>
    <xf numFmtId="0" fontId="17" fillId="0" borderId="0" xfId="51" applyFont="1" applyBorder="1" applyAlignment="1" applyProtection="1">
      <alignment horizontal="center" vertical="center"/>
    </xf>
    <xf numFmtId="0" fontId="17" fillId="6" borderId="0" xfId="51" applyFont="1" applyFill="1" applyBorder="1" applyAlignment="1" applyProtection="1">
      <alignment horizontal="center" vertical="center"/>
    </xf>
    <xf numFmtId="0" fontId="17" fillId="6" borderId="0" xfId="51" applyFont="1" applyFill="1" applyBorder="1" applyProtection="1">
      <alignment vertical="center"/>
    </xf>
    <xf numFmtId="0" fontId="35" fillId="0" borderId="0" xfId="51" applyFont="1" applyAlignment="1" applyProtection="1">
      <alignment horizontal="left" vertical="center"/>
    </xf>
    <xf numFmtId="0" fontId="17" fillId="0" borderId="109" xfId="51" applyFont="1" applyBorder="1" applyAlignment="1">
      <alignment horizontal="center" vertical="center" wrapText="1"/>
    </xf>
    <xf numFmtId="0" fontId="17" fillId="0" borderId="110" xfId="51" applyFont="1" applyBorder="1" applyAlignment="1">
      <alignment horizontal="center" vertical="center" wrapText="1"/>
    </xf>
    <xf numFmtId="0" fontId="17" fillId="0" borderId="111" xfId="51" applyFont="1" applyBorder="1" applyAlignment="1">
      <alignment horizontal="center" vertical="center" wrapText="1"/>
    </xf>
    <xf numFmtId="0" fontId="17" fillId="3" borderId="109" xfId="51" applyFont="1" applyFill="1" applyBorder="1" applyAlignment="1" applyProtection="1">
      <alignment horizontal="center" vertical="center" shrinkToFit="1"/>
      <protection locked="0"/>
    </xf>
    <xf numFmtId="0" fontId="17" fillId="3" borderId="110" xfId="51" applyFont="1" applyFill="1" applyBorder="1" applyAlignment="1" applyProtection="1">
      <alignment horizontal="center" vertical="center" shrinkToFit="1"/>
      <protection locked="0"/>
    </xf>
    <xf numFmtId="0" fontId="17" fillId="3" borderId="112" xfId="51" applyFont="1" applyFill="1" applyBorder="1" applyAlignment="1" applyProtection="1">
      <alignment horizontal="center" vertical="center" shrinkToFit="1"/>
      <protection locked="0"/>
    </xf>
    <xf numFmtId="0" fontId="17" fillId="3" borderId="113" xfId="51" applyFont="1" applyFill="1" applyBorder="1" applyAlignment="1" applyProtection="1">
      <alignment horizontal="center" vertical="center" shrinkToFit="1"/>
      <protection locked="0"/>
    </xf>
    <xf numFmtId="0" fontId="17" fillId="3" borderId="111" xfId="51" applyFont="1" applyFill="1" applyBorder="1" applyAlignment="1" applyProtection="1">
      <alignment horizontal="center" vertical="center" shrinkToFit="1"/>
      <protection locked="0"/>
    </xf>
    <xf numFmtId="0" fontId="27" fillId="0" borderId="114" xfId="51" applyFont="1" applyBorder="1" applyAlignment="1">
      <alignment horizontal="center" vertical="center"/>
    </xf>
    <xf numFmtId="0" fontId="27" fillId="0" borderId="115" xfId="51" applyFont="1" applyBorder="1" applyAlignment="1">
      <alignment horizontal="center" vertical="center"/>
    </xf>
    <xf numFmtId="0" fontId="27" fillId="0" borderId="116" xfId="51" applyFont="1" applyBorder="1" applyAlignment="1">
      <alignment horizontal="center" vertical="center"/>
    </xf>
    <xf numFmtId="0" fontId="15" fillId="0" borderId="0" xfId="39" applyFont="1">
      <alignment vertical="center"/>
    </xf>
    <xf numFmtId="0" fontId="35" fillId="0" borderId="0" xfId="51" applyFont="1" applyFill="1" applyAlignment="1">
      <alignment horizontal="left" vertical="center"/>
    </xf>
    <xf numFmtId="0" fontId="35" fillId="0" borderId="0" xfId="51" applyFont="1" applyFill="1" applyAlignment="1">
      <alignment vertical="center" textRotation="90"/>
    </xf>
    <xf numFmtId="0" fontId="17" fillId="0" borderId="117" xfId="51" applyFont="1" applyBorder="1" applyAlignment="1">
      <alignment horizontal="center" vertical="center" wrapText="1"/>
    </xf>
    <xf numFmtId="0" fontId="17" fillId="0" borderId="0" xfId="51" applyFont="1" applyBorder="1" applyAlignment="1">
      <alignment horizontal="center" vertical="center" wrapText="1"/>
    </xf>
    <xf numFmtId="0" fontId="17" fillId="0" borderId="118" xfId="51" applyFont="1" applyBorder="1" applyAlignment="1">
      <alignment horizontal="center" vertical="center" wrapText="1"/>
    </xf>
    <xf numFmtId="0" fontId="17" fillId="3" borderId="117" xfId="51" applyFont="1" applyFill="1" applyBorder="1" applyAlignment="1" applyProtection="1">
      <alignment horizontal="center" vertical="center" shrinkToFit="1"/>
      <protection locked="0"/>
    </xf>
    <xf numFmtId="0" fontId="17" fillId="3" borderId="0" xfId="51" applyFont="1" applyFill="1" applyBorder="1" applyAlignment="1" applyProtection="1">
      <alignment horizontal="center" vertical="center" shrinkToFit="1"/>
      <protection locked="0"/>
    </xf>
    <xf numFmtId="0" fontId="17" fillId="3" borderId="40" xfId="51" applyFont="1" applyFill="1" applyBorder="1" applyAlignment="1" applyProtection="1">
      <alignment horizontal="center" vertical="center" shrinkToFit="1"/>
      <protection locked="0"/>
    </xf>
    <xf numFmtId="0" fontId="17" fillId="3" borderId="39" xfId="51" applyFont="1" applyFill="1" applyBorder="1" applyAlignment="1" applyProtection="1">
      <alignment horizontal="center" vertical="center" shrinkToFit="1"/>
      <protection locked="0"/>
    </xf>
    <xf numFmtId="0" fontId="17" fillId="3" borderId="118" xfId="51" applyFont="1" applyFill="1" applyBorder="1" applyAlignment="1" applyProtection="1">
      <alignment horizontal="center" vertical="center" shrinkToFit="1"/>
      <protection locked="0"/>
    </xf>
    <xf numFmtId="0" fontId="17" fillId="0" borderId="119" xfId="51" applyFont="1" applyBorder="1" applyAlignment="1">
      <alignment horizontal="center" vertical="center" wrapText="1"/>
    </xf>
    <xf numFmtId="0" fontId="17" fillId="0" borderId="8" xfId="51" applyFont="1" applyBorder="1" applyAlignment="1">
      <alignment horizontal="center" vertical="center" wrapText="1"/>
    </xf>
    <xf numFmtId="0" fontId="17" fillId="0" borderId="120" xfId="51" applyFont="1" applyBorder="1" applyAlignment="1">
      <alignment horizontal="center" vertical="center" wrapText="1"/>
    </xf>
    <xf numFmtId="0" fontId="17" fillId="3" borderId="119" xfId="51" applyFont="1" applyFill="1" applyBorder="1" applyAlignment="1" applyProtection="1">
      <alignment horizontal="center" vertical="center" shrinkToFit="1"/>
      <protection locked="0"/>
    </xf>
    <xf numFmtId="0" fontId="17" fillId="3" borderId="8" xfId="51" applyFont="1" applyFill="1" applyBorder="1" applyAlignment="1" applyProtection="1">
      <alignment horizontal="center" vertical="center" shrinkToFit="1"/>
      <protection locked="0"/>
    </xf>
    <xf numFmtId="0" fontId="17" fillId="3" borderId="23" xfId="51" applyFont="1" applyFill="1" applyBorder="1" applyAlignment="1" applyProtection="1">
      <alignment horizontal="center" vertical="center" shrinkToFit="1"/>
      <protection locked="0"/>
    </xf>
    <xf numFmtId="0" fontId="17" fillId="3" borderId="7" xfId="51" applyFont="1" applyFill="1" applyBorder="1" applyAlignment="1" applyProtection="1">
      <alignment horizontal="center" vertical="center" shrinkToFit="1"/>
      <protection locked="0"/>
    </xf>
    <xf numFmtId="0" fontId="17" fillId="3" borderId="120" xfId="51" applyFont="1" applyFill="1" applyBorder="1" applyAlignment="1" applyProtection="1">
      <alignment horizontal="center" vertical="center" shrinkToFit="1"/>
      <protection locked="0"/>
    </xf>
    <xf numFmtId="0" fontId="35" fillId="0" borderId="119" xfId="51" applyFont="1" applyBorder="1" applyAlignment="1">
      <alignment horizontal="center" vertical="center" wrapText="1"/>
    </xf>
    <xf numFmtId="0" fontId="35" fillId="0" borderId="8" xfId="51" applyFont="1" applyBorder="1" applyAlignment="1">
      <alignment horizontal="center" vertical="center" wrapText="1"/>
    </xf>
    <xf numFmtId="0" fontId="35" fillId="0" borderId="120" xfId="51" applyFont="1" applyBorder="1" applyAlignment="1">
      <alignment horizontal="center" vertical="center" wrapText="1"/>
    </xf>
    <xf numFmtId="0" fontId="17" fillId="3" borderId="119" xfId="51" applyFont="1" applyFill="1" applyBorder="1" applyAlignment="1" applyProtection="1">
      <alignment horizontal="center" vertical="center" wrapText="1"/>
      <protection locked="0"/>
    </xf>
    <xf numFmtId="0" fontId="17" fillId="3" borderId="8" xfId="51" applyFont="1" applyFill="1" applyBorder="1" applyAlignment="1" applyProtection="1">
      <alignment horizontal="center" vertical="center" wrapText="1"/>
      <protection locked="0"/>
    </xf>
    <xf numFmtId="0" fontId="17" fillId="3" borderId="23" xfId="51" applyFont="1" applyFill="1" applyBorder="1" applyAlignment="1" applyProtection="1">
      <alignment horizontal="center" vertical="center" wrapText="1"/>
      <protection locked="0"/>
    </xf>
    <xf numFmtId="0" fontId="17" fillId="3" borderId="7" xfId="51" applyFont="1" applyFill="1" applyBorder="1" applyAlignment="1" applyProtection="1">
      <alignment horizontal="center" vertical="center" wrapText="1"/>
      <protection locked="0"/>
    </xf>
    <xf numFmtId="0" fontId="17" fillId="3" borderId="120" xfId="51" applyFont="1" applyFill="1" applyBorder="1" applyAlignment="1" applyProtection="1">
      <alignment horizontal="center" vertical="center" wrapText="1"/>
      <protection locked="0"/>
    </xf>
    <xf numFmtId="0" fontId="29" fillId="0" borderId="0" xfId="51" applyFont="1" applyAlignment="1">
      <alignment horizontal="left" vertical="center"/>
    </xf>
    <xf numFmtId="20" fontId="17" fillId="6" borderId="0" xfId="51" applyNumberFormat="1" applyFont="1" applyFill="1" applyBorder="1" applyAlignment="1" applyProtection="1">
      <alignment vertical="center"/>
    </xf>
    <xf numFmtId="0" fontId="17" fillId="6" borderId="0" xfId="51" applyFont="1" applyFill="1" applyBorder="1" applyAlignment="1" applyProtection="1">
      <alignment vertical="center"/>
    </xf>
    <xf numFmtId="0" fontId="35" fillId="0" borderId="121" xfId="51" applyFont="1" applyBorder="1" applyAlignment="1">
      <alignment horizontal="center" vertical="center" wrapText="1"/>
    </xf>
    <xf numFmtId="0" fontId="35" fillId="0" borderId="18" xfId="51" applyFont="1" applyBorder="1" applyAlignment="1">
      <alignment horizontal="center" vertical="center" wrapText="1"/>
    </xf>
    <xf numFmtId="0" fontId="35" fillId="0" borderId="122" xfId="51" applyFont="1" applyBorder="1" applyAlignment="1">
      <alignment horizontal="center" vertical="center" wrapText="1"/>
    </xf>
    <xf numFmtId="0" fontId="17" fillId="3" borderId="121" xfId="51" applyFont="1" applyFill="1" applyBorder="1" applyAlignment="1" applyProtection="1">
      <alignment horizontal="center" vertical="center" wrapText="1"/>
      <protection locked="0"/>
    </xf>
    <xf numFmtId="0" fontId="17" fillId="10" borderId="18" xfId="51" applyFont="1" applyFill="1" applyBorder="1" applyAlignment="1" applyProtection="1">
      <alignment horizontal="center" vertical="center" wrapText="1"/>
      <protection locked="0"/>
    </xf>
    <xf numFmtId="0" fontId="17" fillId="10" borderId="37" xfId="51" applyFont="1" applyFill="1" applyBorder="1" applyAlignment="1" applyProtection="1">
      <alignment horizontal="center" vertical="center" wrapText="1"/>
      <protection locked="0"/>
    </xf>
    <xf numFmtId="0" fontId="17" fillId="3" borderId="38" xfId="51" applyFont="1" applyFill="1" applyBorder="1" applyAlignment="1" applyProtection="1">
      <alignment horizontal="center" vertical="center" wrapText="1"/>
      <protection locked="0"/>
    </xf>
    <xf numFmtId="0" fontId="17" fillId="3" borderId="18" xfId="51" applyFont="1" applyFill="1" applyBorder="1" applyAlignment="1" applyProtection="1">
      <alignment horizontal="center" vertical="center" wrapText="1"/>
      <protection locked="0"/>
    </xf>
    <xf numFmtId="0" fontId="17" fillId="10" borderId="122" xfId="51" applyFont="1" applyFill="1" applyBorder="1" applyAlignment="1" applyProtection="1">
      <alignment horizontal="center" vertical="center" wrapText="1"/>
      <protection locked="0"/>
    </xf>
    <xf numFmtId="0" fontId="17" fillId="0" borderId="123" xfId="51" applyFont="1" applyBorder="1" applyAlignment="1">
      <alignment horizontal="center" vertical="center" wrapText="1"/>
    </xf>
    <xf numFmtId="0" fontId="17" fillId="0" borderId="3" xfId="51" applyFont="1" applyBorder="1" applyAlignment="1">
      <alignment horizontal="center" vertical="center" wrapText="1"/>
    </xf>
    <xf numFmtId="0" fontId="17" fillId="0" borderId="124" xfId="51" applyFont="1" applyBorder="1" applyAlignment="1">
      <alignment horizontal="center" vertical="center" wrapText="1"/>
    </xf>
    <xf numFmtId="0" fontId="17" fillId="3" borderId="123" xfId="51" applyFont="1" applyFill="1" applyBorder="1" applyAlignment="1" applyProtection="1">
      <alignment horizontal="center" vertical="center" wrapText="1"/>
      <protection locked="0"/>
    </xf>
    <xf numFmtId="0" fontId="17" fillId="3" borderId="3" xfId="51" applyFont="1" applyFill="1" applyBorder="1" applyAlignment="1" applyProtection="1">
      <alignment horizontal="center" vertical="center" wrapText="1"/>
      <protection locked="0"/>
    </xf>
    <xf numFmtId="0" fontId="17" fillId="3" borderId="5" xfId="51" applyFont="1" applyFill="1" applyBorder="1" applyAlignment="1" applyProtection="1">
      <alignment horizontal="center" vertical="center" wrapText="1"/>
      <protection locked="0"/>
    </xf>
    <xf numFmtId="0" fontId="17" fillId="3" borderId="2" xfId="51" applyFont="1" applyFill="1" applyBorder="1" applyAlignment="1" applyProtection="1">
      <alignment horizontal="center" vertical="center" wrapText="1"/>
      <protection locked="0"/>
    </xf>
    <xf numFmtId="0" fontId="17" fillId="3" borderId="124" xfId="51" applyFont="1" applyFill="1" applyBorder="1" applyAlignment="1" applyProtection="1">
      <alignment horizontal="center" vertical="center" wrapText="1"/>
      <protection locked="0"/>
    </xf>
    <xf numFmtId="0" fontId="35" fillId="0" borderId="0" xfId="51" applyFont="1" applyFill="1" applyAlignment="1">
      <alignment horizontal="left" vertical="center" wrapText="1"/>
    </xf>
    <xf numFmtId="0" fontId="17" fillId="3" borderId="117" xfId="51" applyFont="1" applyFill="1" applyBorder="1" applyAlignment="1" applyProtection="1">
      <alignment horizontal="center" vertical="center" wrapText="1"/>
      <protection locked="0"/>
    </xf>
    <xf numFmtId="0" fontId="17" fillId="3" borderId="0" xfId="51" applyFont="1" applyFill="1" applyBorder="1" applyAlignment="1" applyProtection="1">
      <alignment horizontal="center" vertical="center" wrapText="1"/>
      <protection locked="0"/>
    </xf>
    <xf numFmtId="0" fontId="17" fillId="3" borderId="40" xfId="51" applyFont="1" applyFill="1" applyBorder="1" applyAlignment="1" applyProtection="1">
      <alignment horizontal="center" vertical="center" wrapText="1"/>
      <protection locked="0"/>
    </xf>
    <xf numFmtId="0" fontId="17" fillId="3" borderId="39" xfId="51" applyFont="1" applyFill="1" applyBorder="1" applyAlignment="1" applyProtection="1">
      <alignment horizontal="center" vertical="center" wrapText="1"/>
      <protection locked="0"/>
    </xf>
    <xf numFmtId="0" fontId="17" fillId="3" borderId="118" xfId="51" applyFont="1" applyFill="1" applyBorder="1" applyAlignment="1" applyProtection="1">
      <alignment horizontal="center" vertical="center" wrapText="1"/>
      <protection locked="0"/>
    </xf>
    <xf numFmtId="0" fontId="29" fillId="0" borderId="0" xfId="51" applyFont="1" applyAlignment="1">
      <alignment horizontal="right" vertical="center"/>
    </xf>
    <xf numFmtId="0" fontId="17" fillId="8" borderId="123" xfId="51" applyFont="1" applyFill="1" applyBorder="1" applyAlignment="1" applyProtection="1">
      <alignment horizontal="left" vertical="center" shrinkToFit="1"/>
      <protection locked="0"/>
    </xf>
    <xf numFmtId="0" fontId="17" fillId="8" borderId="3" xfId="51" applyFont="1" applyFill="1" applyBorder="1" applyAlignment="1" applyProtection="1">
      <alignment horizontal="left" vertical="center" shrinkToFit="1"/>
      <protection locked="0"/>
    </xf>
    <xf numFmtId="0" fontId="17" fillId="8" borderId="5" xfId="51" applyFont="1" applyFill="1" applyBorder="1" applyAlignment="1" applyProtection="1">
      <alignment horizontal="left" vertical="center" shrinkToFit="1"/>
      <protection locked="0"/>
    </xf>
    <xf numFmtId="0" fontId="17" fillId="8" borderId="2" xfId="51" applyFont="1" applyFill="1" applyBorder="1" applyAlignment="1" applyProtection="1">
      <alignment horizontal="left" vertical="center" shrinkToFit="1"/>
      <protection locked="0"/>
    </xf>
    <xf numFmtId="0" fontId="17" fillId="8" borderId="124" xfId="51" applyFont="1" applyFill="1" applyBorder="1" applyAlignment="1" applyProtection="1">
      <alignment horizontal="left" vertical="center" shrinkToFit="1"/>
      <protection locked="0"/>
    </xf>
    <xf numFmtId="0" fontId="17" fillId="8" borderId="117" xfId="51" applyFont="1" applyFill="1" applyBorder="1" applyAlignment="1" applyProtection="1">
      <alignment horizontal="left" vertical="center" shrinkToFit="1"/>
      <protection locked="0"/>
    </xf>
    <xf numFmtId="0" fontId="17" fillId="8" borderId="0" xfId="51" applyFont="1" applyFill="1" applyBorder="1" applyAlignment="1" applyProtection="1">
      <alignment horizontal="left" vertical="center" shrinkToFit="1"/>
      <protection locked="0"/>
    </xf>
    <xf numFmtId="0" fontId="17" fillId="8" borderId="40" xfId="51" applyFont="1" applyFill="1" applyBorder="1" applyAlignment="1" applyProtection="1">
      <alignment horizontal="left" vertical="center" shrinkToFit="1"/>
      <protection locked="0"/>
    </xf>
    <xf numFmtId="0" fontId="17" fillId="8" borderId="39" xfId="51" applyFont="1" applyFill="1" applyBorder="1" applyAlignment="1" applyProtection="1">
      <alignment horizontal="left" vertical="center" shrinkToFit="1"/>
      <protection locked="0"/>
    </xf>
    <xf numFmtId="0" fontId="17" fillId="8" borderId="118" xfId="51" applyFont="1" applyFill="1" applyBorder="1" applyAlignment="1" applyProtection="1">
      <alignment horizontal="left" vertical="center" shrinkToFit="1"/>
      <protection locked="0"/>
    </xf>
    <xf numFmtId="0" fontId="17" fillId="8" borderId="119" xfId="51" applyFont="1" applyFill="1" applyBorder="1" applyAlignment="1" applyProtection="1">
      <alignment horizontal="left" vertical="center" shrinkToFit="1"/>
      <protection locked="0"/>
    </xf>
    <xf numFmtId="0" fontId="17" fillId="8" borderId="8" xfId="51" applyFont="1" applyFill="1" applyBorder="1" applyAlignment="1" applyProtection="1">
      <alignment horizontal="left" vertical="center" shrinkToFit="1"/>
      <protection locked="0"/>
    </xf>
    <xf numFmtId="0" fontId="17" fillId="8" borderId="23" xfId="51" applyFont="1" applyFill="1" applyBorder="1" applyAlignment="1" applyProtection="1">
      <alignment horizontal="left" vertical="center" shrinkToFit="1"/>
      <protection locked="0"/>
    </xf>
    <xf numFmtId="0" fontId="17" fillId="8" borderId="7" xfId="51" applyFont="1" applyFill="1" applyBorder="1" applyAlignment="1" applyProtection="1">
      <alignment horizontal="left" vertical="center" shrinkToFit="1"/>
      <protection locked="0"/>
    </xf>
    <xf numFmtId="0" fontId="17" fillId="8" borderId="120" xfId="51" applyFont="1" applyFill="1" applyBorder="1" applyAlignment="1" applyProtection="1">
      <alignment horizontal="left" vertical="center" shrinkToFit="1"/>
      <protection locked="0"/>
    </xf>
    <xf numFmtId="0" fontId="29" fillId="0" borderId="0" xfId="51" applyFont="1" applyProtection="1">
      <alignment vertical="center"/>
    </xf>
    <xf numFmtId="0" fontId="13" fillId="0" borderId="123" xfId="51" applyFont="1" applyBorder="1" applyAlignment="1">
      <alignment vertical="center"/>
    </xf>
    <xf numFmtId="0" fontId="13" fillId="0" borderId="125" xfId="51" applyFont="1" applyBorder="1" applyAlignment="1">
      <alignment vertical="center"/>
    </xf>
    <xf numFmtId="0" fontId="13" fillId="0" borderId="126" xfId="51" applyFont="1" applyBorder="1" applyAlignment="1">
      <alignment vertical="center"/>
    </xf>
    <xf numFmtId="0" fontId="13" fillId="0" borderId="127" xfId="51" applyFont="1" applyBorder="1" applyAlignment="1">
      <alignment vertical="center"/>
    </xf>
    <xf numFmtId="0" fontId="13" fillId="0" borderId="128" xfId="51" applyFont="1" applyBorder="1" applyAlignment="1">
      <alignment vertical="center"/>
    </xf>
    <xf numFmtId="0" fontId="13" fillId="0" borderId="124" xfId="51" applyFont="1" applyBorder="1" applyAlignment="1">
      <alignment vertical="center"/>
    </xf>
    <xf numFmtId="0" fontId="13" fillId="0" borderId="117" xfId="51" applyFont="1" applyBorder="1" applyAlignment="1">
      <alignment vertical="center"/>
    </xf>
    <xf numFmtId="0" fontId="13" fillId="0" borderId="129" xfId="51" applyFont="1" applyBorder="1" applyAlignment="1">
      <alignment vertical="center"/>
    </xf>
    <xf numFmtId="0" fontId="13" fillId="0" borderId="130" xfId="51" applyFont="1" applyBorder="1" applyAlignment="1">
      <alignment vertical="center"/>
    </xf>
    <xf numFmtId="0" fontId="13" fillId="0" borderId="131" xfId="51" applyFont="1" applyBorder="1" applyAlignment="1">
      <alignment vertical="center"/>
    </xf>
    <xf numFmtId="0" fontId="13" fillId="0" borderId="132" xfId="51" applyFont="1" applyBorder="1" applyAlignment="1">
      <alignment vertical="center"/>
    </xf>
    <xf numFmtId="0" fontId="13" fillId="0" borderId="118" xfId="51" applyFont="1" applyBorder="1" applyAlignment="1">
      <alignment vertical="center"/>
    </xf>
    <xf numFmtId="0" fontId="17" fillId="0" borderId="0" xfId="51" applyFont="1" applyBorder="1" applyProtection="1">
      <alignment vertical="center"/>
    </xf>
    <xf numFmtId="0" fontId="35" fillId="0" borderId="0" xfId="51" applyFont="1" applyBorder="1" applyAlignment="1" applyProtection="1">
      <alignment vertical="center"/>
    </xf>
    <xf numFmtId="0" fontId="15" fillId="0" borderId="117" xfId="51" applyFont="1" applyBorder="1" applyAlignment="1">
      <alignment vertical="center"/>
    </xf>
    <xf numFmtId="0" fontId="15" fillId="0" borderId="129" xfId="51" applyFont="1" applyBorder="1" applyAlignment="1">
      <alignment vertical="center"/>
    </xf>
    <xf numFmtId="0" fontId="15" fillId="0" borderId="130" xfId="51" applyFont="1" applyBorder="1" applyAlignment="1">
      <alignment vertical="center"/>
    </xf>
    <xf numFmtId="0" fontId="15" fillId="0" borderId="39" xfId="51" applyFont="1" applyBorder="1" applyAlignment="1">
      <alignment vertical="center"/>
    </xf>
    <xf numFmtId="0" fontId="15" fillId="0" borderId="0" xfId="51" applyFont="1" applyBorder="1" applyAlignment="1">
      <alignment vertical="center"/>
    </xf>
    <xf numFmtId="0" fontId="15" fillId="0" borderId="40" xfId="51" applyFont="1" applyBorder="1" applyAlignment="1">
      <alignment vertical="center"/>
    </xf>
    <xf numFmtId="0" fontId="15" fillId="0" borderId="131" xfId="51" applyFont="1" applyBorder="1" applyAlignment="1">
      <alignment vertical="center"/>
    </xf>
    <xf numFmtId="0" fontId="15" fillId="0" borderId="132" xfId="51" applyFont="1" applyBorder="1" applyAlignment="1">
      <alignment vertical="center"/>
    </xf>
    <xf numFmtId="0" fontId="15" fillId="0" borderId="118" xfId="51" applyFont="1" applyBorder="1" applyAlignment="1">
      <alignment vertical="center"/>
    </xf>
    <xf numFmtId="0" fontId="17" fillId="0" borderId="0" xfId="51" applyFont="1" applyBorder="1" applyAlignment="1" applyProtection="1">
      <alignment horizontal="right" vertical="center"/>
    </xf>
    <xf numFmtId="0" fontId="17" fillId="0" borderId="133" xfId="51" applyFont="1" applyBorder="1" applyAlignment="1">
      <alignment horizontal="center" vertical="center" wrapText="1"/>
    </xf>
    <xf numFmtId="0" fontId="17" fillId="0" borderId="134" xfId="51" applyFont="1" applyBorder="1" applyAlignment="1">
      <alignment horizontal="center" vertical="center" wrapText="1"/>
    </xf>
    <xf numFmtId="0" fontId="17" fillId="0" borderId="135" xfId="51" applyFont="1" applyBorder="1" applyAlignment="1">
      <alignment horizontal="center" vertical="center" wrapText="1"/>
    </xf>
    <xf numFmtId="0" fontId="15" fillId="0" borderId="133" xfId="51" applyFont="1" applyBorder="1" applyAlignment="1">
      <alignment vertical="center"/>
    </xf>
    <xf numFmtId="0" fontId="15" fillId="0" borderId="136" xfId="51" applyFont="1" applyBorder="1" applyAlignment="1">
      <alignment vertical="center"/>
    </xf>
    <xf numFmtId="0" fontId="15" fillId="0" borderId="137" xfId="51" applyFont="1" applyBorder="1" applyAlignment="1">
      <alignment horizontal="center" vertical="center"/>
    </xf>
    <xf numFmtId="0" fontId="15" fillId="0" borderId="138" xfId="51" applyFont="1" applyBorder="1" applyAlignment="1">
      <alignment vertical="center"/>
    </xf>
    <xf numFmtId="0" fontId="15" fillId="0" borderId="134" xfId="51" applyFont="1" applyBorder="1" applyAlignment="1">
      <alignment horizontal="center" vertical="center"/>
    </xf>
    <xf numFmtId="0" fontId="15" fillId="0" borderId="139" xfId="51" applyFont="1" applyBorder="1" applyAlignment="1">
      <alignment horizontal="center" vertical="center"/>
    </xf>
    <xf numFmtId="0" fontId="15" fillId="0" borderId="134" xfId="51" applyFont="1" applyBorder="1" applyAlignment="1">
      <alignment vertical="center"/>
    </xf>
    <xf numFmtId="0" fontId="15" fillId="0" borderId="140" xfId="51" applyFont="1" applyBorder="1" applyAlignment="1">
      <alignment horizontal="center" vertical="center"/>
    </xf>
    <xf numFmtId="0" fontId="15" fillId="0" borderId="141" xfId="51" applyFont="1" applyBorder="1" applyAlignment="1">
      <alignment vertical="center"/>
    </xf>
    <xf numFmtId="0" fontId="15" fillId="0" borderId="135" xfId="51" applyFont="1" applyBorder="1" applyAlignment="1">
      <alignment horizontal="center" vertical="center"/>
    </xf>
    <xf numFmtId="0" fontId="27" fillId="0" borderId="142" xfId="51" applyFont="1" applyBorder="1" applyAlignment="1">
      <alignment horizontal="center" vertical="center"/>
    </xf>
    <xf numFmtId="0" fontId="27" fillId="0" borderId="143" xfId="51" applyFont="1" applyBorder="1" applyAlignment="1">
      <alignment horizontal="center" vertical="center"/>
    </xf>
    <xf numFmtId="0" fontId="27" fillId="0" borderId="144" xfId="51" applyFont="1" applyBorder="1" applyAlignment="1">
      <alignment horizontal="center" vertical="center"/>
    </xf>
    <xf numFmtId="178" fontId="17" fillId="0" borderId="0" xfId="51" applyNumberFormat="1" applyFont="1" applyBorder="1" applyAlignment="1" applyProtection="1">
      <alignment horizontal="center" vertical="center"/>
    </xf>
    <xf numFmtId="0" fontId="17" fillId="0" borderId="145" xfId="51" applyFont="1" applyBorder="1" applyAlignment="1">
      <alignment vertical="center"/>
    </xf>
    <xf numFmtId="0" fontId="17" fillId="0" borderId="28" xfId="51" applyFont="1" applyFill="1" applyBorder="1" applyAlignment="1">
      <alignment horizontal="center" vertical="center"/>
    </xf>
    <xf numFmtId="0" fontId="27" fillId="0" borderId="6" xfId="51" applyFont="1" applyBorder="1" applyAlignment="1">
      <alignment horizontal="center" vertical="center"/>
    </xf>
    <xf numFmtId="0" fontId="27" fillId="0" borderId="146" xfId="51" applyNumberFormat="1" applyFont="1" applyFill="1" applyBorder="1" applyAlignment="1">
      <alignment horizontal="center" vertical="center" wrapText="1"/>
    </xf>
    <xf numFmtId="179" fontId="17" fillId="3" borderId="8" xfId="51" applyNumberFormat="1" applyFont="1" applyFill="1" applyBorder="1" applyAlignment="1" applyProtection="1">
      <alignment horizontal="center" vertical="center" shrinkToFit="1"/>
      <protection locked="0"/>
    </xf>
    <xf numFmtId="179" fontId="17" fillId="0" borderId="147" xfId="51" applyNumberFormat="1" applyFont="1" applyBorder="1" applyAlignment="1">
      <alignment horizontal="center" vertical="center" shrinkToFit="1"/>
    </xf>
    <xf numFmtId="179" fontId="17" fillId="0" borderId="107" xfId="51" applyNumberFormat="1" applyFont="1" applyBorder="1" applyAlignment="1">
      <alignment horizontal="center" vertical="center" shrinkToFit="1"/>
    </xf>
    <xf numFmtId="179" fontId="17" fillId="3" borderId="148" xfId="51" applyNumberFormat="1" applyFont="1" applyFill="1" applyBorder="1" applyAlignment="1" applyProtection="1">
      <alignment horizontal="center" vertical="center" shrinkToFit="1"/>
      <protection locked="0"/>
    </xf>
    <xf numFmtId="179" fontId="27" fillId="8" borderId="149" xfId="51" applyNumberFormat="1" applyFont="1" applyFill="1" applyBorder="1" applyAlignment="1" applyProtection="1">
      <alignment horizontal="center" vertical="center" shrinkToFit="1"/>
      <protection locked="0"/>
    </xf>
    <xf numFmtId="179" fontId="27" fillId="8" borderId="150" xfId="51" applyNumberFormat="1" applyFont="1" applyFill="1" applyBorder="1" applyAlignment="1" applyProtection="1">
      <alignment horizontal="center" vertical="center" shrinkToFit="1"/>
      <protection locked="0"/>
    </xf>
    <xf numFmtId="179" fontId="27" fillId="0" borderId="150" xfId="51" applyNumberFormat="1" applyFont="1" applyBorder="1" applyAlignment="1">
      <alignment horizontal="center" vertical="center" shrinkToFit="1"/>
    </xf>
    <xf numFmtId="179" fontId="27" fillId="0" borderId="151" xfId="51" applyNumberFormat="1" applyFont="1" applyBorder="1" applyAlignment="1">
      <alignment horizontal="center" vertical="center" shrinkToFit="1"/>
    </xf>
    <xf numFmtId="0" fontId="17" fillId="0" borderId="152" xfId="51" applyFont="1" applyBorder="1" applyAlignment="1">
      <alignment vertical="center"/>
    </xf>
    <xf numFmtId="0" fontId="27" fillId="0" borderId="35" xfId="51" applyFont="1" applyBorder="1" applyAlignment="1">
      <alignment horizontal="center" vertical="center"/>
    </xf>
    <xf numFmtId="0" fontId="27" fillId="0" borderId="153" xfId="51" applyNumberFormat="1" applyFont="1" applyFill="1" applyBorder="1" applyAlignment="1">
      <alignment horizontal="center" vertical="center" wrapText="1"/>
    </xf>
    <xf numFmtId="179" fontId="17" fillId="0" borderId="154" xfId="51" applyNumberFormat="1" applyFont="1" applyBorder="1" applyAlignment="1">
      <alignment horizontal="center" vertical="center" shrinkToFit="1"/>
    </xf>
    <xf numFmtId="179" fontId="17" fillId="0" borderId="115" xfId="51" applyNumberFormat="1" applyFont="1" applyBorder="1" applyAlignment="1">
      <alignment horizontal="center" vertical="center" shrinkToFit="1"/>
    </xf>
    <xf numFmtId="179" fontId="17" fillId="3" borderId="155" xfId="51" applyNumberFormat="1" applyFont="1" applyFill="1" applyBorder="1" applyAlignment="1" applyProtection="1">
      <alignment horizontal="center" vertical="center" shrinkToFit="1"/>
      <protection locked="0"/>
    </xf>
    <xf numFmtId="179" fontId="27" fillId="8" borderId="114" xfId="51" applyNumberFormat="1" applyFont="1" applyFill="1" applyBorder="1" applyAlignment="1" applyProtection="1">
      <alignment horizontal="center" vertical="center" shrinkToFit="1"/>
      <protection locked="0"/>
    </xf>
    <xf numFmtId="179" fontId="27" fillId="8" borderId="115" xfId="51" applyNumberFormat="1" applyFont="1" applyFill="1" applyBorder="1" applyAlignment="1" applyProtection="1">
      <alignment horizontal="center" vertical="center" shrinkToFit="1"/>
      <protection locked="0"/>
    </xf>
    <xf numFmtId="179" fontId="27" fillId="0" borderId="115" xfId="51" applyNumberFormat="1" applyFont="1" applyBorder="1" applyAlignment="1">
      <alignment horizontal="center" vertical="center" shrinkToFit="1"/>
    </xf>
    <xf numFmtId="179" fontId="27" fillId="0" borderId="116" xfId="51" applyNumberFormat="1" applyFont="1" applyBorder="1" applyAlignment="1">
      <alignment horizontal="center" vertical="center" shrinkToFit="1"/>
    </xf>
    <xf numFmtId="0" fontId="29" fillId="0" borderId="0" xfId="51" applyFont="1" applyBorder="1" applyProtection="1">
      <alignment vertical="center"/>
    </xf>
    <xf numFmtId="0" fontId="29" fillId="8" borderId="0" xfId="51" applyFont="1" applyFill="1" applyAlignment="1" applyProtection="1">
      <alignment horizontal="center" vertical="center"/>
      <protection locked="0"/>
    </xf>
    <xf numFmtId="0" fontId="29" fillId="6" borderId="0" xfId="51" applyFont="1" applyFill="1" applyAlignment="1">
      <alignment vertical="center"/>
    </xf>
    <xf numFmtId="0" fontId="17" fillId="0" borderId="156" xfId="51" applyFont="1" applyFill="1" applyBorder="1" applyAlignment="1">
      <alignment horizontal="center" vertical="center"/>
    </xf>
    <xf numFmtId="0" fontId="27" fillId="0" borderId="157" xfId="51" applyFont="1" applyBorder="1" applyAlignment="1">
      <alignment horizontal="center" vertical="center"/>
    </xf>
    <xf numFmtId="0" fontId="27" fillId="0" borderId="158" xfId="51" applyNumberFormat="1" applyFont="1" applyFill="1" applyBorder="1" applyAlignment="1">
      <alignment horizontal="center" vertical="center" wrapText="1"/>
    </xf>
    <xf numFmtId="179" fontId="17" fillId="3" borderId="159" xfId="51" applyNumberFormat="1" applyFont="1" applyFill="1" applyBorder="1" applyAlignment="1" applyProtection="1">
      <alignment horizontal="center" vertical="center" shrinkToFit="1"/>
      <protection locked="0"/>
    </xf>
    <xf numFmtId="179" fontId="17" fillId="0" borderId="160" xfId="51" applyNumberFormat="1" applyFont="1" applyBorder="1" applyAlignment="1">
      <alignment horizontal="center" vertical="center" shrinkToFit="1"/>
    </xf>
    <xf numFmtId="179" fontId="17" fillId="0" borderId="143" xfId="51" applyNumberFormat="1" applyFont="1" applyBorder="1" applyAlignment="1">
      <alignment horizontal="center" vertical="center" shrinkToFit="1"/>
    </xf>
    <xf numFmtId="179" fontId="17" fillId="3" borderId="161" xfId="51" applyNumberFormat="1" applyFont="1" applyFill="1" applyBorder="1" applyAlignment="1" applyProtection="1">
      <alignment horizontal="center" vertical="center" shrinkToFit="1"/>
      <protection locked="0"/>
    </xf>
    <xf numFmtId="179" fontId="27" fillId="8" borderId="142" xfId="51" applyNumberFormat="1" applyFont="1" applyFill="1" applyBorder="1" applyAlignment="1" applyProtection="1">
      <alignment horizontal="center" vertical="center" shrinkToFit="1"/>
      <protection locked="0"/>
    </xf>
    <xf numFmtId="179" fontId="27" fillId="8" borderId="143" xfId="51" applyNumberFormat="1" applyFont="1" applyFill="1" applyBorder="1" applyAlignment="1" applyProtection="1">
      <alignment horizontal="center" vertical="center" shrinkToFit="1"/>
      <protection locked="0"/>
    </xf>
    <xf numFmtId="179" fontId="27" fillId="8" borderId="157" xfId="51" applyNumberFormat="1" applyFont="1" applyFill="1" applyBorder="1" applyAlignment="1" applyProtection="1">
      <alignment horizontal="center" vertical="center" shrinkToFit="1"/>
      <protection locked="0"/>
    </xf>
    <xf numFmtId="179" fontId="27" fillId="0" borderId="157" xfId="51" applyNumberFormat="1" applyFont="1" applyBorder="1" applyAlignment="1">
      <alignment horizontal="center" vertical="center" shrinkToFit="1"/>
    </xf>
    <xf numFmtId="179" fontId="27" fillId="0" borderId="144" xfId="51" applyNumberFormat="1" applyFont="1" applyBorder="1" applyAlignment="1">
      <alignment horizontal="center" vertical="center" shrinkToFit="1"/>
    </xf>
    <xf numFmtId="178" fontId="17" fillId="0" borderId="0" xfId="51" applyNumberFormat="1" applyFont="1" applyBorder="1" applyAlignment="1" applyProtection="1">
      <alignment vertical="center"/>
    </xf>
    <xf numFmtId="0" fontId="17" fillId="0" borderId="162" xfId="51" applyFont="1" applyFill="1" applyBorder="1" applyAlignment="1">
      <alignment horizontal="center" vertical="center"/>
    </xf>
    <xf numFmtId="0" fontId="27" fillId="0" borderId="163" xfId="51" applyFont="1" applyBorder="1" applyAlignment="1">
      <alignment horizontal="center" vertical="center"/>
    </xf>
    <xf numFmtId="0" fontId="27" fillId="0" borderId="164" xfId="51" applyNumberFormat="1" applyFont="1" applyFill="1" applyBorder="1" applyAlignment="1">
      <alignment horizontal="center" vertical="center" wrapText="1"/>
    </xf>
    <xf numFmtId="179" fontId="17" fillId="3" borderId="165" xfId="51" applyNumberFormat="1" applyFont="1" applyFill="1" applyBorder="1" applyAlignment="1" applyProtection="1">
      <alignment horizontal="center" vertical="center" shrinkToFit="1"/>
      <protection locked="0"/>
    </xf>
    <xf numFmtId="179" fontId="27" fillId="8" borderId="106" xfId="51" applyNumberFormat="1" applyFont="1" applyFill="1" applyBorder="1" applyAlignment="1" applyProtection="1">
      <alignment horizontal="center" vertical="center" shrinkToFit="1"/>
      <protection locked="0"/>
    </xf>
    <xf numFmtId="179" fontId="27" fillId="8" borderId="107" xfId="51" applyNumberFormat="1" applyFont="1" applyFill="1" applyBorder="1" applyAlignment="1" applyProtection="1">
      <alignment horizontal="center" vertical="center" shrinkToFit="1"/>
      <protection locked="0"/>
    </xf>
    <xf numFmtId="179" fontId="27" fillId="8" borderId="163" xfId="51" applyNumberFormat="1" applyFont="1" applyFill="1" applyBorder="1" applyAlignment="1" applyProtection="1">
      <alignment horizontal="center" vertical="center" shrinkToFit="1"/>
      <protection locked="0"/>
    </xf>
    <xf numFmtId="179" fontId="27" fillId="0" borderId="108" xfId="51" applyNumberFormat="1" applyFont="1" applyBorder="1" applyAlignment="1">
      <alignment horizontal="center" vertical="center" shrinkToFit="1"/>
    </xf>
    <xf numFmtId="0" fontId="29" fillId="6" borderId="0" xfId="51" applyFont="1" applyFill="1">
      <alignment vertical="center"/>
    </xf>
    <xf numFmtId="0" fontId="29" fillId="6" borderId="0" xfId="51" applyFont="1" applyFill="1" applyAlignment="1">
      <alignment horizontal="center" vertical="center"/>
    </xf>
    <xf numFmtId="0" fontId="29" fillId="0" borderId="0" xfId="51" applyFont="1" applyFill="1" applyAlignment="1">
      <alignment vertical="center"/>
    </xf>
    <xf numFmtId="0" fontId="29" fillId="0" borderId="0" xfId="51" applyFont="1" applyBorder="1" applyAlignment="1" applyProtection="1">
      <alignment vertical="center"/>
    </xf>
    <xf numFmtId="0" fontId="29" fillId="0" borderId="0" xfId="51" applyFont="1" applyBorder="1" applyAlignment="1" applyProtection="1">
      <alignment horizontal="center" vertical="center"/>
    </xf>
    <xf numFmtId="0" fontId="17" fillId="0" borderId="0" xfId="51" applyFont="1" applyProtection="1">
      <alignment vertical="center"/>
    </xf>
    <xf numFmtId="20" fontId="17" fillId="0" borderId="0" xfId="51" applyNumberFormat="1" applyFont="1" applyBorder="1" applyAlignment="1" applyProtection="1">
      <alignment vertical="center"/>
    </xf>
    <xf numFmtId="0" fontId="17" fillId="0" borderId="152" xfId="51" quotePrefix="1" applyFont="1" applyBorder="1" applyAlignment="1">
      <alignment vertical="center"/>
    </xf>
    <xf numFmtId="0" fontId="17" fillId="6" borderId="152" xfId="51" applyFont="1" applyFill="1" applyBorder="1" applyAlignment="1">
      <alignment vertical="center"/>
    </xf>
    <xf numFmtId="0" fontId="17" fillId="9" borderId="152" xfId="51" applyFont="1" applyFill="1" applyBorder="1" applyAlignment="1">
      <alignment vertical="center"/>
    </xf>
    <xf numFmtId="0" fontId="29" fillId="3" borderId="0" xfId="51" applyFont="1" applyFill="1" applyAlignment="1" applyProtection="1">
      <alignment horizontal="center" vertical="center" shrinkToFit="1"/>
      <protection locked="0"/>
    </xf>
    <xf numFmtId="0" fontId="17" fillId="0" borderId="0" xfId="51" applyFont="1" applyAlignment="1" applyProtection="1">
      <alignment horizontal="center" vertical="center"/>
    </xf>
    <xf numFmtId="0" fontId="29" fillId="10" borderId="0" xfId="51" applyFont="1" applyFill="1" applyAlignment="1" applyProtection="1">
      <alignment horizontal="center" vertical="center" shrinkToFit="1"/>
      <protection locked="0"/>
    </xf>
    <xf numFmtId="0" fontId="27" fillId="0" borderId="0" xfId="51" applyFont="1" applyBorder="1" applyAlignment="1" applyProtection="1">
      <alignment horizontal="left" vertical="center"/>
    </xf>
    <xf numFmtId="0" fontId="17" fillId="6" borderId="0" xfId="51" applyFont="1" applyFill="1" applyBorder="1" applyAlignment="1" applyProtection="1">
      <alignment vertical="center"/>
      <protection locked="0"/>
    </xf>
    <xf numFmtId="0" fontId="27" fillId="0" borderId="0" xfId="51" applyFont="1">
      <alignment vertical="center"/>
    </xf>
    <xf numFmtId="0" fontId="17" fillId="8" borderId="1" xfId="51" applyFont="1" applyFill="1" applyBorder="1" applyAlignment="1" applyProtection="1">
      <alignment horizontal="center" vertical="center"/>
      <protection locked="0"/>
    </xf>
    <xf numFmtId="0" fontId="17" fillId="0" borderId="166" xfId="51" applyFont="1" applyBorder="1" applyAlignment="1">
      <alignment vertical="center"/>
    </xf>
    <xf numFmtId="179" fontId="27" fillId="8" borderId="167" xfId="51" applyNumberFormat="1" applyFont="1" applyFill="1" applyBorder="1" applyAlignment="1" applyProtection="1">
      <alignment horizontal="center" vertical="center" shrinkToFit="1"/>
      <protection locked="0"/>
    </xf>
    <xf numFmtId="179" fontId="27" fillId="8" borderId="168" xfId="51" applyNumberFormat="1" applyFont="1" applyFill="1" applyBorder="1" applyAlignment="1" applyProtection="1">
      <alignment horizontal="center" vertical="center" shrinkToFit="1"/>
      <protection locked="0"/>
    </xf>
    <xf numFmtId="179" fontId="27" fillId="0" borderId="169" xfId="51" applyNumberFormat="1" applyFont="1" applyBorder="1" applyAlignment="1">
      <alignment horizontal="center" vertical="center" shrinkToFit="1"/>
    </xf>
    <xf numFmtId="0" fontId="17" fillId="8" borderId="6" xfId="51" applyFont="1" applyFill="1" applyBorder="1" applyAlignment="1" applyProtection="1">
      <alignment horizontal="center" vertical="center"/>
      <protection locked="0"/>
    </xf>
    <xf numFmtId="0" fontId="35" fillId="0" borderId="170" xfId="51" applyFont="1" applyFill="1" applyBorder="1" applyAlignment="1">
      <alignment horizontal="center" vertical="center" wrapText="1"/>
    </xf>
    <xf numFmtId="0" fontId="35" fillId="0" borderId="171" xfId="51" applyFont="1" applyFill="1" applyBorder="1" applyAlignment="1">
      <alignment horizontal="center" vertical="center" wrapText="1"/>
    </xf>
    <xf numFmtId="0" fontId="35" fillId="0" borderId="172" xfId="51" applyFont="1" applyFill="1" applyBorder="1" applyAlignment="1">
      <alignment horizontal="center" vertical="center" wrapText="1"/>
    </xf>
    <xf numFmtId="179" fontId="17" fillId="0" borderId="173" xfId="51" applyNumberFormat="1" applyFont="1" applyBorder="1" applyAlignment="1">
      <alignment horizontal="center" vertical="center" wrapText="1"/>
    </xf>
    <xf numFmtId="179" fontId="17" fillId="0" borderId="174" xfId="51" applyNumberFormat="1" applyFont="1" applyBorder="1" applyAlignment="1">
      <alignment horizontal="center" vertical="center" wrapText="1"/>
    </xf>
    <xf numFmtId="179" fontId="17" fillId="0" borderId="175" xfId="51" applyNumberFormat="1" applyFont="1" applyBorder="1" applyAlignment="1">
      <alignment horizontal="center" vertical="center" wrapText="1"/>
    </xf>
    <xf numFmtId="179" fontId="17" fillId="0" borderId="176" xfId="51" applyNumberFormat="1" applyFont="1" applyBorder="1" applyAlignment="1">
      <alignment horizontal="center" vertical="center" wrapText="1"/>
    </xf>
    <xf numFmtId="179" fontId="27" fillId="0" borderId="177" xfId="51" applyNumberFormat="1" applyFont="1" applyBorder="1" applyAlignment="1">
      <alignment horizontal="center" vertical="center" shrinkToFit="1"/>
    </xf>
    <xf numFmtId="179" fontId="27" fillId="0" borderId="178" xfId="51" applyNumberFormat="1" applyFont="1" applyBorder="1" applyAlignment="1">
      <alignment horizontal="center" vertical="center" shrinkToFit="1"/>
    </xf>
    <xf numFmtId="179" fontId="27" fillId="0" borderId="179" xfId="51" applyNumberFormat="1" applyFont="1" applyBorder="1" applyAlignment="1">
      <alignment horizontal="center" vertical="center" shrinkToFit="1"/>
    </xf>
    <xf numFmtId="179" fontId="27" fillId="0" borderId="180" xfId="11" applyNumberFormat="1" applyFont="1" applyBorder="1" applyAlignment="1">
      <alignment horizontal="right" vertical="center" shrinkToFit="1"/>
    </xf>
    <xf numFmtId="179" fontId="27" fillId="0" borderId="172" xfId="11" applyNumberFormat="1" applyFont="1" applyBorder="1" applyAlignment="1">
      <alignment horizontal="right" vertical="center" shrinkToFit="1"/>
    </xf>
    <xf numFmtId="0" fontId="17" fillId="0" borderId="0" xfId="51" applyFont="1" applyAlignment="1" applyProtection="1">
      <alignment horizontal="right" vertical="center"/>
    </xf>
    <xf numFmtId="0" fontId="35" fillId="0" borderId="133" xfId="51" applyFont="1" applyFill="1" applyBorder="1" applyAlignment="1">
      <alignment horizontal="center" vertical="center" wrapText="1"/>
    </xf>
    <xf numFmtId="0" fontId="35" fillId="0" borderId="134" xfId="51" applyFont="1" applyFill="1" applyBorder="1" applyAlignment="1">
      <alignment horizontal="center" vertical="center" wrapText="1"/>
    </xf>
    <xf numFmtId="0" fontId="35" fillId="0" borderId="135" xfId="51" applyFont="1" applyFill="1" applyBorder="1" applyAlignment="1">
      <alignment horizontal="center" vertical="center" wrapText="1"/>
    </xf>
    <xf numFmtId="179" fontId="17" fillId="0" borderId="181" xfId="51" applyNumberFormat="1" applyFont="1" applyBorder="1" applyAlignment="1">
      <alignment horizontal="center" vertical="center" wrapText="1"/>
    </xf>
    <xf numFmtId="179" fontId="17" fillId="0" borderId="136" xfId="51" applyNumberFormat="1" applyFont="1" applyBorder="1" applyAlignment="1">
      <alignment horizontal="center" vertical="center" wrapText="1"/>
    </xf>
    <xf numFmtId="179" fontId="17" fillId="0" borderId="140" xfId="51" applyNumberFormat="1" applyFont="1" applyBorder="1" applyAlignment="1">
      <alignment horizontal="center" vertical="center" wrapText="1"/>
    </xf>
    <xf numFmtId="179" fontId="17" fillId="0" borderId="182" xfId="51" applyNumberFormat="1" applyFont="1" applyBorder="1" applyAlignment="1">
      <alignment horizontal="center" vertical="center" wrapText="1"/>
    </xf>
    <xf numFmtId="179" fontId="27" fillId="0" borderId="183" xfId="51" applyNumberFormat="1" applyFont="1" applyBorder="1" applyAlignment="1">
      <alignment horizontal="center" vertical="center" shrinkToFit="1"/>
    </xf>
    <xf numFmtId="179" fontId="27" fillId="0" borderId="184" xfId="51" applyNumberFormat="1" applyFont="1" applyBorder="1" applyAlignment="1">
      <alignment horizontal="center" vertical="center" shrinkToFit="1"/>
    </xf>
    <xf numFmtId="179" fontId="27" fillId="0" borderId="185" xfId="51" applyNumberFormat="1" applyFont="1" applyBorder="1" applyAlignment="1">
      <alignment horizontal="center" vertical="center" shrinkToFit="1"/>
    </xf>
    <xf numFmtId="179" fontId="27" fillId="0" borderId="28" xfId="11" applyNumberFormat="1" applyFont="1" applyBorder="1" applyAlignment="1">
      <alignment horizontal="right" vertical="center" shrinkToFit="1"/>
    </xf>
    <xf numFmtId="179" fontId="27" fillId="0" borderId="118" xfId="11" applyNumberFormat="1" applyFont="1" applyBorder="1" applyAlignment="1">
      <alignment horizontal="right" vertical="center" shrinkToFit="1"/>
    </xf>
    <xf numFmtId="0" fontId="17" fillId="6" borderId="0" xfId="51" quotePrefix="1" applyFont="1" applyFill="1" applyBorder="1" applyAlignment="1">
      <alignment vertical="center"/>
    </xf>
    <xf numFmtId="20" fontId="17" fillId="8" borderId="1" xfId="51" applyNumberFormat="1" applyFont="1" applyFill="1" applyBorder="1" applyAlignment="1" applyProtection="1">
      <alignment horizontal="center" vertical="center"/>
      <protection locked="0"/>
    </xf>
    <xf numFmtId="0" fontId="35" fillId="0" borderId="109" xfId="51" applyFont="1" applyBorder="1" applyAlignment="1">
      <alignment horizontal="center" vertical="center" wrapText="1"/>
    </xf>
    <xf numFmtId="0" fontId="35" fillId="0" borderId="110" xfId="51" applyFont="1" applyBorder="1" applyAlignment="1">
      <alignment horizontal="center" vertical="center" wrapText="1"/>
    </xf>
    <xf numFmtId="0" fontId="35" fillId="0" borderId="111" xfId="51" applyFont="1" applyBorder="1" applyAlignment="1">
      <alignment horizontal="center" vertical="center" wrapText="1"/>
    </xf>
    <xf numFmtId="179" fontId="17" fillId="0" borderId="186" xfId="51" applyNumberFormat="1" applyFont="1" applyBorder="1" applyAlignment="1">
      <alignment horizontal="center" vertical="center" wrapText="1"/>
    </xf>
    <xf numFmtId="179" fontId="17" fillId="0" borderId="187" xfId="51" applyNumberFormat="1" applyFont="1" applyBorder="1" applyAlignment="1">
      <alignment horizontal="center" vertical="center" wrapText="1"/>
    </xf>
    <xf numFmtId="179" fontId="17" fillId="0" borderId="188" xfId="51" applyNumberFormat="1" applyFont="1" applyBorder="1" applyAlignment="1">
      <alignment horizontal="center" vertical="center" wrapText="1"/>
    </xf>
    <xf numFmtId="179" fontId="17" fillId="0" borderId="189" xfId="51" applyNumberFormat="1" applyFont="1" applyBorder="1" applyAlignment="1">
      <alignment horizontal="center" vertical="center" wrapText="1"/>
    </xf>
    <xf numFmtId="0" fontId="35" fillId="0" borderId="190" xfId="51" applyFont="1" applyBorder="1" applyAlignment="1">
      <alignment horizontal="center" vertical="center" wrapText="1"/>
    </xf>
    <xf numFmtId="0" fontId="35" fillId="0" borderId="191" xfId="51" applyFont="1" applyBorder="1" applyAlignment="1">
      <alignment horizontal="center" vertical="center" wrapText="1"/>
    </xf>
    <xf numFmtId="0" fontId="35" fillId="0" borderId="192" xfId="51" applyFont="1" applyBorder="1" applyAlignment="1">
      <alignment horizontal="center" vertical="center" wrapText="1"/>
    </xf>
    <xf numFmtId="0" fontId="17" fillId="3" borderId="1" xfId="51" applyFont="1" applyFill="1" applyBorder="1" applyAlignment="1" applyProtection="1">
      <alignment horizontal="center" vertical="center"/>
      <protection locked="0"/>
    </xf>
    <xf numFmtId="0" fontId="17" fillId="6" borderId="1" xfId="51" applyFont="1" applyFill="1" applyBorder="1" applyAlignment="1" applyProtection="1">
      <alignment horizontal="center" vertical="center"/>
    </xf>
    <xf numFmtId="20" fontId="17" fillId="8" borderId="28" xfId="51" applyNumberFormat="1" applyFont="1" applyFill="1" applyBorder="1" applyAlignment="1" applyProtection="1">
      <alignment horizontal="center" vertical="center"/>
      <protection locked="0"/>
    </xf>
    <xf numFmtId="0" fontId="35" fillId="0" borderId="183" xfId="51" applyFont="1" applyBorder="1" applyAlignment="1">
      <alignment horizontal="center" vertical="center" wrapText="1"/>
    </xf>
    <xf numFmtId="0" fontId="35" fillId="0" borderId="184" xfId="51" applyFont="1" applyBorder="1" applyAlignment="1">
      <alignment horizontal="center" vertical="center" wrapText="1"/>
    </xf>
    <xf numFmtId="0" fontId="35" fillId="0" borderId="193" xfId="51" applyFont="1" applyBorder="1" applyAlignment="1">
      <alignment horizontal="center" vertical="center" wrapText="1"/>
    </xf>
    <xf numFmtId="0" fontId="17" fillId="10" borderId="28" xfId="51" applyFont="1" applyFill="1" applyBorder="1" applyAlignment="1" applyProtection="1">
      <alignment horizontal="center" vertical="center"/>
      <protection locked="0"/>
    </xf>
    <xf numFmtId="0" fontId="17" fillId="6" borderId="6" xfId="51" applyFont="1" applyFill="1" applyBorder="1" applyAlignment="1" applyProtection="1">
      <alignment horizontal="center" vertical="center"/>
    </xf>
    <xf numFmtId="20" fontId="17" fillId="8" borderId="6" xfId="51" applyNumberFormat="1" applyFont="1" applyFill="1" applyBorder="1" applyAlignment="1" applyProtection="1">
      <alignment horizontal="center" vertical="center"/>
      <protection locked="0"/>
    </xf>
    <xf numFmtId="0" fontId="17" fillId="8" borderId="109" xfId="51" applyFont="1" applyFill="1" applyBorder="1" applyAlignment="1" applyProtection="1">
      <alignment horizontal="left" vertical="center" wrapText="1"/>
      <protection locked="0"/>
    </xf>
    <xf numFmtId="0" fontId="17" fillId="8" borderId="110" xfId="51" applyFont="1" applyFill="1" applyBorder="1" applyAlignment="1" applyProtection="1">
      <alignment horizontal="left" vertical="center" wrapText="1"/>
      <protection locked="0"/>
    </xf>
    <xf numFmtId="0" fontId="17" fillId="8" borderId="112" xfId="51" applyFont="1" applyFill="1" applyBorder="1" applyAlignment="1" applyProtection="1">
      <alignment horizontal="left" vertical="center" wrapText="1"/>
      <protection locked="0"/>
    </xf>
    <xf numFmtId="0" fontId="17" fillId="8" borderId="113" xfId="51" applyFont="1" applyFill="1" applyBorder="1" applyAlignment="1" applyProtection="1">
      <alignment horizontal="left" vertical="center" wrapText="1"/>
      <protection locked="0"/>
    </xf>
    <xf numFmtId="0" fontId="17" fillId="8" borderId="117" xfId="51" applyFont="1" applyFill="1" applyBorder="1" applyAlignment="1" applyProtection="1">
      <alignment horizontal="left" vertical="center" wrapText="1"/>
      <protection locked="0"/>
    </xf>
    <xf numFmtId="0" fontId="17" fillId="8" borderId="0" xfId="51" applyFont="1" applyFill="1" applyBorder="1" applyAlignment="1" applyProtection="1">
      <alignment horizontal="left" vertical="center" wrapText="1"/>
      <protection locked="0"/>
    </xf>
    <xf numFmtId="0" fontId="17" fillId="8" borderId="40" xfId="51" applyFont="1" applyFill="1" applyBorder="1" applyAlignment="1" applyProtection="1">
      <alignment horizontal="left" vertical="center" wrapText="1"/>
      <protection locked="0"/>
    </xf>
    <xf numFmtId="0" fontId="17" fillId="8" borderId="39" xfId="51" applyFont="1" applyFill="1" applyBorder="1" applyAlignment="1" applyProtection="1">
      <alignment horizontal="left" vertical="center" wrapText="1"/>
      <protection locked="0"/>
    </xf>
    <xf numFmtId="0" fontId="17" fillId="10" borderId="6" xfId="51" applyFont="1" applyFill="1" applyBorder="1" applyAlignment="1" applyProtection="1">
      <alignment horizontal="center" vertical="center"/>
      <protection locked="0"/>
    </xf>
    <xf numFmtId="0" fontId="17" fillId="0" borderId="0" xfId="51" applyFont="1" applyAlignment="1">
      <alignment horizontal="right" vertical="center"/>
    </xf>
    <xf numFmtId="0" fontId="17" fillId="8" borderId="133" xfId="51" applyFont="1" applyFill="1" applyBorder="1" applyAlignment="1" applyProtection="1">
      <alignment horizontal="left" vertical="center" wrapText="1"/>
      <protection locked="0"/>
    </xf>
    <xf numFmtId="0" fontId="17" fillId="8" borderId="134" xfId="51" applyFont="1" applyFill="1" applyBorder="1" applyAlignment="1" applyProtection="1">
      <alignment horizontal="left" vertical="center" wrapText="1"/>
      <protection locked="0"/>
    </xf>
    <xf numFmtId="0" fontId="17" fillId="8" borderId="139" xfId="51" applyFont="1" applyFill="1" applyBorder="1" applyAlignment="1" applyProtection="1">
      <alignment horizontal="left" vertical="center" wrapText="1"/>
      <protection locked="0"/>
    </xf>
    <xf numFmtId="0" fontId="17" fillId="8" borderId="138" xfId="51" applyFont="1" applyFill="1" applyBorder="1" applyAlignment="1" applyProtection="1">
      <alignment horizontal="left" vertical="center" wrapText="1"/>
      <protection locked="0"/>
    </xf>
    <xf numFmtId="0" fontId="35" fillId="0" borderId="194" xfId="51" applyFont="1" applyBorder="1" applyAlignment="1">
      <alignment horizontal="center" vertical="center" wrapText="1"/>
    </xf>
    <xf numFmtId="0" fontId="35" fillId="0" borderId="195" xfId="51" applyFont="1" applyBorder="1" applyAlignment="1">
      <alignment horizontal="center" vertical="center" wrapText="1"/>
    </xf>
    <xf numFmtId="0" fontId="35" fillId="0" borderId="196" xfId="51" applyFont="1" applyBorder="1" applyAlignment="1">
      <alignment horizontal="center" vertical="center" wrapText="1"/>
    </xf>
    <xf numFmtId="0" fontId="35" fillId="0" borderId="0" xfId="51" applyFont="1" applyAlignment="1">
      <alignment horizontal="right" vertical="center"/>
    </xf>
    <xf numFmtId="0" fontId="27" fillId="0" borderId="0" xfId="51" applyFont="1" applyProtection="1">
      <alignment vertical="center"/>
    </xf>
    <xf numFmtId="0" fontId="38" fillId="6" borderId="0" xfId="51" applyFont="1" applyFill="1" applyProtection="1">
      <alignment vertical="center"/>
    </xf>
    <xf numFmtId="0" fontId="38" fillId="6" borderId="0" xfId="51" applyFont="1" applyFill="1" applyAlignment="1" applyProtection="1">
      <alignment horizontal="center" vertical="center"/>
    </xf>
    <xf numFmtId="0" fontId="39" fillId="6" borderId="0" xfId="51" applyFont="1" applyFill="1" applyAlignment="1" applyProtection="1">
      <alignment horizontal="left" vertical="center"/>
    </xf>
    <xf numFmtId="0" fontId="38" fillId="6" borderId="0" xfId="51" applyFont="1" applyFill="1" applyAlignment="1" applyProtection="1">
      <alignment horizontal="left" vertical="center"/>
    </xf>
    <xf numFmtId="0" fontId="40" fillId="6" borderId="0" xfId="51" applyFont="1" applyFill="1">
      <alignment vertical="center"/>
    </xf>
    <xf numFmtId="0" fontId="38" fillId="6" borderId="0" xfId="51" applyFont="1" applyFill="1" applyAlignment="1" applyProtection="1">
      <alignment horizontal="center" vertical="center"/>
      <protection locked="0"/>
    </xf>
    <xf numFmtId="0" fontId="38" fillId="8" borderId="35" xfId="51" applyFont="1" applyFill="1" applyBorder="1" applyAlignment="1" applyProtection="1">
      <alignment horizontal="center" vertical="center"/>
      <protection locked="0"/>
    </xf>
    <xf numFmtId="0" fontId="41" fillId="8" borderId="38" xfId="51" applyFont="1" applyFill="1" applyBorder="1" applyAlignment="1" applyProtection="1">
      <alignment horizontal="center" vertical="center"/>
      <protection locked="0"/>
    </xf>
    <xf numFmtId="0" fontId="41" fillId="8" borderId="18" xfId="51" applyFont="1" applyFill="1" applyBorder="1" applyAlignment="1" applyProtection="1">
      <alignment horizontal="center" vertical="center"/>
      <protection locked="0"/>
    </xf>
    <xf numFmtId="0" fontId="41" fillId="8" borderId="37" xfId="51" applyFont="1" applyFill="1" applyBorder="1" applyAlignment="1" applyProtection="1">
      <alignment horizontal="center" vertical="center"/>
      <protection locked="0"/>
    </xf>
    <xf numFmtId="0" fontId="38" fillId="8" borderId="0" xfId="51" applyFont="1" applyFill="1" applyBorder="1" applyAlignment="1" applyProtection="1">
      <alignment horizontal="center" vertical="center"/>
      <protection locked="0"/>
    </xf>
    <xf numFmtId="0" fontId="40" fillId="6" borderId="0" xfId="51" applyFont="1" applyFill="1" applyAlignment="1">
      <alignment horizontal="left" vertical="center"/>
    </xf>
    <xf numFmtId="0" fontId="38" fillId="6" borderId="35" xfId="51" applyFont="1" applyFill="1" applyBorder="1" applyAlignment="1" applyProtection="1">
      <alignment horizontal="center" vertical="center"/>
    </xf>
    <xf numFmtId="20" fontId="38" fillId="8" borderId="35" xfId="51" applyNumberFormat="1" applyFont="1" applyFill="1" applyBorder="1" applyAlignment="1" applyProtection="1">
      <alignment horizontal="center" vertical="center"/>
      <protection locked="0"/>
    </xf>
    <xf numFmtId="20" fontId="38" fillId="6" borderId="35" xfId="51" applyNumberFormat="1" applyFont="1" applyFill="1" applyBorder="1" applyAlignment="1" applyProtection="1">
      <alignment horizontal="center" vertical="center"/>
      <protection locked="0"/>
    </xf>
    <xf numFmtId="0" fontId="38" fillId="6" borderId="0" xfId="51" applyFont="1" applyFill="1">
      <alignment vertical="center"/>
    </xf>
    <xf numFmtId="0" fontId="38" fillId="6" borderId="0" xfId="51" applyFont="1" applyFill="1" applyAlignment="1" applyProtection="1">
      <alignment horizontal="right" vertical="center"/>
      <protection locked="0"/>
    </xf>
    <xf numFmtId="0" fontId="38" fillId="6" borderId="0" xfId="51" applyFont="1" applyFill="1" applyProtection="1">
      <alignment vertical="center"/>
      <protection locked="0"/>
    </xf>
    <xf numFmtId="20" fontId="38" fillId="6" borderId="35" xfId="51" applyNumberFormat="1" applyFont="1" applyFill="1" applyBorder="1" applyAlignment="1" applyProtection="1">
      <alignment horizontal="center" vertical="center"/>
    </xf>
    <xf numFmtId="0" fontId="38" fillId="6" borderId="35" xfId="51" applyFont="1" applyFill="1" applyBorder="1" applyAlignment="1" applyProtection="1">
      <alignment horizontal="center" vertical="center"/>
      <protection locked="0"/>
    </xf>
    <xf numFmtId="180" fontId="38" fillId="6" borderId="35" xfId="51" applyNumberFormat="1" applyFont="1" applyFill="1" applyBorder="1" applyAlignment="1" applyProtection="1">
      <alignment horizontal="center" vertical="center"/>
    </xf>
    <xf numFmtId="0" fontId="38" fillId="6" borderId="0" xfId="51" applyFont="1" applyFill="1" applyAlignment="1" applyProtection="1">
      <alignment horizontal="right" vertical="center"/>
    </xf>
    <xf numFmtId="0" fontId="42" fillId="6" borderId="38" xfId="51" applyFont="1" applyFill="1" applyBorder="1" applyAlignment="1" applyProtection="1">
      <alignment horizontal="center" vertical="center" shrinkToFit="1"/>
    </xf>
    <xf numFmtId="0" fontId="42" fillId="6" borderId="37" xfId="51" applyFont="1" applyFill="1" applyBorder="1" applyAlignment="1" applyProtection="1">
      <alignment horizontal="center" vertical="center"/>
    </xf>
    <xf numFmtId="0" fontId="38" fillId="8" borderId="35" xfId="51" applyFont="1" applyFill="1" applyBorder="1" applyAlignment="1" applyProtection="1">
      <alignment horizontal="left" vertical="center"/>
      <protection locked="0"/>
    </xf>
    <xf numFmtId="0" fontId="17" fillId="6" borderId="0" xfId="51" applyFont="1" applyFill="1" applyBorder="1">
      <alignment vertical="center"/>
    </xf>
    <xf numFmtId="0" fontId="17" fillId="6" borderId="35" xfId="51" applyFont="1" applyFill="1" applyBorder="1" applyAlignment="1">
      <alignment horizontal="center" vertical="center"/>
    </xf>
    <xf numFmtId="0" fontId="17" fillId="6" borderId="35" xfId="51" applyFont="1" applyFill="1" applyBorder="1">
      <alignment vertical="center"/>
    </xf>
    <xf numFmtId="0" fontId="38" fillId="6" borderId="197" xfId="51" applyFont="1" applyFill="1" applyBorder="1" applyAlignment="1">
      <alignment horizontal="center" vertical="center"/>
    </xf>
    <xf numFmtId="0" fontId="38" fillId="6" borderId="102" xfId="51" applyFont="1" applyFill="1" applyBorder="1" applyAlignment="1">
      <alignment horizontal="center" vertical="center"/>
    </xf>
    <xf numFmtId="0" fontId="38" fillId="6" borderId="103" xfId="51" applyFont="1" applyFill="1" applyBorder="1" applyAlignment="1">
      <alignment horizontal="center" vertical="center"/>
    </xf>
    <xf numFmtId="0" fontId="38" fillId="6" borderId="198" xfId="51" applyFont="1" applyFill="1" applyBorder="1" applyAlignment="1">
      <alignment horizontal="center" vertical="center"/>
    </xf>
    <xf numFmtId="0" fontId="17" fillId="6" borderId="35" xfId="51" applyFont="1" applyFill="1" applyBorder="1" applyAlignment="1">
      <alignment vertical="center" shrinkToFit="1"/>
    </xf>
    <xf numFmtId="0" fontId="41" fillId="6" borderId="199" xfId="51" applyFont="1" applyFill="1" applyBorder="1" applyAlignment="1">
      <alignment horizontal="center" vertical="center"/>
    </xf>
    <xf numFmtId="0" fontId="38" fillId="6" borderId="200" xfId="51" applyFont="1" applyFill="1" applyBorder="1" applyAlignment="1">
      <alignment vertical="center" shrinkToFit="1"/>
    </xf>
    <xf numFmtId="0" fontId="38" fillId="6" borderId="6" xfId="51" applyFont="1" applyFill="1" applyBorder="1" applyAlignment="1">
      <alignment vertical="center" shrinkToFit="1"/>
    </xf>
    <xf numFmtId="0" fontId="38" fillId="6" borderId="146" xfId="51" applyFont="1" applyFill="1" applyBorder="1">
      <alignment vertical="center"/>
    </xf>
    <xf numFmtId="0" fontId="41" fillId="6" borderId="201" xfId="51" applyFont="1" applyFill="1" applyBorder="1" applyAlignment="1">
      <alignment horizontal="center" vertical="center"/>
    </xf>
    <xf numFmtId="0" fontId="38" fillId="6" borderId="202" xfId="51" applyFont="1" applyFill="1" applyBorder="1" applyAlignment="1">
      <alignment vertical="center" shrinkToFit="1"/>
    </xf>
    <xf numFmtId="0" fontId="38" fillId="6" borderId="35" xfId="51" applyFont="1" applyFill="1" applyBorder="1" applyAlignment="1">
      <alignment vertical="center" shrinkToFit="1"/>
    </xf>
    <xf numFmtId="0" fontId="38" fillId="6" borderId="153" xfId="51" applyFont="1" applyFill="1" applyBorder="1">
      <alignment vertical="center"/>
    </xf>
    <xf numFmtId="0" fontId="41" fillId="6" borderId="203" xfId="51" applyFont="1" applyFill="1" applyBorder="1" applyAlignment="1">
      <alignment horizontal="center" vertical="center"/>
    </xf>
    <xf numFmtId="0" fontId="38" fillId="6" borderId="157" xfId="51" applyFont="1" applyFill="1" applyBorder="1" applyAlignment="1">
      <alignment vertical="center" shrinkToFit="1"/>
    </xf>
    <xf numFmtId="0" fontId="38" fillId="6" borderId="158" xfId="51" applyFont="1" applyFill="1" applyBorder="1">
      <alignment vertical="center"/>
    </xf>
    <xf numFmtId="0" fontId="4" fillId="0" borderId="0" xfId="28" applyFont="1">
      <alignment vertical="center"/>
    </xf>
    <xf numFmtId="0" fontId="43" fillId="0" borderId="0" xfId="36" applyFont="1" applyBorder="1" applyAlignment="1">
      <alignment vertical="center"/>
    </xf>
    <xf numFmtId="0" fontId="43" fillId="0" borderId="0" xfId="36" applyFont="1" applyAlignment="1">
      <alignment vertical="center"/>
    </xf>
    <xf numFmtId="0" fontId="44" fillId="0" borderId="0" xfId="36" applyFont="1" applyAlignment="1">
      <alignment vertical="center"/>
    </xf>
    <xf numFmtId="0" fontId="44" fillId="0" borderId="2" xfId="36" applyFont="1" applyBorder="1" applyAlignment="1">
      <alignment horizontal="center" vertical="center"/>
    </xf>
    <xf numFmtId="0" fontId="44" fillId="0" borderId="3" xfId="36" applyFont="1" applyBorder="1" applyAlignment="1">
      <alignment horizontal="center" vertical="center"/>
    </xf>
    <xf numFmtId="0" fontId="44" fillId="0" borderId="5" xfId="36" applyFont="1" applyBorder="1" applyAlignment="1">
      <alignment horizontal="center" vertical="center"/>
    </xf>
    <xf numFmtId="0" fontId="6" fillId="0" borderId="204" xfId="36" applyFont="1" applyBorder="1" applyAlignment="1">
      <alignment horizontal="left" vertical="center" shrinkToFit="1"/>
    </xf>
    <xf numFmtId="0" fontId="6" fillId="0" borderId="26" xfId="36" applyFont="1" applyBorder="1" applyAlignment="1">
      <alignment horizontal="left" vertical="center" shrinkToFit="1"/>
    </xf>
    <xf numFmtId="0" fontId="6" fillId="0" borderId="24" xfId="36" applyFont="1" applyBorder="1" applyAlignment="1">
      <alignment horizontal="left" vertical="center" shrinkToFit="1"/>
    </xf>
    <xf numFmtId="0" fontId="45" fillId="11" borderId="41" xfId="36" applyFont="1" applyFill="1" applyBorder="1" applyAlignment="1">
      <alignment horizontal="center" vertical="center" wrapText="1"/>
    </xf>
    <xf numFmtId="0" fontId="46" fillId="11" borderId="205" xfId="28" applyFont="1" applyFill="1" applyBorder="1" applyAlignment="1">
      <alignment horizontal="center" vertical="center" wrapText="1"/>
    </xf>
    <xf numFmtId="0" fontId="4" fillId="11" borderId="5" xfId="28" applyFont="1" applyFill="1" applyBorder="1" applyAlignment="1">
      <alignment horizontal="center" vertical="center"/>
    </xf>
    <xf numFmtId="0" fontId="44" fillId="0" borderId="3" xfId="36" applyFont="1" applyBorder="1" applyAlignment="1">
      <alignment horizontal="right" vertical="center"/>
    </xf>
    <xf numFmtId="0" fontId="4" fillId="0" borderId="18" xfId="28" applyFont="1" applyBorder="1">
      <alignment vertical="center"/>
    </xf>
    <xf numFmtId="0" fontId="44" fillId="0" borderId="3" xfId="36" applyFont="1" applyBorder="1" applyAlignment="1">
      <alignment vertical="center"/>
    </xf>
    <xf numFmtId="0" fontId="44" fillId="0" borderId="5" xfId="36" applyFont="1" applyBorder="1" applyAlignment="1">
      <alignment vertical="center"/>
    </xf>
    <xf numFmtId="0" fontId="47" fillId="0" borderId="0" xfId="36" applyFont="1" applyAlignment="1">
      <alignment vertical="center"/>
    </xf>
    <xf numFmtId="0" fontId="44" fillId="0" borderId="0" xfId="36" applyFont="1"/>
    <xf numFmtId="0" fontId="47" fillId="0" borderId="38" xfId="36" applyFont="1" applyBorder="1" applyAlignment="1">
      <alignment horizontal="center" vertical="center" wrapText="1"/>
    </xf>
    <xf numFmtId="0" fontId="47" fillId="0" borderId="18" xfId="36" applyFont="1" applyBorder="1" applyAlignment="1">
      <alignment horizontal="center" vertical="center" wrapText="1"/>
    </xf>
    <xf numFmtId="0" fontId="47" fillId="0" borderId="37" xfId="36" applyFont="1" applyBorder="1" applyAlignment="1">
      <alignment horizontal="center" vertical="center" wrapText="1"/>
    </xf>
    <xf numFmtId="0" fontId="48" fillId="0" borderId="206" xfId="36" applyFont="1" applyBorder="1" applyAlignment="1">
      <alignment horizontal="center" vertical="center"/>
    </xf>
    <xf numFmtId="0" fontId="48" fillId="0" borderId="19" xfId="36" applyFont="1" applyBorder="1" applyAlignment="1">
      <alignment horizontal="center" vertical="center"/>
    </xf>
    <xf numFmtId="0" fontId="48" fillId="0" borderId="36" xfId="36" applyFont="1" applyBorder="1" applyAlignment="1">
      <alignment horizontal="center" vertical="center"/>
    </xf>
    <xf numFmtId="0" fontId="45" fillId="11" borderId="43" xfId="36" applyFont="1" applyFill="1" applyBorder="1" applyAlignment="1">
      <alignment horizontal="center" vertical="center"/>
    </xf>
    <xf numFmtId="0" fontId="46" fillId="11" borderId="207" xfId="28" applyFont="1" applyFill="1" applyBorder="1" applyAlignment="1">
      <alignment horizontal="center" vertical="center"/>
    </xf>
    <xf numFmtId="0" fontId="4" fillId="11" borderId="40" xfId="28" applyFont="1" applyFill="1" applyBorder="1" applyAlignment="1">
      <alignment horizontal="center" vertical="center"/>
    </xf>
    <xf numFmtId="0" fontId="49" fillId="0" borderId="0" xfId="36" applyFont="1" applyBorder="1" applyAlignment="1">
      <alignment vertical="center"/>
    </xf>
    <xf numFmtId="0" fontId="4" fillId="0" borderId="35" xfId="28" applyFont="1" applyBorder="1">
      <alignment vertical="center"/>
    </xf>
    <xf numFmtId="0" fontId="44" fillId="0" borderId="40" xfId="36" applyFont="1" applyBorder="1" applyAlignment="1">
      <alignment vertical="center"/>
    </xf>
    <xf numFmtId="0" fontId="6" fillId="0" borderId="0" xfId="36" applyFont="1"/>
    <xf numFmtId="0" fontId="44" fillId="0" borderId="38" xfId="36" applyFont="1" applyBorder="1" applyAlignment="1">
      <alignment horizontal="center" vertical="center"/>
    </xf>
    <xf numFmtId="0" fontId="44" fillId="0" borderId="18" xfId="36" applyFont="1" applyBorder="1" applyAlignment="1">
      <alignment horizontal="center" vertical="center"/>
    </xf>
    <xf numFmtId="0" fontId="44" fillId="0" borderId="37" xfId="36" applyFont="1" applyBorder="1" applyAlignment="1">
      <alignment horizontal="center" vertical="center"/>
    </xf>
    <xf numFmtId="0" fontId="48" fillId="0" borderId="32" xfId="36" applyFont="1" applyBorder="1" applyAlignment="1">
      <alignment horizontal="left" vertical="center" shrinkToFit="1"/>
    </xf>
    <xf numFmtId="0" fontId="48" fillId="0" borderId="11" xfId="36" applyFont="1" applyBorder="1" applyAlignment="1">
      <alignment horizontal="left" vertical="center" shrinkToFit="1"/>
    </xf>
    <xf numFmtId="0" fontId="48" fillId="0" borderId="12" xfId="36" applyFont="1" applyBorder="1" applyAlignment="1">
      <alignment horizontal="left" vertical="center" shrinkToFit="1"/>
    </xf>
    <xf numFmtId="0" fontId="45" fillId="11" borderId="208" xfId="36" applyFont="1" applyFill="1" applyBorder="1" applyAlignment="1">
      <alignment horizontal="center" vertical="center"/>
    </xf>
    <xf numFmtId="0" fontId="46" fillId="11" borderId="209" xfId="28" applyFont="1" applyFill="1" applyBorder="1" applyAlignment="1">
      <alignment horizontal="center" vertical="center"/>
    </xf>
    <xf numFmtId="0" fontId="4" fillId="11" borderId="23" xfId="28" applyFont="1" applyFill="1" applyBorder="1" applyAlignment="1">
      <alignment horizontal="center" vertical="center"/>
    </xf>
    <xf numFmtId="0" fontId="44" fillId="0" borderId="39" xfId="36" applyFont="1" applyBorder="1" applyAlignment="1">
      <alignment vertical="center"/>
    </xf>
    <xf numFmtId="0" fontId="44" fillId="0" borderId="35" xfId="36" applyFont="1" applyBorder="1" applyAlignment="1">
      <alignment horizontal="center" vertical="center" wrapText="1"/>
    </xf>
    <xf numFmtId="0" fontId="44" fillId="0" borderId="35" xfId="36" applyFont="1" applyBorder="1" applyAlignment="1">
      <alignment horizontal="left" vertical="center"/>
    </xf>
    <xf numFmtId="0" fontId="44" fillId="0" borderId="206" xfId="36" applyFont="1" applyBorder="1" applyAlignment="1">
      <alignment horizontal="center" vertical="center"/>
    </xf>
    <xf numFmtId="0" fontId="44" fillId="0" borderId="210" xfId="36" applyFont="1" applyBorder="1" applyAlignment="1">
      <alignment horizontal="center" vertical="center"/>
    </xf>
    <xf numFmtId="0" fontId="44" fillId="0" borderId="211" xfId="36" applyFont="1" applyBorder="1" applyAlignment="1">
      <alignment horizontal="center" vertical="center"/>
    </xf>
    <xf numFmtId="0" fontId="43" fillId="12" borderId="212" xfId="36" applyFont="1" applyFill="1" applyBorder="1" applyAlignment="1">
      <alignment horizontal="center" vertical="center"/>
    </xf>
    <xf numFmtId="0" fontId="43" fillId="12" borderId="210" xfId="36" applyFont="1" applyFill="1" applyBorder="1" applyAlignment="1">
      <alignment horizontal="center" vertical="center"/>
    </xf>
    <xf numFmtId="0" fontId="43" fillId="12" borderId="213" xfId="36" applyFont="1" applyFill="1" applyBorder="1" applyAlignment="1">
      <alignment horizontal="center" vertical="center"/>
    </xf>
    <xf numFmtId="0" fontId="43" fillId="12" borderId="214" xfId="36" applyFont="1" applyFill="1" applyBorder="1" applyAlignment="1">
      <alignment horizontal="center" vertical="center"/>
    </xf>
    <xf numFmtId="0" fontId="43" fillId="12" borderId="215" xfId="36" applyFont="1" applyFill="1" applyBorder="1" applyAlignment="1">
      <alignment horizontal="center" vertical="center"/>
    </xf>
    <xf numFmtId="0" fontId="43" fillId="11" borderId="216" xfId="36" applyFont="1" applyFill="1" applyBorder="1" applyAlignment="1">
      <alignment horizontal="center" vertical="center"/>
    </xf>
    <xf numFmtId="0" fontId="43" fillId="11" borderId="217" xfId="36" applyFont="1" applyFill="1" applyBorder="1" applyAlignment="1">
      <alignment horizontal="center" vertical="center"/>
    </xf>
    <xf numFmtId="0" fontId="48" fillId="11" borderId="218" xfId="36" applyFont="1" applyFill="1" applyBorder="1" applyAlignment="1">
      <alignment horizontal="center" vertical="center"/>
    </xf>
    <xf numFmtId="0" fontId="44" fillId="0" borderId="39" xfId="36" applyFont="1" applyBorder="1" applyAlignment="1">
      <alignment vertical="center" wrapText="1"/>
    </xf>
    <xf numFmtId="0" fontId="44" fillId="0" borderId="40" xfId="36" applyFont="1" applyBorder="1" applyAlignment="1">
      <alignment vertical="center" wrapText="1"/>
    </xf>
    <xf numFmtId="0" fontId="44" fillId="0" borderId="0" xfId="36" applyFont="1" applyBorder="1" applyAlignment="1">
      <alignment vertical="center" wrapText="1"/>
    </xf>
    <xf numFmtId="0" fontId="6" fillId="0" borderId="0" xfId="36" applyFont="1" applyAlignment="1">
      <alignment vertical="center"/>
    </xf>
    <xf numFmtId="0" fontId="44" fillId="0" borderId="219" xfId="36" applyFont="1" applyBorder="1" applyAlignment="1">
      <alignment horizontal="center" vertical="center"/>
    </xf>
    <xf numFmtId="0" fontId="44" fillId="0" borderId="220" xfId="36" applyFont="1" applyBorder="1" applyAlignment="1">
      <alignment horizontal="center" vertical="center"/>
    </xf>
    <xf numFmtId="0" fontId="43" fillId="12" borderId="221" xfId="36" applyFont="1" applyFill="1" applyBorder="1" applyAlignment="1">
      <alignment horizontal="center" vertical="center"/>
    </xf>
    <xf numFmtId="0" fontId="43" fillId="12" borderId="219" xfId="36" applyFont="1" applyFill="1" applyBorder="1" applyAlignment="1">
      <alignment horizontal="center" vertical="center"/>
    </xf>
    <xf numFmtId="0" fontId="43" fillId="12" borderId="222" xfId="36" applyFont="1" applyFill="1" applyBorder="1" applyAlignment="1">
      <alignment horizontal="center" vertical="center"/>
    </xf>
    <xf numFmtId="0" fontId="43" fillId="12" borderId="223" xfId="36" applyFont="1" applyFill="1" applyBorder="1" applyAlignment="1">
      <alignment horizontal="center" vertical="center"/>
    </xf>
    <xf numFmtId="0" fontId="43" fillId="11" borderId="224" xfId="36" applyFont="1" applyFill="1" applyBorder="1" applyAlignment="1">
      <alignment horizontal="center" vertical="center"/>
    </xf>
    <xf numFmtId="0" fontId="43" fillId="11" borderId="225" xfId="36" applyFont="1" applyFill="1" applyBorder="1" applyAlignment="1">
      <alignment horizontal="center" vertical="center"/>
    </xf>
    <xf numFmtId="0" fontId="48" fillId="11" borderId="226" xfId="36" applyFont="1" applyFill="1" applyBorder="1" applyAlignment="1">
      <alignment horizontal="center" vertical="center"/>
    </xf>
    <xf numFmtId="0" fontId="44" fillId="0" borderId="222" xfId="36" applyFont="1" applyBorder="1" applyAlignment="1">
      <alignment horizontal="center" vertical="center"/>
    </xf>
    <xf numFmtId="0" fontId="44" fillId="0" borderId="227" xfId="36" applyFont="1" applyBorder="1" applyAlignment="1">
      <alignment horizontal="center" vertical="center"/>
    </xf>
    <xf numFmtId="0" fontId="44" fillId="0" borderId="228" xfId="36" applyFont="1" applyBorder="1" applyAlignment="1">
      <alignment horizontal="center" vertical="center"/>
    </xf>
    <xf numFmtId="0" fontId="44" fillId="0" borderId="229" xfId="36" applyFont="1" applyBorder="1" applyAlignment="1">
      <alignment horizontal="center" vertical="center"/>
    </xf>
    <xf numFmtId="0" fontId="43" fillId="12" borderId="32" xfId="36" applyFont="1" applyFill="1" applyBorder="1" applyAlignment="1">
      <alignment horizontal="center" vertical="center"/>
    </xf>
    <xf numFmtId="0" fontId="43" fillId="12" borderId="11" xfId="36" applyFont="1" applyFill="1" applyBorder="1" applyAlignment="1">
      <alignment horizontal="center" vertical="center"/>
    </xf>
    <xf numFmtId="0" fontId="43" fillId="12" borderId="230" xfId="36" applyFont="1" applyFill="1" applyBorder="1" applyAlignment="1">
      <alignment horizontal="center" vertical="center"/>
    </xf>
    <xf numFmtId="0" fontId="43" fillId="12" borderId="12" xfId="36" applyFont="1" applyFill="1" applyBorder="1" applyAlignment="1">
      <alignment horizontal="center" vertical="center"/>
    </xf>
    <xf numFmtId="0" fontId="43" fillId="12" borderId="231" xfId="36" applyFont="1" applyFill="1" applyBorder="1" applyAlignment="1">
      <alignment horizontal="center" vertical="center"/>
    </xf>
    <xf numFmtId="0" fontId="43" fillId="11" borderId="8" xfId="36" applyFont="1" applyFill="1" applyBorder="1" applyAlignment="1">
      <alignment horizontal="center" vertical="center"/>
    </xf>
    <xf numFmtId="0" fontId="43" fillId="11" borderId="209" xfId="36" applyFont="1" applyFill="1" applyBorder="1" applyAlignment="1">
      <alignment horizontal="center" vertical="center"/>
    </xf>
    <xf numFmtId="0" fontId="48" fillId="11" borderId="23" xfId="36" applyFont="1" applyFill="1" applyBorder="1" applyAlignment="1">
      <alignment horizontal="center" vertical="center"/>
    </xf>
    <xf numFmtId="0" fontId="50" fillId="11" borderId="1" xfId="36" applyFont="1" applyFill="1" applyBorder="1" applyAlignment="1">
      <alignment horizontal="center" vertical="center" wrapText="1"/>
    </xf>
    <xf numFmtId="0" fontId="50" fillId="11" borderId="28" xfId="28" applyFont="1" applyFill="1" applyBorder="1" applyAlignment="1">
      <alignment horizontal="center" vertical="center"/>
    </xf>
    <xf numFmtId="20" fontId="44" fillId="0" borderId="5" xfId="36" applyNumberFormat="1" applyFont="1" applyFill="1" applyBorder="1" applyAlignment="1">
      <alignment horizontal="center" vertical="center" wrapText="1"/>
    </xf>
    <xf numFmtId="20" fontId="44" fillId="0" borderId="40" xfId="36" applyNumberFormat="1" applyFont="1" applyFill="1" applyBorder="1" applyAlignment="1">
      <alignment horizontal="center" vertical="center" wrapText="1"/>
    </xf>
    <xf numFmtId="0" fontId="4" fillId="0" borderId="40" xfId="28" applyFont="1" applyFill="1" applyBorder="1" applyAlignment="1">
      <alignment vertical="center"/>
    </xf>
    <xf numFmtId="0" fontId="50" fillId="11" borderId="6" xfId="28" applyFont="1" applyFill="1" applyBorder="1" applyAlignment="1">
      <alignment horizontal="center" vertical="center"/>
    </xf>
    <xf numFmtId="0" fontId="4" fillId="0" borderId="23" xfId="47" applyFont="1" applyFill="1" applyBorder="1" applyAlignment="1">
      <alignment vertical="center"/>
    </xf>
    <xf numFmtId="0" fontId="44" fillId="0" borderId="0" xfId="36" applyFont="1" applyBorder="1" applyAlignment="1">
      <alignment horizontal="center" vertical="center"/>
    </xf>
    <xf numFmtId="0" fontId="48" fillId="11" borderId="232" xfId="36" applyFont="1" applyFill="1" applyBorder="1" applyAlignment="1">
      <alignment horizontal="center" vertical="center"/>
    </xf>
    <xf numFmtId="0" fontId="48" fillId="11" borderId="233" xfId="36" applyFont="1" applyFill="1" applyBorder="1" applyAlignment="1">
      <alignment horizontal="center" vertical="center"/>
    </xf>
    <xf numFmtId="0" fontId="44" fillId="12" borderId="0" xfId="36" applyFont="1" applyFill="1" applyBorder="1" applyAlignment="1">
      <alignment vertical="center"/>
    </xf>
    <xf numFmtId="0" fontId="44" fillId="0" borderId="204" xfId="36" applyFont="1" applyBorder="1" applyAlignment="1">
      <alignment horizontal="center" vertical="center"/>
    </xf>
    <xf numFmtId="0" fontId="44" fillId="0" borderId="234" xfId="36" applyFont="1" applyBorder="1" applyAlignment="1">
      <alignment horizontal="center" vertical="center"/>
    </xf>
    <xf numFmtId="0" fontId="43" fillId="12" borderId="29" xfId="36" applyFont="1" applyFill="1" applyBorder="1" applyAlignment="1">
      <alignment horizontal="center" vertical="center"/>
    </xf>
    <xf numFmtId="0" fontId="43" fillId="12" borderId="21" xfId="36" applyFont="1" applyFill="1" applyBorder="1" applyAlignment="1">
      <alignment horizontal="center" vertical="center"/>
    </xf>
    <xf numFmtId="0" fontId="43" fillId="12" borderId="234" xfId="36" applyFont="1" applyFill="1" applyBorder="1" applyAlignment="1">
      <alignment horizontal="center" vertical="center"/>
    </xf>
    <xf numFmtId="0" fontId="43" fillId="12" borderId="22" xfId="36" applyFont="1" applyFill="1" applyBorder="1" applyAlignment="1">
      <alignment horizontal="center" vertical="center"/>
    </xf>
    <xf numFmtId="0" fontId="43" fillId="12" borderId="235" xfId="36" applyFont="1" applyFill="1" applyBorder="1" applyAlignment="1">
      <alignment horizontal="center" vertical="center"/>
    </xf>
    <xf numFmtId="0" fontId="43" fillId="12" borderId="236" xfId="36" applyFont="1" applyFill="1" applyBorder="1" applyAlignment="1">
      <alignment horizontal="center" vertical="center"/>
    </xf>
    <xf numFmtId="0" fontId="43" fillId="11" borderId="0" xfId="36" applyFont="1" applyFill="1" applyBorder="1" applyAlignment="1">
      <alignment horizontal="center" vertical="center"/>
    </xf>
    <xf numFmtId="0" fontId="43" fillId="11" borderId="237" xfId="36" applyFont="1" applyFill="1" applyBorder="1" applyAlignment="1">
      <alignment horizontal="center" vertical="center"/>
    </xf>
    <xf numFmtId="0" fontId="48" fillId="11" borderId="43" xfId="36" applyFont="1" applyFill="1" applyBorder="1" applyAlignment="1">
      <alignment horizontal="center" vertical="center"/>
    </xf>
    <xf numFmtId="0" fontId="44" fillId="0" borderId="238" xfId="36" applyFont="1" applyBorder="1" applyAlignment="1">
      <alignment horizontal="center" vertical="center"/>
    </xf>
    <xf numFmtId="0" fontId="47" fillId="0" borderId="239" xfId="36" applyFont="1" applyBorder="1" applyAlignment="1">
      <alignment horizontal="center" vertical="center" shrinkToFit="1"/>
    </xf>
    <xf numFmtId="0" fontId="47" fillId="0" borderId="240" xfId="36" applyFont="1" applyBorder="1" applyAlignment="1">
      <alignment horizontal="center" vertical="center" shrinkToFit="1"/>
    </xf>
    <xf numFmtId="0" fontId="48" fillId="0" borderId="241" xfId="36" applyFont="1" applyBorder="1" applyAlignment="1">
      <alignment horizontal="right" vertical="center"/>
    </xf>
    <xf numFmtId="0" fontId="48" fillId="0" borderId="242" xfId="36" applyFont="1" applyBorder="1" applyAlignment="1">
      <alignment horizontal="right" vertical="center"/>
    </xf>
    <xf numFmtId="0" fontId="48" fillId="0" borderId="243" xfId="36" applyFont="1" applyBorder="1" applyAlignment="1">
      <alignment horizontal="right" vertical="center"/>
    </xf>
    <xf numFmtId="0" fontId="48" fillId="0" borderId="239" xfId="36" applyFont="1" applyBorder="1" applyAlignment="1">
      <alignment horizontal="right" vertical="center"/>
    </xf>
    <xf numFmtId="38" fontId="48" fillId="0" borderId="95" xfId="9" applyFont="1" applyBorder="1" applyAlignment="1">
      <alignment horizontal="right" vertical="center"/>
    </xf>
    <xf numFmtId="0" fontId="49" fillId="0" borderId="39" xfId="36" applyFont="1" applyBorder="1" applyAlignment="1">
      <alignment vertical="center" wrapText="1"/>
    </xf>
    <xf numFmtId="0" fontId="49" fillId="0" borderId="0" xfId="36" applyFont="1" applyBorder="1" applyAlignment="1">
      <alignment vertical="center" wrapText="1"/>
    </xf>
    <xf numFmtId="0" fontId="49" fillId="0" borderId="40" xfId="36" applyFont="1" applyBorder="1" applyAlignment="1">
      <alignment vertical="center" wrapText="1"/>
    </xf>
    <xf numFmtId="0" fontId="44" fillId="0" borderId="29" xfId="36" applyFont="1" applyBorder="1" applyAlignment="1">
      <alignment horizontal="center" vertical="center"/>
    </xf>
    <xf numFmtId="0" fontId="47" fillId="0" borderId="3" xfId="36" applyFont="1" applyBorder="1" applyAlignment="1">
      <alignment horizontal="center" vertical="center" shrinkToFit="1"/>
    </xf>
    <xf numFmtId="0" fontId="47" fillId="0" borderId="5" xfId="36" applyFont="1" applyBorder="1" applyAlignment="1">
      <alignment horizontal="center" vertical="center" shrinkToFit="1"/>
    </xf>
    <xf numFmtId="0" fontId="48" fillId="0" borderId="206" xfId="36" applyFont="1" applyBorder="1" applyAlignment="1">
      <alignment horizontal="right" vertical="center"/>
    </xf>
    <xf numFmtId="0" fontId="48" fillId="0" borderId="36" xfId="36" applyFont="1" applyBorder="1" applyAlignment="1">
      <alignment horizontal="right" vertical="center"/>
    </xf>
    <xf numFmtId="0" fontId="48" fillId="0" borderId="3" xfId="36" applyFont="1" applyBorder="1" applyAlignment="1">
      <alignment horizontal="right" vertical="center"/>
    </xf>
    <xf numFmtId="0" fontId="51" fillId="0" borderId="41" xfId="36" applyFont="1" applyBorder="1" applyAlignment="1">
      <alignment horizontal="right" vertical="center"/>
    </xf>
    <xf numFmtId="0" fontId="44" fillId="0" borderId="32" xfId="36" applyFont="1" applyBorder="1" applyAlignment="1">
      <alignment horizontal="center" vertical="center"/>
    </xf>
    <xf numFmtId="0" fontId="48" fillId="0" borderId="204" xfId="36" applyFont="1" applyBorder="1" applyAlignment="1">
      <alignment horizontal="center" vertical="center"/>
    </xf>
    <xf numFmtId="0" fontId="48" fillId="0" borderId="26" xfId="36" applyFont="1" applyBorder="1" applyAlignment="1">
      <alignment horizontal="center" vertical="center"/>
    </xf>
    <xf numFmtId="0" fontId="48" fillId="0" borderId="24" xfId="36" applyFont="1" applyBorder="1" applyAlignment="1">
      <alignment horizontal="center" vertical="center"/>
    </xf>
    <xf numFmtId="0" fontId="48" fillId="0" borderId="3" xfId="36" applyFont="1" applyBorder="1" applyAlignment="1">
      <alignment horizontal="center" vertical="center"/>
    </xf>
    <xf numFmtId="0" fontId="51" fillId="0" borderId="41" xfId="36" applyFont="1" applyBorder="1" applyAlignment="1">
      <alignment horizontal="center" vertical="center"/>
    </xf>
    <xf numFmtId="0" fontId="47" fillId="0" borderId="38" xfId="36" applyFont="1" applyBorder="1" applyAlignment="1">
      <alignment horizontal="center" vertical="center"/>
    </xf>
    <xf numFmtId="0" fontId="47" fillId="0" borderId="18" xfId="36" applyFont="1" applyBorder="1" applyAlignment="1">
      <alignment horizontal="center" vertical="center"/>
    </xf>
    <xf numFmtId="0" fontId="47" fillId="0" borderId="37" xfId="36" applyFont="1" applyBorder="1" applyAlignment="1">
      <alignment horizontal="center" vertical="center"/>
    </xf>
    <xf numFmtId="0" fontId="6" fillId="0" borderId="38" xfId="36" applyFont="1" applyBorder="1" applyAlignment="1">
      <alignment horizontal="left" vertical="center"/>
    </xf>
    <xf numFmtId="0" fontId="6" fillId="0" borderId="18" xfId="36" applyFont="1" applyBorder="1" applyAlignment="1">
      <alignment horizontal="left" vertical="center"/>
    </xf>
    <xf numFmtId="0" fontId="0" fillId="0" borderId="18" xfId="36" applyFont="1" applyBorder="1" applyAlignment="1">
      <alignment horizontal="left" vertical="center"/>
    </xf>
    <xf numFmtId="0" fontId="6" fillId="0" borderId="244" xfId="36" applyFont="1" applyBorder="1" applyAlignment="1">
      <alignment horizontal="left" vertical="center"/>
    </xf>
    <xf numFmtId="0" fontId="49" fillId="0" borderId="7" xfId="36" applyFont="1" applyBorder="1" applyAlignment="1">
      <alignment vertical="center" wrapText="1"/>
    </xf>
    <xf numFmtId="0" fontId="49" fillId="0" borderId="8" xfId="36" applyFont="1" applyBorder="1" applyAlignment="1">
      <alignment vertical="center" wrapText="1"/>
    </xf>
    <xf numFmtId="0" fontId="49" fillId="0" borderId="23" xfId="36" applyFont="1" applyBorder="1" applyAlignment="1">
      <alignment vertical="center" wrapText="1"/>
    </xf>
    <xf numFmtId="0" fontId="6" fillId="0" borderId="245" xfId="36" applyFont="1" applyBorder="1" applyAlignment="1">
      <alignment horizontal="left" vertical="center" shrinkToFit="1"/>
    </xf>
    <xf numFmtId="0" fontId="45" fillId="13" borderId="41" xfId="36" applyFont="1" applyFill="1" applyBorder="1" applyAlignment="1">
      <alignment horizontal="center" vertical="center" wrapText="1"/>
    </xf>
    <xf numFmtId="0" fontId="46" fillId="13" borderId="205" xfId="28" applyFont="1" applyFill="1" applyBorder="1" applyAlignment="1">
      <alignment horizontal="center" vertical="center" wrapText="1"/>
    </xf>
    <xf numFmtId="0" fontId="4" fillId="13" borderId="5" xfId="28" applyFont="1" applyFill="1" applyBorder="1" applyAlignment="1">
      <alignment horizontal="center" vertical="center"/>
    </xf>
    <xf numFmtId="0" fontId="48" fillId="0" borderId="246" xfId="36" applyFont="1" applyBorder="1" applyAlignment="1">
      <alignment horizontal="center" vertical="center"/>
    </xf>
    <xf numFmtId="0" fontId="45" fillId="13" borderId="43" xfId="36" applyFont="1" applyFill="1" applyBorder="1" applyAlignment="1">
      <alignment horizontal="center" vertical="center"/>
    </xf>
    <xf numFmtId="0" fontId="46" fillId="13" borderId="207" xfId="28" applyFont="1" applyFill="1" applyBorder="1" applyAlignment="1">
      <alignment horizontal="center" vertical="center"/>
    </xf>
    <xf numFmtId="0" fontId="4" fillId="13" borderId="40" xfId="28" applyFont="1" applyFill="1" applyBorder="1" applyAlignment="1">
      <alignment horizontal="center" vertical="center"/>
    </xf>
    <xf numFmtId="0" fontId="4" fillId="0" borderId="35" xfId="28" applyFont="1" applyBorder="1" applyAlignment="1">
      <alignment vertical="center" shrinkToFit="1"/>
    </xf>
    <xf numFmtId="0" fontId="48" fillId="0" borderId="231" xfId="36" applyFont="1" applyBorder="1" applyAlignment="1">
      <alignment horizontal="left" vertical="center" shrinkToFit="1"/>
    </xf>
    <xf numFmtId="0" fontId="45" fillId="13" borderId="208" xfId="36" applyFont="1" applyFill="1" applyBorder="1" applyAlignment="1">
      <alignment horizontal="center" vertical="center"/>
    </xf>
    <xf numFmtId="0" fontId="46" fillId="13" borderId="209" xfId="28" applyFont="1" applyFill="1" applyBorder="1" applyAlignment="1">
      <alignment horizontal="center" vertical="center"/>
    </xf>
    <xf numFmtId="0" fontId="4" fillId="13" borderId="23" xfId="28" applyFont="1" applyFill="1" applyBorder="1" applyAlignment="1">
      <alignment horizontal="center" vertical="center"/>
    </xf>
    <xf numFmtId="0" fontId="44" fillId="0" borderId="35" xfId="36" applyFont="1" applyBorder="1" applyAlignment="1">
      <alignment horizontal="center" vertical="center" shrinkToFit="1"/>
    </xf>
    <xf numFmtId="0" fontId="44" fillId="0" borderId="35" xfId="36" applyFont="1" applyBorder="1" applyAlignment="1">
      <alignment horizontal="left" vertical="center" shrinkToFit="1"/>
    </xf>
    <xf numFmtId="0" fontId="43" fillId="0" borderId="212" xfId="36" applyFont="1" applyFill="1" applyBorder="1" applyAlignment="1">
      <alignment horizontal="center" vertical="center"/>
    </xf>
    <xf numFmtId="0" fontId="43" fillId="0" borderId="213" xfId="36" applyFont="1" applyFill="1" applyBorder="1" applyAlignment="1">
      <alignment horizontal="center" vertical="center"/>
    </xf>
    <xf numFmtId="0" fontId="43" fillId="0" borderId="214" xfId="36" applyFont="1" applyFill="1" applyBorder="1" applyAlignment="1">
      <alignment horizontal="center" vertical="center"/>
    </xf>
    <xf numFmtId="0" fontId="43" fillId="0" borderId="215" xfId="36" applyFont="1" applyFill="1" applyBorder="1" applyAlignment="1">
      <alignment horizontal="center" vertical="center"/>
    </xf>
    <xf numFmtId="0" fontId="43" fillId="13" borderId="247" xfId="36" applyFont="1" applyFill="1" applyBorder="1" applyAlignment="1">
      <alignment horizontal="center" vertical="center"/>
    </xf>
    <xf numFmtId="0" fontId="43" fillId="13" borderId="217" xfId="36" applyFont="1" applyFill="1" applyBorder="1" applyAlignment="1">
      <alignment horizontal="center" vertical="center"/>
    </xf>
    <xf numFmtId="0" fontId="48" fillId="13" borderId="218" xfId="36" applyFont="1" applyFill="1" applyBorder="1" applyAlignment="1">
      <alignment horizontal="center" vertical="center"/>
    </xf>
    <xf numFmtId="0" fontId="43" fillId="0" borderId="221" xfId="36" applyFont="1" applyFill="1" applyBorder="1" applyAlignment="1">
      <alignment horizontal="center" vertical="center"/>
    </xf>
    <xf numFmtId="0" fontId="43" fillId="14" borderId="222" xfId="36" applyFont="1" applyFill="1" applyBorder="1" applyAlignment="1">
      <alignment horizontal="center" vertical="center"/>
    </xf>
    <xf numFmtId="0" fontId="43" fillId="0" borderId="222" xfId="36" applyFont="1" applyFill="1" applyBorder="1" applyAlignment="1">
      <alignment horizontal="center" vertical="center"/>
    </xf>
    <xf numFmtId="0" fontId="43" fillId="0" borderId="223" xfId="36" applyFont="1" applyFill="1" applyBorder="1" applyAlignment="1">
      <alignment horizontal="center" vertical="center"/>
    </xf>
    <xf numFmtId="0" fontId="43" fillId="13" borderId="248" xfId="36" applyFont="1" applyFill="1" applyBorder="1" applyAlignment="1">
      <alignment horizontal="center" vertical="center"/>
    </xf>
    <xf numFmtId="0" fontId="43" fillId="13" borderId="225" xfId="36" applyFont="1" applyFill="1" applyBorder="1" applyAlignment="1">
      <alignment horizontal="center" vertical="center"/>
    </xf>
    <xf numFmtId="0" fontId="48" fillId="13" borderId="226" xfId="36" applyFont="1" applyFill="1" applyBorder="1" applyAlignment="1">
      <alignment horizontal="center" vertical="center"/>
    </xf>
    <xf numFmtId="0" fontId="43" fillId="14" borderId="32" xfId="36" applyFont="1" applyFill="1" applyBorder="1" applyAlignment="1">
      <alignment horizontal="center" vertical="center"/>
    </xf>
    <xf numFmtId="0" fontId="43" fillId="0" borderId="12" xfId="36" applyFont="1" applyFill="1" applyBorder="1" applyAlignment="1">
      <alignment horizontal="center" vertical="center"/>
    </xf>
    <xf numFmtId="0" fontId="43" fillId="0" borderId="230" xfId="36" applyFont="1" applyFill="1" applyBorder="1" applyAlignment="1">
      <alignment horizontal="center" vertical="center"/>
    </xf>
    <xf numFmtId="0" fontId="43" fillId="0" borderId="231" xfId="36" applyFont="1" applyFill="1" applyBorder="1" applyAlignment="1">
      <alignment horizontal="center" vertical="center"/>
    </xf>
    <xf numFmtId="0" fontId="43" fillId="13" borderId="249" xfId="36" applyFont="1" applyFill="1" applyBorder="1" applyAlignment="1">
      <alignment horizontal="center" vertical="center"/>
    </xf>
    <xf numFmtId="0" fontId="43" fillId="13" borderId="209" xfId="36" applyFont="1" applyFill="1" applyBorder="1" applyAlignment="1">
      <alignment horizontal="center" vertical="center"/>
    </xf>
    <xf numFmtId="0" fontId="48" fillId="13" borderId="23" xfId="36" applyFont="1" applyFill="1" applyBorder="1" applyAlignment="1">
      <alignment horizontal="center" vertical="center"/>
    </xf>
    <xf numFmtId="0" fontId="43" fillId="14" borderId="213" xfId="36" applyFont="1" applyFill="1" applyBorder="1" applyAlignment="1">
      <alignment horizontal="center" vertical="center"/>
    </xf>
    <xf numFmtId="0" fontId="47" fillId="15" borderId="1" xfId="36" applyFont="1" applyFill="1" applyBorder="1" applyAlignment="1">
      <alignment horizontal="center" vertical="center" wrapText="1"/>
    </xf>
    <xf numFmtId="0" fontId="44" fillId="0" borderId="37" xfId="36" applyFont="1" applyBorder="1" applyAlignment="1">
      <alignment horizontal="center" vertical="center" shrinkToFit="1"/>
    </xf>
    <xf numFmtId="0" fontId="50" fillId="15" borderId="28" xfId="28" applyFont="1" applyFill="1" applyBorder="1" applyAlignment="1">
      <alignment horizontal="center" vertical="center"/>
    </xf>
    <xf numFmtId="20" fontId="44" fillId="0" borderId="5" xfId="36" applyNumberFormat="1" applyFont="1" applyFill="1" applyBorder="1" applyAlignment="1">
      <alignment horizontal="center" vertical="center" shrinkToFit="1"/>
    </xf>
    <xf numFmtId="20" fontId="44" fillId="0" borderId="40" xfId="36" applyNumberFormat="1" applyFont="1" applyFill="1" applyBorder="1" applyAlignment="1">
      <alignment horizontal="center" vertical="center" shrinkToFit="1"/>
    </xf>
    <xf numFmtId="0" fontId="50" fillId="15" borderId="6" xfId="28" applyFont="1" applyFill="1" applyBorder="1" applyAlignment="1">
      <alignment horizontal="center" vertical="center"/>
    </xf>
    <xf numFmtId="0" fontId="4" fillId="0" borderId="23" xfId="47" applyFont="1" applyFill="1" applyBorder="1" applyAlignment="1">
      <alignment vertical="center" shrinkToFit="1"/>
    </xf>
    <xf numFmtId="0" fontId="43" fillId="14" borderId="29" xfId="36" applyFont="1" applyFill="1" applyBorder="1" applyAlignment="1">
      <alignment horizontal="center" vertical="center"/>
    </xf>
    <xf numFmtId="0" fontId="43" fillId="0" borderId="21" xfId="36" applyFont="1" applyFill="1" applyBorder="1" applyAlignment="1">
      <alignment horizontal="center" vertical="center"/>
    </xf>
    <xf numFmtId="0" fontId="43" fillId="0" borderId="234" xfId="36" applyFont="1" applyFill="1" applyBorder="1" applyAlignment="1">
      <alignment horizontal="center" vertical="center"/>
    </xf>
    <xf numFmtId="0" fontId="43" fillId="0" borderId="22" xfId="36" applyFont="1" applyFill="1" applyBorder="1" applyAlignment="1">
      <alignment horizontal="center" vertical="center"/>
    </xf>
    <xf numFmtId="0" fontId="43" fillId="0" borderId="250" xfId="36" applyFont="1" applyFill="1" applyBorder="1" applyAlignment="1">
      <alignment horizontal="center" vertical="center"/>
    </xf>
    <xf numFmtId="0" fontId="43" fillId="13" borderId="251" xfId="36" applyFont="1" applyFill="1" applyBorder="1" applyAlignment="1">
      <alignment horizontal="center" vertical="center"/>
    </xf>
    <xf numFmtId="0" fontId="43" fillId="13" borderId="237" xfId="36" applyFont="1" applyFill="1" applyBorder="1" applyAlignment="1">
      <alignment horizontal="center" vertical="center"/>
    </xf>
    <xf numFmtId="0" fontId="48" fillId="13" borderId="40" xfId="36" applyFont="1" applyFill="1" applyBorder="1" applyAlignment="1">
      <alignment horizontal="center" vertical="center"/>
    </xf>
    <xf numFmtId="0" fontId="47" fillId="0" borderId="239" xfId="36" applyFont="1" applyBorder="1" applyAlignment="1">
      <alignment horizontal="center" vertical="center"/>
    </xf>
    <xf numFmtId="0" fontId="47" fillId="0" borderId="240" xfId="36" applyFont="1" applyBorder="1" applyAlignment="1">
      <alignment horizontal="center" vertical="center"/>
    </xf>
    <xf numFmtId="0" fontId="47" fillId="0" borderId="3" xfId="36" applyFont="1" applyBorder="1" applyAlignment="1">
      <alignment horizontal="center" vertical="center"/>
    </xf>
    <xf numFmtId="0" fontId="47" fillId="0" borderId="5" xfId="36" applyFont="1" applyBorder="1" applyAlignment="1">
      <alignment horizontal="center" vertical="center"/>
    </xf>
    <xf numFmtId="0" fontId="6" fillId="0" borderId="19" xfId="36" applyFont="1" applyBorder="1" applyAlignment="1">
      <alignment horizontal="left" vertical="center"/>
    </xf>
    <xf numFmtId="0" fontId="52" fillId="0" borderId="18" xfId="36" applyFont="1" applyBorder="1" applyAlignment="1">
      <alignment horizontal="left" vertical="center"/>
    </xf>
  </cellXfs>
  <cellStyles count="65">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03.小規模添付書類（様式１～11【8抜き】）" xfId="9"/>
    <cellStyle name="桁区切り_timitutuusyo" xfId="10"/>
    <cellStyle name="桁区切り_勤務形態一覧表" xfId="11"/>
    <cellStyle name="桁区切り_（参考様式）通所介護等において感染症又は災害の発生を理由とする利用者数の減少が一定以上生じている場合-届出様式例・参考計算シート" xfId="12"/>
    <cellStyle name="標準" xfId="0" builtinId="0"/>
    <cellStyle name="標準 2" xfId="13"/>
    <cellStyle name="標準 2 2" xfId="14"/>
    <cellStyle name="標準 2 2_（参考様式）通所介護等において感染症又は災害の発生を理由とする利用者数の減少が一定以上生じている場合-届出様式例・参考計算シート" xfId="15"/>
    <cellStyle name="標準 2_220317 介護保険最新情報vol.1045 別紙1_別紙(様式)8以降" xfId="16"/>
    <cellStyle name="標準 2_220317 介護保険最新情報vol.1045 別紙1_別紙(様式)8以降_1" xfId="17"/>
    <cellStyle name="標準 2_別紙1　介護給付費算定に係る体制届一式（定期巡回・随時対応型訪問介護看護）" xfId="18"/>
    <cellStyle name="標準 2_（参考様式）通所介護等において感染症又は災害の発生を理由とする利用者数の減少が一定以上生じている場合-届出様式例・参考計算シート" xfId="19"/>
    <cellStyle name="標準 3" xfId="20"/>
    <cellStyle name="標準 3 2" xfId="21"/>
    <cellStyle name="標準 3 2_220317 介護保険最新情報vol.1045 別紙1_別紙(様式)8以降" xfId="22"/>
    <cellStyle name="標準 3_（参考様式）通所介護等において感染症又は災害の発生を理由とする利用者数の減少が一定以上生じている場合-届出様式例・参考計算シート" xfId="23"/>
    <cellStyle name="標準 6" xfId="24"/>
    <cellStyle name="標準 6_大牟田小規模" xfId="25"/>
    <cellStyle name="標準 6_大牟田小規模_1" xfId="26"/>
    <cellStyle name="標準 6_大牟田小規模_2" xfId="27"/>
    <cellStyle name="標準_03.小規模添付書類（様式１～11【8抜き】）" xfId="28"/>
    <cellStyle name="標準_21tokuyo2501" xfId="29"/>
    <cellStyle name="標準_220317 介護保険最新情報vol.1045 別紙1_別紙(様式)8以降" xfId="30"/>
    <cellStyle name="標準_220317 介護保険最新情報vol.1045 別紙1_別紙(様式)8以降_1" xfId="31"/>
    <cellStyle name="標準_220317 介護保険最新情報vol.1045 別紙1_別紙(様式)8以降_2" xfId="32"/>
    <cellStyle name="標準_220317 介護保険最新情報vol.1045 別紙1_別紙(様式)8以降_3" xfId="33"/>
    <cellStyle name="標準_220317 介護保険最新情報vol.1045 別紙1_別紙(様式)8以降_4" xfId="34"/>
    <cellStyle name="標準_Sheet1" xfId="35"/>
    <cellStyle name="標準_Sheet1_03.小規模添付書類（様式１～11【8抜き】）" xfId="36"/>
    <cellStyle name="標準_timitutuusyo" xfId="37"/>
    <cellStyle name="標準_デイ提出書類" xfId="38"/>
    <cellStyle name="標準_介護老人福祉施設（加算届）" xfId="39"/>
    <cellStyle name="標準_別紙1　介護給付費算定に係る体制届一式（定期巡回・随時対応型訪問介護看護）" xfId="40"/>
    <cellStyle name="標準_別紙1　介護給付費算定に係る体制届一式（定期巡回・随時対応型訪問介護看護）_1" xfId="41"/>
    <cellStyle name="標準_別紙1　介護給付費算定に係る体制届一式（定期巡回・随時対応型訪問介護看護）_2" xfId="42"/>
    <cellStyle name="標準_別紙1　介護給付費算定に係る体制届一式（定期巡回・随時対応型訪問介護看護）_3" xfId="43"/>
    <cellStyle name="標準_別紙1　介護給付費算定に係る体制届一式（定期巡回・随時対応型訪問介護看護）_別紙1　介護給付費算定に係る体制届一式（定期巡回・随時対応型訪問介護看護）" xfId="44"/>
    <cellStyle name="標準_別紙1　介護給付費算定に係る体制状況一覧表（地域密着型事業所）" xfId="45"/>
    <cellStyle name="標準_別紙1　介護給付費算定に係る体制状況一覧表（地域密着型事業所）_1" xfId="46"/>
    <cellStyle name="標準_別紙1　介護給付費算定に係る体制状況一覧表（地域密着型事業所）_2" xfId="47"/>
    <cellStyle name="標準_別紙７（勤務表）" xfId="48"/>
    <cellStyle name="標準_割引率（地密）" xfId="49"/>
    <cellStyle name="標準_加算届出書H1804" xfId="50"/>
    <cellStyle name="標準_勤務形態一覧表" xfId="51"/>
    <cellStyle name="標準_地域密着介護老人福祉施設（加算届）" xfId="52"/>
    <cellStyle name="標準_大牟田小規模" xfId="53"/>
    <cellStyle name="標準_大牟田小規模_1" xfId="54"/>
    <cellStyle name="標準_大牟田小規模_2" xfId="55"/>
    <cellStyle name="標準_大牟田小規模_3" xfId="56"/>
    <cellStyle name="標準_大田区地域密着加算届" xfId="57"/>
    <cellStyle name="標準_時間延長サービス" xfId="58"/>
    <cellStyle name="標準_特定施設（加算届）" xfId="59"/>
    <cellStyle name="標準_訪問介護（加算届）" xfId="60"/>
    <cellStyle name="標準_通所介護（加算届）" xfId="61"/>
    <cellStyle name="標準_通所介護（状況一覧）" xfId="62"/>
    <cellStyle name="標準_（参考様式）サービス提供体制強化加算に関する計算書_新規 JUST Calc ブック(xlsx)" xfId="63"/>
    <cellStyle name="標準_（参考様式）通所介護等において感染症又は災害の発生を理由とする利用者数の減少が一定以上生じている場合-届出様式例・参考計算シート" xfId="64"/>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97790</xdr:colOff>
      <xdr:row>3</xdr:row>
      <xdr:rowOff>65405</xdr:rowOff>
    </xdr:from>
    <xdr:to xmlns:xdr="http://schemas.openxmlformats.org/drawingml/2006/spreadsheetDrawing">
      <xdr:col>5</xdr:col>
      <xdr:colOff>154940</xdr:colOff>
      <xdr:row>4</xdr:row>
      <xdr:rowOff>227965</xdr:rowOff>
    </xdr:to>
    <xdr:sp macro="" textlink="">
      <xdr:nvSpPr>
        <xdr:cNvPr id="2" name="右中かっこ 1"/>
        <xdr:cNvSpPr/>
      </xdr:nvSpPr>
      <xdr:spPr>
        <a:xfrm>
          <a:off x="5201920" y="81788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171450</xdr:colOff>
      <xdr:row>70</xdr:row>
      <xdr:rowOff>38100</xdr:rowOff>
    </xdr:from>
    <xdr:to xmlns:xdr="http://schemas.openxmlformats.org/drawingml/2006/spreadsheetDrawing">
      <xdr:col>16</xdr:col>
      <xdr:colOff>85725</xdr:colOff>
      <xdr:row>79</xdr:row>
      <xdr:rowOff>76835</xdr:rowOff>
    </xdr:to>
    <xdr:sp macro="" textlink="">
      <xdr:nvSpPr>
        <xdr:cNvPr id="3" name="正方形/長方形 2"/>
        <xdr:cNvSpPr/>
      </xdr:nvSpPr>
      <xdr:spPr>
        <a:xfrm>
          <a:off x="249555" y="16135350"/>
          <a:ext cx="1059815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4</xdr:col>
      <xdr:colOff>307340</xdr:colOff>
      <xdr:row>5</xdr:row>
      <xdr:rowOff>86995</xdr:rowOff>
    </xdr:to>
    <xdr:sp macro="" textlink="">
      <xdr:nvSpPr>
        <xdr:cNvPr id="2" name="正方形/長方形 4"/>
        <xdr:cNvSpPr/>
      </xdr:nvSpPr>
      <xdr:spPr>
        <a:xfrm>
          <a:off x="0" y="320675"/>
          <a:ext cx="1341755" cy="8597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156845</xdr:colOff>
      <xdr:row>2</xdr:row>
      <xdr:rowOff>0</xdr:rowOff>
    </xdr:from>
    <xdr:to xmlns:xdr="http://schemas.openxmlformats.org/drawingml/2006/spreadsheetDrawing">
      <xdr:col>5</xdr:col>
      <xdr:colOff>585470</xdr:colOff>
      <xdr:row>6</xdr:row>
      <xdr:rowOff>76200</xdr:rowOff>
    </xdr:to>
    <xdr:sp macro="" textlink="">
      <xdr:nvSpPr>
        <xdr:cNvPr id="2" name="正方形/長方形 1"/>
        <xdr:cNvSpPr/>
      </xdr:nvSpPr>
      <xdr:spPr>
        <a:xfrm>
          <a:off x="3242310" y="647700"/>
          <a:ext cx="5071745"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20320</xdr:colOff>
      <xdr:row>18</xdr:row>
      <xdr:rowOff>95250</xdr:rowOff>
    </xdr:from>
    <xdr:to xmlns:xdr="http://schemas.openxmlformats.org/drawingml/2006/spreadsheetDrawing">
      <xdr:col>34</xdr:col>
      <xdr:colOff>1694815</xdr:colOff>
      <xdr:row>24</xdr:row>
      <xdr:rowOff>30480</xdr:rowOff>
    </xdr:to>
    <xdr:sp macro="" textlink="">
      <xdr:nvSpPr>
        <xdr:cNvPr id="2" name="Oval 3"/>
        <xdr:cNvSpPr>
          <a:spLocks noChangeArrowheads="1"/>
        </xdr:cNvSpPr>
      </xdr:nvSpPr>
      <xdr:spPr>
        <a:xfrm>
          <a:off x="5537835" y="4076700"/>
          <a:ext cx="4358005" cy="1154430"/>
        </a:xfrm>
        <a:prstGeom prst="ellipse">
          <a:avLst/>
        </a:prstGeom>
        <a:noFill/>
        <a:ln w="38100" cmpd="dbl">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38"/>
  <sheetViews>
    <sheetView tabSelected="1" view="pageBreakPreview" zoomScaleSheetLayoutView="100" workbookViewId="0">
      <selection sqref="A1:G1"/>
    </sheetView>
  </sheetViews>
  <sheetFormatPr defaultColWidth="12" defaultRowHeight="11.25"/>
  <cols>
    <col min="1" max="1" width="2.1640625" style="1" customWidth="1"/>
    <col min="2" max="2" width="20.83203125" style="1" customWidth="1"/>
    <col min="3" max="3" width="5.83203125" style="1" customWidth="1"/>
    <col min="4" max="4" width="3.33203125" style="2" customWidth="1"/>
    <col min="5" max="5" width="3.33203125" style="3" customWidth="1"/>
    <col min="6" max="6" width="60.5" style="1" customWidth="1"/>
    <col min="7" max="7" width="30.83203125" style="4" customWidth="1"/>
    <col min="8" max="16384" width="12" style="1"/>
  </cols>
  <sheetData>
    <row r="1" spans="1:7" ht="30" customHeight="1">
      <c r="A1" s="5" t="s">
        <v>488</v>
      </c>
      <c r="B1" s="15"/>
      <c r="C1" s="15"/>
      <c r="D1" s="15"/>
      <c r="E1" s="15"/>
      <c r="F1" s="15"/>
      <c r="G1" s="15"/>
    </row>
    <row r="2" spans="1:7" ht="12" customHeight="1"/>
    <row r="3" spans="1:7" ht="12" customHeight="1"/>
    <row r="4" spans="1:7" ht="12" customHeight="1">
      <c r="A4" s="6" t="s">
        <v>498</v>
      </c>
    </row>
    <row r="5" spans="1:7" s="1" customFormat="1" ht="60" customHeight="1">
      <c r="A5" s="7" t="s">
        <v>236</v>
      </c>
      <c r="B5" s="16"/>
      <c r="C5" s="32" t="s">
        <v>526</v>
      </c>
      <c r="D5" s="7" t="s">
        <v>503</v>
      </c>
      <c r="E5" s="49"/>
      <c r="F5" s="16"/>
      <c r="G5" s="67" t="s">
        <v>2</v>
      </c>
    </row>
    <row r="6" spans="1:7" s="1" customFormat="1" ht="25.5" customHeight="1">
      <c r="A6" s="8" t="s">
        <v>86</v>
      </c>
      <c r="B6" s="17"/>
      <c r="C6" s="33" t="s">
        <v>5</v>
      </c>
      <c r="D6" s="44" t="s">
        <v>76</v>
      </c>
      <c r="E6" s="50" t="s">
        <v>844</v>
      </c>
      <c r="F6" s="59"/>
      <c r="G6" s="68"/>
    </row>
    <row r="7" spans="1:7" s="1" customFormat="1" ht="25.5" customHeight="1">
      <c r="A7" s="9"/>
      <c r="B7" s="18"/>
      <c r="C7" s="33" t="s">
        <v>5</v>
      </c>
      <c r="D7" s="44" t="s">
        <v>76</v>
      </c>
      <c r="E7" s="51" t="s">
        <v>178</v>
      </c>
      <c r="F7" s="60"/>
      <c r="G7" s="68" t="s">
        <v>219</v>
      </c>
    </row>
    <row r="8" spans="1:7" s="1" customFormat="1" ht="22.5" customHeight="1">
      <c r="A8" s="9"/>
      <c r="B8" s="18"/>
      <c r="C8" s="34" t="s">
        <v>5</v>
      </c>
      <c r="D8" s="44" t="s">
        <v>76</v>
      </c>
      <c r="E8" s="51" t="s">
        <v>486</v>
      </c>
      <c r="F8" s="60"/>
      <c r="G8" s="68"/>
    </row>
    <row r="9" spans="1:7" s="1" customFormat="1" ht="12" customHeight="1">
      <c r="A9" s="9"/>
      <c r="B9" s="18"/>
      <c r="C9" s="35" t="s">
        <v>5</v>
      </c>
      <c r="D9" s="45" t="s">
        <v>76</v>
      </c>
      <c r="E9" s="52" t="s">
        <v>356</v>
      </c>
      <c r="G9" s="69" t="s">
        <v>497</v>
      </c>
    </row>
    <row r="10" spans="1:7" s="1" customFormat="1" ht="12" customHeight="1">
      <c r="A10" s="9"/>
      <c r="B10" s="18"/>
      <c r="C10" s="36"/>
      <c r="D10" s="45"/>
      <c r="E10" s="53" t="s">
        <v>72</v>
      </c>
      <c r="F10" s="61" t="s">
        <v>269</v>
      </c>
      <c r="G10" s="70"/>
    </row>
    <row r="11" spans="1:7" s="1" customFormat="1" ht="12" customHeight="1">
      <c r="A11" s="9"/>
      <c r="B11" s="18"/>
      <c r="C11" s="36"/>
      <c r="D11" s="45"/>
      <c r="E11" s="52"/>
      <c r="G11" s="70"/>
    </row>
    <row r="12" spans="1:7" s="1" customFormat="1" ht="12" customHeight="1">
      <c r="A12" s="9"/>
      <c r="B12" s="18"/>
      <c r="C12" s="37"/>
      <c r="D12" s="45"/>
      <c r="E12" s="52"/>
      <c r="G12" s="71"/>
    </row>
    <row r="13" spans="1:7" s="1" customFormat="1" ht="47.25" customHeight="1">
      <c r="A13" s="10"/>
      <c r="B13" s="19" t="s">
        <v>120</v>
      </c>
      <c r="C13" s="38" t="s">
        <v>5</v>
      </c>
      <c r="D13" s="44" t="s">
        <v>76</v>
      </c>
      <c r="E13" s="54" t="s">
        <v>534</v>
      </c>
      <c r="F13" s="62"/>
      <c r="G13" s="68"/>
    </row>
    <row r="14" spans="1:7" ht="18" customHeight="1">
      <c r="A14" s="11"/>
      <c r="B14" s="20" t="s">
        <v>501</v>
      </c>
      <c r="C14" s="39"/>
      <c r="D14" s="46"/>
      <c r="E14" s="55"/>
      <c r="F14" s="63"/>
      <c r="G14" s="70"/>
    </row>
    <row r="15" spans="1:7" ht="18" customHeight="1">
      <c r="A15" s="12"/>
      <c r="B15" s="21" t="s">
        <v>502</v>
      </c>
      <c r="C15" s="40" t="s">
        <v>5</v>
      </c>
      <c r="D15" s="44" t="s">
        <v>76</v>
      </c>
      <c r="E15" s="54" t="s">
        <v>91</v>
      </c>
      <c r="F15" s="62"/>
      <c r="G15" s="72" t="s">
        <v>504</v>
      </c>
    </row>
    <row r="16" spans="1:7" ht="44.25" customHeight="1">
      <c r="A16" s="12"/>
      <c r="B16" s="22"/>
      <c r="C16" s="40" t="s">
        <v>5</v>
      </c>
      <c r="D16" s="44" t="s">
        <v>76</v>
      </c>
      <c r="E16" s="54" t="s">
        <v>750</v>
      </c>
      <c r="F16" s="62"/>
      <c r="G16" s="72" t="s">
        <v>506</v>
      </c>
    </row>
    <row r="17" spans="1:7" ht="18" customHeight="1">
      <c r="A17" s="12"/>
      <c r="B17" s="22"/>
      <c r="C17" s="40" t="s">
        <v>5</v>
      </c>
      <c r="D17" s="44" t="s">
        <v>76</v>
      </c>
      <c r="E17" s="54" t="s">
        <v>441</v>
      </c>
      <c r="F17" s="62"/>
      <c r="G17" s="68" t="s">
        <v>504</v>
      </c>
    </row>
    <row r="18" spans="1:7" ht="25.5" customHeight="1">
      <c r="A18" s="12"/>
      <c r="B18" s="23"/>
      <c r="C18" s="41" t="s">
        <v>5</v>
      </c>
      <c r="D18" s="44" t="s">
        <v>76</v>
      </c>
      <c r="E18" s="54" t="s">
        <v>88</v>
      </c>
      <c r="F18" s="62"/>
      <c r="G18" s="68" t="s">
        <v>491</v>
      </c>
    </row>
    <row r="19" spans="1:7" ht="21" customHeight="1">
      <c r="A19" s="12"/>
      <c r="B19" s="22" t="s">
        <v>421</v>
      </c>
      <c r="C19" s="41" t="s">
        <v>5</v>
      </c>
      <c r="D19" s="44"/>
      <c r="E19" s="56" t="s">
        <v>810</v>
      </c>
      <c r="F19" s="64"/>
      <c r="G19" s="68"/>
    </row>
    <row r="20" spans="1:7" ht="21" customHeight="1">
      <c r="A20" s="12"/>
      <c r="B20" s="19" t="s">
        <v>809</v>
      </c>
      <c r="C20" s="41" t="s">
        <v>5</v>
      </c>
      <c r="D20" s="44"/>
      <c r="E20" s="56" t="s">
        <v>810</v>
      </c>
      <c r="F20" s="64"/>
      <c r="G20" s="68"/>
    </row>
    <row r="21" spans="1:7" ht="21" customHeight="1">
      <c r="A21" s="12"/>
      <c r="B21" s="24" t="s">
        <v>413</v>
      </c>
      <c r="C21" s="40" t="s">
        <v>5</v>
      </c>
      <c r="D21" s="44" t="s">
        <v>76</v>
      </c>
      <c r="E21" s="54" t="s">
        <v>481</v>
      </c>
      <c r="F21" s="62"/>
      <c r="G21" s="68"/>
    </row>
    <row r="22" spans="1:7" ht="21" customHeight="1">
      <c r="A22" s="12"/>
      <c r="B22" s="25" t="s">
        <v>803</v>
      </c>
      <c r="C22" s="40" t="s">
        <v>5</v>
      </c>
      <c r="D22" s="44" t="s">
        <v>76</v>
      </c>
      <c r="E22" s="54" t="s">
        <v>892</v>
      </c>
      <c r="F22" s="62"/>
      <c r="G22" s="68"/>
    </row>
    <row r="23" spans="1:7" ht="21" customHeight="1">
      <c r="A23" s="12"/>
      <c r="B23" s="26" t="s">
        <v>415</v>
      </c>
      <c r="C23" s="40" t="s">
        <v>5</v>
      </c>
      <c r="D23" s="44" t="s">
        <v>76</v>
      </c>
      <c r="E23" s="54" t="s">
        <v>890</v>
      </c>
      <c r="F23" s="62"/>
      <c r="G23" s="68"/>
    </row>
    <row r="24" spans="1:7" ht="21" customHeight="1">
      <c r="A24" s="12"/>
      <c r="B24" s="27"/>
      <c r="C24" s="40" t="s">
        <v>5</v>
      </c>
      <c r="D24" s="44" t="s">
        <v>76</v>
      </c>
      <c r="E24" s="54" t="s">
        <v>891</v>
      </c>
      <c r="F24" s="62"/>
      <c r="G24" s="68"/>
    </row>
    <row r="25" spans="1:7" ht="21" customHeight="1">
      <c r="A25" s="12"/>
      <c r="B25" s="27"/>
      <c r="C25" s="40" t="s">
        <v>5</v>
      </c>
      <c r="D25" s="44" t="s">
        <v>76</v>
      </c>
      <c r="E25" s="54" t="s">
        <v>131</v>
      </c>
      <c r="F25" s="62"/>
      <c r="G25" s="68"/>
    </row>
    <row r="26" spans="1:7" ht="21" customHeight="1">
      <c r="A26" s="12"/>
      <c r="B26" s="25" t="s">
        <v>399</v>
      </c>
      <c r="C26" s="40" t="s">
        <v>5</v>
      </c>
      <c r="D26" s="44" t="s">
        <v>76</v>
      </c>
      <c r="E26" s="54" t="s">
        <v>302</v>
      </c>
      <c r="F26" s="62"/>
      <c r="G26" s="68"/>
    </row>
    <row r="27" spans="1:7" ht="51.75" customHeight="1">
      <c r="A27" s="12"/>
      <c r="B27" s="21" t="s">
        <v>310</v>
      </c>
      <c r="C27" s="40" t="s">
        <v>5</v>
      </c>
      <c r="D27" s="44" t="s">
        <v>76</v>
      </c>
      <c r="E27" s="54" t="s">
        <v>337</v>
      </c>
      <c r="F27" s="62"/>
      <c r="G27" s="72" t="s">
        <v>508</v>
      </c>
    </row>
    <row r="28" spans="1:7" ht="18" customHeight="1">
      <c r="A28" s="12"/>
      <c r="B28" s="23"/>
      <c r="C28" s="40" t="s">
        <v>5</v>
      </c>
      <c r="D28" s="44" t="s">
        <v>76</v>
      </c>
      <c r="E28" s="54" t="s">
        <v>73</v>
      </c>
      <c r="F28" s="62"/>
      <c r="G28" s="72" t="s">
        <v>220</v>
      </c>
    </row>
    <row r="29" spans="1:7" s="1" customFormat="1" ht="24.75" customHeight="1">
      <c r="A29" s="10"/>
      <c r="B29" s="28" t="s">
        <v>509</v>
      </c>
      <c r="C29" s="38" t="s">
        <v>5</v>
      </c>
      <c r="D29" s="44" t="s">
        <v>76</v>
      </c>
      <c r="E29" s="54" t="s">
        <v>893</v>
      </c>
      <c r="F29" s="62"/>
      <c r="G29" s="68"/>
    </row>
    <row r="30" spans="1:7" s="1" customFormat="1" ht="24.75" customHeight="1">
      <c r="A30" s="10"/>
      <c r="B30" s="29"/>
      <c r="C30" s="38" t="s">
        <v>5</v>
      </c>
      <c r="D30" s="44" t="s">
        <v>76</v>
      </c>
      <c r="E30" s="57" t="s">
        <v>224</v>
      </c>
      <c r="F30" s="65"/>
      <c r="G30" s="68"/>
    </row>
    <row r="31" spans="1:7" s="1" customFormat="1" ht="23.25" customHeight="1">
      <c r="A31" s="10"/>
      <c r="B31" s="28" t="s">
        <v>511</v>
      </c>
      <c r="C31" s="38" t="s">
        <v>5</v>
      </c>
      <c r="D31" s="44" t="s">
        <v>76</v>
      </c>
      <c r="E31" s="54" t="s">
        <v>653</v>
      </c>
      <c r="F31" s="62"/>
      <c r="G31" s="68"/>
    </row>
    <row r="32" spans="1:7" s="1" customFormat="1" ht="46.5" customHeight="1">
      <c r="A32" s="10"/>
      <c r="B32" s="29"/>
      <c r="C32" s="38" t="s">
        <v>5</v>
      </c>
      <c r="D32" s="44" t="s">
        <v>76</v>
      </c>
      <c r="E32" s="54" t="s">
        <v>337</v>
      </c>
      <c r="F32" s="62"/>
      <c r="G32" s="68" t="s">
        <v>514</v>
      </c>
    </row>
    <row r="33" spans="1:7" s="1" customFormat="1" ht="30" customHeight="1">
      <c r="A33" s="10"/>
      <c r="B33" s="19" t="s">
        <v>512</v>
      </c>
      <c r="C33" s="38" t="s">
        <v>5</v>
      </c>
      <c r="D33" s="44" t="s">
        <v>76</v>
      </c>
      <c r="E33" s="57" t="s">
        <v>894</v>
      </c>
      <c r="F33" s="65"/>
      <c r="G33" s="68"/>
    </row>
    <row r="34" spans="1:7" s="1" customFormat="1" ht="27" customHeight="1">
      <c r="A34" s="13"/>
      <c r="B34" s="28" t="s">
        <v>479</v>
      </c>
      <c r="C34" s="42" t="s">
        <v>5</v>
      </c>
      <c r="D34" s="44" t="s">
        <v>76</v>
      </c>
      <c r="E34" s="54" t="s">
        <v>895</v>
      </c>
      <c r="F34" s="62"/>
      <c r="G34" s="68"/>
    </row>
    <row r="35" spans="1:7" s="1" customFormat="1" ht="51" customHeight="1">
      <c r="A35" s="13"/>
      <c r="B35" s="30"/>
      <c r="C35" s="42" t="s">
        <v>5</v>
      </c>
      <c r="D35" s="44" t="s">
        <v>76</v>
      </c>
      <c r="E35" s="54" t="s">
        <v>337</v>
      </c>
      <c r="F35" s="62"/>
      <c r="G35" s="68" t="s">
        <v>448</v>
      </c>
    </row>
    <row r="36" spans="1:7" s="1" customFormat="1" ht="27.75" customHeight="1">
      <c r="A36" s="13"/>
      <c r="B36" s="30"/>
      <c r="C36" s="40" t="s">
        <v>5</v>
      </c>
      <c r="D36" s="47" t="s">
        <v>76</v>
      </c>
      <c r="E36" s="54" t="s">
        <v>896</v>
      </c>
      <c r="F36" s="62"/>
      <c r="G36" s="68"/>
    </row>
    <row r="37" spans="1:7" s="1" customFormat="1" ht="36" customHeight="1">
      <c r="A37" s="13"/>
      <c r="B37" s="29"/>
      <c r="C37" s="41" t="s">
        <v>5</v>
      </c>
      <c r="D37" s="44" t="s">
        <v>76</v>
      </c>
      <c r="E37" s="54" t="s">
        <v>158</v>
      </c>
      <c r="F37" s="62"/>
      <c r="G37" s="68" t="s">
        <v>285</v>
      </c>
    </row>
    <row r="38" spans="1:7" s="1" customFormat="1" ht="25.5" customHeight="1">
      <c r="A38" s="14"/>
      <c r="B38" s="31" t="s">
        <v>230</v>
      </c>
      <c r="C38" s="43" t="s">
        <v>5</v>
      </c>
      <c r="D38" s="48" t="s">
        <v>76</v>
      </c>
      <c r="E38" s="58" t="s">
        <v>385</v>
      </c>
      <c r="F38" s="66"/>
      <c r="G38" s="73"/>
    </row>
  </sheetData>
  <mergeCells count="41">
    <mergeCell ref="A1:G1"/>
    <mergeCell ref="A5:B5"/>
    <mergeCell ref="D5:F5"/>
    <mergeCell ref="E6:F6"/>
    <mergeCell ref="E7:F7"/>
    <mergeCell ref="E8:F8"/>
    <mergeCell ref="E13:F13"/>
    <mergeCell ref="D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C9:C12"/>
    <mergeCell ref="G9:G12"/>
    <mergeCell ref="B15:B18"/>
    <mergeCell ref="B23:B25"/>
    <mergeCell ref="B27:B28"/>
    <mergeCell ref="B29:B30"/>
    <mergeCell ref="B31:B32"/>
    <mergeCell ref="B34:B37"/>
    <mergeCell ref="A6:B12"/>
  </mergeCells>
  <phoneticPr fontId="7"/>
  <printOptions horizontalCentered="1" verticalCentered="1"/>
  <pageMargins left="0.39370078740157483" right="0.39370078740157483" top="0.59055118110236227" bottom="0.39370078740157483" header="0.27559055118110237" footer="0.43307086614173229"/>
  <pageSetup paperSize="9" scale="90" fitToWidth="1" fitToHeight="1" orientation="portrait" usePrinterDefaults="1"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B1:AB122"/>
  <sheetViews>
    <sheetView view="pageBreakPreview" zoomScaleSheetLayoutView="100" workbookViewId="0">
      <selection activeCell="C1" sqref="C1"/>
    </sheetView>
  </sheetViews>
  <sheetFormatPr defaultColWidth="4" defaultRowHeight="13.5"/>
  <cols>
    <col min="1" max="1" width="1.5" style="77" customWidth="1"/>
    <col min="2" max="2" width="1.125" style="77" customWidth="1"/>
    <col min="3" max="3" width="5.5" style="77" customWidth="1"/>
    <col min="4" max="19" width="8.1640625" style="77" customWidth="1"/>
    <col min="20" max="20" width="1.75" style="77" customWidth="1"/>
    <col min="21" max="21" width="2.375" style="77" customWidth="1"/>
    <col min="22" max="24" width="5.1640625" style="77" customWidth="1"/>
    <col min="25" max="25" width="2.375" style="77" customWidth="1"/>
    <col min="26" max="26" width="1.5" style="77" customWidth="1"/>
    <col min="27" max="16384" width="4" style="77"/>
  </cols>
  <sheetData>
    <row r="1" spans="2:28">
      <c r="C1" s="77" t="s">
        <v>899</v>
      </c>
    </row>
    <row r="2" spans="2:28">
      <c r="C2" s="476"/>
      <c r="D2" s="476"/>
      <c r="E2" s="476"/>
      <c r="F2" s="476"/>
      <c r="G2" s="476"/>
      <c r="H2" s="476"/>
      <c r="I2" s="476"/>
      <c r="J2" s="476"/>
      <c r="K2" s="476"/>
      <c r="L2" s="476"/>
      <c r="M2" s="476"/>
      <c r="N2" s="476"/>
      <c r="O2" s="476"/>
      <c r="P2" s="476"/>
      <c r="Q2" s="476"/>
      <c r="R2" s="476"/>
      <c r="S2" s="476"/>
      <c r="T2" s="476"/>
      <c r="U2" s="476"/>
      <c r="V2" s="476"/>
      <c r="W2" s="476"/>
      <c r="X2" s="476"/>
      <c r="Y2" s="476"/>
    </row>
    <row r="3" spans="2:28" ht="27.75" customHeight="1">
      <c r="B3" s="517" t="s">
        <v>345</v>
      </c>
      <c r="C3" s="517"/>
      <c r="D3" s="517"/>
      <c r="E3" s="517"/>
      <c r="F3" s="517"/>
      <c r="G3" s="517"/>
      <c r="H3" s="517"/>
      <c r="I3" s="517"/>
      <c r="J3" s="517"/>
      <c r="K3" s="517"/>
      <c r="L3" s="517"/>
      <c r="M3" s="517"/>
      <c r="N3" s="517"/>
      <c r="O3" s="517"/>
      <c r="P3" s="517"/>
      <c r="Q3" s="517"/>
      <c r="R3" s="517"/>
      <c r="S3" s="517"/>
      <c r="T3" s="517"/>
      <c r="U3" s="517"/>
      <c r="V3" s="517"/>
      <c r="W3" s="517"/>
      <c r="X3" s="517"/>
      <c r="Y3" s="517"/>
    </row>
    <row r="5" spans="2:28" ht="23.25" customHeight="1">
      <c r="B5" s="441" t="s">
        <v>333</v>
      </c>
      <c r="C5" s="441"/>
      <c r="D5" s="441"/>
      <c r="E5" s="441"/>
      <c r="F5" s="441"/>
      <c r="G5" s="191"/>
      <c r="H5" s="193"/>
      <c r="I5" s="193"/>
      <c r="J5" s="193"/>
      <c r="K5" s="193"/>
      <c r="L5" s="193"/>
      <c r="M5" s="193"/>
      <c r="N5" s="193"/>
      <c r="O5" s="193"/>
      <c r="P5" s="193"/>
      <c r="Q5" s="193"/>
      <c r="R5" s="193"/>
      <c r="S5" s="193"/>
      <c r="T5" s="193"/>
      <c r="U5" s="193"/>
      <c r="V5" s="193"/>
      <c r="W5" s="193"/>
      <c r="X5" s="193"/>
      <c r="Y5" s="494"/>
    </row>
    <row r="6" spans="2:28" ht="22.5" customHeight="1">
      <c r="B6" s="441" t="s">
        <v>275</v>
      </c>
      <c r="C6" s="441"/>
      <c r="D6" s="441"/>
      <c r="E6" s="441"/>
      <c r="F6" s="441"/>
      <c r="G6" s="179" t="s">
        <v>5</v>
      </c>
      <c r="H6" s="452" t="s">
        <v>443</v>
      </c>
      <c r="I6" s="452"/>
      <c r="J6" s="452"/>
      <c r="K6" s="452"/>
      <c r="L6" s="179" t="s">
        <v>5</v>
      </c>
      <c r="M6" s="452" t="s">
        <v>332</v>
      </c>
      <c r="N6" s="452"/>
      <c r="O6" s="452"/>
      <c r="P6" s="452"/>
      <c r="Q6" s="179" t="s">
        <v>5</v>
      </c>
      <c r="R6" s="452" t="s">
        <v>444</v>
      </c>
      <c r="S6" s="452"/>
      <c r="T6" s="452"/>
      <c r="U6" s="452"/>
      <c r="V6" s="452"/>
      <c r="W6" s="193"/>
      <c r="X6" s="193"/>
      <c r="Y6" s="494"/>
    </row>
    <row r="7" spans="2:28" ht="20.100000000000001" customHeight="1">
      <c r="B7" s="175" t="s">
        <v>142</v>
      </c>
      <c r="C7" s="181"/>
      <c r="D7" s="181"/>
      <c r="E7" s="181"/>
      <c r="F7" s="194"/>
      <c r="G7" s="78" t="s">
        <v>5</v>
      </c>
      <c r="H7" s="447" t="s">
        <v>505</v>
      </c>
      <c r="I7" s="447"/>
      <c r="J7" s="447"/>
      <c r="K7" s="447"/>
      <c r="L7" s="447"/>
      <c r="M7" s="447"/>
      <c r="N7" s="447"/>
      <c r="O7" s="447"/>
      <c r="P7" s="447"/>
      <c r="Q7" s="447"/>
      <c r="R7" s="447"/>
      <c r="S7" s="447"/>
      <c r="T7" s="447"/>
      <c r="U7" s="447"/>
      <c r="V7" s="447"/>
      <c r="W7" s="447"/>
      <c r="X7" s="447"/>
      <c r="Y7" s="279"/>
    </row>
    <row r="8" spans="2:28" ht="20.100000000000001" customHeight="1">
      <c r="B8" s="442"/>
      <c r="C8" s="78"/>
      <c r="D8" s="78"/>
      <c r="E8" s="78"/>
      <c r="F8" s="503"/>
      <c r="G8" s="78" t="s">
        <v>5</v>
      </c>
      <c r="H8" s="77" t="s">
        <v>537</v>
      </c>
      <c r="I8" s="77"/>
      <c r="J8" s="77"/>
      <c r="K8" s="77"/>
      <c r="L8" s="77"/>
      <c r="M8" s="77"/>
      <c r="N8" s="77"/>
      <c r="O8" s="77"/>
      <c r="P8" s="77"/>
      <c r="Q8" s="77"/>
      <c r="R8" s="77"/>
      <c r="S8" s="77"/>
      <c r="T8" s="77"/>
      <c r="U8" s="77"/>
      <c r="V8" s="77"/>
      <c r="W8" s="77"/>
      <c r="X8" s="77"/>
      <c r="Y8" s="464"/>
    </row>
    <row r="9" spans="2:28" ht="20.100000000000001" customHeight="1">
      <c r="B9" s="176"/>
      <c r="C9" s="182"/>
      <c r="D9" s="182"/>
      <c r="E9" s="182"/>
      <c r="F9" s="195"/>
      <c r="G9" s="176" t="s">
        <v>5</v>
      </c>
      <c r="H9" s="395" t="s">
        <v>474</v>
      </c>
      <c r="I9" s="395"/>
      <c r="J9" s="395"/>
      <c r="K9" s="395"/>
      <c r="L9" s="395"/>
      <c r="M9" s="395"/>
      <c r="N9" s="395"/>
      <c r="O9" s="395"/>
      <c r="P9" s="395"/>
      <c r="Q9" s="395"/>
      <c r="R9" s="395"/>
      <c r="S9" s="395"/>
      <c r="T9" s="395"/>
      <c r="U9" s="395"/>
      <c r="V9" s="395"/>
      <c r="W9" s="395"/>
      <c r="X9" s="395"/>
      <c r="Y9" s="280"/>
    </row>
    <row r="10" spans="2:28" ht="17.25" customHeight="1">
      <c r="B10" s="175" t="s">
        <v>125</v>
      </c>
      <c r="C10" s="181"/>
      <c r="D10" s="181"/>
      <c r="E10" s="181"/>
      <c r="F10" s="194"/>
      <c r="G10" s="175" t="s">
        <v>5</v>
      </c>
      <c r="H10" s="447" t="s">
        <v>495</v>
      </c>
      <c r="I10" s="447"/>
      <c r="J10" s="447"/>
      <c r="K10" s="447"/>
      <c r="L10" s="447"/>
      <c r="M10" s="447"/>
      <c r="N10" s="447"/>
      <c r="O10" s="447"/>
      <c r="P10" s="447"/>
      <c r="Q10" s="447"/>
      <c r="R10" s="447"/>
      <c r="S10" s="447"/>
      <c r="T10" s="447"/>
      <c r="U10" s="447"/>
      <c r="V10" s="447"/>
      <c r="W10" s="447"/>
      <c r="X10" s="447"/>
      <c r="Y10" s="279"/>
    </row>
    <row r="11" spans="2:28" ht="18.75" customHeight="1">
      <c r="B11" s="176"/>
      <c r="C11" s="182"/>
      <c r="D11" s="182"/>
      <c r="E11" s="182"/>
      <c r="F11" s="195"/>
      <c r="G11" s="176" t="s">
        <v>5</v>
      </c>
      <c r="H11" s="395" t="s">
        <v>530</v>
      </c>
      <c r="I11" s="395"/>
      <c r="J11" s="395"/>
      <c r="K11" s="395"/>
      <c r="L11" s="395"/>
      <c r="M11" s="395"/>
      <c r="N11" s="395"/>
      <c r="O11" s="395"/>
      <c r="P11" s="395"/>
      <c r="Q11" s="395"/>
      <c r="R11" s="395"/>
      <c r="S11" s="395"/>
      <c r="T11" s="395"/>
      <c r="U11" s="395"/>
      <c r="V11" s="395"/>
      <c r="W11" s="395"/>
      <c r="X11" s="395"/>
      <c r="Y11" s="280"/>
    </row>
    <row r="12" spans="2:28" ht="6" customHeight="1"/>
    <row r="13" spans="2:28">
      <c r="B13" s="77" t="s">
        <v>881</v>
      </c>
    </row>
    <row r="14" spans="2:28">
      <c r="B14" s="287"/>
      <c r="C14" s="447" t="s">
        <v>737</v>
      </c>
      <c r="D14" s="447"/>
      <c r="E14" s="447"/>
      <c r="F14" s="447"/>
      <c r="G14" s="447"/>
      <c r="H14" s="447"/>
      <c r="I14" s="447"/>
      <c r="J14" s="447"/>
      <c r="K14" s="447"/>
      <c r="L14" s="447"/>
      <c r="M14" s="447"/>
      <c r="N14" s="447"/>
      <c r="O14" s="447"/>
      <c r="P14" s="447"/>
      <c r="Q14" s="447"/>
      <c r="R14" s="447"/>
      <c r="S14" s="447"/>
      <c r="T14" s="279"/>
      <c r="U14" s="287"/>
      <c r="V14" s="460" t="s">
        <v>445</v>
      </c>
      <c r="W14" s="460" t="s">
        <v>76</v>
      </c>
      <c r="X14" s="460" t="s">
        <v>446</v>
      </c>
      <c r="Y14" s="279"/>
      <c r="Z14" s="476"/>
      <c r="AA14" s="476"/>
      <c r="AB14" s="476"/>
    </row>
    <row r="15" spans="2:28" ht="6.75" customHeight="1">
      <c r="B15" s="443"/>
      <c r="C15" s="395"/>
      <c r="D15" s="395"/>
      <c r="E15" s="395"/>
      <c r="F15" s="395"/>
      <c r="G15" s="395"/>
      <c r="H15" s="395"/>
      <c r="I15" s="395"/>
      <c r="J15" s="395"/>
      <c r="K15" s="395"/>
      <c r="L15" s="395"/>
      <c r="M15" s="395"/>
      <c r="N15" s="395"/>
      <c r="O15" s="395"/>
      <c r="P15" s="395"/>
      <c r="Q15" s="395"/>
      <c r="R15" s="395"/>
      <c r="S15" s="395"/>
      <c r="T15" s="464"/>
      <c r="U15" s="443"/>
      <c r="V15" s="461"/>
      <c r="W15" s="461"/>
      <c r="X15" s="461"/>
      <c r="Y15" s="464"/>
      <c r="Z15" s="476"/>
      <c r="AA15" s="476"/>
      <c r="AB15" s="476"/>
    </row>
    <row r="16" spans="2:28" ht="38.25" customHeight="1">
      <c r="B16" s="443"/>
      <c r="C16" s="87" t="s">
        <v>442</v>
      </c>
      <c r="D16" s="522" t="s">
        <v>8</v>
      </c>
      <c r="E16" s="522"/>
      <c r="F16" s="522"/>
      <c r="G16" s="522"/>
      <c r="H16" s="522"/>
      <c r="I16" s="522"/>
      <c r="J16" s="522"/>
      <c r="K16" s="522"/>
      <c r="L16" s="522"/>
      <c r="M16" s="522"/>
      <c r="N16" s="522"/>
      <c r="O16" s="522"/>
      <c r="P16" s="522"/>
      <c r="Q16" s="522"/>
      <c r="R16" s="522"/>
      <c r="S16" s="528"/>
      <c r="T16" s="464"/>
      <c r="U16" s="443"/>
      <c r="V16" s="78" t="s">
        <v>5</v>
      </c>
      <c r="W16" s="78" t="s">
        <v>76</v>
      </c>
      <c r="X16" s="78" t="s">
        <v>5</v>
      </c>
      <c r="Y16" s="465"/>
    </row>
    <row r="17" spans="2:28" ht="35.25" customHeight="1">
      <c r="B17" s="443"/>
      <c r="C17" s="87" t="s">
        <v>108</v>
      </c>
      <c r="D17" s="522" t="s">
        <v>237</v>
      </c>
      <c r="E17" s="522"/>
      <c r="F17" s="522"/>
      <c r="G17" s="522"/>
      <c r="H17" s="522"/>
      <c r="I17" s="522"/>
      <c r="J17" s="522"/>
      <c r="K17" s="522"/>
      <c r="L17" s="522"/>
      <c r="M17" s="522"/>
      <c r="N17" s="522"/>
      <c r="O17" s="522"/>
      <c r="P17" s="522"/>
      <c r="Q17" s="522"/>
      <c r="R17" s="522"/>
      <c r="S17" s="528"/>
      <c r="T17" s="464"/>
      <c r="U17" s="443"/>
      <c r="V17" s="78" t="s">
        <v>5</v>
      </c>
      <c r="W17" s="78" t="s">
        <v>76</v>
      </c>
      <c r="X17" s="78" t="s">
        <v>5</v>
      </c>
      <c r="Y17" s="465"/>
    </row>
    <row r="18" spans="2:28" ht="30.75" customHeight="1">
      <c r="B18" s="443"/>
      <c r="C18" s="87" t="s">
        <v>250</v>
      </c>
      <c r="D18" s="523" t="s">
        <v>246</v>
      </c>
      <c r="E18" s="523"/>
      <c r="F18" s="523"/>
      <c r="G18" s="523"/>
      <c r="H18" s="523"/>
      <c r="I18" s="523"/>
      <c r="J18" s="523"/>
      <c r="K18" s="523"/>
      <c r="L18" s="523"/>
      <c r="M18" s="523"/>
      <c r="N18" s="523"/>
      <c r="O18" s="523"/>
      <c r="P18" s="523"/>
      <c r="Q18" s="523"/>
      <c r="R18" s="523"/>
      <c r="S18" s="529"/>
      <c r="T18" s="464"/>
      <c r="U18" s="443"/>
      <c r="V18" s="78" t="s">
        <v>5</v>
      </c>
      <c r="W18" s="78" t="s">
        <v>76</v>
      </c>
      <c r="X18" s="78" t="s">
        <v>5</v>
      </c>
      <c r="Y18" s="465"/>
    </row>
    <row r="19" spans="2:28" ht="25.5" customHeight="1">
      <c r="B19" s="443"/>
      <c r="C19" s="87" t="s">
        <v>568</v>
      </c>
      <c r="D19" s="522" t="s">
        <v>490</v>
      </c>
      <c r="E19" s="522"/>
      <c r="F19" s="522"/>
      <c r="G19" s="522"/>
      <c r="H19" s="522"/>
      <c r="I19" s="522"/>
      <c r="J19" s="522"/>
      <c r="K19" s="522"/>
      <c r="L19" s="522"/>
      <c r="M19" s="522"/>
      <c r="N19" s="522"/>
      <c r="O19" s="522"/>
      <c r="P19" s="522"/>
      <c r="Q19" s="522"/>
      <c r="R19" s="522"/>
      <c r="S19" s="528"/>
      <c r="T19" s="464"/>
      <c r="U19" s="443"/>
      <c r="V19" s="78" t="s">
        <v>5</v>
      </c>
      <c r="W19" s="78" t="s">
        <v>76</v>
      </c>
      <c r="X19" s="78" t="s">
        <v>5</v>
      </c>
      <c r="Y19" s="465"/>
    </row>
    <row r="20" spans="2:28" ht="27.75" customHeight="1">
      <c r="B20" s="443"/>
      <c r="C20" s="203" t="s">
        <v>243</v>
      </c>
      <c r="D20" s="520" t="s">
        <v>875</v>
      </c>
      <c r="E20" s="525"/>
      <c r="F20" s="522" t="s">
        <v>425</v>
      </c>
      <c r="G20" s="522"/>
      <c r="H20" s="522"/>
      <c r="I20" s="522"/>
      <c r="J20" s="522"/>
      <c r="K20" s="522"/>
      <c r="L20" s="522"/>
      <c r="M20" s="522"/>
      <c r="N20" s="522"/>
      <c r="O20" s="522"/>
      <c r="P20" s="522"/>
      <c r="Q20" s="522"/>
      <c r="R20" s="522"/>
      <c r="S20" s="528"/>
      <c r="T20" s="464"/>
      <c r="U20" s="443"/>
      <c r="V20" s="78" t="s">
        <v>5</v>
      </c>
      <c r="W20" s="78" t="s">
        <v>76</v>
      </c>
      <c r="X20" s="78" t="s">
        <v>5</v>
      </c>
      <c r="Y20" s="465"/>
    </row>
    <row r="21" spans="2:28" ht="27.75" customHeight="1">
      <c r="B21" s="443"/>
      <c r="C21" s="498"/>
      <c r="D21" s="467"/>
      <c r="E21" s="526"/>
      <c r="F21" s="522" t="s">
        <v>887</v>
      </c>
      <c r="G21" s="522"/>
      <c r="H21" s="522"/>
      <c r="I21" s="522"/>
      <c r="J21" s="522"/>
      <c r="K21" s="522"/>
      <c r="L21" s="522"/>
      <c r="M21" s="522"/>
      <c r="N21" s="522"/>
      <c r="O21" s="522"/>
      <c r="P21" s="522"/>
      <c r="Q21" s="522"/>
      <c r="R21" s="522"/>
      <c r="S21" s="528"/>
      <c r="T21" s="464"/>
      <c r="U21" s="443"/>
      <c r="V21" s="78"/>
      <c r="W21" s="78"/>
      <c r="X21" s="78"/>
      <c r="Y21" s="465"/>
    </row>
    <row r="22" spans="2:28" ht="27" customHeight="1">
      <c r="B22" s="443"/>
      <c r="C22" s="498"/>
      <c r="D22" s="467"/>
      <c r="E22" s="526"/>
      <c r="F22" s="522" t="s">
        <v>154</v>
      </c>
      <c r="G22" s="522"/>
      <c r="H22" s="522"/>
      <c r="I22" s="522"/>
      <c r="J22" s="522"/>
      <c r="K22" s="522"/>
      <c r="L22" s="522"/>
      <c r="M22" s="522"/>
      <c r="N22" s="522"/>
      <c r="O22" s="522"/>
      <c r="P22" s="522"/>
      <c r="Q22" s="522"/>
      <c r="R22" s="522"/>
      <c r="S22" s="528"/>
      <c r="T22" s="464"/>
      <c r="U22" s="443"/>
      <c r="V22" s="78"/>
      <c r="W22" s="78"/>
      <c r="X22" s="78"/>
      <c r="Y22" s="465"/>
    </row>
    <row r="23" spans="2:28" ht="27.75" customHeight="1">
      <c r="B23" s="443"/>
      <c r="C23" s="499"/>
      <c r="D23" s="524"/>
      <c r="E23" s="527"/>
      <c r="F23" s="522" t="s">
        <v>888</v>
      </c>
      <c r="G23" s="522"/>
      <c r="H23" s="522"/>
      <c r="I23" s="522"/>
      <c r="J23" s="522"/>
      <c r="K23" s="522"/>
      <c r="L23" s="522"/>
      <c r="M23" s="522"/>
      <c r="N23" s="522"/>
      <c r="O23" s="522"/>
      <c r="P23" s="522"/>
      <c r="Q23" s="522"/>
      <c r="R23" s="522"/>
      <c r="S23" s="528"/>
      <c r="T23" s="464"/>
      <c r="U23" s="443"/>
      <c r="V23" s="78"/>
      <c r="W23" s="78"/>
      <c r="X23" s="78"/>
      <c r="Y23" s="465"/>
    </row>
    <row r="24" spans="2:28" ht="6" customHeight="1">
      <c r="B24" s="443"/>
      <c r="C24" s="518"/>
      <c r="D24" s="78"/>
      <c r="E24" s="518"/>
      <c r="G24" s="518"/>
      <c r="H24" s="518"/>
      <c r="I24" s="518"/>
      <c r="J24" s="518"/>
      <c r="K24" s="518"/>
      <c r="L24" s="518"/>
      <c r="M24" s="518"/>
      <c r="N24" s="518"/>
      <c r="O24" s="518"/>
      <c r="P24" s="518"/>
      <c r="Q24" s="518"/>
      <c r="R24" s="518"/>
      <c r="S24" s="518"/>
      <c r="T24" s="464"/>
      <c r="U24" s="443"/>
      <c r="V24" s="462"/>
      <c r="W24" s="78"/>
      <c r="X24" s="462"/>
      <c r="Y24" s="465"/>
    </row>
    <row r="25" spans="2:28">
      <c r="B25" s="443"/>
      <c r="C25" s="77" t="s">
        <v>883</v>
      </c>
      <c r="T25" s="464"/>
      <c r="U25" s="443"/>
      <c r="Y25" s="464"/>
      <c r="Z25" s="476"/>
      <c r="AA25" s="476"/>
      <c r="AB25" s="476"/>
    </row>
    <row r="26" spans="2:28" ht="5.25" customHeight="1">
      <c r="B26" s="443"/>
      <c r="T26" s="464"/>
      <c r="U26" s="443"/>
      <c r="Y26" s="464"/>
      <c r="Z26" s="476"/>
      <c r="AA26" s="476"/>
      <c r="AB26" s="476"/>
    </row>
    <row r="27" spans="2:28" ht="35.25" customHeight="1">
      <c r="B27" s="443"/>
      <c r="C27" s="87" t="s">
        <v>442</v>
      </c>
      <c r="D27" s="522" t="s">
        <v>45</v>
      </c>
      <c r="E27" s="522"/>
      <c r="F27" s="522"/>
      <c r="G27" s="522"/>
      <c r="H27" s="522"/>
      <c r="I27" s="522"/>
      <c r="J27" s="522"/>
      <c r="K27" s="522"/>
      <c r="L27" s="522"/>
      <c r="M27" s="522"/>
      <c r="N27" s="522"/>
      <c r="O27" s="522"/>
      <c r="P27" s="522"/>
      <c r="Q27" s="522"/>
      <c r="R27" s="522"/>
      <c r="S27" s="528"/>
      <c r="T27" s="464"/>
      <c r="U27" s="443"/>
      <c r="V27" s="78" t="s">
        <v>5</v>
      </c>
      <c r="W27" s="78" t="s">
        <v>76</v>
      </c>
      <c r="X27" s="78" t="s">
        <v>5</v>
      </c>
      <c r="Y27" s="465"/>
    </row>
    <row r="28" spans="2:28" ht="25.5" customHeight="1">
      <c r="B28" s="443"/>
      <c r="C28" s="87" t="s">
        <v>108</v>
      </c>
      <c r="D28" s="522" t="s">
        <v>886</v>
      </c>
      <c r="E28" s="522"/>
      <c r="F28" s="522"/>
      <c r="G28" s="522"/>
      <c r="H28" s="522"/>
      <c r="I28" s="522"/>
      <c r="J28" s="522"/>
      <c r="K28" s="522"/>
      <c r="L28" s="522"/>
      <c r="M28" s="522"/>
      <c r="N28" s="522"/>
      <c r="O28" s="522"/>
      <c r="P28" s="522"/>
      <c r="Q28" s="522"/>
      <c r="R28" s="522"/>
      <c r="S28" s="528"/>
      <c r="T28" s="464"/>
      <c r="U28" s="443"/>
      <c r="V28" s="78" t="s">
        <v>5</v>
      </c>
      <c r="W28" s="78" t="s">
        <v>76</v>
      </c>
      <c r="X28" s="78" t="s">
        <v>5</v>
      </c>
      <c r="Y28" s="465"/>
    </row>
    <row r="29" spans="2:28" ht="22.5" customHeight="1">
      <c r="B29" s="443"/>
      <c r="C29" s="87" t="s">
        <v>250</v>
      </c>
      <c r="D29" s="523" t="s">
        <v>246</v>
      </c>
      <c r="E29" s="523"/>
      <c r="F29" s="523"/>
      <c r="G29" s="523"/>
      <c r="H29" s="523"/>
      <c r="I29" s="523"/>
      <c r="J29" s="523"/>
      <c r="K29" s="523"/>
      <c r="L29" s="523"/>
      <c r="M29" s="523"/>
      <c r="N29" s="523"/>
      <c r="O29" s="523"/>
      <c r="P29" s="523"/>
      <c r="Q29" s="523"/>
      <c r="R29" s="523"/>
      <c r="S29" s="529"/>
      <c r="T29" s="464"/>
      <c r="U29" s="443"/>
      <c r="V29" s="78" t="s">
        <v>5</v>
      </c>
      <c r="W29" s="78" t="s">
        <v>76</v>
      </c>
      <c r="X29" s="78" t="s">
        <v>5</v>
      </c>
      <c r="Y29" s="465"/>
    </row>
    <row r="30" spans="2:28" ht="24" customHeight="1">
      <c r="B30" s="443"/>
      <c r="C30" s="87" t="s">
        <v>568</v>
      </c>
      <c r="D30" s="522" t="s">
        <v>335</v>
      </c>
      <c r="E30" s="522"/>
      <c r="F30" s="522"/>
      <c r="G30" s="522"/>
      <c r="H30" s="522"/>
      <c r="I30" s="522"/>
      <c r="J30" s="522"/>
      <c r="K30" s="522"/>
      <c r="L30" s="522"/>
      <c r="M30" s="522"/>
      <c r="N30" s="522"/>
      <c r="O30" s="522"/>
      <c r="P30" s="522"/>
      <c r="Q30" s="522"/>
      <c r="R30" s="522"/>
      <c r="S30" s="528"/>
      <c r="T30" s="464"/>
      <c r="U30" s="443"/>
      <c r="V30" s="78" t="s">
        <v>5</v>
      </c>
      <c r="W30" s="78" t="s">
        <v>76</v>
      </c>
      <c r="X30" s="78" t="s">
        <v>5</v>
      </c>
      <c r="Y30" s="465"/>
    </row>
    <row r="31" spans="2:28" ht="24" customHeight="1">
      <c r="B31" s="443"/>
      <c r="C31" s="203" t="s">
        <v>243</v>
      </c>
      <c r="D31" s="520" t="s">
        <v>875</v>
      </c>
      <c r="E31" s="525"/>
      <c r="F31" s="522" t="s">
        <v>490</v>
      </c>
      <c r="G31" s="522"/>
      <c r="H31" s="522"/>
      <c r="I31" s="522"/>
      <c r="J31" s="522"/>
      <c r="K31" s="522"/>
      <c r="L31" s="522"/>
      <c r="M31" s="522"/>
      <c r="N31" s="522"/>
      <c r="O31" s="522"/>
      <c r="P31" s="522"/>
      <c r="Q31" s="522"/>
      <c r="R31" s="522"/>
      <c r="S31" s="528"/>
      <c r="T31" s="464"/>
      <c r="U31" s="443"/>
      <c r="V31" s="78" t="s">
        <v>5</v>
      </c>
      <c r="W31" s="78" t="s">
        <v>76</v>
      </c>
      <c r="X31" s="78" t="s">
        <v>5</v>
      </c>
      <c r="Y31" s="465"/>
    </row>
    <row r="32" spans="2:28" ht="23.25" customHeight="1">
      <c r="B32" s="443"/>
      <c r="C32" s="498"/>
      <c r="D32" s="467"/>
      <c r="E32" s="526"/>
      <c r="F32" s="522" t="s">
        <v>716</v>
      </c>
      <c r="G32" s="522"/>
      <c r="H32" s="522"/>
      <c r="I32" s="522"/>
      <c r="J32" s="522"/>
      <c r="K32" s="522"/>
      <c r="L32" s="522"/>
      <c r="M32" s="522"/>
      <c r="N32" s="522"/>
      <c r="O32" s="522"/>
      <c r="P32" s="522"/>
      <c r="Q32" s="522"/>
      <c r="R32" s="522"/>
      <c r="S32" s="528"/>
      <c r="T32" s="464"/>
      <c r="U32" s="443"/>
      <c r="V32" s="78"/>
      <c r="W32" s="78"/>
      <c r="X32" s="78"/>
      <c r="Y32" s="465"/>
    </row>
    <row r="33" spans="2:28" ht="22.5" customHeight="1">
      <c r="B33" s="443"/>
      <c r="C33" s="498"/>
      <c r="D33" s="467"/>
      <c r="E33" s="526"/>
      <c r="F33" s="522" t="s">
        <v>887</v>
      </c>
      <c r="G33" s="522"/>
      <c r="H33" s="522"/>
      <c r="I33" s="522"/>
      <c r="J33" s="522"/>
      <c r="K33" s="522"/>
      <c r="L33" s="522"/>
      <c r="M33" s="522"/>
      <c r="N33" s="522"/>
      <c r="O33" s="522"/>
      <c r="P33" s="522"/>
      <c r="Q33" s="522"/>
      <c r="R33" s="522"/>
      <c r="S33" s="528"/>
      <c r="T33" s="464"/>
      <c r="U33" s="443"/>
      <c r="V33" s="78"/>
      <c r="W33" s="78"/>
      <c r="X33" s="78"/>
      <c r="Y33" s="465"/>
    </row>
    <row r="34" spans="2:28" ht="24.75" customHeight="1">
      <c r="B34" s="443"/>
      <c r="C34" s="499"/>
      <c r="D34" s="524"/>
      <c r="E34" s="527"/>
      <c r="F34" s="522" t="s">
        <v>154</v>
      </c>
      <c r="G34" s="522"/>
      <c r="H34" s="522"/>
      <c r="I34" s="522"/>
      <c r="J34" s="522"/>
      <c r="K34" s="522"/>
      <c r="L34" s="522"/>
      <c r="M34" s="522"/>
      <c r="N34" s="522"/>
      <c r="O34" s="522"/>
      <c r="P34" s="522"/>
      <c r="Q34" s="522"/>
      <c r="R34" s="522"/>
      <c r="S34" s="528"/>
      <c r="T34" s="464"/>
      <c r="U34" s="443"/>
      <c r="V34" s="78"/>
      <c r="W34" s="78"/>
      <c r="X34" s="78"/>
      <c r="Y34" s="465"/>
    </row>
    <row r="35" spans="2:28" ht="5.25" customHeight="1">
      <c r="B35" s="443"/>
      <c r="C35" s="519"/>
      <c r="D35" s="78"/>
      <c r="E35" s="518"/>
      <c r="G35" s="518"/>
      <c r="H35" s="518"/>
      <c r="I35" s="518"/>
      <c r="J35" s="518"/>
      <c r="K35" s="518"/>
      <c r="L35" s="518"/>
      <c r="M35" s="518"/>
      <c r="N35" s="518"/>
      <c r="O35" s="518"/>
      <c r="P35" s="518"/>
      <c r="Q35" s="518"/>
      <c r="R35" s="518"/>
      <c r="S35" s="518"/>
      <c r="T35" s="464"/>
      <c r="U35" s="443"/>
      <c r="V35" s="76"/>
      <c r="W35" s="76"/>
      <c r="X35" s="76"/>
      <c r="Y35" s="465"/>
    </row>
    <row r="36" spans="2:28">
      <c r="B36" s="443"/>
      <c r="C36" s="77" t="s">
        <v>884</v>
      </c>
      <c r="T36" s="464"/>
      <c r="U36" s="443"/>
      <c r="Y36" s="464"/>
      <c r="Z36" s="476"/>
      <c r="AA36" s="476"/>
      <c r="AB36" s="476"/>
    </row>
    <row r="37" spans="2:28" ht="5.25" customHeight="1">
      <c r="B37" s="443"/>
      <c r="C37" s="395"/>
      <c r="D37" s="395"/>
      <c r="E37" s="395"/>
      <c r="F37" s="395"/>
      <c r="G37" s="395"/>
      <c r="H37" s="395"/>
      <c r="I37" s="395"/>
      <c r="J37" s="395"/>
      <c r="K37" s="395"/>
      <c r="L37" s="395"/>
      <c r="M37" s="395"/>
      <c r="N37" s="395"/>
      <c r="O37" s="395"/>
      <c r="P37" s="395"/>
      <c r="Q37" s="395"/>
      <c r="R37" s="395"/>
      <c r="S37" s="395"/>
      <c r="T37" s="464"/>
      <c r="U37" s="443"/>
      <c r="Y37" s="464"/>
      <c r="Z37" s="476"/>
      <c r="AA37" s="476"/>
      <c r="AB37" s="476"/>
    </row>
    <row r="38" spans="2:28" ht="37.5" customHeight="1">
      <c r="B38" s="443"/>
      <c r="C38" s="499" t="s">
        <v>183</v>
      </c>
      <c r="D38" s="524" t="s">
        <v>850</v>
      </c>
      <c r="E38" s="524"/>
      <c r="F38" s="524"/>
      <c r="G38" s="524"/>
      <c r="H38" s="524"/>
      <c r="I38" s="524"/>
      <c r="J38" s="524"/>
      <c r="K38" s="524"/>
      <c r="L38" s="524"/>
      <c r="M38" s="524"/>
      <c r="N38" s="524"/>
      <c r="O38" s="524"/>
      <c r="P38" s="524"/>
      <c r="Q38" s="524"/>
      <c r="R38" s="524"/>
      <c r="S38" s="527"/>
      <c r="T38" s="464"/>
      <c r="U38" s="443"/>
      <c r="V38" s="78" t="s">
        <v>5</v>
      </c>
      <c r="W38" s="78" t="s">
        <v>76</v>
      </c>
      <c r="X38" s="78" t="s">
        <v>5</v>
      </c>
      <c r="Y38" s="465"/>
    </row>
    <row r="39" spans="2:28" ht="37.5" customHeight="1">
      <c r="B39" s="443"/>
      <c r="C39" s="87" t="s">
        <v>108</v>
      </c>
      <c r="D39" s="522" t="s">
        <v>535</v>
      </c>
      <c r="E39" s="522"/>
      <c r="F39" s="522"/>
      <c r="G39" s="522"/>
      <c r="H39" s="522"/>
      <c r="I39" s="522"/>
      <c r="J39" s="522"/>
      <c r="K39" s="522"/>
      <c r="L39" s="522"/>
      <c r="M39" s="522"/>
      <c r="N39" s="522"/>
      <c r="O39" s="522"/>
      <c r="P39" s="522"/>
      <c r="Q39" s="522"/>
      <c r="R39" s="522"/>
      <c r="S39" s="528"/>
      <c r="T39" s="464"/>
      <c r="U39" s="443"/>
      <c r="V39" s="78" t="s">
        <v>5</v>
      </c>
      <c r="W39" s="78" t="s">
        <v>76</v>
      </c>
      <c r="X39" s="78" t="s">
        <v>5</v>
      </c>
      <c r="Y39" s="465"/>
    </row>
    <row r="40" spans="2:28" ht="29.25" customHeight="1">
      <c r="B40" s="443"/>
      <c r="C40" s="87" t="s">
        <v>250</v>
      </c>
      <c r="D40" s="522" t="s">
        <v>886</v>
      </c>
      <c r="E40" s="522"/>
      <c r="F40" s="522"/>
      <c r="G40" s="522"/>
      <c r="H40" s="522"/>
      <c r="I40" s="522"/>
      <c r="J40" s="522"/>
      <c r="K40" s="522"/>
      <c r="L40" s="522"/>
      <c r="M40" s="522"/>
      <c r="N40" s="522"/>
      <c r="O40" s="522"/>
      <c r="P40" s="522"/>
      <c r="Q40" s="522"/>
      <c r="R40" s="522"/>
      <c r="S40" s="528"/>
      <c r="T40" s="464"/>
      <c r="U40" s="443"/>
      <c r="V40" s="78" t="s">
        <v>5</v>
      </c>
      <c r="W40" s="78" t="s">
        <v>76</v>
      </c>
      <c r="X40" s="78" t="s">
        <v>5</v>
      </c>
      <c r="Y40" s="465"/>
    </row>
    <row r="41" spans="2:28" ht="18" customHeight="1">
      <c r="B41" s="443"/>
      <c r="C41" s="87" t="s">
        <v>568</v>
      </c>
      <c r="D41" s="523" t="s">
        <v>246</v>
      </c>
      <c r="E41" s="523"/>
      <c r="F41" s="523"/>
      <c r="G41" s="523"/>
      <c r="H41" s="523"/>
      <c r="I41" s="523"/>
      <c r="J41" s="523"/>
      <c r="K41" s="523"/>
      <c r="L41" s="523"/>
      <c r="M41" s="523"/>
      <c r="N41" s="523"/>
      <c r="O41" s="523"/>
      <c r="P41" s="523"/>
      <c r="Q41" s="523"/>
      <c r="R41" s="523"/>
      <c r="S41" s="529"/>
      <c r="T41" s="464"/>
      <c r="U41" s="443"/>
      <c r="V41" s="78" t="s">
        <v>5</v>
      </c>
      <c r="W41" s="78" t="s">
        <v>76</v>
      </c>
      <c r="X41" s="78" t="s">
        <v>5</v>
      </c>
      <c r="Y41" s="465"/>
    </row>
    <row r="42" spans="2:28" ht="27.75" customHeight="1">
      <c r="B42" s="443"/>
      <c r="C42" s="87" t="s">
        <v>243</v>
      </c>
      <c r="D42" s="522" t="s">
        <v>335</v>
      </c>
      <c r="E42" s="522"/>
      <c r="F42" s="522"/>
      <c r="G42" s="522"/>
      <c r="H42" s="522"/>
      <c r="I42" s="522"/>
      <c r="J42" s="522"/>
      <c r="K42" s="522"/>
      <c r="L42" s="522"/>
      <c r="M42" s="522"/>
      <c r="N42" s="522"/>
      <c r="O42" s="522"/>
      <c r="P42" s="522"/>
      <c r="Q42" s="522"/>
      <c r="R42" s="522"/>
      <c r="S42" s="528"/>
      <c r="T42" s="464"/>
      <c r="U42" s="443"/>
      <c r="V42" s="78" t="s">
        <v>5</v>
      </c>
      <c r="W42" s="78" t="s">
        <v>76</v>
      </c>
      <c r="X42" s="78" t="s">
        <v>5</v>
      </c>
      <c r="Y42" s="465"/>
    </row>
    <row r="43" spans="2:28" ht="24" customHeight="1">
      <c r="B43" s="443"/>
      <c r="C43" s="203" t="s">
        <v>849</v>
      </c>
      <c r="D43" s="520" t="s">
        <v>875</v>
      </c>
      <c r="E43" s="525"/>
      <c r="F43" s="522" t="s">
        <v>490</v>
      </c>
      <c r="G43" s="522"/>
      <c r="H43" s="522"/>
      <c r="I43" s="522"/>
      <c r="J43" s="522"/>
      <c r="K43" s="522"/>
      <c r="L43" s="522"/>
      <c r="M43" s="522"/>
      <c r="N43" s="522"/>
      <c r="O43" s="522"/>
      <c r="P43" s="522"/>
      <c r="Q43" s="522"/>
      <c r="R43" s="522"/>
      <c r="S43" s="528"/>
      <c r="T43" s="464"/>
      <c r="U43" s="443"/>
      <c r="V43" s="78" t="s">
        <v>5</v>
      </c>
      <c r="W43" s="78" t="s">
        <v>76</v>
      </c>
      <c r="X43" s="78" t="s">
        <v>5</v>
      </c>
      <c r="Y43" s="465"/>
    </row>
    <row r="44" spans="2:28" ht="26.25" customHeight="1">
      <c r="B44" s="443"/>
      <c r="C44" s="498"/>
      <c r="D44" s="467"/>
      <c r="E44" s="526"/>
      <c r="F44" s="522" t="s">
        <v>716</v>
      </c>
      <c r="G44" s="522"/>
      <c r="H44" s="522"/>
      <c r="I44" s="522"/>
      <c r="J44" s="522"/>
      <c r="K44" s="522"/>
      <c r="L44" s="522"/>
      <c r="M44" s="522"/>
      <c r="N44" s="522"/>
      <c r="O44" s="522"/>
      <c r="P44" s="522"/>
      <c r="Q44" s="522"/>
      <c r="R44" s="522"/>
      <c r="S44" s="528"/>
      <c r="T44" s="464"/>
      <c r="U44" s="443"/>
      <c r="V44" s="78"/>
      <c r="W44" s="78"/>
      <c r="X44" s="78"/>
      <c r="Y44" s="465"/>
    </row>
    <row r="45" spans="2:28" ht="18.75" customHeight="1">
      <c r="B45" s="443"/>
      <c r="C45" s="498"/>
      <c r="D45" s="467"/>
      <c r="E45" s="526"/>
      <c r="F45" s="522" t="s">
        <v>887</v>
      </c>
      <c r="G45" s="522"/>
      <c r="H45" s="522"/>
      <c r="I45" s="522"/>
      <c r="J45" s="522"/>
      <c r="K45" s="522"/>
      <c r="L45" s="522"/>
      <c r="M45" s="522"/>
      <c r="N45" s="522"/>
      <c r="O45" s="522"/>
      <c r="P45" s="522"/>
      <c r="Q45" s="522"/>
      <c r="R45" s="522"/>
      <c r="S45" s="528"/>
      <c r="T45" s="464"/>
      <c r="U45" s="443"/>
      <c r="V45" s="78"/>
      <c r="W45" s="78"/>
      <c r="X45" s="78"/>
      <c r="Y45" s="465"/>
    </row>
    <row r="46" spans="2:28" ht="25.5" customHeight="1">
      <c r="B46" s="443"/>
      <c r="C46" s="499"/>
      <c r="D46" s="524"/>
      <c r="E46" s="527"/>
      <c r="F46" s="522" t="s">
        <v>154</v>
      </c>
      <c r="G46" s="522"/>
      <c r="H46" s="522"/>
      <c r="I46" s="522"/>
      <c r="J46" s="522"/>
      <c r="K46" s="522"/>
      <c r="L46" s="522"/>
      <c r="M46" s="522"/>
      <c r="N46" s="522"/>
      <c r="O46" s="522"/>
      <c r="P46" s="522"/>
      <c r="Q46" s="522"/>
      <c r="R46" s="522"/>
      <c r="S46" s="528"/>
      <c r="T46" s="464"/>
      <c r="U46" s="443"/>
      <c r="V46" s="78"/>
      <c r="W46" s="78"/>
      <c r="X46" s="78"/>
      <c r="Y46" s="465"/>
    </row>
    <row r="47" spans="2:28">
      <c r="B47" s="288"/>
      <c r="C47" s="395"/>
      <c r="D47" s="395"/>
      <c r="E47" s="395"/>
      <c r="F47" s="395"/>
      <c r="G47" s="395"/>
      <c r="H47" s="395"/>
      <c r="I47" s="395"/>
      <c r="J47" s="395"/>
      <c r="K47" s="395"/>
      <c r="L47" s="395"/>
      <c r="M47" s="395"/>
      <c r="N47" s="395"/>
      <c r="O47" s="395"/>
      <c r="P47" s="395"/>
      <c r="Q47" s="395"/>
      <c r="R47" s="395"/>
      <c r="S47" s="395"/>
      <c r="T47" s="280"/>
      <c r="U47" s="288"/>
      <c r="V47" s="395"/>
      <c r="W47" s="395"/>
      <c r="X47" s="395"/>
      <c r="Y47" s="280"/>
    </row>
    <row r="48" spans="2:28" ht="4.5" customHeight="1">
      <c r="Z48" s="476"/>
      <c r="AA48" s="476"/>
      <c r="AB48" s="476"/>
    </row>
    <row r="49" spans="2:28">
      <c r="B49" s="77" t="s">
        <v>882</v>
      </c>
      <c r="Z49" s="476"/>
      <c r="AA49" s="476"/>
      <c r="AB49" s="476"/>
    </row>
    <row r="50" spans="2:28" ht="24" customHeight="1">
      <c r="B50" s="287"/>
      <c r="C50" s="520" t="s">
        <v>297</v>
      </c>
      <c r="D50" s="520"/>
      <c r="E50" s="520"/>
      <c r="F50" s="520"/>
      <c r="G50" s="520"/>
      <c r="H50" s="520"/>
      <c r="I50" s="520"/>
      <c r="J50" s="520"/>
      <c r="K50" s="520"/>
      <c r="L50" s="520"/>
      <c r="M50" s="520"/>
      <c r="N50" s="520"/>
      <c r="O50" s="520"/>
      <c r="P50" s="520"/>
      <c r="Q50" s="520"/>
      <c r="R50" s="520"/>
      <c r="S50" s="520"/>
      <c r="T50" s="279"/>
      <c r="U50" s="447"/>
      <c r="V50" s="460" t="s">
        <v>445</v>
      </c>
      <c r="W50" s="460" t="s">
        <v>76</v>
      </c>
      <c r="X50" s="460" t="s">
        <v>446</v>
      </c>
      <c r="Y50" s="279"/>
      <c r="Z50" s="476"/>
      <c r="AA50" s="476"/>
      <c r="AB50" s="476"/>
    </row>
    <row r="51" spans="2:28" ht="5.25" customHeight="1">
      <c r="B51" s="443"/>
      <c r="C51" s="521"/>
      <c r="D51" s="521"/>
      <c r="E51" s="521"/>
      <c r="F51" s="521"/>
      <c r="G51" s="521"/>
      <c r="H51" s="521"/>
      <c r="I51" s="521"/>
      <c r="J51" s="521"/>
      <c r="K51" s="521"/>
      <c r="L51" s="521"/>
      <c r="M51" s="521"/>
      <c r="N51" s="521"/>
      <c r="O51" s="521"/>
      <c r="P51" s="521"/>
      <c r="Q51" s="521"/>
      <c r="R51" s="521"/>
      <c r="S51" s="521"/>
      <c r="T51" s="464"/>
      <c r="V51" s="461"/>
      <c r="W51" s="461"/>
      <c r="X51" s="461"/>
      <c r="Y51" s="464"/>
      <c r="Z51" s="476"/>
      <c r="AA51" s="476"/>
      <c r="AB51" s="476"/>
    </row>
    <row r="52" spans="2:28" ht="21" customHeight="1">
      <c r="B52" s="443"/>
      <c r="C52" s="87" t="s">
        <v>183</v>
      </c>
      <c r="D52" s="522" t="s">
        <v>721</v>
      </c>
      <c r="E52" s="522"/>
      <c r="F52" s="522"/>
      <c r="G52" s="522"/>
      <c r="H52" s="522"/>
      <c r="I52" s="522"/>
      <c r="J52" s="522"/>
      <c r="K52" s="522"/>
      <c r="L52" s="522"/>
      <c r="M52" s="522"/>
      <c r="N52" s="522"/>
      <c r="O52" s="522"/>
      <c r="P52" s="522"/>
      <c r="Q52" s="522"/>
      <c r="R52" s="522"/>
      <c r="S52" s="528"/>
      <c r="T52" s="464"/>
      <c r="V52" s="78" t="s">
        <v>5</v>
      </c>
      <c r="W52" s="78" t="s">
        <v>76</v>
      </c>
      <c r="X52" s="78" t="s">
        <v>5</v>
      </c>
      <c r="Y52" s="464"/>
      <c r="Z52" s="476"/>
      <c r="AA52" s="476"/>
      <c r="AB52" s="476"/>
    </row>
    <row r="53" spans="2:28" ht="5.25" customHeight="1">
      <c r="B53" s="443"/>
      <c r="D53" s="469"/>
      <c r="T53" s="464"/>
      <c r="V53" s="78"/>
      <c r="W53" s="78"/>
      <c r="X53" s="78"/>
      <c r="Y53" s="464"/>
      <c r="Z53" s="476"/>
      <c r="AA53" s="476"/>
      <c r="AB53" s="476"/>
    </row>
    <row r="54" spans="2:28" ht="24.75" customHeight="1">
      <c r="B54" s="443"/>
      <c r="C54" s="467" t="s">
        <v>885</v>
      </c>
      <c r="D54" s="467"/>
      <c r="E54" s="467"/>
      <c r="F54" s="467"/>
      <c r="G54" s="467"/>
      <c r="H54" s="467"/>
      <c r="I54" s="467"/>
      <c r="J54" s="467"/>
      <c r="K54" s="467"/>
      <c r="L54" s="467"/>
      <c r="M54" s="467"/>
      <c r="N54" s="467"/>
      <c r="O54" s="467"/>
      <c r="P54" s="467"/>
      <c r="Q54" s="467"/>
      <c r="R54" s="467"/>
      <c r="S54" s="467"/>
      <c r="T54" s="464"/>
      <c r="V54" s="462"/>
      <c r="W54" s="78"/>
      <c r="X54" s="462"/>
      <c r="Y54" s="465"/>
    </row>
    <row r="55" spans="2:28" ht="6" customHeight="1">
      <c r="B55" s="443"/>
      <c r="C55" s="521"/>
      <c r="D55" s="521"/>
      <c r="E55" s="521"/>
      <c r="F55" s="521"/>
      <c r="G55" s="521"/>
      <c r="H55" s="521"/>
      <c r="I55" s="521"/>
      <c r="J55" s="521"/>
      <c r="K55" s="521"/>
      <c r="L55" s="521"/>
      <c r="M55" s="521"/>
      <c r="N55" s="521"/>
      <c r="O55" s="521"/>
      <c r="P55" s="521"/>
      <c r="Q55" s="521"/>
      <c r="R55" s="521"/>
      <c r="S55" s="521"/>
      <c r="T55" s="464"/>
      <c r="V55" s="462"/>
      <c r="W55" s="78"/>
      <c r="X55" s="462"/>
      <c r="Y55" s="465"/>
    </row>
    <row r="56" spans="2:28" ht="22.5" customHeight="1">
      <c r="B56" s="443"/>
      <c r="C56" s="87" t="s">
        <v>183</v>
      </c>
      <c r="D56" s="522" t="s">
        <v>730</v>
      </c>
      <c r="E56" s="522"/>
      <c r="F56" s="522"/>
      <c r="G56" s="522"/>
      <c r="H56" s="522"/>
      <c r="I56" s="522"/>
      <c r="J56" s="522"/>
      <c r="K56" s="522"/>
      <c r="L56" s="522"/>
      <c r="M56" s="522"/>
      <c r="N56" s="522"/>
      <c r="O56" s="522"/>
      <c r="P56" s="522"/>
      <c r="Q56" s="522"/>
      <c r="R56" s="522"/>
      <c r="S56" s="528"/>
      <c r="T56" s="464"/>
      <c r="V56" s="78" t="s">
        <v>5</v>
      </c>
      <c r="W56" s="78" t="s">
        <v>76</v>
      </c>
      <c r="X56" s="78" t="s">
        <v>5</v>
      </c>
      <c r="Y56" s="465"/>
    </row>
    <row r="57" spans="2:28" ht="5.25" customHeight="1">
      <c r="B57" s="288"/>
      <c r="C57" s="395"/>
      <c r="D57" s="395"/>
      <c r="E57" s="395"/>
      <c r="F57" s="395"/>
      <c r="G57" s="395"/>
      <c r="H57" s="395"/>
      <c r="I57" s="395"/>
      <c r="J57" s="395"/>
      <c r="K57" s="395"/>
      <c r="L57" s="395"/>
      <c r="M57" s="395"/>
      <c r="N57" s="395"/>
      <c r="O57" s="395"/>
      <c r="P57" s="395"/>
      <c r="Q57" s="395"/>
      <c r="R57" s="395"/>
      <c r="S57" s="395"/>
      <c r="T57" s="280"/>
      <c r="U57" s="395"/>
      <c r="V57" s="395"/>
      <c r="W57" s="395"/>
      <c r="X57" s="395"/>
      <c r="Y57" s="280"/>
    </row>
    <row r="58" spans="2:28">
      <c r="B58" s="77" t="s">
        <v>267</v>
      </c>
    </row>
    <row r="59" spans="2:28">
      <c r="B59" s="77" t="s">
        <v>279</v>
      </c>
      <c r="K59" s="476"/>
      <c r="L59" s="476"/>
      <c r="M59" s="476"/>
      <c r="N59" s="476"/>
      <c r="O59" s="476"/>
      <c r="P59" s="476"/>
      <c r="Q59" s="476"/>
      <c r="R59" s="476"/>
      <c r="S59" s="476"/>
      <c r="T59" s="476"/>
      <c r="U59" s="476"/>
      <c r="V59" s="476"/>
      <c r="W59" s="476"/>
      <c r="X59" s="476"/>
      <c r="Y59" s="476"/>
      <c r="Z59" s="476"/>
      <c r="AA59" s="476"/>
      <c r="AB59" s="476"/>
    </row>
    <row r="121" spans="3:7">
      <c r="C121" s="395"/>
      <c r="D121" s="395"/>
      <c r="E121" s="395"/>
      <c r="F121" s="395"/>
      <c r="G121" s="395"/>
    </row>
    <row r="122" spans="3:7">
      <c r="C122" s="447"/>
    </row>
  </sheetData>
  <mergeCells count="46">
    <mergeCell ref="B3:Y3"/>
    <mergeCell ref="B5:F5"/>
    <mergeCell ref="G5:Y5"/>
    <mergeCell ref="B6:F6"/>
    <mergeCell ref="H7:Y7"/>
    <mergeCell ref="H8:Y8"/>
    <mergeCell ref="H9:Y9"/>
    <mergeCell ref="H10:Y10"/>
    <mergeCell ref="H11:Y11"/>
    <mergeCell ref="D16:S16"/>
    <mergeCell ref="D17:S17"/>
    <mergeCell ref="D18:S18"/>
    <mergeCell ref="D19:S19"/>
    <mergeCell ref="F20:S20"/>
    <mergeCell ref="F21:S21"/>
    <mergeCell ref="F22:S22"/>
    <mergeCell ref="F23:S23"/>
    <mergeCell ref="D27:S27"/>
    <mergeCell ref="D28:S28"/>
    <mergeCell ref="D29:S29"/>
    <mergeCell ref="D30:S30"/>
    <mergeCell ref="F31:S31"/>
    <mergeCell ref="F32:S32"/>
    <mergeCell ref="F33:S33"/>
    <mergeCell ref="F34:S34"/>
    <mergeCell ref="D38:S38"/>
    <mergeCell ref="D39:S39"/>
    <mergeCell ref="D40:S40"/>
    <mergeCell ref="D41:S41"/>
    <mergeCell ref="D42:S42"/>
    <mergeCell ref="F43:S43"/>
    <mergeCell ref="F44:S44"/>
    <mergeCell ref="F45:S45"/>
    <mergeCell ref="F46:S46"/>
    <mergeCell ref="C50:S50"/>
    <mergeCell ref="D52:S52"/>
    <mergeCell ref="C54:S54"/>
    <mergeCell ref="D56:S56"/>
    <mergeCell ref="B7:F9"/>
    <mergeCell ref="B10:F11"/>
    <mergeCell ref="C20:C23"/>
    <mergeCell ref="D20:E23"/>
    <mergeCell ref="C31:C34"/>
    <mergeCell ref="D31:E34"/>
    <mergeCell ref="C43:C46"/>
    <mergeCell ref="D43:E46"/>
  </mergeCells>
  <phoneticPr fontId="12"/>
  <dataValidations count="1">
    <dataValidation type="list" allowBlank="1" showDropDown="0" showInputMessage="1" showErrorMessage="1" sqref="L6 Q6 G6:G11 X56 V56 X16:X23 X27:X34 V16:V23 V27:V34 V38:V46 X38:X46 V52:V53 X52:X53">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1:AE71"/>
  <sheetViews>
    <sheetView view="pageBreakPreview" zoomScaleNormal="140" zoomScaleSheetLayoutView="100" workbookViewId="0">
      <selection activeCell="B2" sqref="B2"/>
    </sheetView>
  </sheetViews>
  <sheetFormatPr defaultColWidth="3.5" defaultRowHeight="13.5"/>
  <cols>
    <col min="1" max="1" width="1.25" style="74" customWidth="1"/>
    <col min="2" max="2" width="4.5" style="249" customWidth="1"/>
    <col min="3" max="30" width="4.5" style="74" customWidth="1"/>
    <col min="31" max="31" width="1.25" style="74" customWidth="1"/>
    <col min="32" max="16384" width="3.5" style="74"/>
  </cols>
  <sheetData>
    <row r="1" spans="2:30" s="77" customFormat="1">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2:30" s="77" customFormat="1">
      <c r="B2" s="77" t="s">
        <v>499</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row>
    <row r="3" spans="2:30" s="77" customFormat="1">
      <c r="B3" s="77"/>
      <c r="C3" s="77"/>
      <c r="D3" s="77"/>
      <c r="E3" s="77"/>
      <c r="F3" s="77"/>
      <c r="G3" s="77"/>
      <c r="H3" s="77"/>
      <c r="I3" s="77"/>
      <c r="J3" s="77"/>
      <c r="K3" s="77"/>
      <c r="L3" s="77"/>
      <c r="M3" s="77"/>
      <c r="N3" s="77"/>
      <c r="O3" s="77"/>
      <c r="P3" s="77"/>
      <c r="Q3" s="77"/>
      <c r="R3" s="77"/>
      <c r="S3" s="77"/>
      <c r="T3" s="77"/>
      <c r="U3" s="197" t="s">
        <v>59</v>
      </c>
      <c r="V3" s="78"/>
      <c r="W3" s="78"/>
      <c r="X3" s="197" t="s">
        <v>0</v>
      </c>
      <c r="Y3" s="78"/>
      <c r="Z3" s="78"/>
      <c r="AA3" s="197" t="s">
        <v>412</v>
      </c>
      <c r="AB3" s="78"/>
      <c r="AC3" s="78"/>
      <c r="AD3" s="197" t="s">
        <v>565</v>
      </c>
    </row>
    <row r="4" spans="2:30" s="77" customForma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197"/>
    </row>
    <row r="5" spans="2:30" s="77" customFormat="1">
      <c r="B5" s="78" t="s">
        <v>204</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2:30" s="77" customFormat="1">
      <c r="B6" s="78" t="s">
        <v>326</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row>
    <row r="7" spans="2:30" s="77" customFormat="1">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2:30" s="77" customFormat="1" ht="23.25" customHeight="1">
      <c r="B8" s="505" t="s">
        <v>176</v>
      </c>
      <c r="C8" s="505"/>
      <c r="D8" s="505"/>
      <c r="E8" s="505"/>
      <c r="F8" s="191"/>
      <c r="G8" s="536"/>
      <c r="H8" s="539"/>
      <c r="I8" s="539"/>
      <c r="J8" s="539"/>
      <c r="K8" s="539"/>
      <c r="L8" s="539"/>
      <c r="M8" s="539"/>
      <c r="N8" s="539"/>
      <c r="O8" s="539"/>
      <c r="P8" s="539"/>
      <c r="Q8" s="539"/>
      <c r="R8" s="539"/>
      <c r="S8" s="539"/>
      <c r="T8" s="539"/>
      <c r="U8" s="539"/>
      <c r="V8" s="539"/>
      <c r="W8" s="539"/>
      <c r="X8" s="539"/>
      <c r="Y8" s="539"/>
      <c r="Z8" s="539"/>
      <c r="AA8" s="539"/>
      <c r="AB8" s="539"/>
      <c r="AC8" s="539"/>
      <c r="AD8" s="563"/>
    </row>
    <row r="9" spans="2:30" ht="23.25" customHeight="1">
      <c r="B9" s="191" t="s">
        <v>57</v>
      </c>
      <c r="C9" s="193"/>
      <c r="D9" s="193"/>
      <c r="E9" s="193"/>
      <c r="F9" s="193"/>
      <c r="G9" s="173" t="s">
        <v>5</v>
      </c>
      <c r="H9" s="452" t="s">
        <v>443</v>
      </c>
      <c r="I9" s="452"/>
      <c r="J9" s="452"/>
      <c r="K9" s="452"/>
      <c r="L9" s="179" t="s">
        <v>5</v>
      </c>
      <c r="M9" s="452" t="s">
        <v>332</v>
      </c>
      <c r="N9" s="452"/>
      <c r="O9" s="452"/>
      <c r="P9" s="452"/>
      <c r="Q9" s="179" t="s">
        <v>5</v>
      </c>
      <c r="R9" s="452" t="s">
        <v>444</v>
      </c>
      <c r="S9" s="456"/>
      <c r="T9" s="456"/>
      <c r="U9" s="456"/>
      <c r="V9" s="456"/>
      <c r="W9" s="456"/>
      <c r="X9" s="456"/>
      <c r="Y9" s="456"/>
      <c r="Z9" s="456"/>
      <c r="AA9" s="456"/>
      <c r="AB9" s="456"/>
      <c r="AC9" s="456"/>
      <c r="AD9" s="564"/>
    </row>
    <row r="10" spans="2:30" ht="23.25" customHeight="1">
      <c r="B10" s="287" t="s">
        <v>540</v>
      </c>
      <c r="C10" s="447"/>
      <c r="D10" s="447"/>
      <c r="E10" s="447"/>
      <c r="F10" s="279"/>
      <c r="G10" s="173" t="s">
        <v>5</v>
      </c>
      <c r="H10" s="193" t="s">
        <v>262</v>
      </c>
      <c r="I10" s="452"/>
      <c r="J10" s="452"/>
      <c r="K10" s="452"/>
      <c r="L10" s="452"/>
      <c r="M10" s="452"/>
      <c r="N10" s="452"/>
      <c r="O10" s="452"/>
      <c r="P10" s="452"/>
      <c r="Q10" s="452"/>
      <c r="R10" s="452"/>
      <c r="S10" s="193"/>
      <c r="T10" s="179" t="s">
        <v>5</v>
      </c>
      <c r="U10" s="193" t="s">
        <v>564</v>
      </c>
      <c r="V10" s="456"/>
      <c r="W10" s="456"/>
      <c r="X10" s="456"/>
      <c r="Y10" s="456"/>
      <c r="Z10" s="456"/>
      <c r="AA10" s="456"/>
      <c r="AB10" s="456"/>
      <c r="AC10" s="456"/>
      <c r="AD10" s="564"/>
    </row>
    <row r="11" spans="2:30" ht="23.25" customHeight="1">
      <c r="B11" s="287" t="s">
        <v>327</v>
      </c>
      <c r="C11" s="447"/>
      <c r="D11" s="447"/>
      <c r="E11" s="447"/>
      <c r="F11" s="279"/>
      <c r="G11" s="175" t="s">
        <v>5</v>
      </c>
      <c r="H11" s="447" t="s">
        <v>554</v>
      </c>
      <c r="I11" s="338"/>
      <c r="J11" s="338"/>
      <c r="K11" s="338"/>
      <c r="L11" s="338"/>
      <c r="M11" s="338"/>
      <c r="N11" s="338"/>
      <c r="O11" s="338"/>
      <c r="P11" s="338"/>
      <c r="Q11" s="338"/>
      <c r="R11" s="338"/>
      <c r="S11" s="181" t="s">
        <v>5</v>
      </c>
      <c r="T11" s="447" t="s">
        <v>563</v>
      </c>
      <c r="U11" s="447"/>
      <c r="V11" s="557"/>
      <c r="W11" s="557"/>
      <c r="X11" s="557"/>
      <c r="Y11" s="557"/>
      <c r="Z11" s="557"/>
      <c r="AA11" s="557"/>
      <c r="AB11" s="557"/>
      <c r="AC11" s="557"/>
      <c r="AD11" s="565"/>
    </row>
    <row r="12" spans="2:30" ht="23.25" customHeight="1">
      <c r="B12" s="288"/>
      <c r="C12" s="395"/>
      <c r="D12" s="395"/>
      <c r="E12" s="395"/>
      <c r="F12" s="280"/>
      <c r="G12" s="176" t="s">
        <v>5</v>
      </c>
      <c r="H12" s="395" t="s">
        <v>202</v>
      </c>
      <c r="I12" s="339"/>
      <c r="J12" s="339"/>
      <c r="K12" s="339"/>
      <c r="L12" s="339"/>
      <c r="M12" s="339"/>
      <c r="N12" s="339"/>
      <c r="O12" s="339"/>
      <c r="P12" s="339"/>
      <c r="Q12" s="339"/>
      <c r="R12" s="339"/>
      <c r="S12" s="553"/>
      <c r="T12" s="548"/>
      <c r="U12" s="548"/>
      <c r="V12" s="548"/>
      <c r="W12" s="548"/>
      <c r="X12" s="548"/>
      <c r="Y12" s="548"/>
      <c r="Z12" s="548"/>
      <c r="AA12" s="548"/>
      <c r="AB12" s="548"/>
      <c r="AC12" s="548"/>
      <c r="AD12" s="566"/>
    </row>
    <row r="13" spans="2:30" s="266" customFormat="1" ht="9" customHeight="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row>
    <row r="14" spans="2:30" s="266" customFormat="1">
      <c r="B14" s="89" t="s">
        <v>462</v>
      </c>
      <c r="C14" s="103"/>
      <c r="D14" s="103"/>
      <c r="E14" s="103"/>
      <c r="F14" s="133"/>
      <c r="G14" s="537"/>
      <c r="H14" s="540"/>
      <c r="I14" s="540"/>
      <c r="J14" s="540"/>
      <c r="K14" s="540"/>
      <c r="L14" s="540"/>
      <c r="M14" s="540"/>
      <c r="N14" s="540"/>
      <c r="O14" s="540"/>
      <c r="P14" s="540"/>
      <c r="Q14" s="540"/>
      <c r="R14" s="540"/>
      <c r="S14" s="540"/>
      <c r="T14" s="540"/>
      <c r="U14" s="540"/>
      <c r="V14" s="540"/>
      <c r="W14" s="540"/>
      <c r="X14" s="540"/>
      <c r="Y14" s="558"/>
      <c r="Z14" s="560"/>
      <c r="AA14" s="460" t="s">
        <v>445</v>
      </c>
      <c r="AB14" s="460" t="s">
        <v>76</v>
      </c>
      <c r="AC14" s="460" t="s">
        <v>446</v>
      </c>
      <c r="AD14" s="406"/>
    </row>
    <row r="15" spans="2:30" s="266" customFormat="1" ht="27" customHeight="1">
      <c r="B15" s="91"/>
      <c r="C15" s="105"/>
      <c r="D15" s="105"/>
      <c r="E15" s="105"/>
      <c r="F15" s="134"/>
      <c r="G15" s="96" t="s">
        <v>317</v>
      </c>
      <c r="H15" s="110"/>
      <c r="I15" s="110"/>
      <c r="J15" s="110"/>
      <c r="K15" s="110"/>
      <c r="L15" s="110"/>
      <c r="M15" s="110"/>
      <c r="N15" s="110"/>
      <c r="O15" s="110"/>
      <c r="P15" s="110"/>
      <c r="Q15" s="110"/>
      <c r="R15" s="110"/>
      <c r="S15" s="110"/>
      <c r="T15" s="110"/>
      <c r="U15" s="110"/>
      <c r="V15" s="110"/>
      <c r="W15" s="110"/>
      <c r="X15" s="110"/>
      <c r="Y15" s="139"/>
      <c r="Z15" s="509"/>
      <c r="AA15" s="119" t="s">
        <v>5</v>
      </c>
      <c r="AB15" s="119" t="s">
        <v>76</v>
      </c>
      <c r="AC15" s="119" t="s">
        <v>5</v>
      </c>
      <c r="AD15" s="465"/>
    </row>
    <row r="16" spans="2:30" s="266" customFormat="1" ht="27" customHeight="1">
      <c r="B16" s="90"/>
      <c r="C16" s="104"/>
      <c r="D16" s="104"/>
      <c r="E16" s="104"/>
      <c r="F16" s="132"/>
      <c r="G16" s="538" t="s">
        <v>406</v>
      </c>
      <c r="H16" s="541"/>
      <c r="I16" s="541"/>
      <c r="J16" s="541"/>
      <c r="K16" s="541"/>
      <c r="L16" s="541"/>
      <c r="M16" s="541"/>
      <c r="N16" s="541"/>
      <c r="O16" s="541"/>
      <c r="P16" s="541"/>
      <c r="Q16" s="541"/>
      <c r="R16" s="541"/>
      <c r="S16" s="541"/>
      <c r="T16" s="541"/>
      <c r="U16" s="541"/>
      <c r="V16" s="541"/>
      <c r="W16" s="541"/>
      <c r="X16" s="541"/>
      <c r="Y16" s="559"/>
      <c r="Z16" s="561"/>
      <c r="AA16" s="182" t="s">
        <v>5</v>
      </c>
      <c r="AB16" s="182" t="s">
        <v>76</v>
      </c>
      <c r="AC16" s="182" t="s">
        <v>5</v>
      </c>
      <c r="AD16" s="567"/>
    </row>
    <row r="17" spans="2:30" s="266" customFormat="1" ht="9" customHeight="1">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row>
    <row r="18" spans="2:30" s="266" customFormat="1">
      <c r="B18" s="266" t="s">
        <v>542</v>
      </c>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row>
    <row r="19" spans="2:30" s="266" customFormat="1">
      <c r="B19" s="266" t="s">
        <v>543</v>
      </c>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5"/>
      <c r="AD19" s="265"/>
    </row>
    <row r="20" spans="2:30" s="266" customFormat="1" ht="4.5" customHeight="1">
      <c r="B20" s="266"/>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row>
    <row r="21" spans="2:30" s="266" customFormat="1" ht="4.5" customHeight="1">
      <c r="B21" s="203" t="s">
        <v>544</v>
      </c>
      <c r="C21" s="151"/>
      <c r="D21" s="151"/>
      <c r="E21" s="151"/>
      <c r="F21" s="212"/>
      <c r="G21" s="287"/>
      <c r="H21" s="447"/>
      <c r="I21" s="447"/>
      <c r="J21" s="447"/>
      <c r="K21" s="447"/>
      <c r="L21" s="447"/>
      <c r="M21" s="447"/>
      <c r="N21" s="447"/>
      <c r="O21" s="447"/>
      <c r="P21" s="447"/>
      <c r="Q21" s="447"/>
      <c r="R21" s="447"/>
      <c r="S21" s="447"/>
      <c r="T21" s="447"/>
      <c r="U21" s="447"/>
      <c r="V21" s="447"/>
      <c r="W21" s="447"/>
      <c r="X21" s="447"/>
      <c r="Y21" s="447"/>
      <c r="Z21" s="287"/>
      <c r="AA21" s="447"/>
      <c r="AB21" s="447"/>
      <c r="AC21" s="338"/>
      <c r="AD21" s="406"/>
    </row>
    <row r="22" spans="2:30" s="266" customFormat="1" ht="15.75" customHeight="1">
      <c r="B22" s="498"/>
      <c r="C22" s="530"/>
      <c r="D22" s="530"/>
      <c r="E22" s="530"/>
      <c r="F22" s="501"/>
      <c r="G22" s="443"/>
      <c r="H22" s="266" t="s">
        <v>556</v>
      </c>
      <c r="I22" s="266"/>
      <c r="J22" s="266"/>
      <c r="K22" s="266"/>
      <c r="L22" s="266"/>
      <c r="M22" s="266"/>
      <c r="N22" s="266"/>
      <c r="O22" s="266"/>
      <c r="P22" s="266"/>
      <c r="Q22" s="266"/>
      <c r="R22" s="266"/>
      <c r="S22" s="266"/>
      <c r="T22" s="266"/>
      <c r="U22" s="266"/>
      <c r="V22" s="266"/>
      <c r="W22" s="266"/>
      <c r="X22" s="266"/>
      <c r="Y22" s="266"/>
      <c r="Z22" s="443"/>
      <c r="AA22" s="432" t="s">
        <v>445</v>
      </c>
      <c r="AB22" s="432" t="s">
        <v>76</v>
      </c>
      <c r="AC22" s="432" t="s">
        <v>446</v>
      </c>
      <c r="AD22" s="568"/>
    </row>
    <row r="23" spans="2:30" s="266" customFormat="1" ht="29.25" customHeight="1">
      <c r="B23" s="498"/>
      <c r="C23" s="530"/>
      <c r="D23" s="530"/>
      <c r="E23" s="530"/>
      <c r="F23" s="501"/>
      <c r="G23" s="443"/>
      <c r="H23" s="266"/>
      <c r="I23" s="441" t="s">
        <v>183</v>
      </c>
      <c r="J23" s="544" t="s">
        <v>324</v>
      </c>
      <c r="K23" s="550"/>
      <c r="L23" s="550"/>
      <c r="M23" s="550"/>
      <c r="N23" s="550"/>
      <c r="O23" s="550"/>
      <c r="P23" s="550"/>
      <c r="Q23" s="550"/>
      <c r="R23" s="550"/>
      <c r="S23" s="550"/>
      <c r="T23" s="550"/>
      <c r="U23" s="556"/>
      <c r="V23" s="441"/>
      <c r="W23" s="173"/>
      <c r="X23" s="494" t="s">
        <v>192</v>
      </c>
      <c r="Y23" s="266"/>
      <c r="Z23" s="443"/>
      <c r="AA23" s="562"/>
      <c r="AB23" s="119"/>
      <c r="AC23" s="562"/>
      <c r="AD23" s="465"/>
    </row>
    <row r="24" spans="2:30" s="77" customFormat="1" ht="15.75" customHeight="1">
      <c r="B24" s="498"/>
      <c r="C24" s="530"/>
      <c r="D24" s="530"/>
      <c r="E24" s="530"/>
      <c r="F24" s="501"/>
      <c r="G24" s="443"/>
      <c r="H24" s="266"/>
      <c r="I24" s="542" t="s">
        <v>108</v>
      </c>
      <c r="J24" s="545" t="s">
        <v>463</v>
      </c>
      <c r="K24" s="395"/>
      <c r="L24" s="395"/>
      <c r="M24" s="395"/>
      <c r="N24" s="395"/>
      <c r="O24" s="395"/>
      <c r="P24" s="395"/>
      <c r="Q24" s="395"/>
      <c r="R24" s="395"/>
      <c r="S24" s="395"/>
      <c r="T24" s="395"/>
      <c r="U24" s="280"/>
      <c r="V24" s="441"/>
      <c r="W24" s="173"/>
      <c r="X24" s="280" t="s">
        <v>192</v>
      </c>
      <c r="Y24" s="554"/>
      <c r="Z24" s="509"/>
      <c r="AA24" s="119" t="s">
        <v>5</v>
      </c>
      <c r="AB24" s="119" t="s">
        <v>76</v>
      </c>
      <c r="AC24" s="119" t="s">
        <v>5</v>
      </c>
      <c r="AD24" s="465"/>
    </row>
    <row r="25" spans="2:30" s="77" customFormat="1" ht="24" customHeight="1">
      <c r="B25" s="498"/>
      <c r="C25" s="530"/>
      <c r="D25" s="530"/>
      <c r="E25" s="530"/>
      <c r="F25" s="501"/>
      <c r="G25" s="443"/>
      <c r="H25" s="266"/>
      <c r="I25" s="543" t="s">
        <v>39</v>
      </c>
      <c r="J25" s="543"/>
      <c r="K25" s="543"/>
      <c r="L25" s="543"/>
      <c r="M25" s="543"/>
      <c r="N25" s="543"/>
      <c r="O25" s="543"/>
      <c r="P25" s="543"/>
      <c r="Q25" s="543"/>
      <c r="R25" s="543"/>
      <c r="S25" s="543"/>
      <c r="T25" s="543"/>
      <c r="U25" s="543"/>
      <c r="V25" s="543"/>
      <c r="W25" s="543"/>
      <c r="X25" s="543"/>
      <c r="Y25" s="554"/>
      <c r="Z25" s="442"/>
      <c r="AA25" s="119"/>
      <c r="AB25" s="119"/>
      <c r="AC25" s="119"/>
      <c r="AD25" s="503"/>
    </row>
    <row r="26" spans="2:30" s="77" customFormat="1">
      <c r="B26" s="498"/>
      <c r="C26" s="530"/>
      <c r="D26" s="530"/>
      <c r="E26" s="530"/>
      <c r="F26" s="501"/>
      <c r="G26" s="443"/>
      <c r="H26" s="266" t="s">
        <v>507</v>
      </c>
      <c r="I26" s="266"/>
      <c r="J26" s="266"/>
      <c r="K26" s="266"/>
      <c r="L26" s="266"/>
      <c r="M26" s="266"/>
      <c r="N26" s="266"/>
      <c r="O26" s="266"/>
      <c r="P26" s="266"/>
      <c r="Q26" s="266"/>
      <c r="R26" s="266"/>
      <c r="S26" s="266"/>
      <c r="T26" s="266"/>
      <c r="U26" s="266"/>
      <c r="V26" s="266"/>
      <c r="W26" s="266"/>
      <c r="X26" s="266"/>
      <c r="Y26" s="266"/>
      <c r="Z26" s="443"/>
      <c r="AA26" s="266"/>
      <c r="AB26" s="266"/>
      <c r="AC26" s="265"/>
      <c r="AD26" s="465"/>
    </row>
    <row r="27" spans="2:30" s="77" customFormat="1" ht="15.75" customHeight="1">
      <c r="B27" s="498"/>
      <c r="C27" s="530"/>
      <c r="D27" s="530"/>
      <c r="E27" s="530"/>
      <c r="F27" s="501"/>
      <c r="G27" s="443"/>
      <c r="H27" s="266" t="s">
        <v>28</v>
      </c>
      <c r="I27" s="266"/>
      <c r="J27" s="266"/>
      <c r="K27" s="266"/>
      <c r="L27" s="266"/>
      <c r="M27" s="266"/>
      <c r="N27" s="266"/>
      <c r="O27" s="266"/>
      <c r="P27" s="266"/>
      <c r="Q27" s="266"/>
      <c r="R27" s="266"/>
      <c r="S27" s="266"/>
      <c r="T27" s="554"/>
      <c r="U27" s="266"/>
      <c r="V27" s="554"/>
      <c r="W27" s="266"/>
      <c r="X27" s="266"/>
      <c r="Y27" s="266"/>
      <c r="Z27" s="443"/>
      <c r="AA27" s="266"/>
      <c r="AB27" s="266"/>
      <c r="AC27" s="265"/>
      <c r="AD27" s="465"/>
    </row>
    <row r="28" spans="2:30" s="77" customFormat="1" ht="29.25" customHeight="1">
      <c r="B28" s="498"/>
      <c r="C28" s="530"/>
      <c r="D28" s="530"/>
      <c r="E28" s="530"/>
      <c r="F28" s="501"/>
      <c r="G28" s="443"/>
      <c r="H28" s="266"/>
      <c r="I28" s="441" t="s">
        <v>250</v>
      </c>
      <c r="J28" s="546" t="s">
        <v>480</v>
      </c>
      <c r="K28" s="546"/>
      <c r="L28" s="546"/>
      <c r="M28" s="546"/>
      <c r="N28" s="546"/>
      <c r="O28" s="546"/>
      <c r="P28" s="546"/>
      <c r="Q28" s="546"/>
      <c r="R28" s="546"/>
      <c r="S28" s="546"/>
      <c r="T28" s="546"/>
      <c r="U28" s="546"/>
      <c r="V28" s="441"/>
      <c r="W28" s="173"/>
      <c r="X28" s="494" t="s">
        <v>192</v>
      </c>
      <c r="Y28" s="554"/>
      <c r="Z28" s="509"/>
      <c r="AA28" s="119" t="s">
        <v>5</v>
      </c>
      <c r="AB28" s="119" t="s">
        <v>76</v>
      </c>
      <c r="AC28" s="119" t="s">
        <v>5</v>
      </c>
      <c r="AD28" s="465"/>
    </row>
    <row r="29" spans="2:30" s="77" customFormat="1" ht="4.5" customHeight="1">
      <c r="B29" s="499"/>
      <c r="C29" s="500"/>
      <c r="D29" s="500"/>
      <c r="E29" s="500"/>
      <c r="F29" s="502"/>
      <c r="G29" s="288"/>
      <c r="H29" s="395"/>
      <c r="I29" s="395"/>
      <c r="J29" s="395"/>
      <c r="K29" s="395"/>
      <c r="L29" s="395"/>
      <c r="M29" s="395"/>
      <c r="N29" s="395"/>
      <c r="O29" s="395"/>
      <c r="P29" s="395"/>
      <c r="Q29" s="395"/>
      <c r="R29" s="395"/>
      <c r="S29" s="395"/>
      <c r="T29" s="555"/>
      <c r="U29" s="555"/>
      <c r="V29" s="395"/>
      <c r="W29" s="395"/>
      <c r="X29" s="395"/>
      <c r="Y29" s="395"/>
      <c r="Z29" s="288"/>
      <c r="AA29" s="395"/>
      <c r="AB29" s="395"/>
      <c r="AC29" s="339"/>
      <c r="AD29" s="567"/>
    </row>
    <row r="30" spans="2:30" s="77" customFormat="1" ht="7.5" customHeight="1">
      <c r="B30" s="530"/>
      <c r="C30" s="530"/>
      <c r="D30" s="530"/>
      <c r="E30" s="530"/>
      <c r="F30" s="530"/>
      <c r="G30" s="266"/>
      <c r="H30" s="266"/>
      <c r="I30" s="266"/>
      <c r="J30" s="266"/>
      <c r="K30" s="266"/>
      <c r="L30" s="266"/>
      <c r="M30" s="266"/>
      <c r="N30" s="266"/>
      <c r="O30" s="266"/>
      <c r="P30" s="266"/>
      <c r="Q30" s="266"/>
      <c r="R30" s="266"/>
      <c r="S30" s="266"/>
      <c r="T30" s="554"/>
      <c r="U30" s="554"/>
      <c r="V30" s="266"/>
      <c r="W30" s="266"/>
      <c r="X30" s="266"/>
      <c r="Y30" s="266"/>
      <c r="Z30" s="266"/>
      <c r="AA30" s="266"/>
      <c r="AB30" s="266"/>
      <c r="AC30" s="266"/>
      <c r="AD30" s="266"/>
    </row>
    <row r="31" spans="2:30" s="77" customFormat="1">
      <c r="B31" s="266" t="s">
        <v>545</v>
      </c>
      <c r="C31" s="530"/>
      <c r="D31" s="530"/>
      <c r="E31" s="530"/>
      <c r="F31" s="530"/>
      <c r="G31" s="266"/>
      <c r="H31" s="266"/>
      <c r="I31" s="266"/>
      <c r="J31" s="266"/>
      <c r="K31" s="266"/>
      <c r="L31" s="266"/>
      <c r="M31" s="266"/>
      <c r="N31" s="266"/>
      <c r="O31" s="266"/>
      <c r="P31" s="266"/>
      <c r="Q31" s="266"/>
      <c r="R31" s="266"/>
      <c r="S31" s="266"/>
      <c r="T31" s="554"/>
      <c r="U31" s="554"/>
      <c r="V31" s="266"/>
      <c r="W31" s="266"/>
      <c r="X31" s="266"/>
      <c r="Y31" s="266"/>
      <c r="Z31" s="266"/>
      <c r="AA31" s="266"/>
      <c r="AB31" s="266"/>
      <c r="AC31" s="266"/>
      <c r="AD31" s="266"/>
    </row>
    <row r="32" spans="2:30" s="77" customFormat="1" ht="4.5" customHeight="1">
      <c r="B32" s="530"/>
      <c r="C32" s="530"/>
      <c r="D32" s="530"/>
      <c r="E32" s="530"/>
      <c r="F32" s="530"/>
      <c r="G32" s="266"/>
      <c r="H32" s="266"/>
      <c r="I32" s="266"/>
      <c r="J32" s="266"/>
      <c r="K32" s="266"/>
      <c r="L32" s="266"/>
      <c r="M32" s="266"/>
      <c r="N32" s="266"/>
      <c r="O32" s="266"/>
      <c r="P32" s="266"/>
      <c r="Q32" s="266"/>
      <c r="R32" s="266"/>
      <c r="S32" s="266"/>
      <c r="T32" s="554"/>
      <c r="U32" s="554"/>
      <c r="V32" s="266"/>
      <c r="W32" s="266"/>
      <c r="X32" s="266"/>
      <c r="Y32" s="266"/>
      <c r="Z32" s="266"/>
      <c r="AA32" s="266"/>
      <c r="AB32" s="266"/>
      <c r="AC32" s="266"/>
      <c r="AD32" s="266"/>
    </row>
    <row r="33" spans="2:30" s="77" customFormat="1" ht="4.5" customHeight="1">
      <c r="B33" s="203" t="s">
        <v>544</v>
      </c>
      <c r="C33" s="151"/>
      <c r="D33" s="151"/>
      <c r="E33" s="151"/>
      <c r="F33" s="212"/>
      <c r="G33" s="287"/>
      <c r="H33" s="447"/>
      <c r="I33" s="447"/>
      <c r="J33" s="447"/>
      <c r="K33" s="447"/>
      <c r="L33" s="447"/>
      <c r="M33" s="447"/>
      <c r="N33" s="447"/>
      <c r="O33" s="447"/>
      <c r="P33" s="447"/>
      <c r="Q33" s="447"/>
      <c r="R33" s="447"/>
      <c r="S33" s="447"/>
      <c r="T33" s="447"/>
      <c r="U33" s="447"/>
      <c r="V33" s="447"/>
      <c r="W33" s="447"/>
      <c r="X33" s="447"/>
      <c r="Y33" s="447"/>
      <c r="Z33" s="287"/>
      <c r="AA33" s="447"/>
      <c r="AB33" s="447"/>
      <c r="AC33" s="338"/>
      <c r="AD33" s="406"/>
    </row>
    <row r="34" spans="2:30" s="77" customFormat="1" ht="16.5" customHeight="1">
      <c r="B34" s="498"/>
      <c r="C34" s="530"/>
      <c r="D34" s="530"/>
      <c r="E34" s="530"/>
      <c r="F34" s="501"/>
      <c r="G34" s="443"/>
      <c r="H34" s="266" t="s">
        <v>244</v>
      </c>
      <c r="I34" s="266"/>
      <c r="J34" s="266"/>
      <c r="K34" s="266"/>
      <c r="L34" s="266"/>
      <c r="M34" s="266"/>
      <c r="N34" s="266"/>
      <c r="O34" s="266"/>
      <c r="P34" s="266"/>
      <c r="Q34" s="266"/>
      <c r="R34" s="266"/>
      <c r="S34" s="266"/>
      <c r="T34" s="266"/>
      <c r="U34" s="266"/>
      <c r="V34" s="119"/>
      <c r="W34" s="119"/>
      <c r="X34" s="266"/>
      <c r="Y34" s="266"/>
      <c r="Z34" s="443"/>
      <c r="AA34" s="432" t="s">
        <v>445</v>
      </c>
      <c r="AB34" s="432" t="s">
        <v>76</v>
      </c>
      <c r="AC34" s="432" t="s">
        <v>446</v>
      </c>
      <c r="AD34" s="568"/>
    </row>
    <row r="35" spans="2:30" s="77" customFormat="1" ht="29.25" customHeight="1">
      <c r="B35" s="498"/>
      <c r="C35" s="530"/>
      <c r="D35" s="530"/>
      <c r="E35" s="530"/>
      <c r="F35" s="501"/>
      <c r="G35" s="443"/>
      <c r="H35" s="266"/>
      <c r="I35" s="441" t="s">
        <v>183</v>
      </c>
      <c r="J35" s="547" t="s">
        <v>324</v>
      </c>
      <c r="K35" s="551"/>
      <c r="L35" s="551"/>
      <c r="M35" s="551"/>
      <c r="N35" s="551"/>
      <c r="O35" s="551"/>
      <c r="P35" s="551"/>
      <c r="Q35" s="551"/>
      <c r="R35" s="551"/>
      <c r="S35" s="551"/>
      <c r="T35" s="551"/>
      <c r="U35" s="193"/>
      <c r="V35" s="173"/>
      <c r="W35" s="179"/>
      <c r="X35" s="494" t="s">
        <v>192</v>
      </c>
      <c r="Y35" s="266"/>
      <c r="Z35" s="443"/>
      <c r="AA35" s="562"/>
      <c r="AB35" s="119"/>
      <c r="AC35" s="562"/>
      <c r="AD35" s="465"/>
    </row>
    <row r="36" spans="2:30" s="77" customFormat="1" ht="15.75" customHeight="1">
      <c r="B36" s="498"/>
      <c r="C36" s="530"/>
      <c r="D36" s="530"/>
      <c r="E36" s="530"/>
      <c r="F36" s="501"/>
      <c r="G36" s="443"/>
      <c r="H36" s="266"/>
      <c r="I36" s="542" t="s">
        <v>108</v>
      </c>
      <c r="J36" s="548" t="s">
        <v>463</v>
      </c>
      <c r="K36" s="395"/>
      <c r="L36" s="395"/>
      <c r="M36" s="395"/>
      <c r="N36" s="395"/>
      <c r="O36" s="395"/>
      <c r="P36" s="395"/>
      <c r="Q36" s="395"/>
      <c r="R36" s="395"/>
      <c r="S36" s="395"/>
      <c r="T36" s="395"/>
      <c r="U36" s="395"/>
      <c r="V36" s="176"/>
      <c r="W36" s="182"/>
      <c r="X36" s="280" t="s">
        <v>192</v>
      </c>
      <c r="Y36" s="554"/>
      <c r="Z36" s="509"/>
      <c r="AA36" s="119" t="s">
        <v>5</v>
      </c>
      <c r="AB36" s="119" t="s">
        <v>76</v>
      </c>
      <c r="AC36" s="119" t="s">
        <v>5</v>
      </c>
      <c r="AD36" s="465"/>
    </row>
    <row r="37" spans="2:30" s="77" customFormat="1" ht="24" customHeight="1">
      <c r="B37" s="498"/>
      <c r="C37" s="530"/>
      <c r="D37" s="530"/>
      <c r="E37" s="530"/>
      <c r="F37" s="501"/>
      <c r="G37" s="443"/>
      <c r="H37" s="266"/>
      <c r="I37" s="543" t="s">
        <v>39</v>
      </c>
      <c r="J37" s="543"/>
      <c r="K37" s="543"/>
      <c r="L37" s="543"/>
      <c r="M37" s="543"/>
      <c r="N37" s="543"/>
      <c r="O37" s="543"/>
      <c r="P37" s="543"/>
      <c r="Q37" s="543"/>
      <c r="R37" s="543"/>
      <c r="S37" s="543"/>
      <c r="T37" s="543"/>
      <c r="U37" s="543"/>
      <c r="V37" s="543"/>
      <c r="W37" s="543"/>
      <c r="X37" s="543"/>
      <c r="Y37" s="554"/>
      <c r="Z37" s="442"/>
      <c r="AA37" s="119"/>
      <c r="AB37" s="119"/>
      <c r="AC37" s="119"/>
      <c r="AD37" s="503"/>
    </row>
    <row r="38" spans="2:30" s="77" customFormat="1" ht="4.5" customHeight="1">
      <c r="B38" s="499"/>
      <c r="C38" s="500"/>
      <c r="D38" s="500"/>
      <c r="E38" s="500"/>
      <c r="F38" s="502"/>
      <c r="G38" s="288"/>
      <c r="H38" s="395"/>
      <c r="I38" s="395"/>
      <c r="J38" s="395"/>
      <c r="K38" s="395"/>
      <c r="L38" s="395"/>
      <c r="M38" s="395"/>
      <c r="N38" s="395"/>
      <c r="O38" s="395"/>
      <c r="P38" s="395"/>
      <c r="Q38" s="395"/>
      <c r="R38" s="395"/>
      <c r="S38" s="395"/>
      <c r="T38" s="555"/>
      <c r="U38" s="555"/>
      <c r="V38" s="395"/>
      <c r="W38" s="395"/>
      <c r="X38" s="395"/>
      <c r="Y38" s="395"/>
      <c r="Z38" s="288"/>
      <c r="AA38" s="395"/>
      <c r="AB38" s="395"/>
      <c r="AC38" s="339"/>
      <c r="AD38" s="567"/>
    </row>
    <row r="39" spans="2:30" s="77" customFormat="1" ht="7.5" customHeight="1">
      <c r="B39" s="530"/>
      <c r="C39" s="530"/>
      <c r="D39" s="530"/>
      <c r="E39" s="530"/>
      <c r="F39" s="530"/>
      <c r="G39" s="266"/>
      <c r="H39" s="266"/>
      <c r="I39" s="266"/>
      <c r="J39" s="266"/>
      <c r="K39" s="266"/>
      <c r="L39" s="266"/>
      <c r="M39" s="266"/>
      <c r="N39" s="266"/>
      <c r="O39" s="266"/>
      <c r="P39" s="266"/>
      <c r="Q39" s="266"/>
      <c r="R39" s="266"/>
      <c r="S39" s="266"/>
      <c r="T39" s="554"/>
      <c r="U39" s="554"/>
      <c r="V39" s="266"/>
      <c r="W39" s="266"/>
      <c r="X39" s="266"/>
      <c r="Y39" s="266"/>
      <c r="Z39" s="266"/>
      <c r="AA39" s="266"/>
      <c r="AB39" s="266"/>
      <c r="AC39" s="266"/>
      <c r="AD39" s="266"/>
    </row>
    <row r="40" spans="2:30" s="77" customFormat="1" ht="13.5" customHeight="1">
      <c r="B40" s="266" t="s">
        <v>342</v>
      </c>
      <c r="C40" s="530"/>
      <c r="D40" s="530"/>
      <c r="E40" s="530"/>
      <c r="F40" s="530"/>
      <c r="G40" s="266"/>
      <c r="H40" s="266"/>
      <c r="I40" s="266"/>
      <c r="J40" s="266"/>
      <c r="K40" s="266"/>
      <c r="L40" s="266"/>
      <c r="M40" s="266"/>
      <c r="N40" s="266"/>
      <c r="O40" s="266"/>
      <c r="P40" s="266"/>
      <c r="Q40" s="266"/>
      <c r="R40" s="266"/>
      <c r="S40" s="266"/>
      <c r="T40" s="554"/>
      <c r="U40" s="554"/>
      <c r="V40" s="266"/>
      <c r="W40" s="266"/>
      <c r="X40" s="266"/>
      <c r="Y40" s="266"/>
      <c r="Z40" s="266"/>
      <c r="AA40" s="266"/>
      <c r="AB40" s="266"/>
      <c r="AC40" s="266"/>
      <c r="AD40" s="266"/>
    </row>
    <row r="41" spans="2:30" s="77" customFormat="1">
      <c r="B41" s="531" t="s">
        <v>368</v>
      </c>
      <c r="C41" s="169"/>
      <c r="D41" s="530"/>
      <c r="E41" s="530"/>
      <c r="F41" s="530"/>
      <c r="G41" s="266"/>
      <c r="H41" s="266"/>
      <c r="I41" s="266"/>
      <c r="J41" s="266"/>
      <c r="K41" s="266"/>
      <c r="L41" s="266"/>
      <c r="M41" s="266"/>
      <c r="N41" s="266"/>
      <c r="O41" s="266"/>
      <c r="P41" s="266"/>
      <c r="Q41" s="266"/>
      <c r="R41" s="266"/>
      <c r="S41" s="266"/>
      <c r="T41" s="554"/>
      <c r="U41" s="554"/>
      <c r="V41" s="266"/>
      <c r="W41" s="266"/>
      <c r="X41" s="266"/>
      <c r="Y41" s="266"/>
      <c r="Z41" s="266"/>
      <c r="AA41" s="266"/>
      <c r="AB41" s="266"/>
      <c r="AC41" s="266"/>
      <c r="AD41" s="266"/>
    </row>
    <row r="42" spans="2:30" s="77" customFormat="1" ht="4.5" customHeight="1">
      <c r="B42" s="203" t="s">
        <v>544</v>
      </c>
      <c r="C42" s="151"/>
      <c r="D42" s="151"/>
      <c r="E42" s="151"/>
      <c r="F42" s="212"/>
      <c r="G42" s="287"/>
      <c r="H42" s="447"/>
      <c r="I42" s="447"/>
      <c r="J42" s="447"/>
      <c r="K42" s="447"/>
      <c r="L42" s="447"/>
      <c r="M42" s="447"/>
      <c r="N42" s="447"/>
      <c r="O42" s="447"/>
      <c r="P42" s="447"/>
      <c r="Q42" s="447"/>
      <c r="R42" s="447"/>
      <c r="S42" s="447"/>
      <c r="T42" s="447"/>
      <c r="U42" s="447"/>
      <c r="V42" s="447"/>
      <c r="W42" s="447"/>
      <c r="X42" s="447"/>
      <c r="Y42" s="447"/>
      <c r="Z42" s="287"/>
      <c r="AA42" s="447"/>
      <c r="AB42" s="447"/>
      <c r="AC42" s="338"/>
      <c r="AD42" s="406"/>
    </row>
    <row r="43" spans="2:30" s="77" customFormat="1" ht="15.75" customHeight="1">
      <c r="B43" s="498"/>
      <c r="C43" s="530"/>
      <c r="D43" s="530"/>
      <c r="E43" s="530"/>
      <c r="F43" s="501"/>
      <c r="G43" s="443"/>
      <c r="H43" s="266" t="s">
        <v>559</v>
      </c>
      <c r="I43" s="266"/>
      <c r="J43" s="266"/>
      <c r="K43" s="266"/>
      <c r="L43" s="266"/>
      <c r="M43" s="266"/>
      <c r="N43" s="266"/>
      <c r="O43" s="266"/>
      <c r="P43" s="266"/>
      <c r="Q43" s="266"/>
      <c r="R43" s="266"/>
      <c r="S43" s="266"/>
      <c r="T43" s="266"/>
      <c r="U43" s="266"/>
      <c r="V43" s="266"/>
      <c r="W43" s="266"/>
      <c r="X43" s="266"/>
      <c r="Y43" s="266"/>
      <c r="Z43" s="443"/>
      <c r="AA43" s="432" t="s">
        <v>445</v>
      </c>
      <c r="AB43" s="432" t="s">
        <v>76</v>
      </c>
      <c r="AC43" s="432" t="s">
        <v>446</v>
      </c>
      <c r="AD43" s="568"/>
    </row>
    <row r="44" spans="2:30" s="77" customFormat="1" ht="29.25" customHeight="1">
      <c r="B44" s="498"/>
      <c r="C44" s="530"/>
      <c r="D44" s="530"/>
      <c r="E44" s="530"/>
      <c r="F44" s="501"/>
      <c r="G44" s="443"/>
      <c r="H44" s="266"/>
      <c r="I44" s="441" t="s">
        <v>183</v>
      </c>
      <c r="J44" s="547" t="s">
        <v>324</v>
      </c>
      <c r="K44" s="551"/>
      <c r="L44" s="551"/>
      <c r="M44" s="551"/>
      <c r="N44" s="551"/>
      <c r="O44" s="551"/>
      <c r="P44" s="551"/>
      <c r="Q44" s="551"/>
      <c r="R44" s="551"/>
      <c r="S44" s="551"/>
      <c r="T44" s="551"/>
      <c r="U44" s="494"/>
      <c r="V44" s="441"/>
      <c r="W44" s="173"/>
      <c r="X44" s="494" t="s">
        <v>192</v>
      </c>
      <c r="Y44" s="266"/>
      <c r="Z44" s="443"/>
      <c r="AA44" s="562"/>
      <c r="AB44" s="119"/>
      <c r="AC44" s="562"/>
      <c r="AD44" s="465"/>
    </row>
    <row r="45" spans="2:30" s="77" customFormat="1" ht="15.75" customHeight="1">
      <c r="B45" s="498"/>
      <c r="C45" s="530"/>
      <c r="D45" s="530"/>
      <c r="E45" s="530"/>
      <c r="F45" s="501"/>
      <c r="G45" s="443"/>
      <c r="H45" s="266"/>
      <c r="I45" s="542" t="s">
        <v>108</v>
      </c>
      <c r="J45" s="548" t="s">
        <v>463</v>
      </c>
      <c r="K45" s="395"/>
      <c r="L45" s="395"/>
      <c r="M45" s="395"/>
      <c r="N45" s="395"/>
      <c r="O45" s="395"/>
      <c r="P45" s="395"/>
      <c r="Q45" s="395"/>
      <c r="R45" s="395"/>
      <c r="S45" s="395"/>
      <c r="T45" s="395"/>
      <c r="U45" s="280"/>
      <c r="V45" s="441"/>
      <c r="W45" s="173"/>
      <c r="X45" s="280" t="s">
        <v>192</v>
      </c>
      <c r="Y45" s="554"/>
      <c r="Z45" s="509"/>
      <c r="AA45" s="119" t="s">
        <v>5</v>
      </c>
      <c r="AB45" s="119" t="s">
        <v>76</v>
      </c>
      <c r="AC45" s="119" t="s">
        <v>5</v>
      </c>
      <c r="AD45" s="465"/>
    </row>
    <row r="46" spans="2:30" s="77" customFormat="1" ht="24" customHeight="1">
      <c r="B46" s="498"/>
      <c r="C46" s="530"/>
      <c r="D46" s="530"/>
      <c r="E46" s="530"/>
      <c r="F46" s="501"/>
      <c r="G46" s="443"/>
      <c r="H46" s="266"/>
      <c r="I46" s="543" t="s">
        <v>39</v>
      </c>
      <c r="J46" s="543"/>
      <c r="K46" s="543"/>
      <c r="L46" s="543"/>
      <c r="M46" s="543"/>
      <c r="N46" s="543"/>
      <c r="O46" s="543"/>
      <c r="P46" s="543"/>
      <c r="Q46" s="543"/>
      <c r="R46" s="543"/>
      <c r="S46" s="543"/>
      <c r="T46" s="543"/>
      <c r="U46" s="543"/>
      <c r="V46" s="543"/>
      <c r="W46" s="543"/>
      <c r="X46" s="543"/>
      <c r="Y46" s="554"/>
      <c r="Z46" s="442"/>
      <c r="AA46" s="119"/>
      <c r="AB46" s="119"/>
      <c r="AC46" s="119"/>
      <c r="AD46" s="503"/>
    </row>
    <row r="47" spans="2:30" s="77" customFormat="1" ht="4.5" customHeight="1">
      <c r="B47" s="499"/>
      <c r="C47" s="500"/>
      <c r="D47" s="500"/>
      <c r="E47" s="500"/>
      <c r="F47" s="502"/>
      <c r="G47" s="288"/>
      <c r="H47" s="395"/>
      <c r="I47" s="395"/>
      <c r="J47" s="395"/>
      <c r="K47" s="395"/>
      <c r="L47" s="395"/>
      <c r="M47" s="395"/>
      <c r="N47" s="395"/>
      <c r="O47" s="395"/>
      <c r="P47" s="395"/>
      <c r="Q47" s="395"/>
      <c r="R47" s="395"/>
      <c r="S47" s="395"/>
      <c r="T47" s="555"/>
      <c r="U47" s="555"/>
      <c r="V47" s="395"/>
      <c r="W47" s="395"/>
      <c r="X47" s="395"/>
      <c r="Y47" s="395"/>
      <c r="Z47" s="288"/>
      <c r="AA47" s="395"/>
      <c r="AB47" s="395"/>
      <c r="AC47" s="339"/>
      <c r="AD47" s="567"/>
    </row>
    <row r="48" spans="2:30" s="77" customFormat="1" ht="4.5" customHeight="1">
      <c r="B48" s="203" t="s">
        <v>547</v>
      </c>
      <c r="C48" s="151"/>
      <c r="D48" s="151"/>
      <c r="E48" s="151"/>
      <c r="F48" s="212"/>
      <c r="G48" s="287"/>
      <c r="H48" s="447"/>
      <c r="I48" s="447"/>
      <c r="J48" s="447"/>
      <c r="K48" s="447"/>
      <c r="L48" s="447"/>
      <c r="M48" s="447"/>
      <c r="N48" s="447"/>
      <c r="O48" s="447"/>
      <c r="P48" s="447"/>
      <c r="Q48" s="447"/>
      <c r="R48" s="447"/>
      <c r="S48" s="447"/>
      <c r="T48" s="447"/>
      <c r="U48" s="447"/>
      <c r="V48" s="447"/>
      <c r="W48" s="447"/>
      <c r="X48" s="447"/>
      <c r="Y48" s="447"/>
      <c r="Z48" s="287"/>
      <c r="AA48" s="447"/>
      <c r="AB48" s="447"/>
      <c r="AC48" s="338"/>
      <c r="AD48" s="406"/>
    </row>
    <row r="49" spans="2:31" s="77" customFormat="1" ht="15.75" customHeight="1">
      <c r="B49" s="498"/>
      <c r="C49" s="530"/>
      <c r="D49" s="530"/>
      <c r="E49" s="530"/>
      <c r="F49" s="501"/>
      <c r="G49" s="443"/>
      <c r="H49" s="266" t="s">
        <v>347</v>
      </c>
      <c r="I49" s="266"/>
      <c r="J49" s="266"/>
      <c r="K49" s="266"/>
      <c r="L49" s="266"/>
      <c r="M49" s="266"/>
      <c r="N49" s="266"/>
      <c r="O49" s="266"/>
      <c r="P49" s="266"/>
      <c r="Q49" s="266"/>
      <c r="R49" s="266"/>
      <c r="S49" s="266"/>
      <c r="T49" s="266"/>
      <c r="U49" s="266"/>
      <c r="V49" s="266"/>
      <c r="W49" s="266"/>
      <c r="X49" s="266"/>
      <c r="Y49" s="266"/>
      <c r="Z49" s="443"/>
      <c r="AA49" s="432" t="s">
        <v>445</v>
      </c>
      <c r="AB49" s="432" t="s">
        <v>76</v>
      </c>
      <c r="AC49" s="432" t="s">
        <v>446</v>
      </c>
      <c r="AD49" s="568"/>
      <c r="AE49" s="77"/>
    </row>
    <row r="50" spans="2:31" s="77" customFormat="1" ht="18" customHeight="1">
      <c r="B50" s="498"/>
      <c r="C50" s="530"/>
      <c r="D50" s="530"/>
      <c r="E50" s="530"/>
      <c r="F50" s="501"/>
      <c r="G50" s="443"/>
      <c r="H50" s="266"/>
      <c r="I50" s="441" t="s">
        <v>183</v>
      </c>
      <c r="J50" s="544" t="s">
        <v>90</v>
      </c>
      <c r="K50" s="550"/>
      <c r="L50" s="550"/>
      <c r="M50" s="550"/>
      <c r="N50" s="550"/>
      <c r="O50" s="550"/>
      <c r="P50" s="550"/>
      <c r="Q50" s="550"/>
      <c r="R50" s="550"/>
      <c r="S50" s="550"/>
      <c r="T50" s="550"/>
      <c r="U50" s="494"/>
      <c r="V50" s="441"/>
      <c r="W50" s="173"/>
      <c r="X50" s="494" t="s">
        <v>192</v>
      </c>
      <c r="Y50" s="266"/>
      <c r="Z50" s="443"/>
      <c r="AA50" s="562"/>
      <c r="AB50" s="119"/>
      <c r="AC50" s="562"/>
      <c r="AD50" s="465"/>
      <c r="AE50" s="77"/>
    </row>
    <row r="51" spans="2:31" s="77" customFormat="1" ht="18" customHeight="1">
      <c r="B51" s="498"/>
      <c r="C51" s="530"/>
      <c r="D51" s="530"/>
      <c r="E51" s="530"/>
      <c r="F51" s="501"/>
      <c r="G51" s="443"/>
      <c r="H51" s="266"/>
      <c r="I51" s="542" t="s">
        <v>108</v>
      </c>
      <c r="J51" s="549" t="s">
        <v>273</v>
      </c>
      <c r="K51" s="552"/>
      <c r="L51" s="552"/>
      <c r="M51" s="552"/>
      <c r="N51" s="552"/>
      <c r="O51" s="552"/>
      <c r="P51" s="552"/>
      <c r="Q51" s="552"/>
      <c r="R51" s="552"/>
      <c r="S51" s="552"/>
      <c r="T51" s="552"/>
      <c r="U51" s="280"/>
      <c r="V51" s="542"/>
      <c r="W51" s="176"/>
      <c r="X51" s="280" t="s">
        <v>192</v>
      </c>
      <c r="Y51" s="554"/>
      <c r="Z51" s="509"/>
      <c r="AA51" s="119" t="s">
        <v>5</v>
      </c>
      <c r="AB51" s="119" t="s">
        <v>76</v>
      </c>
      <c r="AC51" s="119" t="s">
        <v>5</v>
      </c>
      <c r="AD51" s="465"/>
      <c r="AE51" s="77"/>
    </row>
    <row r="52" spans="2:31" s="77" customFormat="1" ht="4.5" customHeight="1">
      <c r="B52" s="499"/>
      <c r="C52" s="500"/>
      <c r="D52" s="500"/>
      <c r="E52" s="500"/>
      <c r="F52" s="502"/>
      <c r="G52" s="288"/>
      <c r="H52" s="395"/>
      <c r="I52" s="395"/>
      <c r="J52" s="395"/>
      <c r="K52" s="395"/>
      <c r="L52" s="395"/>
      <c r="M52" s="395"/>
      <c r="N52" s="395"/>
      <c r="O52" s="395"/>
      <c r="P52" s="395"/>
      <c r="Q52" s="395"/>
      <c r="R52" s="395"/>
      <c r="S52" s="395"/>
      <c r="T52" s="555"/>
      <c r="U52" s="555"/>
      <c r="V52" s="182"/>
      <c r="W52" s="182"/>
      <c r="X52" s="395"/>
      <c r="Y52" s="395"/>
      <c r="Z52" s="288"/>
      <c r="AA52" s="395"/>
      <c r="AB52" s="395"/>
      <c r="AC52" s="339"/>
      <c r="AD52" s="567"/>
      <c r="AE52" s="77"/>
    </row>
    <row r="53" spans="2:31" s="77" customFormat="1" ht="4.5" customHeight="1">
      <c r="B53" s="203" t="s">
        <v>478</v>
      </c>
      <c r="C53" s="151"/>
      <c r="D53" s="151"/>
      <c r="E53" s="151"/>
      <c r="F53" s="212"/>
      <c r="G53" s="287"/>
      <c r="H53" s="447"/>
      <c r="I53" s="447"/>
      <c r="J53" s="447"/>
      <c r="K53" s="447"/>
      <c r="L53" s="447"/>
      <c r="M53" s="447"/>
      <c r="N53" s="447"/>
      <c r="O53" s="447"/>
      <c r="P53" s="447"/>
      <c r="Q53" s="447"/>
      <c r="R53" s="447"/>
      <c r="S53" s="447"/>
      <c r="T53" s="447"/>
      <c r="U53" s="447"/>
      <c r="V53" s="181"/>
      <c r="W53" s="181"/>
      <c r="X53" s="447"/>
      <c r="Y53" s="447"/>
      <c r="Z53" s="287"/>
      <c r="AA53" s="447"/>
      <c r="AB53" s="447"/>
      <c r="AC53" s="338"/>
      <c r="AD53" s="406"/>
      <c r="AE53" s="77"/>
    </row>
    <row r="54" spans="2:31" s="77" customFormat="1" ht="15.75" customHeight="1">
      <c r="B54" s="498"/>
      <c r="C54" s="530"/>
      <c r="D54" s="530"/>
      <c r="E54" s="530"/>
      <c r="F54" s="501"/>
      <c r="G54" s="443"/>
      <c r="H54" s="266" t="s">
        <v>343</v>
      </c>
      <c r="I54" s="266"/>
      <c r="J54" s="266"/>
      <c r="K54" s="266"/>
      <c r="L54" s="266"/>
      <c r="M54" s="266"/>
      <c r="N54" s="266"/>
      <c r="O54" s="266"/>
      <c r="P54" s="266"/>
      <c r="Q54" s="266"/>
      <c r="R54" s="266"/>
      <c r="S54" s="266"/>
      <c r="T54" s="266"/>
      <c r="U54" s="266"/>
      <c r="V54" s="119"/>
      <c r="W54" s="119"/>
      <c r="X54" s="266"/>
      <c r="Y54" s="266"/>
      <c r="Z54" s="443"/>
      <c r="AA54" s="432" t="s">
        <v>445</v>
      </c>
      <c r="AB54" s="432" t="s">
        <v>76</v>
      </c>
      <c r="AC54" s="432" t="s">
        <v>446</v>
      </c>
      <c r="AD54" s="568"/>
      <c r="AE54" s="77"/>
    </row>
    <row r="55" spans="2:31" s="77" customFormat="1" ht="18.75" customHeight="1">
      <c r="B55" s="498"/>
      <c r="C55" s="530"/>
      <c r="D55" s="530"/>
      <c r="E55" s="530"/>
      <c r="F55" s="501"/>
      <c r="G55" s="443"/>
      <c r="H55" s="266"/>
      <c r="I55" s="441" t="s">
        <v>183</v>
      </c>
      <c r="J55" s="544" t="s">
        <v>82</v>
      </c>
      <c r="K55" s="550"/>
      <c r="L55" s="550"/>
      <c r="M55" s="550"/>
      <c r="N55" s="550"/>
      <c r="O55" s="550"/>
      <c r="P55" s="550"/>
      <c r="Q55" s="550"/>
      <c r="R55" s="550"/>
      <c r="S55" s="550"/>
      <c r="T55" s="550"/>
      <c r="U55" s="494"/>
      <c r="V55" s="441"/>
      <c r="W55" s="173"/>
      <c r="X55" s="494" t="s">
        <v>192</v>
      </c>
      <c r="Y55" s="266"/>
      <c r="Z55" s="443"/>
      <c r="AA55" s="562"/>
      <c r="AB55" s="119"/>
      <c r="AC55" s="562"/>
      <c r="AD55" s="465"/>
      <c r="AE55" s="77"/>
    </row>
    <row r="56" spans="2:31" s="77" customFormat="1" ht="29.25" customHeight="1">
      <c r="B56" s="498"/>
      <c r="C56" s="530"/>
      <c r="D56" s="530"/>
      <c r="E56" s="530"/>
      <c r="F56" s="501"/>
      <c r="G56" s="443"/>
      <c r="H56" s="266"/>
      <c r="I56" s="542" t="s">
        <v>108</v>
      </c>
      <c r="J56" s="549" t="s">
        <v>562</v>
      </c>
      <c r="K56" s="552"/>
      <c r="L56" s="552"/>
      <c r="M56" s="552"/>
      <c r="N56" s="552"/>
      <c r="O56" s="552"/>
      <c r="P56" s="552"/>
      <c r="Q56" s="552"/>
      <c r="R56" s="552"/>
      <c r="S56" s="552"/>
      <c r="T56" s="552"/>
      <c r="U56" s="280"/>
      <c r="V56" s="542"/>
      <c r="W56" s="176"/>
      <c r="X56" s="280" t="s">
        <v>192</v>
      </c>
      <c r="Y56" s="554"/>
      <c r="Z56" s="509"/>
      <c r="AA56" s="119" t="s">
        <v>5</v>
      </c>
      <c r="AB56" s="119" t="s">
        <v>76</v>
      </c>
      <c r="AC56" s="119" t="s">
        <v>5</v>
      </c>
      <c r="AD56" s="465"/>
      <c r="AE56" s="77"/>
    </row>
    <row r="57" spans="2:31" s="77" customFormat="1" ht="4.5" customHeight="1">
      <c r="B57" s="499"/>
      <c r="C57" s="500"/>
      <c r="D57" s="500"/>
      <c r="E57" s="500"/>
      <c r="F57" s="502"/>
      <c r="G57" s="288"/>
      <c r="H57" s="395"/>
      <c r="I57" s="395"/>
      <c r="J57" s="395"/>
      <c r="K57" s="395"/>
      <c r="L57" s="395"/>
      <c r="M57" s="395"/>
      <c r="N57" s="395"/>
      <c r="O57" s="395"/>
      <c r="P57" s="395"/>
      <c r="Q57" s="395"/>
      <c r="R57" s="395"/>
      <c r="S57" s="395"/>
      <c r="T57" s="555"/>
      <c r="U57" s="555"/>
      <c r="V57" s="395"/>
      <c r="W57" s="395"/>
      <c r="X57" s="395"/>
      <c r="Y57" s="395"/>
      <c r="Z57" s="288"/>
      <c r="AA57" s="395"/>
      <c r="AB57" s="395"/>
      <c r="AC57" s="339"/>
      <c r="AD57" s="567"/>
      <c r="AE57" s="77"/>
    </row>
    <row r="58" spans="2:31" s="77" customFormat="1" ht="4.5" customHeight="1">
      <c r="B58" s="530"/>
      <c r="C58" s="530"/>
      <c r="D58" s="530"/>
      <c r="E58" s="530"/>
      <c r="F58" s="530"/>
      <c r="G58" s="266"/>
      <c r="H58" s="266"/>
      <c r="I58" s="266"/>
      <c r="J58" s="266"/>
      <c r="K58" s="266"/>
      <c r="L58" s="266"/>
      <c r="M58" s="266"/>
      <c r="N58" s="266"/>
      <c r="O58" s="266"/>
      <c r="P58" s="266"/>
      <c r="Q58" s="266"/>
      <c r="R58" s="266"/>
      <c r="S58" s="266"/>
      <c r="T58" s="554"/>
      <c r="U58" s="554"/>
      <c r="V58" s="266"/>
      <c r="W58" s="266"/>
      <c r="X58" s="266"/>
      <c r="Y58" s="266"/>
      <c r="Z58" s="266"/>
      <c r="AA58" s="266"/>
      <c r="AB58" s="266"/>
      <c r="AC58" s="266"/>
      <c r="AD58" s="266"/>
      <c r="AE58" s="77"/>
    </row>
    <row r="59" spans="2:31" s="77" customFormat="1" ht="13.5" customHeight="1">
      <c r="B59" s="532" t="s">
        <v>550</v>
      </c>
      <c r="C59" s="533"/>
      <c r="D59" s="534" t="s">
        <v>553</v>
      </c>
      <c r="E59" s="534"/>
      <c r="F59" s="534"/>
      <c r="G59" s="534"/>
      <c r="H59" s="534"/>
      <c r="I59" s="534"/>
      <c r="J59" s="534"/>
      <c r="K59" s="534"/>
      <c r="L59" s="534"/>
      <c r="M59" s="534"/>
      <c r="N59" s="534"/>
      <c r="O59" s="534"/>
      <c r="P59" s="534"/>
      <c r="Q59" s="534"/>
      <c r="R59" s="534"/>
      <c r="S59" s="534"/>
      <c r="T59" s="534"/>
      <c r="U59" s="534"/>
      <c r="V59" s="534"/>
      <c r="W59" s="534"/>
      <c r="X59" s="534"/>
      <c r="Y59" s="534"/>
      <c r="Z59" s="534"/>
      <c r="AA59" s="534"/>
      <c r="AB59" s="534"/>
      <c r="AC59" s="534"/>
      <c r="AD59" s="534"/>
      <c r="AE59" s="266"/>
    </row>
    <row r="60" spans="2:31" s="77" customFormat="1" ht="34.5" customHeight="1">
      <c r="B60" s="532" t="s">
        <v>551</v>
      </c>
      <c r="C60" s="533"/>
      <c r="D60" s="535" t="s">
        <v>167</v>
      </c>
      <c r="E60" s="535"/>
      <c r="F60" s="535"/>
      <c r="G60" s="535"/>
      <c r="H60" s="535"/>
      <c r="I60" s="535"/>
      <c r="J60" s="535"/>
      <c r="K60" s="535"/>
      <c r="L60" s="535"/>
      <c r="M60" s="535"/>
      <c r="N60" s="535"/>
      <c r="O60" s="535"/>
      <c r="P60" s="535"/>
      <c r="Q60" s="535"/>
      <c r="R60" s="535"/>
      <c r="S60" s="535"/>
      <c r="T60" s="535"/>
      <c r="U60" s="535"/>
      <c r="V60" s="535"/>
      <c r="W60" s="535"/>
      <c r="X60" s="535"/>
      <c r="Y60" s="535"/>
      <c r="Z60" s="535"/>
      <c r="AA60" s="535"/>
      <c r="AB60" s="535"/>
      <c r="AC60" s="535"/>
      <c r="AD60" s="535"/>
      <c r="AE60" s="266"/>
    </row>
    <row r="61" spans="2:31" s="77" customFormat="1" ht="71.25" customHeight="1">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266"/>
    </row>
    <row r="62" spans="2:31" s="77" customFormat="1">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66"/>
    </row>
    <row r="63" spans="2:31" s="75" customFormat="1">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row>
    <row r="64" spans="2:31">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row>
    <row r="65" spans="2:30">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2:30" s="75" customFormat="1">
      <c r="B66" s="249"/>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row>
    <row r="67" spans="2:30" s="75" customFormat="1" ht="13.5" customHeight="1">
      <c r="B67" s="249"/>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2:30" s="75" customFormat="1" ht="13.5" customHeight="1">
      <c r="B68" s="249"/>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2:30" s="75" customFormat="1">
      <c r="B69" s="249"/>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2:30" s="75" customFormat="1">
      <c r="B70" s="249"/>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2:30" s="75" customFormat="1">
      <c r="B71" s="249"/>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row>
    <row r="72" spans="2:30" ht="156" customHeight="1"/>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12"/>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heetViews>
  <sheetFormatPr defaultRowHeight="13.5"/>
  <cols>
    <col min="1" max="1" width="4.33203125" style="569" customWidth="1"/>
    <col min="2" max="2" width="19.5" style="569" customWidth="1"/>
    <col min="3" max="3" width="3.75" style="569" customWidth="1"/>
    <col min="4" max="4" width="41.33203125" style="569" customWidth="1"/>
    <col min="5" max="5" width="3.875" style="569" customWidth="1"/>
    <col min="6" max="6" width="37.1640625" style="569" customWidth="1"/>
    <col min="7" max="7" width="4.125" style="569" customWidth="1"/>
    <col min="8" max="8" width="2.75" style="569" customWidth="1"/>
    <col min="9" max="16384" width="9" style="569" customWidth="1"/>
  </cols>
  <sheetData>
    <row r="1" spans="1:6">
      <c r="A1" s="569" t="s">
        <v>840</v>
      </c>
    </row>
    <row r="2" spans="1:6" s="570" customFormat="1" ht="29.25" customHeight="1">
      <c r="A2" s="571" t="s">
        <v>449</v>
      </c>
    </row>
    <row r="3" spans="1:6" ht="19.5" customHeight="1">
      <c r="B3" s="569" t="s">
        <v>104</v>
      </c>
    </row>
    <row r="5" spans="1:6" ht="19.5" customHeight="1">
      <c r="B5" s="573" t="s">
        <v>127</v>
      </c>
      <c r="C5" s="579"/>
      <c r="D5" s="579"/>
      <c r="E5" s="579"/>
      <c r="F5" s="579"/>
    </row>
    <row r="7" spans="1:6" ht="6" customHeight="1"/>
    <row r="8" spans="1:6" ht="21" customHeight="1">
      <c r="B8" s="573" t="s">
        <v>234</v>
      </c>
      <c r="C8" s="580"/>
      <c r="D8" s="583"/>
    </row>
    <row r="10" spans="1:6" ht="62.25" customHeight="1">
      <c r="B10" s="573"/>
      <c r="C10" s="581" t="s">
        <v>266</v>
      </c>
      <c r="D10" s="574"/>
      <c r="E10" s="581" t="s">
        <v>348</v>
      </c>
      <c r="F10" s="574"/>
    </row>
    <row r="11" spans="1:6" ht="30" customHeight="1">
      <c r="B11" s="574" t="s">
        <v>450</v>
      </c>
      <c r="C11" s="580"/>
      <c r="D11" s="583"/>
      <c r="E11" s="580"/>
      <c r="F11" s="583"/>
    </row>
    <row r="12" spans="1:6" ht="30" customHeight="1">
      <c r="B12" s="574" t="s">
        <v>447</v>
      </c>
      <c r="C12" s="580"/>
      <c r="D12" s="583"/>
      <c r="E12" s="580"/>
      <c r="F12" s="583"/>
    </row>
    <row r="13" spans="1:6" ht="30" customHeight="1">
      <c r="B13" s="574" t="s">
        <v>453</v>
      </c>
      <c r="C13" s="580"/>
      <c r="D13" s="583"/>
      <c r="E13" s="580"/>
      <c r="F13" s="583"/>
    </row>
    <row r="14" spans="1:6" ht="30" customHeight="1">
      <c r="B14" s="574" t="s">
        <v>25</v>
      </c>
      <c r="C14" s="580"/>
      <c r="D14" s="583"/>
      <c r="E14" s="580"/>
      <c r="F14" s="583"/>
    </row>
    <row r="15" spans="1:6" ht="30" customHeight="1">
      <c r="B15" s="574" t="s">
        <v>160</v>
      </c>
      <c r="C15" s="580"/>
      <c r="D15" s="583"/>
      <c r="E15" s="580"/>
      <c r="F15" s="583"/>
    </row>
    <row r="16" spans="1:6" ht="30" customHeight="1">
      <c r="B16" s="574" t="s">
        <v>251</v>
      </c>
      <c r="C16" s="580"/>
      <c r="D16" s="583"/>
      <c r="E16" s="580"/>
      <c r="F16" s="583"/>
    </row>
    <row r="17" spans="1:8" ht="30" customHeight="1">
      <c r="B17" s="574" t="s">
        <v>258</v>
      </c>
      <c r="C17" s="580"/>
      <c r="D17" s="583"/>
      <c r="E17" s="580"/>
      <c r="F17" s="583"/>
    </row>
    <row r="18" spans="1:8" ht="30" customHeight="1">
      <c r="B18" s="574" t="s">
        <v>336</v>
      </c>
      <c r="C18" s="580"/>
      <c r="D18" s="583"/>
      <c r="E18" s="580"/>
      <c r="F18" s="583"/>
    </row>
    <row r="19" spans="1:8" ht="30" customHeight="1">
      <c r="B19" s="574" t="s">
        <v>56</v>
      </c>
      <c r="C19" s="580"/>
      <c r="D19" s="583"/>
      <c r="E19" s="580"/>
      <c r="F19" s="583"/>
    </row>
    <row r="20" spans="1:8" ht="30" customHeight="1">
      <c r="B20" s="574" t="s">
        <v>53</v>
      </c>
      <c r="C20" s="580"/>
      <c r="D20" s="583"/>
      <c r="E20" s="580"/>
      <c r="F20" s="583"/>
    </row>
    <row r="21" spans="1:8" ht="30" customHeight="1">
      <c r="B21" s="574" t="s">
        <v>268</v>
      </c>
      <c r="C21" s="580"/>
      <c r="D21" s="583"/>
      <c r="E21" s="580"/>
      <c r="F21" s="583"/>
    </row>
    <row r="22" spans="1:8" ht="36" customHeight="1">
      <c r="B22" s="574" t="s">
        <v>454</v>
      </c>
      <c r="C22" s="574" t="s">
        <v>410</v>
      </c>
      <c r="D22" s="573">
        <f>SUM(C11:D21)</f>
        <v>0</v>
      </c>
      <c r="E22" s="574" t="s">
        <v>67</v>
      </c>
      <c r="F22" s="573">
        <f>SUM(E11:F21)</f>
        <v>0</v>
      </c>
    </row>
    <row r="24" spans="1:8" ht="40" customHeight="1">
      <c r="B24" s="575" t="s">
        <v>457</v>
      </c>
      <c r="C24" s="582"/>
      <c r="D24" s="584" t="e">
        <f>F22/D22</f>
        <v>#DIV/0!</v>
      </c>
    </row>
    <row r="26" spans="1:8" ht="20" customHeight="1">
      <c r="A26" s="572" t="s">
        <v>72</v>
      </c>
      <c r="B26" s="576" t="s">
        <v>460</v>
      </c>
    </row>
    <row r="27" spans="1:8" ht="19" customHeight="1">
      <c r="A27" s="572"/>
      <c r="B27" s="576" t="s">
        <v>461</v>
      </c>
    </row>
    <row r="28" spans="1:8" ht="19" customHeight="1">
      <c r="A28" s="572"/>
      <c r="B28" s="576" t="s">
        <v>174</v>
      </c>
    </row>
    <row r="29" spans="1:8" ht="19" customHeight="1">
      <c r="A29" s="572"/>
      <c r="B29" s="576" t="s">
        <v>208</v>
      </c>
    </row>
    <row r="30" spans="1:8" ht="19" customHeight="1">
      <c r="A30" s="572"/>
      <c r="B30" s="576" t="s">
        <v>295</v>
      </c>
    </row>
    <row r="31" spans="1:8">
      <c r="A31" s="572" t="s">
        <v>72</v>
      </c>
      <c r="B31" s="577" t="s">
        <v>155</v>
      </c>
      <c r="C31" s="578"/>
      <c r="D31" s="578"/>
      <c r="E31" s="578"/>
      <c r="F31" s="578"/>
      <c r="G31" s="578"/>
      <c r="H31" s="578"/>
    </row>
    <row r="32" spans="1:8" ht="30" customHeight="1">
      <c r="B32" s="578"/>
      <c r="C32" s="578"/>
      <c r="D32" s="578"/>
      <c r="E32" s="578"/>
      <c r="F32" s="578"/>
      <c r="G32" s="578"/>
      <c r="H32" s="578"/>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12"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election activeCell="B1" sqref="B1"/>
    </sheetView>
  </sheetViews>
  <sheetFormatPr defaultRowHeight="13.5"/>
  <cols>
    <col min="1" max="1" width="2.25" style="440" customWidth="1"/>
    <col min="2" max="6" width="4.125" style="440" customWidth="1"/>
    <col min="7" max="14" width="6.83203125" style="440" customWidth="1"/>
    <col min="15" max="15" width="3.125" style="440" customWidth="1"/>
    <col min="16" max="16" width="2.625" style="440" customWidth="1"/>
    <col min="17" max="17" width="2.125" style="440" customWidth="1"/>
    <col min="18" max="18" width="5.125" style="440" customWidth="1"/>
    <col min="19" max="19" width="3.5" style="440" customWidth="1"/>
    <col min="20" max="25" width="4.33203125" style="440" customWidth="1"/>
    <col min="26" max="26" width="3" style="440" customWidth="1"/>
    <col min="27" max="16384" width="9" style="440" customWidth="1"/>
  </cols>
  <sheetData>
    <row r="1" spans="2:25">
      <c r="B1" s="440" t="s">
        <v>898</v>
      </c>
    </row>
    <row r="2" spans="2:25">
      <c r="R2" s="440" t="s">
        <v>129</v>
      </c>
      <c r="S2" s="612"/>
      <c r="T2" s="440" t="s">
        <v>344</v>
      </c>
      <c r="U2" s="612"/>
      <c r="V2" s="440" t="s">
        <v>241</v>
      </c>
      <c r="W2" s="612"/>
      <c r="X2" s="440" t="s">
        <v>473</v>
      </c>
    </row>
    <row r="3" spans="2:25" ht="24" customHeight="1">
      <c r="C3" s="590" t="s">
        <v>293</v>
      </c>
      <c r="D3" s="590"/>
      <c r="E3" s="590"/>
      <c r="F3" s="590"/>
      <c r="G3" s="590"/>
      <c r="H3" s="590"/>
      <c r="I3" s="590"/>
      <c r="J3" s="590"/>
      <c r="K3" s="590"/>
      <c r="L3" s="590"/>
      <c r="M3" s="590"/>
      <c r="N3" s="590"/>
      <c r="O3" s="590"/>
      <c r="P3" s="590"/>
      <c r="Q3" s="590"/>
      <c r="R3" s="590"/>
      <c r="S3" s="590"/>
      <c r="T3" s="590"/>
      <c r="U3" s="590"/>
      <c r="V3" s="590"/>
    </row>
    <row r="5" spans="2:25">
      <c r="B5" s="440" t="s">
        <v>464</v>
      </c>
    </row>
    <row r="6" spans="2:25">
      <c r="L6" s="76" t="s">
        <v>10</v>
      </c>
      <c r="M6" s="76"/>
      <c r="N6" s="76"/>
      <c r="O6" s="202"/>
      <c r="P6" s="202"/>
      <c r="Q6" s="202"/>
      <c r="R6" s="202"/>
      <c r="S6" s="202"/>
      <c r="T6" s="202"/>
      <c r="U6" s="202"/>
      <c r="V6" s="202"/>
      <c r="W6" s="202"/>
      <c r="X6" s="202"/>
      <c r="Y6" s="202"/>
    </row>
    <row r="7" spans="2:25">
      <c r="L7" s="76" t="s">
        <v>404</v>
      </c>
      <c r="M7" s="76"/>
      <c r="N7" s="76"/>
      <c r="O7" s="202"/>
      <c r="P7" s="202"/>
      <c r="Q7" s="202"/>
      <c r="R7" s="202"/>
      <c r="S7" s="202"/>
      <c r="T7" s="202"/>
      <c r="U7" s="202"/>
      <c r="V7" s="202"/>
      <c r="W7" s="202"/>
      <c r="X7" s="202"/>
      <c r="Y7" s="202"/>
    </row>
    <row r="8" spans="2:25">
      <c r="L8" s="76" t="s">
        <v>214</v>
      </c>
      <c r="M8" s="76"/>
      <c r="N8" s="197"/>
      <c r="O8" s="76"/>
      <c r="P8" s="76"/>
      <c r="Q8" s="202"/>
      <c r="R8" s="202"/>
      <c r="S8" s="202"/>
      <c r="T8" s="202"/>
      <c r="U8" s="202"/>
      <c r="V8" s="202"/>
      <c r="W8" s="202"/>
      <c r="X8" s="202"/>
      <c r="Y8" s="202"/>
    </row>
    <row r="9" spans="2:25">
      <c r="L9" s="76" t="s">
        <v>254</v>
      </c>
      <c r="M9" s="76"/>
      <c r="N9" s="197"/>
      <c r="O9" s="76"/>
      <c r="P9" s="76"/>
      <c r="Q9" s="202"/>
      <c r="R9" s="202"/>
      <c r="S9" s="202"/>
      <c r="T9" s="202"/>
      <c r="U9" s="202"/>
      <c r="V9" s="202"/>
      <c r="W9" s="202"/>
      <c r="X9" s="202"/>
      <c r="Y9" s="202"/>
    </row>
    <row r="10" spans="2:25">
      <c r="L10" s="76"/>
      <c r="M10" s="76"/>
      <c r="N10" s="197"/>
      <c r="O10" s="76"/>
      <c r="P10" s="76"/>
      <c r="Q10" s="78"/>
      <c r="R10" s="78"/>
      <c r="S10" s="78"/>
      <c r="T10" s="78"/>
      <c r="U10" s="78"/>
      <c r="V10" s="78"/>
      <c r="W10" s="78"/>
      <c r="X10" s="78"/>
      <c r="Y10" s="78"/>
    </row>
    <row r="11" spans="2:25">
      <c r="C11" s="440" t="s">
        <v>466</v>
      </c>
    </row>
    <row r="13" spans="2:25" ht="21.75" customHeight="1">
      <c r="B13" s="585" t="s">
        <v>180</v>
      </c>
      <c r="C13" s="173" t="s">
        <v>468</v>
      </c>
      <c r="D13" s="179"/>
      <c r="E13" s="179"/>
      <c r="F13" s="198"/>
      <c r="G13" s="173" t="s">
        <v>393</v>
      </c>
      <c r="H13" s="179"/>
      <c r="I13" s="179"/>
      <c r="J13" s="179"/>
      <c r="K13" s="179"/>
      <c r="L13" s="179"/>
      <c r="M13" s="179"/>
      <c r="N13" s="198"/>
      <c r="O13" s="173" t="s">
        <v>472</v>
      </c>
      <c r="P13" s="179"/>
      <c r="Q13" s="179"/>
      <c r="R13" s="179"/>
      <c r="S13" s="198"/>
      <c r="T13" s="173" t="s">
        <v>139</v>
      </c>
      <c r="U13" s="179"/>
      <c r="V13" s="179"/>
      <c r="W13" s="179"/>
      <c r="X13" s="179"/>
      <c r="Y13" s="198"/>
    </row>
    <row r="14" spans="2:25">
      <c r="B14" s="586" t="s">
        <v>465</v>
      </c>
      <c r="C14" s="591" t="s">
        <v>313</v>
      </c>
      <c r="D14" s="594"/>
      <c r="E14" s="594"/>
      <c r="F14" s="597"/>
      <c r="G14" s="600" t="s">
        <v>162</v>
      </c>
      <c r="H14" s="604"/>
      <c r="I14" s="604"/>
      <c r="J14" s="604"/>
      <c r="K14" s="604"/>
      <c r="L14" s="604"/>
      <c r="M14" s="604"/>
      <c r="N14" s="607"/>
      <c r="O14" s="610" t="s">
        <v>366</v>
      </c>
      <c r="P14" s="611"/>
      <c r="Q14" s="611"/>
      <c r="R14" s="611"/>
      <c r="S14" s="613"/>
      <c r="T14" s="602">
        <v>3</v>
      </c>
      <c r="U14" s="606"/>
      <c r="V14" s="615" t="s">
        <v>344</v>
      </c>
      <c r="W14" s="606">
        <v>0</v>
      </c>
      <c r="X14" s="606"/>
      <c r="Y14" s="616" t="s">
        <v>475</v>
      </c>
    </row>
    <row r="15" spans="2:25">
      <c r="B15" s="587"/>
      <c r="C15" s="592"/>
      <c r="D15" s="595"/>
      <c r="E15" s="595"/>
      <c r="F15" s="598"/>
      <c r="G15" s="600" t="s">
        <v>247</v>
      </c>
      <c r="H15" s="604"/>
      <c r="I15" s="604"/>
      <c r="J15" s="604"/>
      <c r="K15" s="604"/>
      <c r="L15" s="604"/>
      <c r="M15" s="604"/>
      <c r="N15" s="607"/>
      <c r="O15" s="610" t="s">
        <v>366</v>
      </c>
      <c r="P15" s="611"/>
      <c r="Q15" s="611"/>
      <c r="R15" s="611"/>
      <c r="S15" s="613"/>
      <c r="T15" s="602">
        <v>2</v>
      </c>
      <c r="U15" s="606"/>
      <c r="V15" s="615" t="s">
        <v>344</v>
      </c>
      <c r="W15" s="606">
        <v>0</v>
      </c>
      <c r="X15" s="606"/>
      <c r="Y15" s="616" t="s">
        <v>475</v>
      </c>
    </row>
    <row r="16" spans="2:25">
      <c r="B16" s="587"/>
      <c r="C16" s="592"/>
      <c r="D16" s="595"/>
      <c r="E16" s="595"/>
      <c r="F16" s="598"/>
      <c r="G16" s="601" t="s">
        <v>471</v>
      </c>
      <c r="H16" s="605"/>
      <c r="I16" s="605"/>
      <c r="J16" s="605"/>
      <c r="K16" s="605"/>
      <c r="L16" s="605"/>
      <c r="M16" s="605"/>
      <c r="N16" s="608"/>
      <c r="O16" s="610" t="s">
        <v>366</v>
      </c>
      <c r="P16" s="611"/>
      <c r="Q16" s="611"/>
      <c r="R16" s="611"/>
      <c r="S16" s="613"/>
      <c r="T16" s="602">
        <v>3</v>
      </c>
      <c r="U16" s="606"/>
      <c r="V16" s="615" t="s">
        <v>344</v>
      </c>
      <c r="W16" s="606">
        <v>6</v>
      </c>
      <c r="X16" s="606"/>
      <c r="Y16" s="616" t="s">
        <v>475</v>
      </c>
    </row>
    <row r="17" spans="2:25">
      <c r="B17" s="587"/>
      <c r="C17" s="592"/>
      <c r="D17" s="595"/>
      <c r="E17" s="595"/>
      <c r="F17" s="598"/>
      <c r="G17" s="600"/>
      <c r="H17" s="604"/>
      <c r="I17" s="604"/>
      <c r="J17" s="604"/>
      <c r="K17" s="604"/>
      <c r="L17" s="604"/>
      <c r="M17" s="604"/>
      <c r="N17" s="607"/>
      <c r="O17" s="610"/>
      <c r="P17" s="611"/>
      <c r="Q17" s="611"/>
      <c r="R17" s="611"/>
      <c r="S17" s="613"/>
      <c r="T17" s="602"/>
      <c r="U17" s="606"/>
      <c r="V17" s="615" t="s">
        <v>344</v>
      </c>
      <c r="W17" s="606"/>
      <c r="X17" s="606"/>
      <c r="Y17" s="616" t="s">
        <v>475</v>
      </c>
    </row>
    <row r="18" spans="2:25" ht="21.75" customHeight="1">
      <c r="B18" s="588"/>
      <c r="C18" s="593"/>
      <c r="D18" s="596"/>
      <c r="E18" s="596"/>
      <c r="F18" s="599"/>
      <c r="G18" s="602" t="s">
        <v>161</v>
      </c>
      <c r="H18" s="606"/>
      <c r="I18" s="606"/>
      <c r="J18" s="606"/>
      <c r="K18" s="606"/>
      <c r="L18" s="606"/>
      <c r="M18" s="606"/>
      <c r="N18" s="606"/>
      <c r="O18" s="606"/>
      <c r="P18" s="606"/>
      <c r="Q18" s="606"/>
      <c r="R18" s="606"/>
      <c r="S18" s="614"/>
      <c r="T18" s="602">
        <v>8</v>
      </c>
      <c r="U18" s="606"/>
      <c r="V18" s="615" t="s">
        <v>344</v>
      </c>
      <c r="W18" s="606">
        <v>6</v>
      </c>
      <c r="X18" s="606"/>
      <c r="Y18" s="616" t="s">
        <v>475</v>
      </c>
    </row>
    <row r="19" spans="2:25">
      <c r="B19" s="507">
        <v>1</v>
      </c>
      <c r="C19" s="175"/>
      <c r="D19" s="181"/>
      <c r="E19" s="181"/>
      <c r="F19" s="194"/>
      <c r="G19" s="603"/>
      <c r="H19" s="223"/>
      <c r="I19" s="223"/>
      <c r="J19" s="223"/>
      <c r="K19" s="223"/>
      <c r="L19" s="223"/>
      <c r="M19" s="223"/>
      <c r="N19" s="609"/>
      <c r="O19" s="174"/>
      <c r="P19" s="180"/>
      <c r="Q19" s="180"/>
      <c r="R19" s="180"/>
      <c r="S19" s="199"/>
      <c r="T19" s="173"/>
      <c r="U19" s="179"/>
      <c r="V19" s="452" t="s">
        <v>344</v>
      </c>
      <c r="W19" s="179"/>
      <c r="X19" s="179"/>
      <c r="Y19" s="454" t="s">
        <v>140</v>
      </c>
    </row>
    <row r="20" spans="2:25">
      <c r="B20" s="589"/>
      <c r="C20" s="442"/>
      <c r="D20" s="119"/>
      <c r="E20" s="119"/>
      <c r="F20" s="503"/>
      <c r="G20" s="603"/>
      <c r="H20" s="223"/>
      <c r="I20" s="223"/>
      <c r="J20" s="223"/>
      <c r="K20" s="223"/>
      <c r="L20" s="223"/>
      <c r="M20" s="223"/>
      <c r="N20" s="609"/>
      <c r="O20" s="174"/>
      <c r="P20" s="180"/>
      <c r="Q20" s="180"/>
      <c r="R20" s="180"/>
      <c r="S20" s="199"/>
      <c r="T20" s="173"/>
      <c r="U20" s="179"/>
      <c r="V20" s="452" t="s">
        <v>344</v>
      </c>
      <c r="W20" s="179"/>
      <c r="X20" s="179"/>
      <c r="Y20" s="454" t="s">
        <v>140</v>
      </c>
    </row>
    <row r="21" spans="2:25">
      <c r="B21" s="589"/>
      <c r="C21" s="442"/>
      <c r="D21" s="119"/>
      <c r="E21" s="119"/>
      <c r="F21" s="503"/>
      <c r="G21" s="603"/>
      <c r="H21" s="223"/>
      <c r="I21" s="223"/>
      <c r="J21" s="223"/>
      <c r="K21" s="223"/>
      <c r="L21" s="223"/>
      <c r="M21" s="223"/>
      <c r="N21" s="609"/>
      <c r="O21" s="174"/>
      <c r="P21" s="180"/>
      <c r="Q21" s="180"/>
      <c r="R21" s="180"/>
      <c r="S21" s="199"/>
      <c r="T21" s="173"/>
      <c r="U21" s="179"/>
      <c r="V21" s="452" t="s">
        <v>344</v>
      </c>
      <c r="W21" s="179"/>
      <c r="X21" s="179"/>
      <c r="Y21" s="454" t="s">
        <v>140</v>
      </c>
    </row>
    <row r="22" spans="2:25">
      <c r="B22" s="589"/>
      <c r="C22" s="442"/>
      <c r="D22" s="119"/>
      <c r="E22" s="119"/>
      <c r="F22" s="503"/>
      <c r="G22" s="603"/>
      <c r="H22" s="223"/>
      <c r="I22" s="223"/>
      <c r="J22" s="223"/>
      <c r="K22" s="223"/>
      <c r="L22" s="223"/>
      <c r="M22" s="223"/>
      <c r="N22" s="609"/>
      <c r="O22" s="174"/>
      <c r="P22" s="180"/>
      <c r="Q22" s="180"/>
      <c r="R22" s="180"/>
      <c r="S22" s="199"/>
      <c r="T22" s="173"/>
      <c r="U22" s="179"/>
      <c r="V22" s="452" t="s">
        <v>344</v>
      </c>
      <c r="W22" s="179"/>
      <c r="X22" s="179"/>
      <c r="Y22" s="454" t="s">
        <v>140</v>
      </c>
    </row>
    <row r="23" spans="2:25">
      <c r="B23" s="542"/>
      <c r="C23" s="176"/>
      <c r="D23" s="182"/>
      <c r="E23" s="182"/>
      <c r="F23" s="195"/>
      <c r="G23" s="173" t="s">
        <v>161</v>
      </c>
      <c r="H23" s="179"/>
      <c r="I23" s="179"/>
      <c r="J23" s="179"/>
      <c r="K23" s="179"/>
      <c r="L23" s="179"/>
      <c r="M23" s="179"/>
      <c r="N23" s="179"/>
      <c r="O23" s="179"/>
      <c r="P23" s="179"/>
      <c r="Q23" s="179"/>
      <c r="R23" s="179"/>
      <c r="S23" s="198"/>
      <c r="T23" s="173"/>
      <c r="U23" s="179"/>
      <c r="V23" s="452" t="s">
        <v>344</v>
      </c>
      <c r="W23" s="179"/>
      <c r="X23" s="179"/>
      <c r="Y23" s="454" t="s">
        <v>140</v>
      </c>
    </row>
    <row r="24" spans="2:25">
      <c r="B24" s="507">
        <v>2</v>
      </c>
      <c r="C24" s="175"/>
      <c r="D24" s="181"/>
      <c r="E24" s="181"/>
      <c r="F24" s="194"/>
      <c r="G24" s="603"/>
      <c r="H24" s="223"/>
      <c r="I24" s="223"/>
      <c r="J24" s="223"/>
      <c r="K24" s="223"/>
      <c r="L24" s="223"/>
      <c r="M24" s="223"/>
      <c r="N24" s="609"/>
      <c r="O24" s="174"/>
      <c r="P24" s="180"/>
      <c r="Q24" s="180"/>
      <c r="R24" s="180"/>
      <c r="S24" s="199"/>
      <c r="T24" s="173"/>
      <c r="U24" s="179"/>
      <c r="V24" s="452" t="s">
        <v>344</v>
      </c>
      <c r="W24" s="179"/>
      <c r="X24" s="179"/>
      <c r="Y24" s="454" t="s">
        <v>140</v>
      </c>
    </row>
    <row r="25" spans="2:25">
      <c r="B25" s="589"/>
      <c r="C25" s="442"/>
      <c r="D25" s="119"/>
      <c r="E25" s="119"/>
      <c r="F25" s="503"/>
      <c r="G25" s="603"/>
      <c r="H25" s="223"/>
      <c r="I25" s="223"/>
      <c r="J25" s="223"/>
      <c r="K25" s="223"/>
      <c r="L25" s="223"/>
      <c r="M25" s="223"/>
      <c r="N25" s="609"/>
      <c r="O25" s="174"/>
      <c r="P25" s="180"/>
      <c r="Q25" s="180"/>
      <c r="R25" s="180"/>
      <c r="S25" s="199"/>
      <c r="T25" s="173"/>
      <c r="U25" s="179"/>
      <c r="V25" s="452" t="s">
        <v>344</v>
      </c>
      <c r="W25" s="179"/>
      <c r="X25" s="179"/>
      <c r="Y25" s="454" t="s">
        <v>140</v>
      </c>
    </row>
    <row r="26" spans="2:25">
      <c r="B26" s="589"/>
      <c r="C26" s="442"/>
      <c r="D26" s="119"/>
      <c r="E26" s="119"/>
      <c r="F26" s="503"/>
      <c r="G26" s="603"/>
      <c r="H26" s="223"/>
      <c r="I26" s="223"/>
      <c r="J26" s="223"/>
      <c r="K26" s="223"/>
      <c r="L26" s="223"/>
      <c r="M26" s="223"/>
      <c r="N26" s="609"/>
      <c r="O26" s="174"/>
      <c r="P26" s="180"/>
      <c r="Q26" s="180"/>
      <c r="R26" s="180"/>
      <c r="S26" s="199"/>
      <c r="T26" s="173"/>
      <c r="U26" s="179"/>
      <c r="V26" s="452" t="s">
        <v>344</v>
      </c>
      <c r="W26" s="179"/>
      <c r="X26" s="179"/>
      <c r="Y26" s="454" t="s">
        <v>140</v>
      </c>
    </row>
    <row r="27" spans="2:25">
      <c r="B27" s="589"/>
      <c r="C27" s="442"/>
      <c r="D27" s="119"/>
      <c r="E27" s="119"/>
      <c r="F27" s="503"/>
      <c r="G27" s="603"/>
      <c r="H27" s="223"/>
      <c r="I27" s="223"/>
      <c r="J27" s="223"/>
      <c r="K27" s="223"/>
      <c r="L27" s="223"/>
      <c r="M27" s="223"/>
      <c r="N27" s="609"/>
      <c r="O27" s="174"/>
      <c r="P27" s="180"/>
      <c r="Q27" s="180"/>
      <c r="R27" s="180"/>
      <c r="S27" s="199"/>
      <c r="T27" s="173"/>
      <c r="U27" s="179"/>
      <c r="V27" s="452" t="s">
        <v>344</v>
      </c>
      <c r="W27" s="179"/>
      <c r="X27" s="179"/>
      <c r="Y27" s="454" t="s">
        <v>140</v>
      </c>
    </row>
    <row r="28" spans="2:25">
      <c r="B28" s="542"/>
      <c r="C28" s="176"/>
      <c r="D28" s="182"/>
      <c r="E28" s="182"/>
      <c r="F28" s="195"/>
      <c r="G28" s="173" t="s">
        <v>161</v>
      </c>
      <c r="H28" s="179"/>
      <c r="I28" s="179"/>
      <c r="J28" s="179"/>
      <c r="K28" s="179"/>
      <c r="L28" s="179"/>
      <c r="M28" s="179"/>
      <c r="N28" s="179"/>
      <c r="O28" s="179"/>
      <c r="P28" s="179"/>
      <c r="Q28" s="179"/>
      <c r="R28" s="179"/>
      <c r="S28" s="198"/>
      <c r="T28" s="173"/>
      <c r="U28" s="179"/>
      <c r="V28" s="452" t="s">
        <v>344</v>
      </c>
      <c r="W28" s="179"/>
      <c r="X28" s="179"/>
      <c r="Y28" s="454" t="s">
        <v>140</v>
      </c>
    </row>
    <row r="29" spans="2:25">
      <c r="B29" s="507">
        <v>3</v>
      </c>
      <c r="C29" s="175"/>
      <c r="D29" s="181"/>
      <c r="E29" s="181"/>
      <c r="F29" s="194"/>
      <c r="G29" s="603"/>
      <c r="H29" s="223"/>
      <c r="I29" s="223"/>
      <c r="J29" s="223"/>
      <c r="K29" s="223"/>
      <c r="L29" s="223"/>
      <c r="M29" s="223"/>
      <c r="N29" s="609"/>
      <c r="O29" s="174"/>
      <c r="P29" s="180"/>
      <c r="Q29" s="180"/>
      <c r="R29" s="180"/>
      <c r="S29" s="199"/>
      <c r="T29" s="173"/>
      <c r="U29" s="179"/>
      <c r="V29" s="452" t="s">
        <v>344</v>
      </c>
      <c r="W29" s="179"/>
      <c r="X29" s="179"/>
      <c r="Y29" s="454" t="s">
        <v>140</v>
      </c>
    </row>
    <row r="30" spans="2:25">
      <c r="B30" s="589"/>
      <c r="C30" s="442"/>
      <c r="D30" s="119"/>
      <c r="E30" s="119"/>
      <c r="F30" s="503"/>
      <c r="G30" s="603"/>
      <c r="H30" s="223"/>
      <c r="I30" s="223"/>
      <c r="J30" s="223"/>
      <c r="K30" s="223"/>
      <c r="L30" s="223"/>
      <c r="M30" s="223"/>
      <c r="N30" s="609"/>
      <c r="O30" s="174"/>
      <c r="P30" s="180"/>
      <c r="Q30" s="180"/>
      <c r="R30" s="180"/>
      <c r="S30" s="199"/>
      <c r="T30" s="173"/>
      <c r="U30" s="179"/>
      <c r="V30" s="452" t="s">
        <v>344</v>
      </c>
      <c r="W30" s="179"/>
      <c r="X30" s="179"/>
      <c r="Y30" s="454" t="s">
        <v>140</v>
      </c>
    </row>
    <row r="31" spans="2:25">
      <c r="B31" s="589"/>
      <c r="C31" s="442"/>
      <c r="D31" s="119"/>
      <c r="E31" s="119"/>
      <c r="F31" s="503"/>
      <c r="G31" s="603"/>
      <c r="H31" s="223"/>
      <c r="I31" s="223"/>
      <c r="J31" s="223"/>
      <c r="K31" s="223"/>
      <c r="L31" s="223"/>
      <c r="M31" s="223"/>
      <c r="N31" s="609"/>
      <c r="O31" s="174"/>
      <c r="P31" s="180"/>
      <c r="Q31" s="180"/>
      <c r="R31" s="180"/>
      <c r="S31" s="199"/>
      <c r="T31" s="173"/>
      <c r="U31" s="179"/>
      <c r="V31" s="452" t="s">
        <v>344</v>
      </c>
      <c r="W31" s="179"/>
      <c r="X31" s="179"/>
      <c r="Y31" s="454" t="s">
        <v>140</v>
      </c>
    </row>
    <row r="32" spans="2:25">
      <c r="B32" s="589"/>
      <c r="C32" s="442"/>
      <c r="D32" s="119"/>
      <c r="E32" s="119"/>
      <c r="F32" s="503"/>
      <c r="G32" s="603"/>
      <c r="H32" s="223"/>
      <c r="I32" s="223"/>
      <c r="J32" s="223"/>
      <c r="K32" s="223"/>
      <c r="L32" s="223"/>
      <c r="M32" s="223"/>
      <c r="N32" s="609"/>
      <c r="O32" s="174"/>
      <c r="P32" s="180"/>
      <c r="Q32" s="180"/>
      <c r="R32" s="180"/>
      <c r="S32" s="199"/>
      <c r="T32" s="173"/>
      <c r="U32" s="179"/>
      <c r="V32" s="452" t="s">
        <v>344</v>
      </c>
      <c r="W32" s="179"/>
      <c r="X32" s="179"/>
      <c r="Y32" s="454" t="s">
        <v>140</v>
      </c>
    </row>
    <row r="33" spans="2:25">
      <c r="B33" s="542"/>
      <c r="C33" s="176"/>
      <c r="D33" s="182"/>
      <c r="E33" s="182"/>
      <c r="F33" s="195"/>
      <c r="G33" s="173" t="s">
        <v>161</v>
      </c>
      <c r="H33" s="179"/>
      <c r="I33" s="179"/>
      <c r="J33" s="179"/>
      <c r="K33" s="179"/>
      <c r="L33" s="179"/>
      <c r="M33" s="179"/>
      <c r="N33" s="179"/>
      <c r="O33" s="179"/>
      <c r="P33" s="179"/>
      <c r="Q33" s="179"/>
      <c r="R33" s="179"/>
      <c r="S33" s="198"/>
      <c r="T33" s="173"/>
      <c r="U33" s="179"/>
      <c r="V33" s="452" t="s">
        <v>344</v>
      </c>
      <c r="W33" s="179"/>
      <c r="X33" s="179"/>
      <c r="Y33" s="454" t="s">
        <v>140</v>
      </c>
    </row>
    <row r="34" spans="2:25">
      <c r="B34" s="507">
        <v>4</v>
      </c>
      <c r="C34" s="175"/>
      <c r="D34" s="181"/>
      <c r="E34" s="181"/>
      <c r="F34" s="194"/>
      <c r="G34" s="603"/>
      <c r="H34" s="223"/>
      <c r="I34" s="223"/>
      <c r="J34" s="223"/>
      <c r="K34" s="223"/>
      <c r="L34" s="223"/>
      <c r="M34" s="223"/>
      <c r="N34" s="609"/>
      <c r="O34" s="174"/>
      <c r="P34" s="180"/>
      <c r="Q34" s="180"/>
      <c r="R34" s="180"/>
      <c r="S34" s="199"/>
      <c r="T34" s="173"/>
      <c r="U34" s="179"/>
      <c r="V34" s="452" t="s">
        <v>344</v>
      </c>
      <c r="W34" s="179"/>
      <c r="X34" s="179"/>
      <c r="Y34" s="454" t="s">
        <v>140</v>
      </c>
    </row>
    <row r="35" spans="2:25">
      <c r="B35" s="589"/>
      <c r="C35" s="442"/>
      <c r="D35" s="119"/>
      <c r="E35" s="119"/>
      <c r="F35" s="503"/>
      <c r="G35" s="603"/>
      <c r="H35" s="223"/>
      <c r="I35" s="223"/>
      <c r="J35" s="223"/>
      <c r="K35" s="223"/>
      <c r="L35" s="223"/>
      <c r="M35" s="223"/>
      <c r="N35" s="609"/>
      <c r="O35" s="174"/>
      <c r="P35" s="180"/>
      <c r="Q35" s="180"/>
      <c r="R35" s="180"/>
      <c r="S35" s="199"/>
      <c r="T35" s="173"/>
      <c r="U35" s="179"/>
      <c r="V35" s="452" t="s">
        <v>344</v>
      </c>
      <c r="W35" s="179"/>
      <c r="X35" s="179"/>
      <c r="Y35" s="454" t="s">
        <v>140</v>
      </c>
    </row>
    <row r="36" spans="2:25">
      <c r="B36" s="589"/>
      <c r="C36" s="442"/>
      <c r="D36" s="119"/>
      <c r="E36" s="119"/>
      <c r="F36" s="503"/>
      <c r="G36" s="603"/>
      <c r="H36" s="223"/>
      <c r="I36" s="223"/>
      <c r="J36" s="223"/>
      <c r="K36" s="223"/>
      <c r="L36" s="223"/>
      <c r="M36" s="223"/>
      <c r="N36" s="609"/>
      <c r="O36" s="174"/>
      <c r="P36" s="180"/>
      <c r="Q36" s="180"/>
      <c r="R36" s="180"/>
      <c r="S36" s="199"/>
      <c r="T36" s="173"/>
      <c r="U36" s="179"/>
      <c r="V36" s="452" t="s">
        <v>344</v>
      </c>
      <c r="W36" s="179"/>
      <c r="X36" s="179"/>
      <c r="Y36" s="454" t="s">
        <v>140</v>
      </c>
    </row>
    <row r="37" spans="2:25">
      <c r="B37" s="589"/>
      <c r="C37" s="442"/>
      <c r="D37" s="119"/>
      <c r="E37" s="119"/>
      <c r="F37" s="503"/>
      <c r="G37" s="603"/>
      <c r="H37" s="223"/>
      <c r="I37" s="223"/>
      <c r="J37" s="223"/>
      <c r="K37" s="223"/>
      <c r="L37" s="223"/>
      <c r="M37" s="223"/>
      <c r="N37" s="609"/>
      <c r="O37" s="174"/>
      <c r="P37" s="180"/>
      <c r="Q37" s="180"/>
      <c r="R37" s="180"/>
      <c r="S37" s="199"/>
      <c r="T37" s="173"/>
      <c r="U37" s="179"/>
      <c r="V37" s="452" t="s">
        <v>344</v>
      </c>
      <c r="W37" s="179"/>
      <c r="X37" s="179"/>
      <c r="Y37" s="454" t="s">
        <v>140</v>
      </c>
    </row>
    <row r="38" spans="2:25">
      <c r="B38" s="542"/>
      <c r="C38" s="176"/>
      <c r="D38" s="182"/>
      <c r="E38" s="182"/>
      <c r="F38" s="195"/>
      <c r="G38" s="173" t="s">
        <v>161</v>
      </c>
      <c r="H38" s="179"/>
      <c r="I38" s="179"/>
      <c r="J38" s="179"/>
      <c r="K38" s="179"/>
      <c r="L38" s="179"/>
      <c r="M38" s="179"/>
      <c r="N38" s="179"/>
      <c r="O38" s="179"/>
      <c r="P38" s="179"/>
      <c r="Q38" s="179"/>
      <c r="R38" s="179"/>
      <c r="S38" s="198"/>
      <c r="T38" s="173"/>
      <c r="U38" s="179"/>
      <c r="V38" s="452" t="s">
        <v>344</v>
      </c>
      <c r="W38" s="179"/>
      <c r="X38" s="179"/>
      <c r="Y38" s="454" t="s">
        <v>140</v>
      </c>
    </row>
    <row r="39" spans="2:25">
      <c r="B39" s="507">
        <v>5</v>
      </c>
      <c r="C39" s="175"/>
      <c r="D39" s="181"/>
      <c r="E39" s="181"/>
      <c r="F39" s="194"/>
      <c r="G39" s="603"/>
      <c r="H39" s="223"/>
      <c r="I39" s="223"/>
      <c r="J39" s="223"/>
      <c r="K39" s="223"/>
      <c r="L39" s="223"/>
      <c r="M39" s="223"/>
      <c r="N39" s="609"/>
      <c r="O39" s="174"/>
      <c r="P39" s="180"/>
      <c r="Q39" s="180"/>
      <c r="R39" s="180"/>
      <c r="S39" s="199"/>
      <c r="T39" s="173"/>
      <c r="U39" s="179"/>
      <c r="V39" s="452" t="s">
        <v>344</v>
      </c>
      <c r="W39" s="179"/>
      <c r="X39" s="179"/>
      <c r="Y39" s="454" t="s">
        <v>140</v>
      </c>
    </row>
    <row r="40" spans="2:25">
      <c r="B40" s="589"/>
      <c r="C40" s="442"/>
      <c r="D40" s="119"/>
      <c r="E40" s="119"/>
      <c r="F40" s="503"/>
      <c r="G40" s="603"/>
      <c r="H40" s="223"/>
      <c r="I40" s="223"/>
      <c r="J40" s="223"/>
      <c r="K40" s="223"/>
      <c r="L40" s="223"/>
      <c r="M40" s="223"/>
      <c r="N40" s="609"/>
      <c r="O40" s="174"/>
      <c r="P40" s="180"/>
      <c r="Q40" s="180"/>
      <c r="R40" s="180"/>
      <c r="S40" s="199"/>
      <c r="T40" s="173"/>
      <c r="U40" s="179"/>
      <c r="V40" s="452" t="s">
        <v>344</v>
      </c>
      <c r="W40" s="179"/>
      <c r="X40" s="179"/>
      <c r="Y40" s="454" t="s">
        <v>140</v>
      </c>
    </row>
    <row r="41" spans="2:25">
      <c r="B41" s="589"/>
      <c r="C41" s="442"/>
      <c r="D41" s="119"/>
      <c r="E41" s="119"/>
      <c r="F41" s="503"/>
      <c r="G41" s="603"/>
      <c r="H41" s="223"/>
      <c r="I41" s="223"/>
      <c r="J41" s="223"/>
      <c r="K41" s="223"/>
      <c r="L41" s="223"/>
      <c r="M41" s="223"/>
      <c r="N41" s="609"/>
      <c r="O41" s="174"/>
      <c r="P41" s="180"/>
      <c r="Q41" s="180"/>
      <c r="R41" s="180"/>
      <c r="S41" s="199"/>
      <c r="T41" s="173"/>
      <c r="U41" s="179"/>
      <c r="V41" s="452" t="s">
        <v>344</v>
      </c>
      <c r="W41" s="179"/>
      <c r="X41" s="179"/>
      <c r="Y41" s="454" t="s">
        <v>140</v>
      </c>
    </row>
    <row r="42" spans="2:25">
      <c r="B42" s="589"/>
      <c r="C42" s="442"/>
      <c r="D42" s="119"/>
      <c r="E42" s="119"/>
      <c r="F42" s="503"/>
      <c r="G42" s="603"/>
      <c r="H42" s="223"/>
      <c r="I42" s="223"/>
      <c r="J42" s="223"/>
      <c r="K42" s="223"/>
      <c r="L42" s="223"/>
      <c r="M42" s="223"/>
      <c r="N42" s="609"/>
      <c r="O42" s="174"/>
      <c r="P42" s="180"/>
      <c r="Q42" s="180"/>
      <c r="R42" s="180"/>
      <c r="S42" s="199"/>
      <c r="T42" s="173"/>
      <c r="U42" s="179"/>
      <c r="V42" s="452" t="s">
        <v>344</v>
      </c>
      <c r="W42" s="179"/>
      <c r="X42" s="179"/>
      <c r="Y42" s="454" t="s">
        <v>140</v>
      </c>
    </row>
    <row r="43" spans="2:25">
      <c r="B43" s="542"/>
      <c r="C43" s="176"/>
      <c r="D43" s="182"/>
      <c r="E43" s="182"/>
      <c r="F43" s="195"/>
      <c r="G43" s="173" t="s">
        <v>161</v>
      </c>
      <c r="H43" s="179"/>
      <c r="I43" s="179"/>
      <c r="J43" s="179"/>
      <c r="K43" s="179"/>
      <c r="L43" s="179"/>
      <c r="M43" s="179"/>
      <c r="N43" s="179"/>
      <c r="O43" s="179"/>
      <c r="P43" s="179"/>
      <c r="Q43" s="179"/>
      <c r="R43" s="179"/>
      <c r="S43" s="198"/>
      <c r="T43" s="173"/>
      <c r="U43" s="179"/>
      <c r="V43" s="452" t="s">
        <v>344</v>
      </c>
      <c r="W43" s="179"/>
      <c r="X43" s="179"/>
      <c r="Y43" s="454" t="s">
        <v>140</v>
      </c>
    </row>
    <row r="44" spans="2:25">
      <c r="B44" s="507">
        <v>6</v>
      </c>
      <c r="C44" s="175"/>
      <c r="D44" s="181"/>
      <c r="E44" s="181"/>
      <c r="F44" s="194"/>
      <c r="G44" s="603"/>
      <c r="H44" s="223"/>
      <c r="I44" s="223"/>
      <c r="J44" s="223"/>
      <c r="K44" s="223"/>
      <c r="L44" s="223"/>
      <c r="M44" s="223"/>
      <c r="N44" s="609"/>
      <c r="O44" s="174"/>
      <c r="P44" s="180"/>
      <c r="Q44" s="180"/>
      <c r="R44" s="180"/>
      <c r="S44" s="199"/>
      <c r="T44" s="173"/>
      <c r="U44" s="179"/>
      <c r="V44" s="452" t="s">
        <v>344</v>
      </c>
      <c r="W44" s="179"/>
      <c r="X44" s="179"/>
      <c r="Y44" s="454" t="s">
        <v>140</v>
      </c>
    </row>
    <row r="45" spans="2:25">
      <c r="B45" s="589"/>
      <c r="C45" s="442"/>
      <c r="D45" s="119"/>
      <c r="E45" s="119"/>
      <c r="F45" s="503"/>
      <c r="G45" s="603"/>
      <c r="H45" s="223"/>
      <c r="I45" s="223"/>
      <c r="J45" s="223"/>
      <c r="K45" s="223"/>
      <c r="L45" s="223"/>
      <c r="M45" s="223"/>
      <c r="N45" s="609"/>
      <c r="O45" s="174"/>
      <c r="P45" s="180"/>
      <c r="Q45" s="180"/>
      <c r="R45" s="180"/>
      <c r="S45" s="199"/>
      <c r="T45" s="173"/>
      <c r="U45" s="179"/>
      <c r="V45" s="452" t="s">
        <v>344</v>
      </c>
      <c r="W45" s="179"/>
      <c r="X45" s="179"/>
      <c r="Y45" s="454" t="s">
        <v>140</v>
      </c>
    </row>
    <row r="46" spans="2:25">
      <c r="B46" s="589"/>
      <c r="C46" s="442"/>
      <c r="D46" s="119"/>
      <c r="E46" s="119"/>
      <c r="F46" s="503"/>
      <c r="G46" s="603"/>
      <c r="H46" s="223"/>
      <c r="I46" s="223"/>
      <c r="J46" s="223"/>
      <c r="K46" s="223"/>
      <c r="L46" s="223"/>
      <c r="M46" s="223"/>
      <c r="N46" s="609"/>
      <c r="O46" s="174"/>
      <c r="P46" s="180"/>
      <c r="Q46" s="180"/>
      <c r="R46" s="180"/>
      <c r="S46" s="199"/>
      <c r="T46" s="173"/>
      <c r="U46" s="179"/>
      <c r="V46" s="452" t="s">
        <v>344</v>
      </c>
      <c r="W46" s="179"/>
      <c r="X46" s="179"/>
      <c r="Y46" s="454" t="s">
        <v>140</v>
      </c>
    </row>
    <row r="47" spans="2:25">
      <c r="B47" s="589"/>
      <c r="C47" s="442"/>
      <c r="D47" s="119"/>
      <c r="E47" s="119"/>
      <c r="F47" s="503"/>
      <c r="G47" s="603"/>
      <c r="H47" s="223"/>
      <c r="I47" s="223"/>
      <c r="J47" s="223"/>
      <c r="K47" s="223"/>
      <c r="L47" s="223"/>
      <c r="M47" s="223"/>
      <c r="N47" s="609"/>
      <c r="O47" s="174"/>
      <c r="P47" s="180"/>
      <c r="Q47" s="180"/>
      <c r="R47" s="180"/>
      <c r="S47" s="199"/>
      <c r="T47" s="173"/>
      <c r="U47" s="179"/>
      <c r="V47" s="452" t="s">
        <v>344</v>
      </c>
      <c r="W47" s="179"/>
      <c r="X47" s="179"/>
      <c r="Y47" s="454" t="s">
        <v>140</v>
      </c>
    </row>
    <row r="48" spans="2:25">
      <c r="B48" s="542"/>
      <c r="C48" s="176"/>
      <c r="D48" s="182"/>
      <c r="E48" s="182"/>
      <c r="F48" s="195"/>
      <c r="G48" s="173" t="s">
        <v>161</v>
      </c>
      <c r="H48" s="179"/>
      <c r="I48" s="179"/>
      <c r="J48" s="179"/>
      <c r="K48" s="179"/>
      <c r="L48" s="179"/>
      <c r="M48" s="179"/>
      <c r="N48" s="179"/>
      <c r="O48" s="179"/>
      <c r="P48" s="179"/>
      <c r="Q48" s="179"/>
      <c r="R48" s="179"/>
      <c r="S48" s="198"/>
      <c r="T48" s="173"/>
      <c r="U48" s="179"/>
      <c r="V48" s="452" t="s">
        <v>344</v>
      </c>
      <c r="W48" s="179"/>
      <c r="X48" s="179"/>
      <c r="Y48" s="454" t="s">
        <v>140</v>
      </c>
    </row>
    <row r="49" spans="2:25">
      <c r="B49" s="78"/>
      <c r="C49" s="78" t="s">
        <v>470</v>
      </c>
      <c r="D49" s="77" t="s">
        <v>304</v>
      </c>
      <c r="E49" s="78"/>
      <c r="F49" s="78"/>
      <c r="G49" s="78"/>
      <c r="H49" s="78"/>
      <c r="I49" s="78"/>
      <c r="J49" s="78"/>
      <c r="K49" s="78"/>
      <c r="L49" s="78"/>
      <c r="M49" s="78"/>
      <c r="N49" s="78"/>
      <c r="O49" s="78"/>
      <c r="P49" s="78"/>
      <c r="Q49" s="78"/>
      <c r="R49" s="78"/>
      <c r="S49" s="78"/>
      <c r="T49" s="78"/>
      <c r="U49" s="78"/>
      <c r="V49" s="76"/>
      <c r="W49" s="78"/>
      <c r="X49" s="78"/>
      <c r="Y49" s="76"/>
    </row>
    <row r="50" spans="2:25">
      <c r="C50" s="440" t="s">
        <v>44</v>
      </c>
      <c r="D50" s="440" t="s">
        <v>22</v>
      </c>
    </row>
    <row r="51" spans="2:25">
      <c r="C51" s="440" t="s">
        <v>130</v>
      </c>
      <c r="D51" s="440" t="s">
        <v>331</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12" type="Hiragana"/>
  <pageMargins left="0.7" right="0.7" top="0.75" bottom="0.75" header="0.3" footer="0.3"/>
  <pageSetup paperSize="9" scale="9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30"/>
  <sheetViews>
    <sheetView view="pageBreakPreview" zoomScaleSheetLayoutView="100" workbookViewId="0"/>
  </sheetViews>
  <sheetFormatPr defaultColWidth="12" defaultRowHeight="13.5"/>
  <cols>
    <col min="1" max="25" width="5.5" style="429" customWidth="1"/>
    <col min="26" max="16384" width="12" style="429"/>
  </cols>
  <sheetData>
    <row r="1" spans="1:23" ht="16.5" customHeight="1">
      <c r="B1" s="429" t="s">
        <v>897</v>
      </c>
      <c r="V1" s="439"/>
    </row>
    <row r="2" spans="1:23" ht="16.5" customHeight="1">
      <c r="A2" s="78" t="s">
        <v>61</v>
      </c>
      <c r="B2" s="78"/>
      <c r="C2" s="78"/>
      <c r="D2" s="78"/>
      <c r="E2" s="78"/>
      <c r="F2" s="78"/>
      <c r="G2" s="78"/>
      <c r="H2" s="78"/>
      <c r="I2" s="78"/>
      <c r="J2" s="78"/>
      <c r="K2" s="78"/>
      <c r="L2" s="78"/>
      <c r="M2" s="78"/>
      <c r="N2" s="78"/>
      <c r="O2" s="78"/>
      <c r="P2" s="78"/>
      <c r="Q2" s="78"/>
      <c r="R2" s="78"/>
      <c r="S2" s="78"/>
      <c r="T2" s="78"/>
      <c r="U2" s="78"/>
      <c r="V2" s="78"/>
    </row>
    <row r="3" spans="1:23" ht="16.5" customHeight="1">
      <c r="V3" s="197"/>
    </row>
    <row r="4" spans="1:23" ht="22.5" customHeight="1">
      <c r="A4" s="441" t="s">
        <v>529</v>
      </c>
      <c r="B4" s="441"/>
      <c r="C4" s="441"/>
      <c r="D4" s="441"/>
      <c r="E4" s="441"/>
      <c r="F4" s="441"/>
      <c r="G4" s="441"/>
      <c r="H4" s="441"/>
      <c r="I4" s="441"/>
      <c r="K4" s="441" t="s">
        <v>121</v>
      </c>
      <c r="L4" s="441"/>
      <c r="M4" s="441"/>
      <c r="N4" s="441"/>
      <c r="O4" s="441"/>
      <c r="P4" s="441"/>
      <c r="Q4" s="441"/>
      <c r="R4" s="441"/>
      <c r="S4" s="441"/>
      <c r="T4" s="441"/>
      <c r="U4" s="441"/>
      <c r="V4" s="441"/>
    </row>
    <row r="5" spans="1:23" ht="16.5" customHeight="1">
      <c r="V5" s="197"/>
    </row>
    <row r="6" spans="1:23">
      <c r="A6" s="441" t="s">
        <v>355</v>
      </c>
      <c r="B6" s="441"/>
      <c r="C6" s="441"/>
      <c r="D6" s="441"/>
      <c r="E6" s="622" t="s">
        <v>210</v>
      </c>
      <c r="F6" s="622"/>
      <c r="G6" s="622"/>
      <c r="H6" s="622"/>
      <c r="I6" s="622"/>
      <c r="J6" s="622"/>
      <c r="K6" s="622"/>
      <c r="L6" s="622"/>
      <c r="M6" s="622"/>
      <c r="N6" s="622"/>
      <c r="O6" s="622"/>
      <c r="P6" s="622"/>
      <c r="Q6" s="622"/>
      <c r="R6" s="622"/>
      <c r="S6" s="622"/>
      <c r="T6" s="622"/>
      <c r="U6" s="622"/>
      <c r="V6" s="622"/>
    </row>
    <row r="7" spans="1:23">
      <c r="A7" s="441"/>
      <c r="B7" s="441"/>
      <c r="C7" s="441"/>
      <c r="D7" s="441"/>
      <c r="E7" s="622"/>
      <c r="F7" s="622"/>
      <c r="G7" s="622"/>
      <c r="H7" s="622"/>
      <c r="I7" s="622"/>
      <c r="J7" s="622"/>
      <c r="K7" s="622"/>
      <c r="L7" s="622"/>
      <c r="M7" s="622"/>
      <c r="N7" s="622"/>
      <c r="O7" s="622"/>
      <c r="P7" s="622"/>
      <c r="Q7" s="622"/>
      <c r="R7" s="622"/>
      <c r="S7" s="622"/>
      <c r="T7" s="622"/>
      <c r="U7" s="622"/>
      <c r="V7" s="622"/>
    </row>
    <row r="9" spans="1:23" ht="16.5" customHeight="1">
      <c r="A9" s="266" t="s">
        <v>566</v>
      </c>
      <c r="B9" s="266"/>
      <c r="C9" s="266"/>
      <c r="D9" s="621"/>
      <c r="E9" s="623"/>
      <c r="F9" s="621"/>
      <c r="G9" s="621"/>
      <c r="H9" s="621"/>
      <c r="I9" s="621"/>
      <c r="J9" s="621"/>
      <c r="K9" s="621"/>
      <c r="L9" s="621"/>
      <c r="M9" s="623"/>
      <c r="N9" s="621"/>
      <c r="O9" s="621"/>
      <c r="P9" s="621"/>
      <c r="Q9" s="621"/>
      <c r="R9" s="621"/>
      <c r="S9" s="621"/>
      <c r="T9" s="621"/>
      <c r="U9" s="621"/>
      <c r="V9" s="621"/>
      <c r="W9" s="621"/>
    </row>
    <row r="10" spans="1:23" ht="16.5" customHeight="1">
      <c r="A10" s="266"/>
      <c r="B10" s="617" t="s">
        <v>183</v>
      </c>
      <c r="C10" s="103" t="s">
        <v>570</v>
      </c>
      <c r="D10" s="103"/>
      <c r="E10" s="103"/>
      <c r="F10" s="103"/>
      <c r="G10" s="103"/>
      <c r="H10" s="103"/>
      <c r="I10" s="103"/>
      <c r="J10" s="103"/>
      <c r="K10" s="103"/>
      <c r="L10" s="103"/>
      <c r="M10" s="103"/>
      <c r="N10" s="103"/>
      <c r="O10" s="103"/>
      <c r="P10" s="103"/>
      <c r="Q10" s="103"/>
      <c r="R10" s="133"/>
      <c r="S10" s="175" t="s">
        <v>500</v>
      </c>
      <c r="T10" s="181"/>
      <c r="U10" s="194"/>
      <c r="V10" s="621"/>
      <c r="W10" s="621"/>
    </row>
    <row r="11" spans="1:23" ht="16.5" customHeight="1">
      <c r="A11" s="266"/>
      <c r="B11" s="618"/>
      <c r="C11" s="104"/>
      <c r="D11" s="104"/>
      <c r="E11" s="104"/>
      <c r="F11" s="104"/>
      <c r="G11" s="104"/>
      <c r="H11" s="104"/>
      <c r="I11" s="104"/>
      <c r="J11" s="104"/>
      <c r="K11" s="104"/>
      <c r="L11" s="104"/>
      <c r="M11" s="104"/>
      <c r="N11" s="104"/>
      <c r="O11" s="104"/>
      <c r="P11" s="104"/>
      <c r="Q11" s="104"/>
      <c r="R11" s="132"/>
      <c r="S11" s="176"/>
      <c r="T11" s="182"/>
      <c r="U11" s="195"/>
      <c r="V11" s="621"/>
      <c r="W11" s="621"/>
    </row>
    <row r="12" spans="1:23" ht="16.5" customHeight="1">
      <c r="A12" s="266"/>
      <c r="B12" s="617" t="s">
        <v>108</v>
      </c>
      <c r="C12" s="103" t="s">
        <v>571</v>
      </c>
      <c r="D12" s="103"/>
      <c r="E12" s="103"/>
      <c r="F12" s="103"/>
      <c r="G12" s="103"/>
      <c r="H12" s="103"/>
      <c r="I12" s="103"/>
      <c r="J12" s="103"/>
      <c r="K12" s="103"/>
      <c r="L12" s="103"/>
      <c r="M12" s="103"/>
      <c r="N12" s="103"/>
      <c r="O12" s="103"/>
      <c r="P12" s="103"/>
      <c r="Q12" s="103"/>
      <c r="R12" s="133"/>
      <c r="S12" s="175" t="s">
        <v>500</v>
      </c>
      <c r="T12" s="181"/>
      <c r="U12" s="194"/>
      <c r="V12" s="621"/>
      <c r="W12" s="621"/>
    </row>
    <row r="13" spans="1:23" ht="16.5" customHeight="1">
      <c r="A13" s="266"/>
      <c r="B13" s="619"/>
      <c r="C13" s="105"/>
      <c r="D13" s="105"/>
      <c r="E13" s="105"/>
      <c r="F13" s="105"/>
      <c r="G13" s="105"/>
      <c r="H13" s="105"/>
      <c r="I13" s="105"/>
      <c r="J13" s="105"/>
      <c r="K13" s="105"/>
      <c r="L13" s="105"/>
      <c r="M13" s="105"/>
      <c r="N13" s="105"/>
      <c r="O13" s="105"/>
      <c r="P13" s="105"/>
      <c r="Q13" s="105"/>
      <c r="R13" s="134"/>
      <c r="S13" s="442"/>
      <c r="T13" s="119"/>
      <c r="U13" s="503"/>
      <c r="V13" s="621"/>
      <c r="W13" s="621"/>
    </row>
    <row r="14" spans="1:23" ht="16.5" customHeight="1">
      <c r="A14" s="266"/>
      <c r="B14" s="619"/>
      <c r="C14" s="105"/>
      <c r="D14" s="105"/>
      <c r="E14" s="105"/>
      <c r="F14" s="105"/>
      <c r="G14" s="105"/>
      <c r="H14" s="105"/>
      <c r="I14" s="105"/>
      <c r="J14" s="105"/>
      <c r="K14" s="105"/>
      <c r="L14" s="105"/>
      <c r="M14" s="105"/>
      <c r="N14" s="105"/>
      <c r="O14" s="105"/>
      <c r="P14" s="105"/>
      <c r="Q14" s="105"/>
      <c r="R14" s="134"/>
      <c r="S14" s="442"/>
      <c r="T14" s="119"/>
      <c r="U14" s="503"/>
      <c r="V14" s="621"/>
      <c r="W14" s="621"/>
    </row>
    <row r="15" spans="1:23" ht="16.5" customHeight="1">
      <c r="A15" s="266"/>
      <c r="B15" s="619"/>
      <c r="C15" s="105"/>
      <c r="D15" s="105"/>
      <c r="E15" s="105"/>
      <c r="F15" s="105"/>
      <c r="G15" s="105"/>
      <c r="H15" s="105"/>
      <c r="I15" s="105"/>
      <c r="J15" s="105"/>
      <c r="K15" s="105"/>
      <c r="L15" s="105"/>
      <c r="M15" s="105"/>
      <c r="N15" s="105"/>
      <c r="O15" s="105"/>
      <c r="P15" s="105"/>
      <c r="Q15" s="105"/>
      <c r="R15" s="134"/>
      <c r="S15" s="442"/>
      <c r="T15" s="119"/>
      <c r="U15" s="503"/>
      <c r="V15" s="621"/>
      <c r="W15" s="621"/>
    </row>
    <row r="16" spans="1:23" ht="16.5" customHeight="1">
      <c r="A16" s="266"/>
      <c r="B16" s="618"/>
      <c r="C16" s="104"/>
      <c r="D16" s="104"/>
      <c r="E16" s="104"/>
      <c r="F16" s="104"/>
      <c r="G16" s="104"/>
      <c r="H16" s="104"/>
      <c r="I16" s="104"/>
      <c r="J16" s="104"/>
      <c r="K16" s="104"/>
      <c r="L16" s="104"/>
      <c r="M16" s="104"/>
      <c r="N16" s="104"/>
      <c r="O16" s="104"/>
      <c r="P16" s="104"/>
      <c r="Q16" s="104"/>
      <c r="R16" s="132"/>
      <c r="S16" s="176"/>
      <c r="T16" s="182"/>
      <c r="U16" s="195"/>
      <c r="V16" s="621"/>
      <c r="W16" s="621"/>
    </row>
    <row r="17" spans="1:23" ht="16.5" customHeight="1">
      <c r="A17" s="266"/>
      <c r="B17" s="617" t="s">
        <v>250</v>
      </c>
      <c r="C17" s="103" t="s">
        <v>573</v>
      </c>
      <c r="D17" s="103"/>
      <c r="E17" s="103"/>
      <c r="F17" s="103"/>
      <c r="G17" s="103"/>
      <c r="H17" s="103"/>
      <c r="I17" s="103"/>
      <c r="J17" s="103"/>
      <c r="K17" s="103"/>
      <c r="L17" s="103"/>
      <c r="M17" s="103"/>
      <c r="N17" s="103"/>
      <c r="O17" s="103"/>
      <c r="P17" s="103"/>
      <c r="Q17" s="103"/>
      <c r="R17" s="133"/>
      <c r="S17" s="175" t="s">
        <v>500</v>
      </c>
      <c r="T17" s="181"/>
      <c r="U17" s="194"/>
      <c r="V17" s="621"/>
      <c r="W17" s="621"/>
    </row>
    <row r="18" spans="1:23" ht="16.5" customHeight="1">
      <c r="A18" s="266"/>
      <c r="B18" s="619"/>
      <c r="C18" s="105"/>
      <c r="D18" s="105"/>
      <c r="E18" s="105"/>
      <c r="F18" s="105"/>
      <c r="G18" s="105"/>
      <c r="H18" s="105"/>
      <c r="I18" s="105"/>
      <c r="J18" s="105"/>
      <c r="K18" s="105"/>
      <c r="L18" s="105"/>
      <c r="M18" s="105"/>
      <c r="N18" s="105"/>
      <c r="O18" s="105"/>
      <c r="P18" s="105"/>
      <c r="Q18" s="105"/>
      <c r="R18" s="134"/>
      <c r="S18" s="442"/>
      <c r="T18" s="119"/>
      <c r="U18" s="503"/>
      <c r="V18" s="621"/>
      <c r="W18" s="621"/>
    </row>
    <row r="19" spans="1:23" ht="16.5" customHeight="1">
      <c r="A19" s="266"/>
      <c r="B19" s="618"/>
      <c r="C19" s="104"/>
      <c r="D19" s="104"/>
      <c r="E19" s="104"/>
      <c r="F19" s="104"/>
      <c r="G19" s="104"/>
      <c r="H19" s="104"/>
      <c r="I19" s="104"/>
      <c r="J19" s="104"/>
      <c r="K19" s="104"/>
      <c r="L19" s="104"/>
      <c r="M19" s="104"/>
      <c r="N19" s="104"/>
      <c r="O19" s="104"/>
      <c r="P19" s="104"/>
      <c r="Q19" s="104"/>
      <c r="R19" s="132"/>
      <c r="S19" s="176"/>
      <c r="T19" s="182"/>
      <c r="U19" s="195"/>
      <c r="V19" s="621"/>
      <c r="W19" s="621"/>
    </row>
    <row r="20" spans="1:23" ht="16.5" customHeight="1">
      <c r="A20" s="266"/>
      <c r="B20" s="617" t="s">
        <v>568</v>
      </c>
      <c r="C20" s="103" t="s">
        <v>489</v>
      </c>
      <c r="D20" s="103"/>
      <c r="E20" s="103"/>
      <c r="F20" s="103"/>
      <c r="G20" s="103"/>
      <c r="H20" s="103"/>
      <c r="I20" s="103"/>
      <c r="J20" s="103"/>
      <c r="K20" s="103"/>
      <c r="L20" s="103"/>
      <c r="M20" s="103"/>
      <c r="N20" s="103"/>
      <c r="O20" s="103"/>
      <c r="P20" s="103"/>
      <c r="Q20" s="103"/>
      <c r="R20" s="133"/>
      <c r="S20" s="175" t="s">
        <v>500</v>
      </c>
      <c r="T20" s="181"/>
      <c r="U20" s="194"/>
      <c r="V20" s="621"/>
      <c r="W20" s="621"/>
    </row>
    <row r="21" spans="1:23" ht="16.5" customHeight="1">
      <c r="A21" s="266"/>
      <c r="B21" s="618"/>
      <c r="C21" s="104"/>
      <c r="D21" s="104"/>
      <c r="E21" s="104"/>
      <c r="F21" s="104"/>
      <c r="G21" s="104"/>
      <c r="H21" s="104"/>
      <c r="I21" s="104"/>
      <c r="J21" s="104"/>
      <c r="K21" s="104"/>
      <c r="L21" s="104"/>
      <c r="M21" s="104"/>
      <c r="N21" s="104"/>
      <c r="O21" s="104"/>
      <c r="P21" s="104"/>
      <c r="Q21" s="104"/>
      <c r="R21" s="132"/>
      <c r="S21" s="176"/>
      <c r="T21" s="182"/>
      <c r="U21" s="195"/>
      <c r="V21" s="621"/>
      <c r="W21" s="621"/>
    </row>
    <row r="22" spans="1:23" ht="16.5" customHeight="1">
      <c r="A22" s="266"/>
      <c r="B22" s="617" t="s">
        <v>243</v>
      </c>
      <c r="C22" s="103" t="s">
        <v>484</v>
      </c>
      <c r="D22" s="103"/>
      <c r="E22" s="103"/>
      <c r="F22" s="103"/>
      <c r="G22" s="103"/>
      <c r="H22" s="103"/>
      <c r="I22" s="103"/>
      <c r="J22" s="103"/>
      <c r="K22" s="103"/>
      <c r="L22" s="103"/>
      <c r="M22" s="103"/>
      <c r="N22" s="103"/>
      <c r="O22" s="103"/>
      <c r="P22" s="103"/>
      <c r="Q22" s="103"/>
      <c r="R22" s="133"/>
      <c r="S22" s="175" t="s">
        <v>500</v>
      </c>
      <c r="T22" s="181"/>
      <c r="U22" s="194"/>
      <c r="V22" s="621"/>
      <c r="W22" s="621"/>
    </row>
    <row r="23" spans="1:23" ht="16.5" customHeight="1">
      <c r="A23" s="266"/>
      <c r="B23" s="618"/>
      <c r="C23" s="104"/>
      <c r="D23" s="104"/>
      <c r="E23" s="104"/>
      <c r="F23" s="104"/>
      <c r="G23" s="104"/>
      <c r="H23" s="104"/>
      <c r="I23" s="104"/>
      <c r="J23" s="104"/>
      <c r="K23" s="104"/>
      <c r="L23" s="104"/>
      <c r="M23" s="104"/>
      <c r="N23" s="104"/>
      <c r="O23" s="104"/>
      <c r="P23" s="104"/>
      <c r="Q23" s="104"/>
      <c r="R23" s="132"/>
      <c r="S23" s="176"/>
      <c r="T23" s="182"/>
      <c r="U23" s="195"/>
      <c r="V23" s="621"/>
      <c r="W23" s="621"/>
    </row>
    <row r="25" spans="1:23">
      <c r="A25" s="429" t="s">
        <v>513</v>
      </c>
    </row>
    <row r="26" spans="1:23">
      <c r="P26" s="624" t="s">
        <v>103</v>
      </c>
      <c r="Q26" s="628"/>
    </row>
    <row r="27" spans="1:23">
      <c r="B27" s="620" t="s">
        <v>539</v>
      </c>
      <c r="C27" s="620"/>
      <c r="F27" s="620" t="s">
        <v>574</v>
      </c>
      <c r="G27" s="620"/>
      <c r="I27" s="620" t="s">
        <v>576</v>
      </c>
      <c r="J27" s="620"/>
      <c r="M27" s="620" t="s">
        <v>574</v>
      </c>
      <c r="N27" s="620"/>
      <c r="P27" s="625"/>
      <c r="Q27" s="625"/>
    </row>
    <row r="28" spans="1:23">
      <c r="B28" s="441"/>
      <c r="C28" s="441"/>
      <c r="D28" s="442" t="s">
        <v>201</v>
      </c>
      <c r="E28" s="503" t="s">
        <v>286</v>
      </c>
      <c r="F28" s="441"/>
      <c r="G28" s="441"/>
      <c r="H28" s="589" t="s">
        <v>575</v>
      </c>
      <c r="I28" s="441"/>
      <c r="J28" s="441"/>
      <c r="K28" s="442" t="s">
        <v>291</v>
      </c>
      <c r="L28" s="503" t="s">
        <v>381</v>
      </c>
      <c r="M28" s="441"/>
      <c r="N28" s="441"/>
      <c r="O28" s="442" t="s">
        <v>579</v>
      </c>
      <c r="P28" s="626"/>
      <c r="Q28" s="629"/>
    </row>
    <row r="29" spans="1:23">
      <c r="B29" s="441"/>
      <c r="C29" s="441"/>
      <c r="D29" s="442"/>
      <c r="E29" s="503"/>
      <c r="F29" s="441"/>
      <c r="G29" s="441"/>
      <c r="H29" s="589"/>
      <c r="I29" s="441"/>
      <c r="J29" s="441"/>
      <c r="K29" s="442"/>
      <c r="L29" s="503"/>
      <c r="M29" s="441"/>
      <c r="N29" s="441"/>
      <c r="O29" s="442"/>
      <c r="P29" s="627"/>
      <c r="Q29" s="630"/>
    </row>
    <row r="30" spans="1:23">
      <c r="P30" s="519" t="s">
        <v>580</v>
      </c>
    </row>
  </sheetData>
  <mergeCells count="38">
    <mergeCell ref="A2:V2"/>
    <mergeCell ref="A4:D4"/>
    <mergeCell ref="E4:I4"/>
    <mergeCell ref="K4:N4"/>
    <mergeCell ref="O4:V4"/>
    <mergeCell ref="B27:C27"/>
    <mergeCell ref="F27:G27"/>
    <mergeCell ref="I27:J27"/>
    <mergeCell ref="M27:N27"/>
    <mergeCell ref="A6:D7"/>
    <mergeCell ref="E6:V7"/>
    <mergeCell ref="B10:B11"/>
    <mergeCell ref="C10:R11"/>
    <mergeCell ref="S10:U11"/>
    <mergeCell ref="B12:B16"/>
    <mergeCell ref="C12:R16"/>
    <mergeCell ref="S12:U16"/>
    <mergeCell ref="B17:B19"/>
    <mergeCell ref="C17:R19"/>
    <mergeCell ref="S17:U19"/>
    <mergeCell ref="B20:B21"/>
    <mergeCell ref="C20:R21"/>
    <mergeCell ref="S20:U21"/>
    <mergeCell ref="B22:B23"/>
    <mergeCell ref="C22:R23"/>
    <mergeCell ref="S22:U23"/>
    <mergeCell ref="P26:Q27"/>
    <mergeCell ref="B28:C29"/>
    <mergeCell ref="D28:D29"/>
    <mergeCell ref="E28:E29"/>
    <mergeCell ref="F28:G29"/>
    <mergeCell ref="H28:H29"/>
    <mergeCell ref="I28:J29"/>
    <mergeCell ref="K28:K29"/>
    <mergeCell ref="L28:L29"/>
    <mergeCell ref="M28:N29"/>
    <mergeCell ref="O28:O29"/>
    <mergeCell ref="P28:Q29"/>
  </mergeCells>
  <phoneticPr fontId="7"/>
  <printOptions horizontalCentered="1"/>
  <pageMargins left="0.39370078740157477" right="0.39370078740157477" top="0.59055118110236227" bottom="0.39370078740157477" header="0.27559055118110237" footer="0.43307086614173229"/>
  <pageSetup paperSize="9" fitToWidth="1" fitToHeight="1" orientation="portrait" usePrinterDefaults="1" r:id="rId1"/>
  <headerFooter alignWithMargins="0">
    <oddHeader xml:space="preserve">&amp;R
</oddHeader>
    <oddFooter xml:space="preserve">&amp;R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
    <tabColor theme="5" tint="0.4"/>
    <pageSetUpPr fitToPage="1"/>
  </sheetPr>
  <dimension ref="B1:BS69"/>
  <sheetViews>
    <sheetView view="pageBreakPreview" zoomScale="60" zoomScaleNormal="80" workbookViewId="0">
      <selection activeCell="B1" sqref="B1"/>
    </sheetView>
  </sheetViews>
  <sheetFormatPr defaultRowHeight="18.75"/>
  <cols>
    <col min="1" max="1" width="1.375" style="631" customWidth="1"/>
    <col min="2" max="3" width="9" style="631" customWidth="1"/>
    <col min="4" max="4" width="40.625" style="631" customWidth="1"/>
    <col min="5" max="5" width="29.33203125" style="631" customWidth="1"/>
    <col min="6" max="16384" width="9" style="631" customWidth="1"/>
  </cols>
  <sheetData>
    <row r="1" spans="2:14">
      <c r="B1" s="631" t="s">
        <v>688</v>
      </c>
      <c r="D1" s="638"/>
      <c r="E1" s="638"/>
      <c r="F1" s="638"/>
    </row>
    <row r="2" spans="2:14" s="632" customFormat="1" ht="20.25" customHeight="1">
      <c r="B2" s="634" t="s">
        <v>689</v>
      </c>
      <c r="C2" s="634"/>
      <c r="D2" s="638"/>
      <c r="E2" s="638"/>
      <c r="F2" s="638"/>
    </row>
    <row r="3" spans="2:14" s="632" customFormat="1" ht="20.25" customHeight="1">
      <c r="B3" s="634"/>
      <c r="C3" s="634"/>
      <c r="D3" s="638"/>
      <c r="E3" s="638"/>
      <c r="F3" s="638"/>
    </row>
    <row r="4" spans="2:14" s="633" customFormat="1" ht="20.25" customHeight="1">
      <c r="B4" s="635"/>
      <c r="C4" s="638" t="s">
        <v>708</v>
      </c>
      <c r="D4" s="638"/>
      <c r="F4" s="641" t="s">
        <v>725</v>
      </c>
      <c r="G4" s="641"/>
      <c r="H4" s="641"/>
      <c r="I4" s="641"/>
      <c r="J4" s="641"/>
      <c r="K4" s="641"/>
      <c r="L4" s="641"/>
      <c r="M4" s="641"/>
      <c r="N4" s="641"/>
    </row>
    <row r="5" spans="2:14" s="633" customFormat="1" ht="20.25" customHeight="1">
      <c r="B5" s="636"/>
      <c r="C5" s="638" t="s">
        <v>709</v>
      </c>
      <c r="D5" s="638"/>
      <c r="F5" s="641"/>
      <c r="G5" s="641"/>
      <c r="H5" s="641"/>
      <c r="I5" s="641"/>
      <c r="J5" s="641"/>
      <c r="K5" s="641"/>
      <c r="L5" s="641"/>
      <c r="M5" s="641"/>
      <c r="N5" s="641"/>
    </row>
    <row r="6" spans="2:14" s="632" customFormat="1" ht="20.25" customHeight="1">
      <c r="B6" s="637" t="s">
        <v>690</v>
      </c>
      <c r="C6" s="638"/>
      <c r="D6" s="638"/>
      <c r="E6" s="641"/>
      <c r="F6" s="644"/>
    </row>
    <row r="7" spans="2:14" s="632" customFormat="1" ht="20.25" customHeight="1">
      <c r="B7" s="634"/>
      <c r="C7" s="634"/>
      <c r="D7" s="638"/>
      <c r="E7" s="641"/>
      <c r="F7" s="644"/>
    </row>
    <row r="8" spans="2:14" s="632" customFormat="1" ht="20.25" customHeight="1">
      <c r="B8" s="638" t="s">
        <v>691</v>
      </c>
      <c r="C8" s="634"/>
      <c r="D8" s="638"/>
      <c r="E8" s="641"/>
      <c r="F8" s="644"/>
    </row>
    <row r="9" spans="2:14" s="632" customFormat="1" ht="20.25" customHeight="1">
      <c r="B9" s="634"/>
      <c r="C9" s="634"/>
      <c r="D9" s="638"/>
      <c r="E9" s="638"/>
      <c r="F9" s="638"/>
    </row>
    <row r="10" spans="2:14" s="632" customFormat="1" ht="20.25" customHeight="1">
      <c r="B10" s="638" t="s">
        <v>494</v>
      </c>
      <c r="C10" s="634"/>
      <c r="D10" s="638"/>
      <c r="E10" s="638"/>
      <c r="F10" s="638"/>
    </row>
    <row r="11" spans="2:14" s="632" customFormat="1" ht="20.25" customHeight="1">
      <c r="B11" s="638"/>
      <c r="C11" s="634"/>
      <c r="D11" s="638"/>
      <c r="E11" s="638"/>
      <c r="F11" s="638"/>
    </row>
    <row r="12" spans="2:14" s="632" customFormat="1" ht="20.25" customHeight="1">
      <c r="B12" s="638" t="s">
        <v>352</v>
      </c>
      <c r="C12" s="634"/>
      <c r="D12" s="638"/>
    </row>
    <row r="13" spans="2:14" s="632" customFormat="1" ht="20.25" customHeight="1">
      <c r="B13" s="638"/>
      <c r="C13" s="634"/>
      <c r="D13" s="638"/>
    </row>
    <row r="14" spans="2:14" s="632" customFormat="1" ht="20.25" customHeight="1">
      <c r="B14" s="638" t="s">
        <v>692</v>
      </c>
      <c r="C14" s="634"/>
      <c r="D14" s="638"/>
    </row>
    <row r="15" spans="2:14" s="632" customFormat="1" ht="20.25" customHeight="1">
      <c r="B15" s="638"/>
      <c r="C15" s="634"/>
      <c r="D15" s="638"/>
    </row>
    <row r="16" spans="2:14" s="632" customFormat="1" ht="20.25" customHeight="1">
      <c r="B16" s="638" t="s">
        <v>694</v>
      </c>
      <c r="C16" s="634"/>
      <c r="D16" s="638"/>
    </row>
    <row r="17" spans="2:25" s="632" customFormat="1" ht="20.25" customHeight="1">
      <c r="B17" s="638" t="s">
        <v>396</v>
      </c>
      <c r="C17" s="634"/>
      <c r="D17" s="638"/>
    </row>
    <row r="18" spans="2:25" s="632" customFormat="1" ht="20.25" customHeight="1">
      <c r="B18" s="638"/>
      <c r="C18" s="634"/>
      <c r="D18" s="638"/>
    </row>
    <row r="19" spans="2:25" s="632" customFormat="1" ht="20.25" customHeight="1">
      <c r="B19" s="638" t="s">
        <v>695</v>
      </c>
      <c r="C19" s="634"/>
      <c r="D19" s="638"/>
    </row>
    <row r="20" spans="2:25" s="632" customFormat="1" ht="20.25" customHeight="1">
      <c r="B20" s="638"/>
      <c r="C20" s="634"/>
      <c r="D20" s="638"/>
    </row>
    <row r="21" spans="2:25" s="632" customFormat="1" ht="17.25" customHeight="1">
      <c r="B21" s="638" t="s">
        <v>696</v>
      </c>
      <c r="C21" s="638"/>
      <c r="D21" s="638"/>
    </row>
    <row r="22" spans="2:25" s="632" customFormat="1" ht="17.25" customHeight="1">
      <c r="B22" s="638" t="s">
        <v>697</v>
      </c>
      <c r="C22" s="638"/>
      <c r="D22" s="638"/>
    </row>
    <row r="23" spans="2:25" s="632" customFormat="1" ht="17.25" customHeight="1">
      <c r="B23" s="638"/>
      <c r="C23" s="638"/>
      <c r="D23" s="638"/>
    </row>
    <row r="24" spans="2:25" s="632" customFormat="1" ht="17.25" customHeight="1">
      <c r="B24" s="638"/>
      <c r="C24" s="640" t="s">
        <v>180</v>
      </c>
      <c r="D24" s="640" t="s">
        <v>496</v>
      </c>
    </row>
    <row r="25" spans="2:25" s="632" customFormat="1" ht="17.25" customHeight="1">
      <c r="B25" s="638"/>
      <c r="C25" s="640">
        <v>1</v>
      </c>
      <c r="D25" s="643" t="s">
        <v>370</v>
      </c>
    </row>
    <row r="26" spans="2:25" s="632" customFormat="1" ht="17.25" customHeight="1">
      <c r="B26" s="638"/>
      <c r="C26" s="640">
        <v>2</v>
      </c>
      <c r="D26" s="643" t="s">
        <v>629</v>
      </c>
      <c r="E26" s="632" t="s">
        <v>281</v>
      </c>
    </row>
    <row r="27" spans="2:25" s="632" customFormat="1" ht="17.25" customHeight="1">
      <c r="B27" s="638"/>
      <c r="C27" s="640">
        <v>3</v>
      </c>
      <c r="D27" s="643" t="s">
        <v>58</v>
      </c>
    </row>
    <row r="28" spans="2:25" s="632" customFormat="1" ht="17.25" customHeight="1">
      <c r="B28" s="638"/>
      <c r="C28" s="640">
        <v>4</v>
      </c>
      <c r="D28" s="643" t="s">
        <v>469</v>
      </c>
      <c r="E28" s="632" t="s">
        <v>723</v>
      </c>
    </row>
    <row r="29" spans="2:25" s="632" customFormat="1" ht="17.25" customHeight="1">
      <c r="B29" s="638"/>
      <c r="C29" s="641"/>
      <c r="D29" s="644"/>
    </row>
    <row r="30" spans="2:25" s="632" customFormat="1" ht="17.25" customHeight="1">
      <c r="B30" s="638" t="s">
        <v>698</v>
      </c>
      <c r="C30" s="638"/>
      <c r="D30" s="638"/>
      <c r="E30" s="633"/>
      <c r="F30" s="633"/>
    </row>
    <row r="31" spans="2:25" s="632" customFormat="1" ht="17.25" customHeight="1">
      <c r="B31" s="638" t="s">
        <v>699</v>
      </c>
      <c r="C31" s="638"/>
      <c r="D31" s="638"/>
      <c r="E31" s="633"/>
      <c r="F31" s="633"/>
    </row>
    <row r="32" spans="2:25" s="632" customFormat="1" ht="17.25" customHeight="1">
      <c r="B32" s="638"/>
      <c r="C32" s="638"/>
      <c r="D32" s="638"/>
      <c r="E32" s="633"/>
      <c r="F32" s="633"/>
      <c r="G32" s="647"/>
      <c r="H32" s="647"/>
      <c r="J32" s="647"/>
      <c r="K32" s="647"/>
      <c r="L32" s="647"/>
      <c r="M32" s="647"/>
      <c r="N32" s="647"/>
      <c r="O32" s="647"/>
      <c r="R32" s="647"/>
      <c r="S32" s="647"/>
      <c r="T32" s="647"/>
      <c r="W32" s="647"/>
      <c r="X32" s="647"/>
      <c r="Y32" s="647"/>
    </row>
    <row r="33" spans="2:51" s="632" customFormat="1" ht="17.25" customHeight="1">
      <c r="B33" s="638"/>
      <c r="C33" s="640" t="s">
        <v>456</v>
      </c>
      <c r="D33" s="640" t="s">
        <v>595</v>
      </c>
      <c r="E33" s="633"/>
      <c r="F33" s="633"/>
      <c r="G33" s="647"/>
      <c r="H33" s="647"/>
      <c r="J33" s="647"/>
      <c r="K33" s="647"/>
      <c r="L33" s="647"/>
      <c r="M33" s="647"/>
      <c r="N33" s="647"/>
      <c r="O33" s="647"/>
      <c r="R33" s="647"/>
      <c r="S33" s="647"/>
      <c r="T33" s="647"/>
      <c r="W33" s="647"/>
      <c r="X33" s="647"/>
      <c r="Y33" s="647"/>
    </row>
    <row r="34" spans="2:51" s="632" customFormat="1" ht="17.25" customHeight="1">
      <c r="B34" s="638"/>
      <c r="C34" s="640" t="s">
        <v>630</v>
      </c>
      <c r="D34" s="643" t="s">
        <v>717</v>
      </c>
      <c r="E34" s="633"/>
      <c r="F34" s="633"/>
      <c r="G34" s="647"/>
      <c r="H34" s="647"/>
      <c r="J34" s="647"/>
      <c r="K34" s="647"/>
      <c r="L34" s="647"/>
      <c r="M34" s="647"/>
      <c r="N34" s="647"/>
      <c r="O34" s="647"/>
      <c r="R34" s="647"/>
      <c r="S34" s="647"/>
      <c r="T34" s="647"/>
      <c r="W34" s="647"/>
      <c r="X34" s="647"/>
      <c r="Y34" s="647"/>
    </row>
    <row r="35" spans="2:51" s="632" customFormat="1" ht="17.25" customHeight="1">
      <c r="B35" s="638"/>
      <c r="C35" s="640" t="s">
        <v>711</v>
      </c>
      <c r="D35" s="643" t="s">
        <v>720</v>
      </c>
      <c r="E35" s="633"/>
      <c r="F35" s="633"/>
      <c r="G35" s="647"/>
      <c r="H35" s="647"/>
      <c r="J35" s="647"/>
      <c r="K35" s="647"/>
      <c r="L35" s="647"/>
      <c r="M35" s="647"/>
      <c r="N35" s="647"/>
      <c r="O35" s="647"/>
      <c r="R35" s="647"/>
      <c r="S35" s="647"/>
      <c r="T35" s="647"/>
      <c r="W35" s="647"/>
      <c r="X35" s="647"/>
      <c r="Y35" s="647"/>
    </row>
    <row r="36" spans="2:51" s="632" customFormat="1" ht="17.25" customHeight="1">
      <c r="B36" s="638"/>
      <c r="C36" s="640" t="s">
        <v>631</v>
      </c>
      <c r="D36" s="643" t="s">
        <v>423</v>
      </c>
      <c r="E36" s="633"/>
      <c r="F36" s="633"/>
      <c r="G36" s="647"/>
      <c r="H36" s="647"/>
      <c r="J36" s="647"/>
      <c r="K36" s="647"/>
      <c r="L36" s="647"/>
      <c r="M36" s="647"/>
      <c r="N36" s="647"/>
      <c r="O36" s="647"/>
      <c r="R36" s="647"/>
      <c r="S36" s="647"/>
      <c r="T36" s="647"/>
      <c r="W36" s="647"/>
      <c r="X36" s="647"/>
      <c r="Y36" s="647"/>
    </row>
    <row r="37" spans="2:51" s="632" customFormat="1" ht="17.25" customHeight="1">
      <c r="B37" s="638"/>
      <c r="C37" s="640" t="s">
        <v>712</v>
      </c>
      <c r="D37" s="643" t="s">
        <v>722</v>
      </c>
      <c r="E37" s="633"/>
      <c r="F37" s="633"/>
      <c r="G37" s="647"/>
      <c r="H37" s="647"/>
      <c r="J37" s="647"/>
      <c r="K37" s="647"/>
      <c r="L37" s="647"/>
      <c r="M37" s="647"/>
      <c r="N37" s="647"/>
      <c r="O37" s="647"/>
      <c r="R37" s="647"/>
      <c r="S37" s="647"/>
      <c r="T37" s="647"/>
      <c r="W37" s="647"/>
      <c r="X37" s="647"/>
      <c r="Y37" s="647"/>
    </row>
    <row r="38" spans="2:51" s="632" customFormat="1" ht="17.25" customHeight="1">
      <c r="B38" s="638"/>
      <c r="C38" s="638"/>
      <c r="D38" s="638"/>
      <c r="E38" s="633"/>
      <c r="F38" s="633"/>
      <c r="G38" s="647"/>
      <c r="H38" s="647"/>
      <c r="J38" s="647"/>
      <c r="K38" s="647"/>
      <c r="L38" s="647"/>
      <c r="M38" s="647"/>
      <c r="N38" s="647"/>
      <c r="O38" s="647"/>
      <c r="R38" s="647"/>
      <c r="S38" s="647"/>
      <c r="T38" s="647"/>
      <c r="W38" s="647"/>
      <c r="X38" s="647"/>
      <c r="Y38" s="647"/>
    </row>
    <row r="39" spans="2:51" s="632" customFormat="1" ht="17.25" customHeight="1">
      <c r="B39" s="638"/>
      <c r="C39" s="642" t="s">
        <v>713</v>
      </c>
      <c r="D39" s="638"/>
      <c r="E39" s="633"/>
      <c r="F39" s="633"/>
      <c r="G39" s="647"/>
      <c r="H39" s="647"/>
      <c r="J39" s="647"/>
      <c r="K39" s="647"/>
      <c r="L39" s="647"/>
      <c r="M39" s="647"/>
      <c r="N39" s="647"/>
      <c r="O39" s="647"/>
      <c r="R39" s="647"/>
      <c r="S39" s="647"/>
      <c r="T39" s="647"/>
      <c r="W39" s="647"/>
      <c r="X39" s="647"/>
      <c r="Y39" s="647"/>
    </row>
    <row r="40" spans="2:51" s="632" customFormat="1" ht="17.25" customHeight="1">
      <c r="B40" s="633"/>
      <c r="C40" s="638" t="s">
        <v>714</v>
      </c>
      <c r="D40" s="633"/>
      <c r="E40" s="633"/>
      <c r="F40" s="642"/>
      <c r="G40" s="647"/>
      <c r="H40" s="647"/>
      <c r="J40" s="647"/>
      <c r="K40" s="647"/>
      <c r="L40" s="647"/>
      <c r="M40" s="647"/>
      <c r="N40" s="647"/>
      <c r="O40" s="647"/>
      <c r="R40" s="647"/>
      <c r="S40" s="647"/>
      <c r="T40" s="647"/>
      <c r="W40" s="647"/>
      <c r="X40" s="647"/>
      <c r="Y40" s="647"/>
    </row>
    <row r="41" spans="2:51" s="632" customFormat="1" ht="17.25" customHeight="1">
      <c r="B41" s="633"/>
      <c r="C41" s="638" t="s">
        <v>117</v>
      </c>
      <c r="D41" s="633"/>
      <c r="E41" s="633"/>
      <c r="F41" s="638"/>
      <c r="G41" s="647"/>
      <c r="H41" s="647"/>
      <c r="J41" s="647"/>
      <c r="K41" s="647"/>
      <c r="L41" s="647"/>
      <c r="M41" s="647"/>
      <c r="N41" s="647"/>
      <c r="O41" s="647"/>
      <c r="R41" s="647"/>
      <c r="S41" s="647"/>
      <c r="T41" s="647"/>
      <c r="W41" s="647"/>
      <c r="X41" s="647"/>
      <c r="Y41" s="647"/>
    </row>
    <row r="42" spans="2:51" s="632" customFormat="1" ht="17.25" customHeight="1">
      <c r="B42" s="638"/>
      <c r="C42" s="638"/>
      <c r="D42" s="638"/>
      <c r="E42" s="642"/>
      <c r="F42" s="647"/>
      <c r="G42" s="647"/>
      <c r="H42" s="647"/>
      <c r="J42" s="647"/>
      <c r="K42" s="647"/>
      <c r="L42" s="647"/>
      <c r="M42" s="647"/>
      <c r="N42" s="647"/>
      <c r="O42" s="647"/>
      <c r="R42" s="647"/>
      <c r="S42" s="647"/>
      <c r="T42" s="647"/>
      <c r="W42" s="647"/>
      <c r="X42" s="647"/>
      <c r="Y42" s="647"/>
    </row>
    <row r="43" spans="2:51" s="632" customFormat="1" ht="17.25" customHeight="1">
      <c r="B43" s="638" t="s">
        <v>27</v>
      </c>
      <c r="C43" s="638"/>
      <c r="D43" s="638"/>
    </row>
    <row r="44" spans="2:51" s="632" customFormat="1" ht="17.25" customHeight="1">
      <c r="B44" s="638" t="s">
        <v>305</v>
      </c>
      <c r="C44" s="638"/>
      <c r="D44" s="638"/>
    </row>
    <row r="45" spans="2:51" s="632" customFormat="1" ht="17.25" customHeight="1">
      <c r="B45" s="639" t="s">
        <v>157</v>
      </c>
      <c r="C45" s="633"/>
      <c r="D45" s="633"/>
      <c r="E45" s="645"/>
      <c r="F45" s="645"/>
      <c r="G45" s="645"/>
      <c r="H45" s="645"/>
      <c r="I45" s="645"/>
      <c r="J45" s="645"/>
      <c r="K45" s="645"/>
      <c r="L45" s="645"/>
      <c r="M45" s="645"/>
      <c r="N45" s="645"/>
      <c r="O45" s="649"/>
      <c r="P45" s="649"/>
      <c r="Q45" s="645"/>
      <c r="R45" s="649"/>
      <c r="S45" s="645"/>
      <c r="T45" s="645"/>
      <c r="U45" s="649"/>
      <c r="Y45" s="645"/>
      <c r="Z45" s="645"/>
      <c r="AA45" s="645"/>
      <c r="AB45" s="645"/>
      <c r="AD45" s="645"/>
      <c r="AE45" s="649"/>
      <c r="AF45" s="649"/>
      <c r="AG45" s="649"/>
      <c r="AH45" s="649"/>
      <c r="AI45" s="650"/>
      <c r="AJ45" s="649"/>
      <c r="AK45" s="649"/>
      <c r="AL45" s="649"/>
      <c r="AM45" s="649"/>
      <c r="AN45" s="649"/>
      <c r="AO45" s="649"/>
      <c r="AP45" s="649"/>
      <c r="AQ45" s="649"/>
      <c r="AR45" s="649"/>
      <c r="AS45" s="649"/>
      <c r="AT45" s="649"/>
      <c r="AU45" s="649"/>
      <c r="AV45" s="649"/>
      <c r="AW45" s="649"/>
      <c r="AX45" s="649"/>
      <c r="AY45" s="650"/>
    </row>
    <row r="46" spans="2:51" s="632" customFormat="1" ht="17.25" customHeight="1"/>
    <row r="47" spans="2:51" s="632" customFormat="1" ht="17.25" customHeight="1">
      <c r="B47" s="638" t="s">
        <v>700</v>
      </c>
      <c r="C47" s="638"/>
    </row>
    <row r="48" spans="2:51" s="632" customFormat="1" ht="17.25" customHeight="1">
      <c r="B48" s="638"/>
      <c r="C48" s="638"/>
    </row>
    <row r="49" spans="2:54" s="632" customFormat="1" ht="17.25" customHeight="1">
      <c r="B49" s="638" t="s">
        <v>701</v>
      </c>
      <c r="C49" s="638"/>
    </row>
    <row r="50" spans="2:54" s="632" customFormat="1" ht="17.25" customHeight="1">
      <c r="B50" s="638" t="s">
        <v>322</v>
      </c>
      <c r="C50" s="638"/>
    </row>
    <row r="51" spans="2:54" s="632" customFormat="1" ht="17.25" customHeight="1">
      <c r="B51" s="638"/>
      <c r="C51" s="638"/>
    </row>
    <row r="52" spans="2:54" s="632" customFormat="1" ht="17.25" customHeight="1">
      <c r="B52" s="638" t="s">
        <v>702</v>
      </c>
      <c r="C52" s="638"/>
    </row>
    <row r="53" spans="2:54" s="632" customFormat="1" ht="17.25" customHeight="1">
      <c r="B53" s="638" t="s">
        <v>610</v>
      </c>
      <c r="C53" s="638"/>
    </row>
    <row r="54" spans="2:54" s="632" customFormat="1" ht="17.25" customHeight="1">
      <c r="B54" s="638"/>
      <c r="C54" s="638"/>
    </row>
    <row r="55" spans="2:54" s="632" customFormat="1" ht="17.25" customHeight="1">
      <c r="B55" s="638" t="s">
        <v>418</v>
      </c>
      <c r="C55" s="638"/>
      <c r="D55" s="638"/>
    </row>
    <row r="56" spans="2:54" s="632" customFormat="1" ht="17.25" customHeight="1">
      <c r="B56" s="638"/>
      <c r="C56" s="638"/>
      <c r="D56" s="638"/>
    </row>
    <row r="57" spans="2:54" s="632" customFormat="1" ht="17.25" customHeight="1">
      <c r="B57" s="633" t="s">
        <v>483</v>
      </c>
      <c r="C57" s="633"/>
      <c r="D57" s="638"/>
    </row>
    <row r="58" spans="2:54" s="632" customFormat="1" ht="17.25" customHeight="1">
      <c r="B58" s="633" t="s">
        <v>703</v>
      </c>
      <c r="C58" s="633"/>
      <c r="D58" s="638"/>
    </row>
    <row r="59" spans="2:54" s="632" customFormat="1" ht="17.25" customHeight="1">
      <c r="B59" s="633" t="s">
        <v>704</v>
      </c>
    </row>
    <row r="60" spans="2:54" s="632" customFormat="1" ht="17.25" customHeight="1">
      <c r="B60" s="633"/>
    </row>
    <row r="61" spans="2:54" s="632" customFormat="1" ht="17.25" customHeight="1">
      <c r="B61" s="632" t="s">
        <v>188</v>
      </c>
      <c r="E61" s="646"/>
      <c r="F61" s="646"/>
      <c r="G61" s="646"/>
      <c r="H61" s="646"/>
      <c r="I61" s="646"/>
      <c r="J61" s="646"/>
      <c r="K61" s="646"/>
      <c r="L61" s="648"/>
      <c r="M61" s="633" t="s">
        <v>329</v>
      </c>
      <c r="N61" s="646"/>
      <c r="O61" s="646"/>
      <c r="P61" s="646"/>
      <c r="Q61" s="646"/>
      <c r="R61" s="646"/>
      <c r="S61" s="646"/>
      <c r="T61" s="646"/>
      <c r="U61" s="646"/>
      <c r="V61" s="646"/>
      <c r="W61" s="646"/>
      <c r="X61" s="646"/>
      <c r="Y61" s="646"/>
      <c r="Z61" s="646"/>
      <c r="AA61" s="646"/>
      <c r="AB61" s="646"/>
      <c r="AC61" s="646"/>
      <c r="AD61" s="646"/>
      <c r="AE61" s="646"/>
      <c r="AF61" s="646"/>
      <c r="AG61" s="646"/>
      <c r="AH61" s="646"/>
      <c r="AI61" s="646"/>
      <c r="AJ61" s="646"/>
      <c r="AK61" s="646"/>
      <c r="AL61" s="646"/>
      <c r="AM61" s="646"/>
      <c r="AN61" s="646"/>
      <c r="AO61" s="646"/>
      <c r="AP61" s="646"/>
      <c r="AQ61" s="646"/>
      <c r="AR61" s="646"/>
      <c r="AS61" s="646"/>
      <c r="AT61" s="646"/>
      <c r="AU61" s="646"/>
      <c r="AV61" s="646"/>
      <c r="AW61" s="646"/>
      <c r="AX61" s="646"/>
    </row>
    <row r="62" spans="2:54" s="632" customFormat="1" ht="17.25" customHeight="1">
      <c r="E62" s="646"/>
      <c r="F62" s="646"/>
      <c r="G62" s="646"/>
      <c r="H62" s="646"/>
      <c r="I62" s="646"/>
      <c r="J62" s="646"/>
      <c r="K62" s="646"/>
      <c r="L62" s="646"/>
      <c r="M62" s="646"/>
      <c r="N62" s="646"/>
      <c r="O62" s="646"/>
      <c r="P62" s="646"/>
      <c r="Q62" s="646"/>
      <c r="R62" s="646"/>
      <c r="S62" s="646"/>
      <c r="T62" s="646"/>
      <c r="U62" s="646"/>
      <c r="V62" s="646"/>
      <c r="W62" s="646"/>
      <c r="X62" s="646"/>
      <c r="Y62" s="646"/>
      <c r="Z62" s="646"/>
      <c r="AA62" s="646"/>
      <c r="AB62" s="646"/>
      <c r="AC62" s="646"/>
      <c r="AD62" s="646"/>
      <c r="AE62" s="646"/>
      <c r="AF62" s="646"/>
      <c r="AG62" s="646"/>
      <c r="AH62" s="646"/>
      <c r="AI62" s="646"/>
      <c r="AJ62" s="646"/>
      <c r="AK62" s="646"/>
      <c r="AL62" s="646"/>
      <c r="AM62" s="646"/>
      <c r="AN62" s="646"/>
      <c r="AO62" s="646"/>
      <c r="AP62" s="646"/>
      <c r="AQ62" s="646"/>
      <c r="AR62" s="646"/>
      <c r="AS62" s="646"/>
      <c r="AT62" s="646"/>
      <c r="AU62" s="646"/>
      <c r="AV62" s="646"/>
      <c r="AW62" s="646"/>
      <c r="AX62" s="646"/>
    </row>
    <row r="63" spans="2:54" s="632" customFormat="1" ht="17.25" customHeight="1">
      <c r="B63" s="632" t="s">
        <v>572</v>
      </c>
      <c r="E63" s="646"/>
      <c r="F63" s="646"/>
      <c r="G63" s="646"/>
      <c r="H63" s="646"/>
      <c r="I63" s="646"/>
      <c r="J63" s="646"/>
      <c r="K63" s="646"/>
      <c r="L63" s="646"/>
      <c r="M63" s="646"/>
      <c r="N63" s="646"/>
      <c r="O63" s="646"/>
      <c r="P63" s="646"/>
      <c r="Q63" s="646"/>
      <c r="R63" s="646"/>
      <c r="S63" s="646"/>
      <c r="T63" s="646"/>
      <c r="U63" s="646"/>
      <c r="V63" s="646"/>
      <c r="W63" s="646"/>
      <c r="X63" s="646"/>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row>
    <row r="64" spans="2:54" s="632" customFormat="1" ht="17.25" customHeight="1">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6"/>
      <c r="AH64" s="646"/>
      <c r="AI64" s="646"/>
      <c r="AJ64" s="646"/>
      <c r="AK64" s="646"/>
      <c r="AL64" s="646"/>
      <c r="AM64" s="646"/>
      <c r="AN64" s="646"/>
      <c r="AO64" s="646"/>
      <c r="AP64" s="646"/>
      <c r="AQ64" s="646"/>
      <c r="AR64" s="646"/>
      <c r="AS64" s="646"/>
      <c r="AT64" s="646"/>
      <c r="AU64" s="646"/>
      <c r="AV64" s="646"/>
      <c r="AW64" s="646"/>
      <c r="AX64" s="646"/>
      <c r="AY64" s="646"/>
      <c r="AZ64" s="646"/>
      <c r="BA64" s="646"/>
      <c r="BB64" s="646"/>
    </row>
    <row r="65" spans="2:71" s="632" customFormat="1" ht="17.25" customHeight="1">
      <c r="B65" s="632" t="s">
        <v>705</v>
      </c>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c r="AJ65" s="646"/>
      <c r="AK65" s="646"/>
      <c r="AL65" s="646"/>
      <c r="AM65" s="646"/>
      <c r="AN65" s="646"/>
      <c r="AO65" s="646"/>
      <c r="AP65" s="646"/>
      <c r="AQ65" s="646"/>
      <c r="AR65" s="646"/>
      <c r="AS65" s="646"/>
      <c r="AT65" s="646"/>
      <c r="AU65" s="646"/>
      <c r="AV65" s="646"/>
      <c r="AW65" s="646"/>
      <c r="AX65" s="646"/>
      <c r="AY65" s="646"/>
      <c r="AZ65" s="646"/>
      <c r="BA65" s="646"/>
      <c r="BB65" s="646"/>
    </row>
    <row r="66" spans="2:71" s="632" customFormat="1" ht="17.25" customHeight="1">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6"/>
      <c r="AI66" s="646"/>
      <c r="AJ66" s="646"/>
      <c r="AK66" s="646"/>
      <c r="AL66" s="646"/>
      <c r="AM66" s="646"/>
      <c r="AN66" s="646"/>
      <c r="AO66" s="646"/>
      <c r="AP66" s="646"/>
      <c r="AQ66" s="646"/>
      <c r="AR66" s="646"/>
      <c r="AS66" s="646"/>
      <c r="AT66" s="646"/>
      <c r="AU66" s="646"/>
      <c r="AV66" s="646"/>
      <c r="AW66" s="646"/>
      <c r="AX66" s="646"/>
      <c r="AY66" s="646"/>
      <c r="AZ66" s="646"/>
      <c r="BA66" s="646"/>
      <c r="BB66" s="646"/>
    </row>
    <row r="67" spans="2:71" s="632" customFormat="1" ht="17.25" customHeight="1">
      <c r="B67" s="632" t="s">
        <v>182</v>
      </c>
      <c r="BL67" s="651"/>
      <c r="BM67" s="652"/>
      <c r="BN67" s="651"/>
      <c r="BO67" s="651"/>
      <c r="BP67" s="651"/>
      <c r="BQ67" s="653"/>
      <c r="BR67" s="654"/>
      <c r="BS67" s="654"/>
    </row>
    <row r="68" spans="2:71" s="632" customFormat="1" ht="17.25" customHeight="1">
      <c r="E68" s="646"/>
      <c r="F68" s="646"/>
      <c r="G68" s="646"/>
      <c r="H68" s="646"/>
      <c r="I68" s="646"/>
      <c r="J68" s="646"/>
      <c r="K68" s="646"/>
      <c r="L68" s="646"/>
      <c r="M68" s="646"/>
      <c r="N68" s="646"/>
      <c r="O68" s="646"/>
      <c r="P68" s="646"/>
      <c r="Q68" s="646"/>
      <c r="R68" s="646"/>
      <c r="S68" s="646"/>
      <c r="T68" s="646"/>
      <c r="U68" s="646"/>
      <c r="V68" s="646"/>
      <c r="W68" s="646"/>
      <c r="X68" s="646"/>
      <c r="Y68" s="646"/>
      <c r="Z68" s="646"/>
      <c r="AA68" s="646"/>
      <c r="AB68" s="646"/>
      <c r="AC68" s="646"/>
      <c r="AD68" s="646"/>
      <c r="AE68" s="646"/>
      <c r="AF68" s="646"/>
      <c r="AG68" s="646"/>
      <c r="AH68" s="646"/>
      <c r="AI68" s="646"/>
      <c r="AJ68" s="646"/>
      <c r="AK68" s="646"/>
      <c r="AL68" s="646"/>
      <c r="AM68" s="646"/>
      <c r="AN68" s="646"/>
      <c r="AO68" s="646"/>
      <c r="AP68" s="646"/>
      <c r="AQ68" s="646"/>
      <c r="AR68" s="646"/>
      <c r="AS68" s="646"/>
      <c r="AT68" s="646"/>
      <c r="AU68" s="646"/>
      <c r="AV68" s="646"/>
      <c r="AW68" s="646"/>
      <c r="AX68" s="646"/>
    </row>
    <row r="69" spans="2:71" ht="17.25" customHeight="1">
      <c r="B69" s="632" t="s">
        <v>706</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N5"/>
  </mergeCells>
  <phoneticPr fontId="34"/>
  <pageMargins left="0.70866141732283472" right="0.70866141732283472" top="0.74803149606299213" bottom="0.35433070866141736" header="0.31496062992125984" footer="0.31496062992125984"/>
  <pageSetup paperSize="9" scale="48"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9" tint="0.8"/>
  </sheetPr>
  <dimension ref="B1:BM136"/>
  <sheetViews>
    <sheetView showGridLines="0" view="pageBreakPreview" zoomScale="70" zoomScaleNormal="55" zoomScaleSheetLayoutView="70" workbookViewId="0">
      <selection activeCell="B1" sqref="B1"/>
    </sheetView>
  </sheetViews>
  <sheetFormatPr defaultColWidth="4.5" defaultRowHeight="14.25"/>
  <cols>
    <col min="1" max="1" width="0.875" style="655" customWidth="1"/>
    <col min="2" max="5" width="5.75" style="655" customWidth="1"/>
    <col min="6" max="7" width="5.75" style="655" hidden="1" customWidth="1"/>
    <col min="8" max="8" width="5.75" style="655" customWidth="1"/>
    <col min="9" max="12" width="7.83203125" style="655" customWidth="1"/>
    <col min="13" max="14" width="14.83203125" style="655" customWidth="1"/>
    <col min="15" max="15" width="20" style="655" customWidth="1"/>
    <col min="16" max="20" width="8" style="655" customWidth="1"/>
    <col min="21" max="51" width="7.33203125" style="655" customWidth="1"/>
    <col min="52" max="60" width="8" style="655" customWidth="1"/>
    <col min="61" max="61" width="1.125" style="655" customWidth="1"/>
    <col min="62" max="16384" width="4.5" style="655"/>
  </cols>
  <sheetData>
    <row r="1" spans="2:65" s="656" customFormat="1" ht="20.25" customHeight="1">
      <c r="C1" s="671" t="s">
        <v>751</v>
      </c>
      <c r="D1" s="671"/>
      <c r="E1" s="671"/>
      <c r="F1" s="671"/>
      <c r="G1" s="671"/>
      <c r="H1" s="671"/>
      <c r="K1" s="715" t="s">
        <v>594</v>
      </c>
      <c r="N1" s="671"/>
      <c r="O1" s="671"/>
      <c r="P1" s="671"/>
      <c r="Q1" s="671"/>
      <c r="R1" s="671"/>
      <c r="S1" s="671"/>
      <c r="T1" s="671"/>
      <c r="U1" s="671"/>
      <c r="AQ1" s="741" t="s">
        <v>272</v>
      </c>
      <c r="AR1" s="855" t="s">
        <v>612</v>
      </c>
      <c r="AS1" s="857"/>
      <c r="AT1" s="857"/>
      <c r="AU1" s="857"/>
      <c r="AV1" s="857"/>
      <c r="AW1" s="857"/>
      <c r="AX1" s="857"/>
      <c r="AY1" s="857"/>
      <c r="AZ1" s="857"/>
      <c r="BA1" s="857"/>
      <c r="BB1" s="857"/>
      <c r="BC1" s="857"/>
      <c r="BD1" s="857"/>
      <c r="BE1" s="857"/>
      <c r="BF1" s="857"/>
      <c r="BG1" s="857"/>
      <c r="BH1" s="741" t="s">
        <v>291</v>
      </c>
    </row>
    <row r="2" spans="2:65" s="657" customFormat="1" ht="20.25" customHeight="1">
      <c r="H2" s="715"/>
      <c r="K2" s="715"/>
      <c r="L2" s="715"/>
      <c r="N2" s="741"/>
      <c r="O2" s="741"/>
      <c r="P2" s="741"/>
      <c r="Q2" s="741"/>
      <c r="R2" s="741"/>
      <c r="S2" s="741"/>
      <c r="T2" s="741"/>
      <c r="U2" s="741"/>
      <c r="Z2" s="741" t="s">
        <v>602</v>
      </c>
      <c r="AA2" s="822">
        <v>3</v>
      </c>
      <c r="AB2" s="822"/>
      <c r="AC2" s="741" t="s">
        <v>189</v>
      </c>
      <c r="AD2" s="517">
        <f>IF(AA2=0,"",YEAR(DATE(2018+AA2,1,1)))</f>
        <v>2021</v>
      </c>
      <c r="AE2" s="517"/>
      <c r="AF2" s="847" t="s">
        <v>604</v>
      </c>
      <c r="AG2" s="847" t="s">
        <v>605</v>
      </c>
      <c r="AH2" s="822">
        <v>4</v>
      </c>
      <c r="AI2" s="822"/>
      <c r="AJ2" s="847" t="s">
        <v>79</v>
      </c>
      <c r="AQ2" s="741" t="s">
        <v>609</v>
      </c>
      <c r="AR2" s="822" t="s">
        <v>613</v>
      </c>
      <c r="AS2" s="822"/>
      <c r="AT2" s="822"/>
      <c r="AU2" s="822"/>
      <c r="AV2" s="822"/>
      <c r="AW2" s="822"/>
      <c r="AX2" s="822"/>
      <c r="AY2" s="822"/>
      <c r="AZ2" s="822"/>
      <c r="BA2" s="822"/>
      <c r="BB2" s="822"/>
      <c r="BC2" s="822"/>
      <c r="BD2" s="822"/>
      <c r="BE2" s="822"/>
      <c r="BF2" s="822"/>
      <c r="BG2" s="822"/>
      <c r="BH2" s="741" t="s">
        <v>291</v>
      </c>
      <c r="BI2" s="741"/>
      <c r="BJ2" s="741"/>
      <c r="BK2" s="741"/>
    </row>
    <row r="3" spans="2:65" s="657" customFormat="1" ht="20.25" customHeight="1">
      <c r="H3" s="715"/>
      <c r="K3" s="715"/>
      <c r="M3" s="741"/>
      <c r="N3" s="741"/>
      <c r="O3" s="741"/>
      <c r="P3" s="741"/>
      <c r="Q3" s="741"/>
      <c r="R3" s="741"/>
      <c r="S3" s="741"/>
      <c r="AA3" s="823"/>
      <c r="AB3" s="823"/>
      <c r="AC3" s="845"/>
      <c r="AD3" s="846"/>
      <c r="AE3" s="845"/>
      <c r="BB3" s="892" t="s">
        <v>118</v>
      </c>
      <c r="BC3" s="904" t="s">
        <v>623</v>
      </c>
      <c r="BD3" s="910"/>
      <c r="BE3" s="910"/>
      <c r="BF3" s="921"/>
      <c r="BG3" s="741"/>
    </row>
    <row r="4" spans="2:65" s="657" customFormat="1" ht="20.25" customHeight="1">
      <c r="H4" s="715"/>
      <c r="K4" s="715"/>
      <c r="M4" s="741"/>
      <c r="N4" s="741"/>
      <c r="O4" s="741"/>
      <c r="P4" s="741"/>
      <c r="Q4" s="741"/>
      <c r="R4" s="741"/>
      <c r="S4" s="741"/>
      <c r="AA4" s="823"/>
      <c r="AB4" s="823"/>
      <c r="AC4" s="845"/>
      <c r="AD4" s="846"/>
      <c r="AE4" s="845"/>
      <c r="BB4" s="892" t="s">
        <v>622</v>
      </c>
      <c r="BC4" s="904" t="s">
        <v>487</v>
      </c>
      <c r="BD4" s="910"/>
      <c r="BE4" s="910"/>
      <c r="BF4" s="921"/>
      <c r="BG4" s="741"/>
    </row>
    <row r="5" spans="2:65" s="657" customFormat="1" ht="5.0999999999999996" customHeight="1">
      <c r="H5" s="715"/>
      <c r="K5" s="715"/>
      <c r="M5" s="741"/>
      <c r="N5" s="741"/>
      <c r="O5" s="741"/>
      <c r="P5" s="741"/>
      <c r="Q5" s="741"/>
      <c r="R5" s="741"/>
      <c r="S5" s="741"/>
      <c r="AA5" s="517"/>
      <c r="AB5" s="517"/>
      <c r="AH5" s="656"/>
      <c r="AI5" s="656"/>
      <c r="AJ5" s="656"/>
      <c r="AK5" s="656"/>
      <c r="AL5" s="656"/>
      <c r="AM5" s="656"/>
      <c r="AN5" s="656"/>
      <c r="AO5" s="656"/>
      <c r="AP5" s="656"/>
      <c r="AQ5" s="656"/>
      <c r="AR5" s="656"/>
      <c r="AS5" s="656"/>
      <c r="AT5" s="656"/>
      <c r="AU5" s="656"/>
      <c r="AV5" s="656"/>
      <c r="AW5" s="656"/>
      <c r="AX5" s="656"/>
      <c r="AY5" s="656"/>
      <c r="AZ5" s="656"/>
      <c r="BA5" s="656"/>
      <c r="BB5" s="656"/>
      <c r="BC5" s="656"/>
      <c r="BD5" s="656"/>
      <c r="BE5" s="656"/>
      <c r="BF5" s="922"/>
      <c r="BG5" s="922"/>
    </row>
    <row r="6" spans="2:65" s="657" customFormat="1" ht="21" customHeight="1">
      <c r="B6" s="658"/>
      <c r="C6" s="672"/>
      <c r="D6" s="672"/>
      <c r="E6" s="672"/>
      <c r="F6" s="672"/>
      <c r="G6" s="672"/>
      <c r="H6" s="672"/>
      <c r="I6" s="716"/>
      <c r="J6" s="716"/>
      <c r="K6" s="716"/>
      <c r="L6" s="674"/>
      <c r="M6" s="716"/>
      <c r="N6" s="716"/>
      <c r="O6" s="716"/>
      <c r="P6" s="757"/>
      <c r="Q6" s="757"/>
      <c r="R6" s="757"/>
      <c r="S6" s="757"/>
      <c r="T6" s="757"/>
      <c r="U6" s="757"/>
      <c r="V6" s="757"/>
      <c r="W6" s="757"/>
      <c r="X6" s="757"/>
      <c r="Y6" s="757"/>
      <c r="Z6" s="757"/>
      <c r="AA6" s="757"/>
      <c r="AB6" s="757"/>
      <c r="AC6" s="757"/>
      <c r="AD6" s="757"/>
      <c r="AE6" s="757"/>
      <c r="AF6" s="757"/>
      <c r="AG6" s="757"/>
      <c r="AH6" s="850"/>
      <c r="AI6" s="850"/>
      <c r="AJ6" s="850"/>
      <c r="AK6" s="850"/>
      <c r="AL6" s="850" t="s">
        <v>607</v>
      </c>
      <c r="AN6" s="656"/>
      <c r="AO6" s="656"/>
      <c r="AP6" s="656"/>
      <c r="AQ6" s="656"/>
      <c r="AR6" s="656"/>
      <c r="AS6" s="656"/>
      <c r="AU6" s="859"/>
      <c r="AV6" s="859"/>
      <c r="AW6" s="860"/>
      <c r="AX6" s="656"/>
      <c r="AY6" s="861">
        <v>40</v>
      </c>
      <c r="AZ6" s="866"/>
      <c r="BA6" s="860" t="s">
        <v>485</v>
      </c>
      <c r="BB6" s="656"/>
      <c r="BC6" s="861">
        <v>160</v>
      </c>
      <c r="BD6" s="866"/>
      <c r="BE6" s="860" t="s">
        <v>627</v>
      </c>
      <c r="BF6" s="656"/>
      <c r="BG6" s="922"/>
    </row>
    <row r="7" spans="2:65" s="657" customFormat="1" ht="5.0999999999999996" customHeight="1">
      <c r="B7" s="658"/>
      <c r="C7" s="673"/>
      <c r="D7" s="673"/>
      <c r="E7" s="673"/>
      <c r="F7" s="673"/>
      <c r="G7" s="673"/>
      <c r="H7" s="716"/>
      <c r="I7" s="716"/>
      <c r="J7" s="716"/>
      <c r="K7" s="716"/>
      <c r="L7" s="716"/>
      <c r="M7" s="716"/>
      <c r="N7" s="716"/>
      <c r="O7" s="716"/>
      <c r="P7" s="757"/>
      <c r="Q7" s="757"/>
      <c r="R7" s="757"/>
      <c r="S7" s="757"/>
      <c r="T7" s="757"/>
      <c r="U7" s="757"/>
      <c r="V7" s="757"/>
      <c r="W7" s="757"/>
      <c r="X7" s="757"/>
      <c r="Y7" s="757"/>
      <c r="Z7" s="757"/>
      <c r="AA7" s="757"/>
      <c r="AB7" s="757"/>
      <c r="AC7" s="757"/>
      <c r="AD7" s="757"/>
      <c r="AE7" s="757"/>
      <c r="AF7" s="757"/>
      <c r="AG7" s="757"/>
      <c r="AH7" s="850"/>
      <c r="AI7" s="850"/>
      <c r="AJ7" s="850"/>
      <c r="AK7" s="850"/>
      <c r="AL7" s="850"/>
      <c r="AM7" s="850"/>
      <c r="AN7" s="850"/>
      <c r="AO7" s="850"/>
      <c r="AP7" s="850"/>
      <c r="AQ7" s="850"/>
      <c r="AR7" s="850"/>
      <c r="AS7" s="850"/>
      <c r="AT7" s="850"/>
      <c r="AU7" s="850"/>
      <c r="AV7" s="850"/>
      <c r="AW7" s="850"/>
      <c r="AX7" s="850"/>
      <c r="AY7" s="850"/>
      <c r="AZ7" s="850"/>
      <c r="BA7" s="850"/>
      <c r="BB7" s="850"/>
      <c r="BC7" s="850"/>
      <c r="BD7" s="850"/>
      <c r="BE7" s="850"/>
      <c r="BF7" s="879"/>
      <c r="BG7" s="879"/>
      <c r="BH7" s="757"/>
    </row>
    <row r="8" spans="2:65" s="657" customFormat="1" ht="21" customHeight="1">
      <c r="B8" s="659"/>
      <c r="C8" s="674"/>
      <c r="D8" s="674"/>
      <c r="E8" s="674"/>
      <c r="F8" s="674"/>
      <c r="G8" s="674"/>
      <c r="H8" s="716"/>
      <c r="I8" s="716"/>
      <c r="J8" s="716"/>
      <c r="K8" s="716"/>
      <c r="L8" s="716"/>
      <c r="M8" s="716"/>
      <c r="N8" s="716"/>
      <c r="O8" s="716"/>
      <c r="P8" s="757"/>
      <c r="Q8" s="757"/>
      <c r="R8" s="757"/>
      <c r="S8" s="757"/>
      <c r="T8" s="757"/>
      <c r="U8" s="757"/>
      <c r="V8" s="757"/>
      <c r="W8" s="757"/>
      <c r="X8" s="757"/>
      <c r="Y8" s="757"/>
      <c r="Z8" s="757"/>
      <c r="AA8" s="757"/>
      <c r="AB8" s="757"/>
      <c r="AC8" s="757"/>
      <c r="AD8" s="757"/>
      <c r="AE8" s="757"/>
      <c r="AF8" s="757"/>
      <c r="AG8" s="757"/>
      <c r="AH8" s="851"/>
      <c r="AI8" s="851"/>
      <c r="AJ8" s="851"/>
      <c r="AK8" s="672"/>
      <c r="AL8" s="781"/>
      <c r="AM8" s="850"/>
      <c r="AN8" s="836"/>
      <c r="AO8" s="658"/>
      <c r="AP8" s="717"/>
      <c r="AQ8" s="717"/>
      <c r="AR8" s="717"/>
      <c r="AS8" s="858"/>
      <c r="AT8" s="858"/>
      <c r="AU8" s="850"/>
      <c r="AV8" s="717"/>
      <c r="AW8" s="717"/>
      <c r="AX8" s="674"/>
      <c r="AY8" s="850"/>
      <c r="AZ8" s="850" t="s">
        <v>620</v>
      </c>
      <c r="BA8" s="850"/>
      <c r="BB8" s="850"/>
      <c r="BC8" s="905">
        <f>DAY(EOMONTH(DATE(AD2,AH2,1),0))</f>
        <v>30</v>
      </c>
      <c r="BD8" s="911"/>
      <c r="BE8" s="850" t="s">
        <v>434</v>
      </c>
      <c r="BF8" s="850"/>
      <c r="BG8" s="850"/>
      <c r="BH8" s="757"/>
      <c r="BK8" s="741"/>
      <c r="BL8" s="741"/>
      <c r="BM8" s="741"/>
    </row>
    <row r="9" spans="2:65" s="657" customFormat="1" ht="4.5" customHeight="1">
      <c r="B9" s="659"/>
      <c r="C9" s="675"/>
      <c r="D9" s="675"/>
      <c r="E9" s="675"/>
      <c r="F9" s="675"/>
      <c r="G9" s="675"/>
      <c r="H9" s="717"/>
      <c r="I9" s="717"/>
      <c r="J9" s="717"/>
      <c r="K9" s="717"/>
      <c r="L9" s="717"/>
      <c r="M9" s="717"/>
      <c r="N9" s="717"/>
      <c r="O9" s="717"/>
      <c r="P9" s="757"/>
      <c r="Q9" s="757"/>
      <c r="R9" s="757"/>
      <c r="S9" s="757"/>
      <c r="T9" s="757"/>
      <c r="U9" s="757"/>
      <c r="V9" s="757"/>
      <c r="W9" s="757"/>
      <c r="X9" s="757"/>
      <c r="Y9" s="757"/>
      <c r="Z9" s="757"/>
      <c r="AA9" s="757"/>
      <c r="AB9" s="757"/>
      <c r="AC9" s="757"/>
      <c r="AD9" s="757"/>
      <c r="AE9" s="757"/>
      <c r="AF9" s="757"/>
      <c r="AG9" s="757"/>
      <c r="AH9" s="673"/>
      <c r="AI9" s="672"/>
      <c r="AJ9" s="770"/>
      <c r="AK9" s="851"/>
      <c r="AL9" s="672"/>
      <c r="AM9" s="672"/>
      <c r="AN9" s="672"/>
      <c r="AO9" s="672"/>
      <c r="AP9" s="770"/>
      <c r="AQ9" s="850"/>
      <c r="AR9" s="856"/>
      <c r="AS9" s="856"/>
      <c r="AT9" s="856"/>
      <c r="AU9" s="850"/>
      <c r="AV9" s="850"/>
      <c r="AW9" s="850"/>
      <c r="AX9" s="850"/>
      <c r="AY9" s="850"/>
      <c r="AZ9" s="850"/>
      <c r="BA9" s="850"/>
      <c r="BB9" s="850"/>
      <c r="BC9" s="850"/>
      <c r="BD9" s="850"/>
      <c r="BE9" s="850"/>
      <c r="BF9" s="850"/>
      <c r="BG9" s="850"/>
      <c r="BH9" s="757"/>
      <c r="BK9" s="741"/>
      <c r="BL9" s="741"/>
      <c r="BM9" s="741"/>
    </row>
    <row r="10" spans="2:65" s="657" customFormat="1" ht="21" customHeight="1">
      <c r="B10" s="659"/>
      <c r="C10" s="675"/>
      <c r="D10" s="675"/>
      <c r="E10" s="675"/>
      <c r="F10" s="675"/>
      <c r="G10" s="675"/>
      <c r="H10" s="717"/>
      <c r="I10" s="717"/>
      <c r="J10" s="717"/>
      <c r="K10" s="717"/>
      <c r="L10" s="717"/>
      <c r="M10" s="717"/>
      <c r="N10" s="717"/>
      <c r="O10" s="717"/>
      <c r="P10" s="757"/>
      <c r="Q10" s="757"/>
      <c r="R10" s="757"/>
      <c r="S10" s="757"/>
      <c r="T10" s="757"/>
      <c r="U10" s="757"/>
      <c r="V10" s="757"/>
      <c r="W10" s="757"/>
      <c r="X10" s="757"/>
      <c r="Y10" s="757"/>
      <c r="Z10" s="757"/>
      <c r="AA10" s="757"/>
      <c r="AB10" s="757"/>
      <c r="AC10" s="757"/>
      <c r="AD10" s="757"/>
      <c r="AE10" s="757"/>
      <c r="AF10" s="757"/>
      <c r="AG10" s="757"/>
      <c r="AH10" s="673"/>
      <c r="AI10" s="672"/>
      <c r="AJ10" s="770"/>
      <c r="AK10" s="851"/>
      <c r="AL10" s="672"/>
      <c r="AN10" s="850" t="s">
        <v>608</v>
      </c>
      <c r="AO10" s="850"/>
      <c r="AP10" s="770"/>
      <c r="AQ10" s="850"/>
      <c r="AR10" s="672"/>
      <c r="AS10" s="672"/>
      <c r="AT10" s="770"/>
      <c r="AU10" s="850"/>
      <c r="AV10" s="856"/>
      <c r="AW10" s="856"/>
      <c r="AX10" s="856"/>
      <c r="AY10" s="850"/>
      <c r="AZ10" s="850"/>
      <c r="BA10" s="879" t="s">
        <v>621</v>
      </c>
      <c r="BB10" s="850"/>
      <c r="BC10" s="861"/>
      <c r="BD10" s="866"/>
      <c r="BE10" s="860" t="s">
        <v>476</v>
      </c>
      <c r="BG10" s="850"/>
      <c r="BH10" s="757"/>
      <c r="BK10" s="741"/>
      <c r="BL10" s="741"/>
      <c r="BM10" s="741"/>
    </row>
    <row r="11" spans="2:65" s="657" customFormat="1" ht="5.0999999999999996" customHeight="1">
      <c r="B11" s="659"/>
      <c r="C11" s="675"/>
      <c r="D11" s="675"/>
      <c r="E11" s="675"/>
      <c r="F11" s="675"/>
      <c r="G11" s="675"/>
      <c r="H11" s="717"/>
      <c r="I11" s="717"/>
      <c r="J11" s="717"/>
      <c r="K11" s="717"/>
      <c r="L11" s="717"/>
      <c r="M11" s="717"/>
      <c r="N11" s="717"/>
      <c r="O11" s="717"/>
      <c r="P11" s="757"/>
      <c r="Q11" s="757"/>
      <c r="R11" s="757"/>
      <c r="S11" s="757"/>
      <c r="T11" s="757"/>
      <c r="U11" s="757"/>
      <c r="V11" s="757"/>
      <c r="W11" s="757"/>
      <c r="X11" s="757"/>
      <c r="Y11" s="757"/>
      <c r="Z11" s="757"/>
      <c r="AA11" s="757"/>
      <c r="AB11" s="757"/>
      <c r="AC11" s="757"/>
      <c r="AD11" s="757"/>
      <c r="AE11" s="757"/>
      <c r="AF11" s="757"/>
      <c r="AG11" s="757"/>
      <c r="AH11" s="673"/>
      <c r="AI11" s="672"/>
      <c r="AJ11" s="770"/>
      <c r="AK11" s="851"/>
      <c r="AL11" s="672"/>
      <c r="AM11" s="672"/>
      <c r="AN11" s="672"/>
      <c r="AO11" s="672"/>
      <c r="AP11" s="770"/>
      <c r="AQ11" s="850"/>
      <c r="AR11" s="856"/>
      <c r="AS11" s="856"/>
      <c r="AT11" s="856"/>
      <c r="AU11" s="850"/>
      <c r="AV11" s="850"/>
      <c r="AW11" s="850"/>
      <c r="AX11" s="850"/>
      <c r="AY11" s="850"/>
      <c r="AZ11" s="850"/>
      <c r="BA11" s="850"/>
      <c r="BB11" s="850"/>
      <c r="BC11" s="850"/>
      <c r="BD11" s="850"/>
      <c r="BE11" s="850"/>
      <c r="BF11" s="850"/>
      <c r="BG11" s="850"/>
      <c r="BH11" s="757"/>
      <c r="BK11" s="741"/>
      <c r="BL11" s="741"/>
      <c r="BM11" s="741"/>
    </row>
    <row r="12" spans="2:65" s="657" customFormat="1" ht="21" customHeight="1">
      <c r="R12" s="716"/>
      <c r="S12" s="716"/>
      <c r="T12" s="781"/>
      <c r="U12" s="798"/>
      <c r="V12" s="798"/>
      <c r="W12" s="658"/>
      <c r="X12" s="821"/>
      <c r="Y12" s="757"/>
      <c r="Z12" s="757"/>
      <c r="AA12" s="673"/>
      <c r="AB12" s="836"/>
      <c r="AC12" s="658"/>
      <c r="AD12" s="673"/>
      <c r="AE12" s="673"/>
      <c r="AF12" s="673"/>
      <c r="AG12" s="848"/>
      <c r="AH12" s="851"/>
      <c r="AI12" s="851"/>
      <c r="AJ12" s="851"/>
      <c r="AK12" s="672"/>
      <c r="AL12" s="781"/>
      <c r="AM12" s="836"/>
      <c r="AN12" s="850"/>
      <c r="AO12" s="770"/>
      <c r="AP12" s="770"/>
      <c r="AQ12" s="770"/>
      <c r="AR12" s="770"/>
      <c r="AS12" s="658" t="s">
        <v>614</v>
      </c>
      <c r="AT12" s="770"/>
      <c r="AU12" s="770"/>
      <c r="AV12" s="770"/>
      <c r="AW12" s="770"/>
      <c r="AX12" s="770"/>
      <c r="AY12" s="770"/>
      <c r="AZ12" s="770"/>
      <c r="BA12" s="770"/>
      <c r="BB12" s="770"/>
      <c r="BC12" s="673"/>
      <c r="BD12" s="851"/>
      <c r="BE12" s="672"/>
      <c r="BF12" s="672"/>
      <c r="BG12" s="673"/>
      <c r="BH12" s="672"/>
      <c r="BK12" s="741"/>
      <c r="BL12" s="741"/>
      <c r="BM12" s="741"/>
    </row>
    <row r="13" spans="2:65" s="657" customFormat="1" ht="21" customHeight="1">
      <c r="R13" s="770"/>
      <c r="S13" s="672"/>
      <c r="T13" s="672"/>
      <c r="U13" s="672"/>
      <c r="V13" s="672"/>
      <c r="W13" s="757"/>
      <c r="X13" s="757"/>
      <c r="Y13" s="757"/>
      <c r="Z13" s="757"/>
      <c r="AA13" s="770"/>
      <c r="AB13" s="672"/>
      <c r="AC13" s="672"/>
      <c r="AD13" s="770"/>
      <c r="AE13" s="770"/>
      <c r="AF13" s="770"/>
      <c r="AG13" s="848"/>
      <c r="AH13" s="673"/>
      <c r="AI13" s="851"/>
      <c r="AJ13" s="672"/>
      <c r="AK13" s="851"/>
      <c r="AL13" s="672"/>
      <c r="AM13" s="672"/>
      <c r="AN13" s="672"/>
      <c r="AO13" s="673"/>
      <c r="AP13" s="658"/>
      <c r="AQ13" s="673"/>
      <c r="AR13" s="673"/>
      <c r="AS13" s="658" t="s">
        <v>278</v>
      </c>
      <c r="AT13" s="672"/>
      <c r="AU13" s="672"/>
      <c r="AV13" s="672"/>
      <c r="AW13" s="672"/>
      <c r="AX13" s="672"/>
      <c r="AY13" s="672"/>
      <c r="AZ13" s="672"/>
      <c r="BA13" s="672"/>
      <c r="BB13" s="893">
        <v>0.29166666666666669</v>
      </c>
      <c r="BC13" s="906"/>
      <c r="BD13" s="912"/>
      <c r="BE13" s="674" t="s">
        <v>628</v>
      </c>
      <c r="BF13" s="893">
        <v>0.83333333333333337</v>
      </c>
      <c r="BG13" s="906"/>
      <c r="BH13" s="912"/>
      <c r="BK13" s="741"/>
      <c r="BL13" s="741"/>
      <c r="BM13" s="741"/>
    </row>
    <row r="14" spans="2:65" s="657" customFormat="1" ht="21" customHeight="1">
      <c r="R14" s="771"/>
      <c r="S14" s="771"/>
      <c r="T14" s="771"/>
      <c r="U14" s="771"/>
      <c r="V14" s="771"/>
      <c r="W14" s="771"/>
      <c r="X14" s="757"/>
      <c r="Y14" s="757"/>
      <c r="Z14" s="757"/>
      <c r="AA14" s="674"/>
      <c r="AB14" s="771"/>
      <c r="AC14" s="771"/>
      <c r="AD14" s="674"/>
      <c r="AE14" s="673"/>
      <c r="AF14" s="673"/>
      <c r="AG14" s="849"/>
      <c r="AH14" s="658"/>
      <c r="AI14" s="851"/>
      <c r="AJ14" s="672"/>
      <c r="AK14" s="851"/>
      <c r="AL14" s="672"/>
      <c r="AM14" s="672"/>
      <c r="AN14" s="672"/>
      <c r="AO14" s="674"/>
      <c r="AP14" s="716"/>
      <c r="AQ14" s="716"/>
      <c r="AR14" s="716"/>
      <c r="AS14" s="658" t="s">
        <v>618</v>
      </c>
      <c r="AT14" s="672"/>
      <c r="AU14" s="672"/>
      <c r="AV14" s="672"/>
      <c r="AW14" s="672"/>
      <c r="AX14" s="672"/>
      <c r="AY14" s="672"/>
      <c r="AZ14" s="672"/>
      <c r="BA14" s="672"/>
      <c r="BB14" s="893">
        <v>0.83333333333333337</v>
      </c>
      <c r="BC14" s="906"/>
      <c r="BD14" s="912"/>
      <c r="BE14" s="674" t="s">
        <v>628</v>
      </c>
      <c r="BF14" s="893">
        <v>0.29166666666666669</v>
      </c>
      <c r="BG14" s="906"/>
      <c r="BH14" s="912"/>
      <c r="BK14" s="741"/>
      <c r="BL14" s="741"/>
      <c r="BM14" s="741"/>
    </row>
    <row r="15" spans="2:65" ht="12" customHeight="1">
      <c r="B15" s="660"/>
      <c r="C15" s="676"/>
      <c r="D15" s="676"/>
      <c r="E15" s="676"/>
      <c r="F15" s="676"/>
      <c r="G15" s="676"/>
      <c r="H15" s="676"/>
      <c r="I15" s="660"/>
      <c r="J15" s="660"/>
      <c r="K15" s="660"/>
      <c r="L15" s="660"/>
      <c r="M15" s="660"/>
      <c r="N15" s="660"/>
      <c r="O15" s="660"/>
      <c r="P15" s="660"/>
      <c r="Q15" s="660"/>
      <c r="R15" s="660"/>
      <c r="S15" s="660"/>
      <c r="T15" s="660"/>
      <c r="U15" s="660"/>
      <c r="V15" s="660"/>
      <c r="W15" s="660"/>
      <c r="X15" s="660"/>
      <c r="Y15" s="660"/>
      <c r="Z15" s="660"/>
      <c r="AA15" s="676"/>
      <c r="AB15" s="660"/>
      <c r="AC15" s="660"/>
      <c r="AD15" s="660"/>
      <c r="AE15" s="660"/>
      <c r="AF15" s="660"/>
      <c r="AG15" s="660"/>
      <c r="AH15" s="660"/>
      <c r="AI15" s="660"/>
      <c r="AJ15" s="660"/>
      <c r="AK15" s="660"/>
      <c r="AL15" s="660"/>
      <c r="AM15" s="660"/>
      <c r="AR15" s="689"/>
      <c r="BI15" s="930"/>
      <c r="BJ15" s="930"/>
      <c r="BK15" s="930"/>
    </row>
    <row r="16" spans="2:65" ht="21.6" customHeight="1">
      <c r="B16" s="661" t="s">
        <v>180</v>
      </c>
      <c r="C16" s="677" t="s">
        <v>589</v>
      </c>
      <c r="D16" s="691"/>
      <c r="E16" s="699"/>
      <c r="F16" s="699"/>
      <c r="G16" s="707"/>
      <c r="H16" s="718" t="s">
        <v>359</v>
      </c>
      <c r="I16" s="727" t="s">
        <v>593</v>
      </c>
      <c r="J16" s="691"/>
      <c r="K16" s="691"/>
      <c r="L16" s="699"/>
      <c r="M16" s="727" t="s">
        <v>596</v>
      </c>
      <c r="N16" s="691"/>
      <c r="O16" s="699"/>
      <c r="P16" s="727" t="s">
        <v>597</v>
      </c>
      <c r="Q16" s="691"/>
      <c r="R16" s="691"/>
      <c r="S16" s="691"/>
      <c r="T16" s="782"/>
      <c r="U16" s="799"/>
      <c r="V16" s="811"/>
      <c r="W16" s="811"/>
      <c r="X16" s="811"/>
      <c r="Y16" s="811"/>
      <c r="Z16" s="811"/>
      <c r="AA16" s="811"/>
      <c r="AB16" s="811"/>
      <c r="AC16" s="811"/>
      <c r="AD16" s="811"/>
      <c r="AE16" s="811"/>
      <c r="AF16" s="811"/>
      <c r="AG16" s="811"/>
      <c r="AH16" s="811"/>
      <c r="AI16" s="852" t="s">
        <v>606</v>
      </c>
      <c r="AJ16" s="811"/>
      <c r="AK16" s="811"/>
      <c r="AL16" s="811"/>
      <c r="AM16" s="811"/>
      <c r="AN16" s="811" t="s">
        <v>184</v>
      </c>
      <c r="AO16" s="811"/>
      <c r="AP16" s="853"/>
      <c r="AQ16" s="854"/>
      <c r="AR16" s="811" t="s">
        <v>291</v>
      </c>
      <c r="AS16" s="811"/>
      <c r="AT16" s="811"/>
      <c r="AU16" s="811"/>
      <c r="AV16" s="811"/>
      <c r="AW16" s="811"/>
      <c r="AX16" s="811"/>
      <c r="AY16" s="862"/>
      <c r="AZ16" s="867" t="str">
        <f>IF(BC3="計画","(11)1～4週目の勤務時間数合計","(11)1か月の勤務時間数　合計")</f>
        <v>(11)1か月の勤務時間数　合計</v>
      </c>
      <c r="BA16" s="880"/>
      <c r="BB16" s="894" t="s">
        <v>409</v>
      </c>
      <c r="BC16" s="880"/>
      <c r="BD16" s="677" t="s">
        <v>625</v>
      </c>
      <c r="BE16" s="691"/>
      <c r="BF16" s="691"/>
      <c r="BG16" s="691"/>
      <c r="BH16" s="782"/>
    </row>
    <row r="17" spans="2:60" ht="20.25" customHeight="1">
      <c r="B17" s="662"/>
      <c r="C17" s="678"/>
      <c r="D17" s="692"/>
      <c r="E17" s="700"/>
      <c r="F17" s="700"/>
      <c r="G17" s="708"/>
      <c r="H17" s="719"/>
      <c r="I17" s="728"/>
      <c r="J17" s="692"/>
      <c r="K17" s="692"/>
      <c r="L17" s="700"/>
      <c r="M17" s="728"/>
      <c r="N17" s="692"/>
      <c r="O17" s="700"/>
      <c r="P17" s="728"/>
      <c r="Q17" s="692"/>
      <c r="R17" s="692"/>
      <c r="S17" s="692"/>
      <c r="T17" s="783"/>
      <c r="U17" s="800" t="s">
        <v>601</v>
      </c>
      <c r="V17" s="800"/>
      <c r="W17" s="800"/>
      <c r="X17" s="800"/>
      <c r="Y17" s="800"/>
      <c r="Z17" s="800"/>
      <c r="AA17" s="824"/>
      <c r="AB17" s="837" t="s">
        <v>603</v>
      </c>
      <c r="AC17" s="800"/>
      <c r="AD17" s="800"/>
      <c r="AE17" s="800"/>
      <c r="AF17" s="800"/>
      <c r="AG17" s="800"/>
      <c r="AH17" s="824"/>
      <c r="AI17" s="837" t="s">
        <v>316</v>
      </c>
      <c r="AJ17" s="800"/>
      <c r="AK17" s="800"/>
      <c r="AL17" s="800"/>
      <c r="AM17" s="800"/>
      <c r="AN17" s="800"/>
      <c r="AO17" s="824"/>
      <c r="AP17" s="837" t="s">
        <v>312</v>
      </c>
      <c r="AQ17" s="800"/>
      <c r="AR17" s="800"/>
      <c r="AS17" s="800"/>
      <c r="AT17" s="800"/>
      <c r="AU17" s="800"/>
      <c r="AV17" s="824"/>
      <c r="AW17" s="837" t="s">
        <v>619</v>
      </c>
      <c r="AX17" s="800"/>
      <c r="AY17" s="800"/>
      <c r="AZ17" s="868"/>
      <c r="BA17" s="881"/>
      <c r="BB17" s="895"/>
      <c r="BC17" s="881"/>
      <c r="BD17" s="678"/>
      <c r="BE17" s="692"/>
      <c r="BF17" s="692"/>
      <c r="BG17" s="692"/>
      <c r="BH17" s="783"/>
    </row>
    <row r="18" spans="2:60" ht="20.25" customHeight="1">
      <c r="B18" s="662"/>
      <c r="C18" s="678"/>
      <c r="D18" s="692"/>
      <c r="E18" s="700"/>
      <c r="F18" s="700"/>
      <c r="G18" s="708"/>
      <c r="H18" s="719"/>
      <c r="I18" s="728"/>
      <c r="J18" s="692"/>
      <c r="K18" s="692"/>
      <c r="L18" s="700"/>
      <c r="M18" s="728"/>
      <c r="N18" s="692"/>
      <c r="O18" s="700"/>
      <c r="P18" s="728"/>
      <c r="Q18" s="692"/>
      <c r="R18" s="692"/>
      <c r="S18" s="692"/>
      <c r="T18" s="783"/>
      <c r="U18" s="801">
        <v>1</v>
      </c>
      <c r="V18" s="812">
        <v>2</v>
      </c>
      <c r="W18" s="812">
        <v>3</v>
      </c>
      <c r="X18" s="812">
        <v>4</v>
      </c>
      <c r="Y18" s="812">
        <v>5</v>
      </c>
      <c r="Z18" s="812">
        <v>6</v>
      </c>
      <c r="AA18" s="825">
        <v>7</v>
      </c>
      <c r="AB18" s="838">
        <v>8</v>
      </c>
      <c r="AC18" s="812">
        <v>9</v>
      </c>
      <c r="AD18" s="812">
        <v>10</v>
      </c>
      <c r="AE18" s="812">
        <v>11</v>
      </c>
      <c r="AF18" s="812">
        <v>12</v>
      </c>
      <c r="AG18" s="812">
        <v>13</v>
      </c>
      <c r="AH18" s="825">
        <v>14</v>
      </c>
      <c r="AI18" s="801">
        <v>15</v>
      </c>
      <c r="AJ18" s="812">
        <v>16</v>
      </c>
      <c r="AK18" s="812">
        <v>17</v>
      </c>
      <c r="AL18" s="812">
        <v>18</v>
      </c>
      <c r="AM18" s="812">
        <v>19</v>
      </c>
      <c r="AN18" s="812">
        <v>20</v>
      </c>
      <c r="AO18" s="825">
        <v>21</v>
      </c>
      <c r="AP18" s="838">
        <v>22</v>
      </c>
      <c r="AQ18" s="812">
        <v>23</v>
      </c>
      <c r="AR18" s="812">
        <v>24</v>
      </c>
      <c r="AS18" s="812">
        <v>25</v>
      </c>
      <c r="AT18" s="812">
        <v>26</v>
      </c>
      <c r="AU18" s="812">
        <v>27</v>
      </c>
      <c r="AV18" s="825">
        <v>28</v>
      </c>
      <c r="AW18" s="838" t="str">
        <f>IF($BC$3="暦月",IF(DAY(DATE($AD$2,$AH$2,29))=29,29,""),"")</f>
        <v/>
      </c>
      <c r="AX18" s="812" t="str">
        <f>IF($BC$3="暦月",IF(DAY(DATE($AD$2,$AH$2,30))=30,30,""),"")</f>
        <v/>
      </c>
      <c r="AY18" s="825" t="str">
        <f>IF($BC$3="暦月",IF(DAY(DATE($AD$2,$AH$2,31))=31,31,""),"")</f>
        <v/>
      </c>
      <c r="AZ18" s="868"/>
      <c r="BA18" s="881"/>
      <c r="BB18" s="895"/>
      <c r="BC18" s="881"/>
      <c r="BD18" s="678"/>
      <c r="BE18" s="692"/>
      <c r="BF18" s="692"/>
      <c r="BG18" s="692"/>
      <c r="BH18" s="783"/>
    </row>
    <row r="19" spans="2:60" ht="20.25" hidden="1" customHeight="1">
      <c r="B19" s="662"/>
      <c r="C19" s="678"/>
      <c r="D19" s="692"/>
      <c r="E19" s="700"/>
      <c r="F19" s="700"/>
      <c r="G19" s="708"/>
      <c r="H19" s="719"/>
      <c r="I19" s="728"/>
      <c r="J19" s="692"/>
      <c r="K19" s="692"/>
      <c r="L19" s="700"/>
      <c r="M19" s="728"/>
      <c r="N19" s="692"/>
      <c r="O19" s="700"/>
      <c r="P19" s="728"/>
      <c r="Q19" s="692"/>
      <c r="R19" s="692"/>
      <c r="S19" s="692"/>
      <c r="T19" s="783"/>
      <c r="U19" s="801">
        <f>WEEKDAY(DATE($AD$2,$AH$2,1))</f>
        <v>5</v>
      </c>
      <c r="V19" s="812">
        <f>WEEKDAY(DATE($AD$2,$AH$2,2))</f>
        <v>6</v>
      </c>
      <c r="W19" s="812">
        <f>WEEKDAY(DATE($AD$2,$AH$2,3))</f>
        <v>7</v>
      </c>
      <c r="X19" s="812">
        <f>WEEKDAY(DATE($AD$2,$AH$2,4))</f>
        <v>1</v>
      </c>
      <c r="Y19" s="812">
        <f>WEEKDAY(DATE($AD$2,$AH$2,5))</f>
        <v>2</v>
      </c>
      <c r="Z19" s="812">
        <f>WEEKDAY(DATE($AD$2,$AH$2,6))</f>
        <v>3</v>
      </c>
      <c r="AA19" s="825">
        <f>WEEKDAY(DATE($AD$2,$AH$2,7))</f>
        <v>4</v>
      </c>
      <c r="AB19" s="838">
        <f>WEEKDAY(DATE($AD$2,$AH$2,8))</f>
        <v>5</v>
      </c>
      <c r="AC19" s="812">
        <f>WEEKDAY(DATE($AD$2,$AH$2,9))</f>
        <v>6</v>
      </c>
      <c r="AD19" s="812">
        <f>WEEKDAY(DATE($AD$2,$AH$2,10))</f>
        <v>7</v>
      </c>
      <c r="AE19" s="812">
        <f>WEEKDAY(DATE($AD$2,$AH$2,11))</f>
        <v>1</v>
      </c>
      <c r="AF19" s="812">
        <f>WEEKDAY(DATE($AD$2,$AH$2,12))</f>
        <v>2</v>
      </c>
      <c r="AG19" s="812">
        <f>WEEKDAY(DATE($AD$2,$AH$2,13))</f>
        <v>3</v>
      </c>
      <c r="AH19" s="825">
        <f>WEEKDAY(DATE($AD$2,$AH$2,14))</f>
        <v>4</v>
      </c>
      <c r="AI19" s="838">
        <f>WEEKDAY(DATE($AD$2,$AH$2,15))</f>
        <v>5</v>
      </c>
      <c r="AJ19" s="812">
        <f>WEEKDAY(DATE($AD$2,$AH$2,16))</f>
        <v>6</v>
      </c>
      <c r="AK19" s="812">
        <f>WEEKDAY(DATE($AD$2,$AH$2,17))</f>
        <v>7</v>
      </c>
      <c r="AL19" s="812">
        <f>WEEKDAY(DATE($AD$2,$AH$2,18))</f>
        <v>1</v>
      </c>
      <c r="AM19" s="812">
        <f>WEEKDAY(DATE($AD$2,$AH$2,19))</f>
        <v>2</v>
      </c>
      <c r="AN19" s="812">
        <f>WEEKDAY(DATE($AD$2,$AH$2,20))</f>
        <v>3</v>
      </c>
      <c r="AO19" s="825">
        <f>WEEKDAY(DATE($AD$2,$AH$2,21))</f>
        <v>4</v>
      </c>
      <c r="AP19" s="838">
        <f>WEEKDAY(DATE($AD$2,$AH$2,22))</f>
        <v>5</v>
      </c>
      <c r="AQ19" s="812">
        <f>WEEKDAY(DATE($AD$2,$AH$2,23))</f>
        <v>6</v>
      </c>
      <c r="AR19" s="812">
        <f>WEEKDAY(DATE($AD$2,$AH$2,24))</f>
        <v>7</v>
      </c>
      <c r="AS19" s="812">
        <f>WEEKDAY(DATE($AD$2,$AH$2,25))</f>
        <v>1</v>
      </c>
      <c r="AT19" s="812">
        <f>WEEKDAY(DATE($AD$2,$AH$2,26))</f>
        <v>2</v>
      </c>
      <c r="AU19" s="812">
        <f>WEEKDAY(DATE($AD$2,$AH$2,27))</f>
        <v>3</v>
      </c>
      <c r="AV19" s="825">
        <f>WEEKDAY(DATE($AD$2,$AH$2,28))</f>
        <v>4</v>
      </c>
      <c r="AW19" s="838">
        <f>IF(AW18=29,WEEKDAY(DATE($AD$2,$AH$2,29)),0)</f>
        <v>0</v>
      </c>
      <c r="AX19" s="812">
        <f>IF(AX18=30,WEEKDAY(DATE($AD$2,$AH$2,30)),0)</f>
        <v>0</v>
      </c>
      <c r="AY19" s="825">
        <f>IF(AY18=31,WEEKDAY(DATE($AD$2,$AH$2,31)),0)</f>
        <v>0</v>
      </c>
      <c r="AZ19" s="868"/>
      <c r="BA19" s="881"/>
      <c r="BB19" s="895"/>
      <c r="BC19" s="881"/>
      <c r="BD19" s="678"/>
      <c r="BE19" s="692"/>
      <c r="BF19" s="692"/>
      <c r="BG19" s="692"/>
      <c r="BH19" s="783"/>
    </row>
    <row r="20" spans="2:60" ht="20.25" customHeight="1">
      <c r="B20" s="663"/>
      <c r="C20" s="679"/>
      <c r="D20" s="693"/>
      <c r="E20" s="701"/>
      <c r="F20" s="701"/>
      <c r="G20" s="709"/>
      <c r="H20" s="720"/>
      <c r="I20" s="729"/>
      <c r="J20" s="693"/>
      <c r="K20" s="693"/>
      <c r="L20" s="701"/>
      <c r="M20" s="729"/>
      <c r="N20" s="693"/>
      <c r="O20" s="701"/>
      <c r="P20" s="729"/>
      <c r="Q20" s="693"/>
      <c r="R20" s="693"/>
      <c r="S20" s="693"/>
      <c r="T20" s="784"/>
      <c r="U20" s="802" t="str">
        <f t="shared" ref="U20:AV20" si="0">IF(U19=1,"日",IF(U19=2,"月",IF(U19=3,"火",IF(U19=4,"水",IF(U19=5,"木",IF(U19=6,"金","土"))))))</f>
        <v>木</v>
      </c>
      <c r="V20" s="813" t="str">
        <f t="shared" si="0"/>
        <v>金</v>
      </c>
      <c r="W20" s="813" t="str">
        <f t="shared" si="0"/>
        <v>土</v>
      </c>
      <c r="X20" s="813" t="str">
        <f t="shared" si="0"/>
        <v>日</v>
      </c>
      <c r="Y20" s="813" t="str">
        <f t="shared" si="0"/>
        <v>月</v>
      </c>
      <c r="Z20" s="813" t="str">
        <f t="shared" si="0"/>
        <v>火</v>
      </c>
      <c r="AA20" s="826" t="str">
        <f t="shared" si="0"/>
        <v>水</v>
      </c>
      <c r="AB20" s="839" t="str">
        <f t="shared" si="0"/>
        <v>木</v>
      </c>
      <c r="AC20" s="813" t="str">
        <f t="shared" si="0"/>
        <v>金</v>
      </c>
      <c r="AD20" s="813" t="str">
        <f t="shared" si="0"/>
        <v>土</v>
      </c>
      <c r="AE20" s="813" t="str">
        <f t="shared" si="0"/>
        <v>日</v>
      </c>
      <c r="AF20" s="813" t="str">
        <f t="shared" si="0"/>
        <v>月</v>
      </c>
      <c r="AG20" s="813" t="str">
        <f t="shared" si="0"/>
        <v>火</v>
      </c>
      <c r="AH20" s="826" t="str">
        <f t="shared" si="0"/>
        <v>水</v>
      </c>
      <c r="AI20" s="839" t="str">
        <f t="shared" si="0"/>
        <v>木</v>
      </c>
      <c r="AJ20" s="813" t="str">
        <f t="shared" si="0"/>
        <v>金</v>
      </c>
      <c r="AK20" s="813" t="str">
        <f t="shared" si="0"/>
        <v>土</v>
      </c>
      <c r="AL20" s="813" t="str">
        <f t="shared" si="0"/>
        <v>日</v>
      </c>
      <c r="AM20" s="813" t="str">
        <f t="shared" si="0"/>
        <v>月</v>
      </c>
      <c r="AN20" s="813" t="str">
        <f t="shared" si="0"/>
        <v>火</v>
      </c>
      <c r="AO20" s="826" t="str">
        <f t="shared" si="0"/>
        <v>水</v>
      </c>
      <c r="AP20" s="839" t="str">
        <f t="shared" si="0"/>
        <v>木</v>
      </c>
      <c r="AQ20" s="813" t="str">
        <f t="shared" si="0"/>
        <v>金</v>
      </c>
      <c r="AR20" s="813" t="str">
        <f t="shared" si="0"/>
        <v>土</v>
      </c>
      <c r="AS20" s="813" t="str">
        <f t="shared" si="0"/>
        <v>日</v>
      </c>
      <c r="AT20" s="813" t="str">
        <f t="shared" si="0"/>
        <v>月</v>
      </c>
      <c r="AU20" s="813" t="str">
        <f t="shared" si="0"/>
        <v>火</v>
      </c>
      <c r="AV20" s="826" t="str">
        <f t="shared" si="0"/>
        <v>水</v>
      </c>
      <c r="AW20" s="813" t="str">
        <f>IF(AW19=1,"日",IF(AW19=2,"月",IF(AW19=3,"火",IF(AW19=4,"水",IF(AW19=5,"木",IF(AW19=6,"金",IF(AW19=0,"","土")))))))</f>
        <v/>
      </c>
      <c r="AX20" s="813" t="str">
        <f>IF(AX19=1,"日",IF(AX19=2,"月",IF(AX19=3,"火",IF(AX19=4,"水",IF(AX19=5,"木",IF(AX19=6,"金",IF(AX19=0,"","土")))))))</f>
        <v/>
      </c>
      <c r="AY20" s="813" t="str">
        <f>IF(AY19=1,"日",IF(AY19=2,"月",IF(AY19=3,"火",IF(AY19=4,"水",IF(AY19=5,"木",IF(AY19=6,"金",IF(AY19=0,"","土")))))))</f>
        <v/>
      </c>
      <c r="AZ20" s="869"/>
      <c r="BA20" s="882"/>
      <c r="BB20" s="896"/>
      <c r="BC20" s="882"/>
      <c r="BD20" s="679"/>
      <c r="BE20" s="693"/>
      <c r="BF20" s="693"/>
      <c r="BG20" s="693"/>
      <c r="BH20" s="784"/>
    </row>
    <row r="21" spans="2:60" ht="20.25" customHeight="1">
      <c r="B21" s="664"/>
      <c r="C21" s="680"/>
      <c r="D21" s="694"/>
      <c r="E21" s="702"/>
      <c r="F21" s="702"/>
      <c r="G21" s="710"/>
      <c r="H21" s="721"/>
      <c r="I21" s="730"/>
      <c r="J21" s="736"/>
      <c r="K21" s="736"/>
      <c r="L21" s="710"/>
      <c r="M21" s="742"/>
      <c r="N21" s="747"/>
      <c r="O21" s="752"/>
      <c r="P21" s="758" t="s">
        <v>599</v>
      </c>
      <c r="Q21" s="764"/>
      <c r="R21" s="764"/>
      <c r="S21" s="772"/>
      <c r="T21" s="785"/>
      <c r="U21" s="803"/>
      <c r="V21" s="803"/>
      <c r="W21" s="803"/>
      <c r="X21" s="803"/>
      <c r="Y21" s="803"/>
      <c r="Z21" s="803"/>
      <c r="AA21" s="827"/>
      <c r="AB21" s="840"/>
      <c r="AC21" s="803"/>
      <c r="AD21" s="803"/>
      <c r="AE21" s="803"/>
      <c r="AF21" s="803"/>
      <c r="AG21" s="803"/>
      <c r="AH21" s="827"/>
      <c r="AI21" s="840"/>
      <c r="AJ21" s="803"/>
      <c r="AK21" s="803"/>
      <c r="AL21" s="803"/>
      <c r="AM21" s="803"/>
      <c r="AN21" s="803"/>
      <c r="AO21" s="827"/>
      <c r="AP21" s="840"/>
      <c r="AQ21" s="803"/>
      <c r="AR21" s="803"/>
      <c r="AS21" s="803"/>
      <c r="AT21" s="803"/>
      <c r="AU21" s="803"/>
      <c r="AV21" s="827"/>
      <c r="AW21" s="840"/>
      <c r="AX21" s="803"/>
      <c r="AY21" s="803"/>
      <c r="AZ21" s="870"/>
      <c r="BA21" s="883"/>
      <c r="BB21" s="897"/>
      <c r="BC21" s="883"/>
      <c r="BD21" s="913"/>
      <c r="BE21" s="917"/>
      <c r="BF21" s="917"/>
      <c r="BG21" s="917"/>
      <c r="BH21" s="923"/>
    </row>
    <row r="22" spans="2:60" ht="20.25" customHeight="1">
      <c r="B22" s="665">
        <v>1</v>
      </c>
      <c r="C22" s="681"/>
      <c r="D22" s="695"/>
      <c r="E22" s="703"/>
      <c r="F22" s="703">
        <f>C21</f>
        <v>0</v>
      </c>
      <c r="G22" s="711"/>
      <c r="H22" s="722"/>
      <c r="I22" s="731"/>
      <c r="J22" s="737"/>
      <c r="K22" s="737"/>
      <c r="L22" s="711"/>
      <c r="M22" s="743"/>
      <c r="N22" s="748"/>
      <c r="O22" s="753"/>
      <c r="P22" s="759" t="s">
        <v>600</v>
      </c>
      <c r="Q22" s="765"/>
      <c r="R22" s="765"/>
      <c r="S22" s="773"/>
      <c r="T22" s="786"/>
      <c r="U22" s="804" t="str">
        <f>IF(U21="","",VLOOKUP(U21,'(参考様式９関係)シフト記号表（勤務時間帯）'!$D$6:$X$47,21,FALSE))</f>
        <v/>
      </c>
      <c r="V22" s="814" t="str">
        <f>IF(V21="","",VLOOKUP(V21,'(参考様式９関係)シフト記号表（勤務時間帯）'!$D$6:$X$47,21,FALSE))</f>
        <v/>
      </c>
      <c r="W22" s="814" t="str">
        <f>IF(W21="","",VLOOKUP(W21,'(参考様式９関係)シフト記号表（勤務時間帯）'!$D$6:$X$47,21,FALSE))</f>
        <v/>
      </c>
      <c r="X22" s="814" t="str">
        <f>IF(X21="","",VLOOKUP(X21,'(参考様式９関係)シフト記号表（勤務時間帯）'!$D$6:$X$47,21,FALSE))</f>
        <v/>
      </c>
      <c r="Y22" s="814" t="str">
        <f>IF(Y21="","",VLOOKUP(Y21,'(参考様式９関係)シフト記号表（勤務時間帯）'!$D$6:$X$47,21,FALSE))</f>
        <v/>
      </c>
      <c r="Z22" s="814" t="str">
        <f>IF(Z21="","",VLOOKUP(Z21,'(参考様式９関係)シフト記号表（勤務時間帯）'!$D$6:$X$47,21,FALSE))</f>
        <v/>
      </c>
      <c r="AA22" s="828" t="str">
        <f>IF(AA21="","",VLOOKUP(AA21,'(参考様式９関係)シフト記号表（勤務時間帯）'!$D$6:$X$47,21,FALSE))</f>
        <v/>
      </c>
      <c r="AB22" s="804" t="str">
        <f>IF(AB21="","",VLOOKUP(AB21,'(参考様式９関係)シフト記号表（勤務時間帯）'!$D$6:$X$47,21,FALSE))</f>
        <v/>
      </c>
      <c r="AC22" s="814" t="str">
        <f>IF(AC21="","",VLOOKUP(AC21,'(参考様式９関係)シフト記号表（勤務時間帯）'!$D$6:$X$47,21,FALSE))</f>
        <v/>
      </c>
      <c r="AD22" s="814" t="str">
        <f>IF(AD21="","",VLOOKUP(AD21,'(参考様式９関係)シフト記号表（勤務時間帯）'!$D$6:$X$47,21,FALSE))</f>
        <v/>
      </c>
      <c r="AE22" s="814" t="str">
        <f>IF(AE21="","",VLOOKUP(AE21,'(参考様式９関係)シフト記号表（勤務時間帯）'!$D$6:$X$47,21,FALSE))</f>
        <v/>
      </c>
      <c r="AF22" s="814" t="str">
        <f>IF(AF21="","",VLOOKUP(AF21,'(参考様式９関係)シフト記号表（勤務時間帯）'!$D$6:$X$47,21,FALSE))</f>
        <v/>
      </c>
      <c r="AG22" s="814" t="str">
        <f>IF(AG21="","",VLOOKUP(AG21,'(参考様式９関係)シフト記号表（勤務時間帯）'!$D$6:$X$47,21,FALSE))</f>
        <v/>
      </c>
      <c r="AH22" s="828" t="str">
        <f>IF(AH21="","",VLOOKUP(AH21,'(参考様式９関係)シフト記号表（勤務時間帯）'!$D$6:$X$47,21,FALSE))</f>
        <v/>
      </c>
      <c r="AI22" s="804" t="str">
        <f>IF(AI21="","",VLOOKUP(AI21,'(参考様式９関係)シフト記号表（勤務時間帯）'!$D$6:$X$47,21,FALSE))</f>
        <v/>
      </c>
      <c r="AJ22" s="814" t="str">
        <f>IF(AJ21="","",VLOOKUP(AJ21,'(参考様式９関係)シフト記号表（勤務時間帯）'!$D$6:$X$47,21,FALSE))</f>
        <v/>
      </c>
      <c r="AK22" s="814" t="str">
        <f>IF(AK21="","",VLOOKUP(AK21,'(参考様式９関係)シフト記号表（勤務時間帯）'!$D$6:$X$47,21,FALSE))</f>
        <v/>
      </c>
      <c r="AL22" s="814" t="str">
        <f>IF(AL21="","",VLOOKUP(AL21,'(参考様式９関係)シフト記号表（勤務時間帯）'!$D$6:$X$47,21,FALSE))</f>
        <v/>
      </c>
      <c r="AM22" s="814" t="str">
        <f>IF(AM21="","",VLOOKUP(AM21,'(参考様式９関係)シフト記号表（勤務時間帯）'!$D$6:$X$47,21,FALSE))</f>
        <v/>
      </c>
      <c r="AN22" s="814" t="str">
        <f>IF(AN21="","",VLOOKUP(AN21,'(参考様式９関係)シフト記号表（勤務時間帯）'!$D$6:$X$47,21,FALSE))</f>
        <v/>
      </c>
      <c r="AO22" s="828" t="str">
        <f>IF(AO21="","",VLOOKUP(AO21,'(参考様式９関係)シフト記号表（勤務時間帯）'!$D$6:$X$47,21,FALSE))</f>
        <v/>
      </c>
      <c r="AP22" s="804" t="str">
        <f>IF(AP21="","",VLOOKUP(AP21,'(参考様式９関係)シフト記号表（勤務時間帯）'!$D$6:$X$47,21,FALSE))</f>
        <v/>
      </c>
      <c r="AQ22" s="814" t="str">
        <f>IF(AQ21="","",VLOOKUP(AQ21,'(参考様式９関係)シフト記号表（勤務時間帯）'!$D$6:$X$47,21,FALSE))</f>
        <v/>
      </c>
      <c r="AR22" s="814" t="str">
        <f>IF(AR21="","",VLOOKUP(AR21,'(参考様式９関係)シフト記号表（勤務時間帯）'!$D$6:$X$47,21,FALSE))</f>
        <v/>
      </c>
      <c r="AS22" s="814" t="str">
        <f>IF(AS21="","",VLOOKUP(AS21,'(参考様式９関係)シフト記号表（勤務時間帯）'!$D$6:$X$47,21,FALSE))</f>
        <v/>
      </c>
      <c r="AT22" s="814" t="str">
        <f>IF(AT21="","",VLOOKUP(AT21,'(参考様式９関係)シフト記号表（勤務時間帯）'!$D$6:$X$47,21,FALSE))</f>
        <v/>
      </c>
      <c r="AU22" s="814" t="str">
        <f>IF(AU21="","",VLOOKUP(AU21,'(参考様式９関係)シフト記号表（勤務時間帯）'!$D$6:$X$47,21,FALSE))</f>
        <v/>
      </c>
      <c r="AV22" s="828" t="str">
        <f>IF(AV21="","",VLOOKUP(AV21,'(参考様式９関係)シフト記号表（勤務時間帯）'!$D$6:$X$47,21,FALSE))</f>
        <v/>
      </c>
      <c r="AW22" s="804" t="str">
        <f>IF(AW21="","",VLOOKUP(AW21,'(参考様式９関係)シフト記号表（勤務時間帯）'!$D$6:$X$47,21,FALSE))</f>
        <v/>
      </c>
      <c r="AX22" s="814" t="str">
        <f>IF(AX21="","",VLOOKUP(AX21,'(参考様式９関係)シフト記号表（勤務時間帯）'!$D$6:$X$47,21,FALSE))</f>
        <v/>
      </c>
      <c r="AY22" s="814" t="str">
        <f>IF(AY21="","",VLOOKUP(AY21,'(参考様式９関係)シフト記号表（勤務時間帯）'!$D$6:$X$47,21,FALSE))</f>
        <v/>
      </c>
      <c r="AZ22" s="871">
        <f>IF($BC$3="４週",SUM(U22:AV22),IF($BC$3="暦月",SUM(U22:AY22),""))</f>
        <v>0</v>
      </c>
      <c r="BA22" s="884"/>
      <c r="BB22" s="898">
        <f>IF($BC$3="４週",AZ22/4,IF($BC$3="暦月",(AZ22/($BC$8/7)),""))</f>
        <v>0</v>
      </c>
      <c r="BC22" s="884"/>
      <c r="BD22" s="914"/>
      <c r="BE22" s="918"/>
      <c r="BF22" s="918"/>
      <c r="BG22" s="918"/>
      <c r="BH22" s="924"/>
    </row>
    <row r="23" spans="2:60" ht="20.25" customHeight="1">
      <c r="B23" s="666"/>
      <c r="C23" s="682"/>
      <c r="D23" s="696"/>
      <c r="E23" s="704"/>
      <c r="F23" s="704"/>
      <c r="G23" s="712">
        <f>C21</f>
        <v>0</v>
      </c>
      <c r="H23" s="723"/>
      <c r="I23" s="732"/>
      <c r="J23" s="738"/>
      <c r="K23" s="738"/>
      <c r="L23" s="712"/>
      <c r="M23" s="744"/>
      <c r="N23" s="749"/>
      <c r="O23" s="754"/>
      <c r="P23" s="760" t="s">
        <v>47</v>
      </c>
      <c r="Q23" s="339"/>
      <c r="R23" s="339"/>
      <c r="S23" s="774"/>
      <c r="T23" s="787"/>
      <c r="U23" s="805" t="str">
        <f>IF(U21="","",VLOOKUP(U21,'(参考様式９関係)シフト記号表（勤務時間帯）'!$D$6:$Z$47,23,FALSE))</f>
        <v/>
      </c>
      <c r="V23" s="815" t="str">
        <f>IF(V21="","",VLOOKUP(V21,'(参考様式９関係)シフト記号表（勤務時間帯）'!$D$6:$Z$47,23,FALSE))</f>
        <v/>
      </c>
      <c r="W23" s="815" t="str">
        <f>IF(W21="","",VLOOKUP(W21,'(参考様式９関係)シフト記号表（勤務時間帯）'!$D$6:$Z$47,23,FALSE))</f>
        <v/>
      </c>
      <c r="X23" s="815" t="str">
        <f>IF(X21="","",VLOOKUP(X21,'(参考様式９関係)シフト記号表（勤務時間帯）'!$D$6:$Z$47,23,FALSE))</f>
        <v/>
      </c>
      <c r="Y23" s="815" t="str">
        <f>IF(Y21="","",VLOOKUP(Y21,'(参考様式９関係)シフト記号表（勤務時間帯）'!$D$6:$Z$47,23,FALSE))</f>
        <v/>
      </c>
      <c r="Z23" s="815" t="str">
        <f>IF(Z21="","",VLOOKUP(Z21,'(参考様式９関係)シフト記号表（勤務時間帯）'!$D$6:$Z$47,23,FALSE))</f>
        <v/>
      </c>
      <c r="AA23" s="829" t="str">
        <f>IF(AA21="","",VLOOKUP(AA21,'(参考様式９関係)シフト記号表（勤務時間帯）'!$D$6:$Z$47,23,FALSE))</f>
        <v/>
      </c>
      <c r="AB23" s="805" t="str">
        <f>IF(AB21="","",VLOOKUP(AB21,'(参考様式９関係)シフト記号表（勤務時間帯）'!$D$6:$Z$47,23,FALSE))</f>
        <v/>
      </c>
      <c r="AC23" s="815" t="str">
        <f>IF(AC21="","",VLOOKUP(AC21,'(参考様式９関係)シフト記号表（勤務時間帯）'!$D$6:$Z$47,23,FALSE))</f>
        <v/>
      </c>
      <c r="AD23" s="815" t="str">
        <f>IF(AD21="","",VLOOKUP(AD21,'(参考様式９関係)シフト記号表（勤務時間帯）'!$D$6:$Z$47,23,FALSE))</f>
        <v/>
      </c>
      <c r="AE23" s="815" t="str">
        <f>IF(AE21="","",VLOOKUP(AE21,'(参考様式９関係)シフト記号表（勤務時間帯）'!$D$6:$Z$47,23,FALSE))</f>
        <v/>
      </c>
      <c r="AF23" s="815" t="str">
        <f>IF(AF21="","",VLOOKUP(AF21,'(参考様式９関係)シフト記号表（勤務時間帯）'!$D$6:$Z$47,23,FALSE))</f>
        <v/>
      </c>
      <c r="AG23" s="815" t="str">
        <f>IF(AG21="","",VLOOKUP(AG21,'(参考様式９関係)シフト記号表（勤務時間帯）'!$D$6:$Z$47,23,FALSE))</f>
        <v/>
      </c>
      <c r="AH23" s="829" t="str">
        <f>IF(AH21="","",VLOOKUP(AH21,'(参考様式９関係)シフト記号表（勤務時間帯）'!$D$6:$Z$47,23,FALSE))</f>
        <v/>
      </c>
      <c r="AI23" s="805" t="str">
        <f>IF(AI21="","",VLOOKUP(AI21,'(参考様式９関係)シフト記号表（勤務時間帯）'!$D$6:$Z$47,23,FALSE))</f>
        <v/>
      </c>
      <c r="AJ23" s="815" t="str">
        <f>IF(AJ21="","",VLOOKUP(AJ21,'(参考様式９関係)シフト記号表（勤務時間帯）'!$D$6:$Z$47,23,FALSE))</f>
        <v/>
      </c>
      <c r="AK23" s="815" t="str">
        <f>IF(AK21="","",VLOOKUP(AK21,'(参考様式９関係)シフト記号表（勤務時間帯）'!$D$6:$Z$47,23,FALSE))</f>
        <v/>
      </c>
      <c r="AL23" s="815" t="str">
        <f>IF(AL21="","",VLOOKUP(AL21,'(参考様式９関係)シフト記号表（勤務時間帯）'!$D$6:$Z$47,23,FALSE))</f>
        <v/>
      </c>
      <c r="AM23" s="815" t="str">
        <f>IF(AM21="","",VLOOKUP(AM21,'(参考様式９関係)シフト記号表（勤務時間帯）'!$D$6:$Z$47,23,FALSE))</f>
        <v/>
      </c>
      <c r="AN23" s="815" t="str">
        <f>IF(AN21="","",VLOOKUP(AN21,'(参考様式９関係)シフト記号表（勤務時間帯）'!$D$6:$Z$47,23,FALSE))</f>
        <v/>
      </c>
      <c r="AO23" s="829" t="str">
        <f>IF(AO21="","",VLOOKUP(AO21,'(参考様式９関係)シフト記号表（勤務時間帯）'!$D$6:$Z$47,23,FALSE))</f>
        <v/>
      </c>
      <c r="AP23" s="805" t="str">
        <f>IF(AP21="","",VLOOKUP(AP21,'(参考様式９関係)シフト記号表（勤務時間帯）'!$D$6:$Z$47,23,FALSE))</f>
        <v/>
      </c>
      <c r="AQ23" s="815" t="str">
        <f>IF(AQ21="","",VLOOKUP(AQ21,'(参考様式９関係)シフト記号表（勤務時間帯）'!$D$6:$Z$47,23,FALSE))</f>
        <v/>
      </c>
      <c r="AR23" s="815" t="str">
        <f>IF(AR21="","",VLOOKUP(AR21,'(参考様式９関係)シフト記号表（勤務時間帯）'!$D$6:$Z$47,23,FALSE))</f>
        <v/>
      </c>
      <c r="AS23" s="815" t="str">
        <f>IF(AS21="","",VLOOKUP(AS21,'(参考様式９関係)シフト記号表（勤務時間帯）'!$D$6:$Z$47,23,FALSE))</f>
        <v/>
      </c>
      <c r="AT23" s="815" t="str">
        <f>IF(AT21="","",VLOOKUP(AT21,'(参考様式９関係)シフト記号表（勤務時間帯）'!$D$6:$Z$47,23,FALSE))</f>
        <v/>
      </c>
      <c r="AU23" s="815" t="str">
        <f>IF(AU21="","",VLOOKUP(AU21,'(参考様式９関係)シフト記号表（勤務時間帯）'!$D$6:$Z$47,23,FALSE))</f>
        <v/>
      </c>
      <c r="AV23" s="829" t="str">
        <f>IF(AV21="","",VLOOKUP(AV21,'(参考様式９関係)シフト記号表（勤務時間帯）'!$D$6:$Z$47,23,FALSE))</f>
        <v/>
      </c>
      <c r="AW23" s="805" t="str">
        <f>IF(AW21="","",VLOOKUP(AW21,'(参考様式９関係)シフト記号表（勤務時間帯）'!$D$6:$Z$47,23,FALSE))</f>
        <v/>
      </c>
      <c r="AX23" s="815" t="str">
        <f>IF(AX21="","",VLOOKUP(AX21,'(参考様式９関係)シフト記号表（勤務時間帯）'!$D$6:$Z$47,23,FALSE))</f>
        <v/>
      </c>
      <c r="AY23" s="815" t="str">
        <f>IF(AY21="","",VLOOKUP(AY21,'(参考様式９関係)シフト記号表（勤務時間帯）'!$D$6:$Z$47,23,FALSE))</f>
        <v/>
      </c>
      <c r="AZ23" s="872">
        <f>IF($BC$3="４週",SUM(U23:AV23),IF($BC$3="暦月",SUM(U23:AY23),""))</f>
        <v>0</v>
      </c>
      <c r="BA23" s="885"/>
      <c r="BB23" s="899">
        <f>IF($BC$3="４週",AZ23/4,IF($BC$3="暦月",(AZ23/($BC$8/7)),""))</f>
        <v>0</v>
      </c>
      <c r="BC23" s="885"/>
      <c r="BD23" s="915"/>
      <c r="BE23" s="919"/>
      <c r="BF23" s="919"/>
      <c r="BG23" s="919"/>
      <c r="BH23" s="925"/>
    </row>
    <row r="24" spans="2:60" ht="20.25" customHeight="1">
      <c r="B24" s="667"/>
      <c r="C24" s="683"/>
      <c r="D24" s="697"/>
      <c r="E24" s="705"/>
      <c r="F24" s="705"/>
      <c r="G24" s="713"/>
      <c r="H24" s="724"/>
      <c r="I24" s="733"/>
      <c r="J24" s="739"/>
      <c r="K24" s="739"/>
      <c r="L24" s="713"/>
      <c r="M24" s="745"/>
      <c r="N24" s="750"/>
      <c r="O24" s="755"/>
      <c r="P24" s="560" t="s">
        <v>599</v>
      </c>
      <c r="Q24" s="338"/>
      <c r="R24" s="338"/>
      <c r="S24" s="775"/>
      <c r="T24" s="788"/>
      <c r="U24" s="806"/>
      <c r="V24" s="816"/>
      <c r="W24" s="816"/>
      <c r="X24" s="816"/>
      <c r="Y24" s="816"/>
      <c r="Z24" s="816"/>
      <c r="AA24" s="830"/>
      <c r="AB24" s="806"/>
      <c r="AC24" s="816"/>
      <c r="AD24" s="816"/>
      <c r="AE24" s="816"/>
      <c r="AF24" s="816"/>
      <c r="AG24" s="816"/>
      <c r="AH24" s="830"/>
      <c r="AI24" s="806"/>
      <c r="AJ24" s="816"/>
      <c r="AK24" s="816"/>
      <c r="AL24" s="816"/>
      <c r="AM24" s="816"/>
      <c r="AN24" s="816"/>
      <c r="AO24" s="830"/>
      <c r="AP24" s="806"/>
      <c r="AQ24" s="816"/>
      <c r="AR24" s="816"/>
      <c r="AS24" s="816"/>
      <c r="AT24" s="816"/>
      <c r="AU24" s="816"/>
      <c r="AV24" s="830"/>
      <c r="AW24" s="806"/>
      <c r="AX24" s="816"/>
      <c r="AY24" s="816"/>
      <c r="AZ24" s="873"/>
      <c r="BA24" s="886"/>
      <c r="BB24" s="900"/>
      <c r="BC24" s="886"/>
      <c r="BD24" s="916"/>
      <c r="BE24" s="920"/>
      <c r="BF24" s="920"/>
      <c r="BG24" s="920"/>
      <c r="BH24" s="926"/>
    </row>
    <row r="25" spans="2:60" ht="20.25" customHeight="1">
      <c r="B25" s="665">
        <f>B22+1</f>
        <v>2</v>
      </c>
      <c r="C25" s="681"/>
      <c r="D25" s="695"/>
      <c r="E25" s="703"/>
      <c r="F25" s="703">
        <f>C24</f>
        <v>0</v>
      </c>
      <c r="G25" s="711"/>
      <c r="H25" s="722"/>
      <c r="I25" s="731"/>
      <c r="J25" s="737"/>
      <c r="K25" s="737"/>
      <c r="L25" s="711"/>
      <c r="M25" s="743"/>
      <c r="N25" s="748"/>
      <c r="O25" s="753"/>
      <c r="P25" s="759" t="s">
        <v>600</v>
      </c>
      <c r="Q25" s="765"/>
      <c r="R25" s="765"/>
      <c r="S25" s="773"/>
      <c r="T25" s="786"/>
      <c r="U25" s="804" t="str">
        <f>IF(U24="","",VLOOKUP(U24,'(参考様式９関係)シフト記号表（勤務時間帯）'!$D$6:$X$47,21,FALSE))</f>
        <v/>
      </c>
      <c r="V25" s="814" t="str">
        <f>IF(V24="","",VLOOKUP(V24,'(参考様式９関係)シフト記号表（勤務時間帯）'!$D$6:$X$47,21,FALSE))</f>
        <v/>
      </c>
      <c r="W25" s="814" t="str">
        <f>IF(W24="","",VLOOKUP(W24,'(参考様式９関係)シフト記号表（勤務時間帯）'!$D$6:$X$47,21,FALSE))</f>
        <v/>
      </c>
      <c r="X25" s="814" t="str">
        <f>IF(X24="","",VLOOKUP(X24,'(参考様式９関係)シフト記号表（勤務時間帯）'!$D$6:$X$47,21,FALSE))</f>
        <v/>
      </c>
      <c r="Y25" s="814" t="str">
        <f>IF(Y24="","",VLOOKUP(Y24,'(参考様式９関係)シフト記号表（勤務時間帯）'!$D$6:$X$47,21,FALSE))</f>
        <v/>
      </c>
      <c r="Z25" s="814" t="str">
        <f>IF(Z24="","",VLOOKUP(Z24,'(参考様式９関係)シフト記号表（勤務時間帯）'!$D$6:$X$47,21,FALSE))</f>
        <v/>
      </c>
      <c r="AA25" s="828" t="str">
        <f>IF(AA24="","",VLOOKUP(AA24,'(参考様式９関係)シフト記号表（勤務時間帯）'!$D$6:$X$47,21,FALSE))</f>
        <v/>
      </c>
      <c r="AB25" s="804" t="str">
        <f>IF(AB24="","",VLOOKUP(AB24,'(参考様式９関係)シフト記号表（勤務時間帯）'!$D$6:$X$47,21,FALSE))</f>
        <v/>
      </c>
      <c r="AC25" s="814" t="str">
        <f>IF(AC24="","",VLOOKUP(AC24,'(参考様式９関係)シフト記号表（勤務時間帯）'!$D$6:$X$47,21,FALSE))</f>
        <v/>
      </c>
      <c r="AD25" s="814" t="str">
        <f>IF(AD24="","",VLOOKUP(AD24,'(参考様式９関係)シフト記号表（勤務時間帯）'!$D$6:$X$47,21,FALSE))</f>
        <v/>
      </c>
      <c r="AE25" s="814" t="str">
        <f>IF(AE24="","",VLOOKUP(AE24,'(参考様式９関係)シフト記号表（勤務時間帯）'!$D$6:$X$47,21,FALSE))</f>
        <v/>
      </c>
      <c r="AF25" s="814" t="str">
        <f>IF(AF24="","",VLOOKUP(AF24,'(参考様式９関係)シフト記号表（勤務時間帯）'!$D$6:$X$47,21,FALSE))</f>
        <v/>
      </c>
      <c r="AG25" s="814" t="str">
        <f>IF(AG24="","",VLOOKUP(AG24,'(参考様式９関係)シフト記号表（勤務時間帯）'!$D$6:$X$47,21,FALSE))</f>
        <v/>
      </c>
      <c r="AH25" s="828" t="str">
        <f>IF(AH24="","",VLOOKUP(AH24,'(参考様式９関係)シフト記号表（勤務時間帯）'!$D$6:$X$47,21,FALSE))</f>
        <v/>
      </c>
      <c r="AI25" s="804" t="str">
        <f>IF(AI24="","",VLOOKUP(AI24,'(参考様式９関係)シフト記号表（勤務時間帯）'!$D$6:$X$47,21,FALSE))</f>
        <v/>
      </c>
      <c r="AJ25" s="814" t="str">
        <f>IF(AJ24="","",VLOOKUP(AJ24,'(参考様式９関係)シフト記号表（勤務時間帯）'!$D$6:$X$47,21,FALSE))</f>
        <v/>
      </c>
      <c r="AK25" s="814" t="str">
        <f>IF(AK24="","",VLOOKUP(AK24,'(参考様式９関係)シフト記号表（勤務時間帯）'!$D$6:$X$47,21,FALSE))</f>
        <v/>
      </c>
      <c r="AL25" s="814" t="str">
        <f>IF(AL24="","",VLOOKUP(AL24,'(参考様式９関係)シフト記号表（勤務時間帯）'!$D$6:$X$47,21,FALSE))</f>
        <v/>
      </c>
      <c r="AM25" s="814" t="str">
        <f>IF(AM24="","",VLOOKUP(AM24,'(参考様式９関係)シフト記号表（勤務時間帯）'!$D$6:$X$47,21,FALSE))</f>
        <v/>
      </c>
      <c r="AN25" s="814" t="str">
        <f>IF(AN24="","",VLOOKUP(AN24,'(参考様式９関係)シフト記号表（勤務時間帯）'!$D$6:$X$47,21,FALSE))</f>
        <v/>
      </c>
      <c r="AO25" s="828" t="str">
        <f>IF(AO24="","",VLOOKUP(AO24,'(参考様式９関係)シフト記号表（勤務時間帯）'!$D$6:$X$47,21,FALSE))</f>
        <v/>
      </c>
      <c r="AP25" s="804" t="str">
        <f>IF(AP24="","",VLOOKUP(AP24,'(参考様式９関係)シフト記号表（勤務時間帯）'!$D$6:$X$47,21,FALSE))</f>
        <v/>
      </c>
      <c r="AQ25" s="814" t="str">
        <f>IF(AQ24="","",VLOOKUP(AQ24,'(参考様式９関係)シフト記号表（勤務時間帯）'!$D$6:$X$47,21,FALSE))</f>
        <v/>
      </c>
      <c r="AR25" s="814" t="str">
        <f>IF(AR24="","",VLOOKUP(AR24,'(参考様式９関係)シフト記号表（勤務時間帯）'!$D$6:$X$47,21,FALSE))</f>
        <v/>
      </c>
      <c r="AS25" s="814" t="str">
        <f>IF(AS24="","",VLOOKUP(AS24,'(参考様式９関係)シフト記号表（勤務時間帯）'!$D$6:$X$47,21,FALSE))</f>
        <v/>
      </c>
      <c r="AT25" s="814" t="str">
        <f>IF(AT24="","",VLOOKUP(AT24,'(参考様式９関係)シフト記号表（勤務時間帯）'!$D$6:$X$47,21,FALSE))</f>
        <v/>
      </c>
      <c r="AU25" s="814" t="str">
        <f>IF(AU24="","",VLOOKUP(AU24,'(参考様式９関係)シフト記号表（勤務時間帯）'!$D$6:$X$47,21,FALSE))</f>
        <v/>
      </c>
      <c r="AV25" s="828" t="str">
        <f>IF(AV24="","",VLOOKUP(AV24,'(参考様式９関係)シフト記号表（勤務時間帯）'!$D$6:$X$47,21,FALSE))</f>
        <v/>
      </c>
      <c r="AW25" s="804" t="str">
        <f>IF(AW24="","",VLOOKUP(AW24,'(参考様式９関係)シフト記号表（勤務時間帯）'!$D$6:$X$47,21,FALSE))</f>
        <v/>
      </c>
      <c r="AX25" s="814" t="str">
        <f>IF(AX24="","",VLOOKUP(AX24,'(参考様式９関係)シフト記号表（勤務時間帯）'!$D$6:$X$47,21,FALSE))</f>
        <v/>
      </c>
      <c r="AY25" s="814" t="str">
        <f>IF(AY24="","",VLOOKUP(AY24,'(参考様式９関係)シフト記号表（勤務時間帯）'!$D$6:$X$47,21,FALSE))</f>
        <v/>
      </c>
      <c r="AZ25" s="871">
        <f>IF($BC$3="４週",SUM(U25:AV25),IF($BC$3="暦月",SUM(U25:AY25),""))</f>
        <v>0</v>
      </c>
      <c r="BA25" s="884"/>
      <c r="BB25" s="898">
        <f>IF($BC$3="４週",AZ25/4,IF($BC$3="暦月",(AZ25/($BC$8/7)),""))</f>
        <v>0</v>
      </c>
      <c r="BC25" s="884"/>
      <c r="BD25" s="914"/>
      <c r="BE25" s="918"/>
      <c r="BF25" s="918"/>
      <c r="BG25" s="918"/>
      <c r="BH25" s="924"/>
    </row>
    <row r="26" spans="2:60" ht="20.25" customHeight="1">
      <c r="B26" s="666"/>
      <c r="C26" s="682"/>
      <c r="D26" s="696"/>
      <c r="E26" s="704"/>
      <c r="F26" s="704"/>
      <c r="G26" s="712">
        <f>C24</f>
        <v>0</v>
      </c>
      <c r="H26" s="723"/>
      <c r="I26" s="732"/>
      <c r="J26" s="738"/>
      <c r="K26" s="738"/>
      <c r="L26" s="712"/>
      <c r="M26" s="744"/>
      <c r="N26" s="749"/>
      <c r="O26" s="754"/>
      <c r="P26" s="760" t="s">
        <v>47</v>
      </c>
      <c r="Q26" s="339"/>
      <c r="R26" s="339"/>
      <c r="S26" s="774"/>
      <c r="T26" s="787"/>
      <c r="U26" s="805" t="str">
        <f>IF(U24="","",VLOOKUP(U24,'(参考様式９関係)シフト記号表（勤務時間帯）'!$D$6:$Z$47,23,FALSE))</f>
        <v/>
      </c>
      <c r="V26" s="815" t="str">
        <f>IF(V24="","",VLOOKUP(V24,'(参考様式９関係)シフト記号表（勤務時間帯）'!$D$6:$Z$47,23,FALSE))</f>
        <v/>
      </c>
      <c r="W26" s="815" t="str">
        <f>IF(W24="","",VLOOKUP(W24,'(参考様式９関係)シフト記号表（勤務時間帯）'!$D$6:$Z$47,23,FALSE))</f>
        <v/>
      </c>
      <c r="X26" s="815" t="str">
        <f>IF(X24="","",VLOOKUP(X24,'(参考様式９関係)シフト記号表（勤務時間帯）'!$D$6:$Z$47,23,FALSE))</f>
        <v/>
      </c>
      <c r="Y26" s="815" t="str">
        <f>IF(Y24="","",VLOOKUP(Y24,'(参考様式９関係)シフト記号表（勤務時間帯）'!$D$6:$Z$47,23,FALSE))</f>
        <v/>
      </c>
      <c r="Z26" s="815" t="str">
        <f>IF(Z24="","",VLOOKUP(Z24,'(参考様式９関係)シフト記号表（勤務時間帯）'!$D$6:$Z$47,23,FALSE))</f>
        <v/>
      </c>
      <c r="AA26" s="829" t="str">
        <f>IF(AA24="","",VLOOKUP(AA24,'(参考様式９関係)シフト記号表（勤務時間帯）'!$D$6:$Z$47,23,FALSE))</f>
        <v/>
      </c>
      <c r="AB26" s="805" t="str">
        <f>IF(AB24="","",VLOOKUP(AB24,'(参考様式９関係)シフト記号表（勤務時間帯）'!$D$6:$Z$47,23,FALSE))</f>
        <v/>
      </c>
      <c r="AC26" s="815" t="str">
        <f>IF(AC24="","",VLOOKUP(AC24,'(参考様式９関係)シフト記号表（勤務時間帯）'!$D$6:$Z$47,23,FALSE))</f>
        <v/>
      </c>
      <c r="AD26" s="815" t="str">
        <f>IF(AD24="","",VLOOKUP(AD24,'(参考様式９関係)シフト記号表（勤務時間帯）'!$D$6:$Z$47,23,FALSE))</f>
        <v/>
      </c>
      <c r="AE26" s="815" t="str">
        <f>IF(AE24="","",VLOOKUP(AE24,'(参考様式９関係)シフト記号表（勤務時間帯）'!$D$6:$Z$47,23,FALSE))</f>
        <v/>
      </c>
      <c r="AF26" s="815" t="str">
        <f>IF(AF24="","",VLOOKUP(AF24,'(参考様式９関係)シフト記号表（勤務時間帯）'!$D$6:$Z$47,23,FALSE))</f>
        <v/>
      </c>
      <c r="AG26" s="815" t="str">
        <f>IF(AG24="","",VLOOKUP(AG24,'(参考様式９関係)シフト記号表（勤務時間帯）'!$D$6:$Z$47,23,FALSE))</f>
        <v/>
      </c>
      <c r="AH26" s="829" t="str">
        <f>IF(AH24="","",VLOOKUP(AH24,'(参考様式９関係)シフト記号表（勤務時間帯）'!$D$6:$Z$47,23,FALSE))</f>
        <v/>
      </c>
      <c r="AI26" s="805" t="str">
        <f>IF(AI24="","",VLOOKUP(AI24,'(参考様式９関係)シフト記号表（勤務時間帯）'!$D$6:$Z$47,23,FALSE))</f>
        <v/>
      </c>
      <c r="AJ26" s="815" t="str">
        <f>IF(AJ24="","",VLOOKUP(AJ24,'(参考様式９関係)シフト記号表（勤務時間帯）'!$D$6:$Z$47,23,FALSE))</f>
        <v/>
      </c>
      <c r="AK26" s="815" t="str">
        <f>IF(AK24="","",VLOOKUP(AK24,'(参考様式９関係)シフト記号表（勤務時間帯）'!$D$6:$Z$47,23,FALSE))</f>
        <v/>
      </c>
      <c r="AL26" s="815" t="str">
        <f>IF(AL24="","",VLOOKUP(AL24,'(参考様式９関係)シフト記号表（勤務時間帯）'!$D$6:$Z$47,23,FALSE))</f>
        <v/>
      </c>
      <c r="AM26" s="815" t="str">
        <f>IF(AM24="","",VLOOKUP(AM24,'(参考様式９関係)シフト記号表（勤務時間帯）'!$D$6:$Z$47,23,FALSE))</f>
        <v/>
      </c>
      <c r="AN26" s="815" t="str">
        <f>IF(AN24="","",VLOOKUP(AN24,'(参考様式９関係)シフト記号表（勤務時間帯）'!$D$6:$Z$47,23,FALSE))</f>
        <v/>
      </c>
      <c r="AO26" s="829" t="str">
        <f>IF(AO24="","",VLOOKUP(AO24,'(参考様式９関係)シフト記号表（勤務時間帯）'!$D$6:$Z$47,23,FALSE))</f>
        <v/>
      </c>
      <c r="AP26" s="805" t="str">
        <f>IF(AP24="","",VLOOKUP(AP24,'(参考様式９関係)シフト記号表（勤務時間帯）'!$D$6:$Z$47,23,FALSE))</f>
        <v/>
      </c>
      <c r="AQ26" s="815" t="str">
        <f>IF(AQ24="","",VLOOKUP(AQ24,'(参考様式９関係)シフト記号表（勤務時間帯）'!$D$6:$Z$47,23,FALSE))</f>
        <v/>
      </c>
      <c r="AR26" s="815" t="str">
        <f>IF(AR24="","",VLOOKUP(AR24,'(参考様式９関係)シフト記号表（勤務時間帯）'!$D$6:$Z$47,23,FALSE))</f>
        <v/>
      </c>
      <c r="AS26" s="815" t="str">
        <f>IF(AS24="","",VLOOKUP(AS24,'(参考様式９関係)シフト記号表（勤務時間帯）'!$D$6:$Z$47,23,FALSE))</f>
        <v/>
      </c>
      <c r="AT26" s="815" t="str">
        <f>IF(AT24="","",VLOOKUP(AT24,'(参考様式９関係)シフト記号表（勤務時間帯）'!$D$6:$Z$47,23,FALSE))</f>
        <v/>
      </c>
      <c r="AU26" s="815" t="str">
        <f>IF(AU24="","",VLOOKUP(AU24,'(参考様式９関係)シフト記号表（勤務時間帯）'!$D$6:$Z$47,23,FALSE))</f>
        <v/>
      </c>
      <c r="AV26" s="829" t="str">
        <f>IF(AV24="","",VLOOKUP(AV24,'(参考様式９関係)シフト記号表（勤務時間帯）'!$D$6:$Z$47,23,FALSE))</f>
        <v/>
      </c>
      <c r="AW26" s="805" t="str">
        <f>IF(AW24="","",VLOOKUP(AW24,'(参考様式９関係)シフト記号表（勤務時間帯）'!$D$6:$Z$47,23,FALSE))</f>
        <v/>
      </c>
      <c r="AX26" s="815" t="str">
        <f>IF(AX24="","",VLOOKUP(AX24,'(参考様式９関係)シフト記号表（勤務時間帯）'!$D$6:$Z$47,23,FALSE))</f>
        <v/>
      </c>
      <c r="AY26" s="815" t="str">
        <f>IF(AY24="","",VLOOKUP(AY24,'(参考様式９関係)シフト記号表（勤務時間帯）'!$D$6:$Z$47,23,FALSE))</f>
        <v/>
      </c>
      <c r="AZ26" s="872">
        <f>IF($BC$3="４週",SUM(U26:AV26),IF($BC$3="暦月",SUM(U26:AY26),""))</f>
        <v>0</v>
      </c>
      <c r="BA26" s="885"/>
      <c r="BB26" s="899">
        <f>IF($BC$3="４週",AZ26/4,IF($BC$3="暦月",(AZ26/($BC$8/7)),""))</f>
        <v>0</v>
      </c>
      <c r="BC26" s="885"/>
      <c r="BD26" s="915"/>
      <c r="BE26" s="919"/>
      <c r="BF26" s="919"/>
      <c r="BG26" s="919"/>
      <c r="BH26" s="925"/>
    </row>
    <row r="27" spans="2:60" ht="20.25" customHeight="1">
      <c r="B27" s="667"/>
      <c r="C27" s="683"/>
      <c r="D27" s="697"/>
      <c r="E27" s="705"/>
      <c r="F27" s="703"/>
      <c r="G27" s="711"/>
      <c r="H27" s="725"/>
      <c r="I27" s="733"/>
      <c r="J27" s="739"/>
      <c r="K27" s="739"/>
      <c r="L27" s="713"/>
      <c r="M27" s="745"/>
      <c r="N27" s="750"/>
      <c r="O27" s="755"/>
      <c r="P27" s="560" t="s">
        <v>599</v>
      </c>
      <c r="Q27" s="338"/>
      <c r="R27" s="338"/>
      <c r="S27" s="775"/>
      <c r="T27" s="788"/>
      <c r="U27" s="806"/>
      <c r="V27" s="816"/>
      <c r="W27" s="816"/>
      <c r="X27" s="816"/>
      <c r="Y27" s="816"/>
      <c r="Z27" s="816"/>
      <c r="AA27" s="830"/>
      <c r="AB27" s="806"/>
      <c r="AC27" s="816"/>
      <c r="AD27" s="816"/>
      <c r="AE27" s="816"/>
      <c r="AF27" s="816"/>
      <c r="AG27" s="816"/>
      <c r="AH27" s="830"/>
      <c r="AI27" s="806"/>
      <c r="AJ27" s="816"/>
      <c r="AK27" s="816"/>
      <c r="AL27" s="816"/>
      <c r="AM27" s="816"/>
      <c r="AN27" s="816"/>
      <c r="AO27" s="830"/>
      <c r="AP27" s="806"/>
      <c r="AQ27" s="816"/>
      <c r="AR27" s="816"/>
      <c r="AS27" s="816"/>
      <c r="AT27" s="816"/>
      <c r="AU27" s="816"/>
      <c r="AV27" s="830"/>
      <c r="AW27" s="806"/>
      <c r="AX27" s="816"/>
      <c r="AY27" s="816"/>
      <c r="AZ27" s="873"/>
      <c r="BA27" s="886"/>
      <c r="BB27" s="900"/>
      <c r="BC27" s="886"/>
      <c r="BD27" s="916"/>
      <c r="BE27" s="920"/>
      <c r="BF27" s="920"/>
      <c r="BG27" s="920"/>
      <c r="BH27" s="926"/>
    </row>
    <row r="28" spans="2:60" ht="20.25" customHeight="1">
      <c r="B28" s="665">
        <f>B25+1</f>
        <v>3</v>
      </c>
      <c r="C28" s="681"/>
      <c r="D28" s="695"/>
      <c r="E28" s="703"/>
      <c r="F28" s="703">
        <f>C27</f>
        <v>0</v>
      </c>
      <c r="G28" s="711"/>
      <c r="H28" s="722"/>
      <c r="I28" s="731"/>
      <c r="J28" s="737"/>
      <c r="K28" s="737"/>
      <c r="L28" s="711"/>
      <c r="M28" s="743"/>
      <c r="N28" s="748"/>
      <c r="O28" s="753"/>
      <c r="P28" s="759" t="s">
        <v>600</v>
      </c>
      <c r="Q28" s="765"/>
      <c r="R28" s="765"/>
      <c r="S28" s="773"/>
      <c r="T28" s="786"/>
      <c r="U28" s="804" t="str">
        <f>IF(U27="","",VLOOKUP(U27,'(参考様式９関係)シフト記号表（勤務時間帯）'!$D$6:$X$47,21,FALSE))</f>
        <v/>
      </c>
      <c r="V28" s="814" t="str">
        <f>IF(V27="","",VLOOKUP(V27,'(参考様式９関係)シフト記号表（勤務時間帯）'!$D$6:$X$47,21,FALSE))</f>
        <v/>
      </c>
      <c r="W28" s="814" t="str">
        <f>IF(W27="","",VLOOKUP(W27,'(参考様式９関係)シフト記号表（勤務時間帯）'!$D$6:$X$47,21,FALSE))</f>
        <v/>
      </c>
      <c r="X28" s="814" t="str">
        <f>IF(X27="","",VLOOKUP(X27,'(参考様式９関係)シフト記号表（勤務時間帯）'!$D$6:$X$47,21,FALSE))</f>
        <v/>
      </c>
      <c r="Y28" s="814" t="str">
        <f>IF(Y27="","",VLOOKUP(Y27,'(参考様式９関係)シフト記号表（勤務時間帯）'!$D$6:$X$47,21,FALSE))</f>
        <v/>
      </c>
      <c r="Z28" s="814" t="str">
        <f>IF(Z27="","",VLOOKUP(Z27,'(参考様式９関係)シフト記号表（勤務時間帯）'!$D$6:$X$47,21,FALSE))</f>
        <v/>
      </c>
      <c r="AA28" s="828" t="str">
        <f>IF(AA27="","",VLOOKUP(AA27,'(参考様式９関係)シフト記号表（勤務時間帯）'!$D$6:$X$47,21,FALSE))</f>
        <v/>
      </c>
      <c r="AB28" s="804" t="str">
        <f>IF(AB27="","",VLOOKUP(AB27,'(参考様式９関係)シフト記号表（勤務時間帯）'!$D$6:$X$47,21,FALSE))</f>
        <v/>
      </c>
      <c r="AC28" s="814" t="str">
        <f>IF(AC27="","",VLOOKUP(AC27,'(参考様式９関係)シフト記号表（勤務時間帯）'!$D$6:$X$47,21,FALSE))</f>
        <v/>
      </c>
      <c r="AD28" s="814" t="str">
        <f>IF(AD27="","",VLOOKUP(AD27,'(参考様式９関係)シフト記号表（勤務時間帯）'!$D$6:$X$47,21,FALSE))</f>
        <v/>
      </c>
      <c r="AE28" s="814" t="str">
        <f>IF(AE27="","",VLOOKUP(AE27,'(参考様式９関係)シフト記号表（勤務時間帯）'!$D$6:$X$47,21,FALSE))</f>
        <v/>
      </c>
      <c r="AF28" s="814" t="str">
        <f>IF(AF27="","",VLOOKUP(AF27,'(参考様式９関係)シフト記号表（勤務時間帯）'!$D$6:$X$47,21,FALSE))</f>
        <v/>
      </c>
      <c r="AG28" s="814" t="str">
        <f>IF(AG27="","",VLOOKUP(AG27,'(参考様式９関係)シフト記号表（勤務時間帯）'!$D$6:$X$47,21,FALSE))</f>
        <v/>
      </c>
      <c r="AH28" s="828" t="str">
        <f>IF(AH27="","",VLOOKUP(AH27,'(参考様式９関係)シフト記号表（勤務時間帯）'!$D$6:$X$47,21,FALSE))</f>
        <v/>
      </c>
      <c r="AI28" s="804" t="str">
        <f>IF(AI27="","",VLOOKUP(AI27,'(参考様式９関係)シフト記号表（勤務時間帯）'!$D$6:$X$47,21,FALSE))</f>
        <v/>
      </c>
      <c r="AJ28" s="814" t="str">
        <f>IF(AJ27="","",VLOOKUP(AJ27,'(参考様式９関係)シフト記号表（勤務時間帯）'!$D$6:$X$47,21,FALSE))</f>
        <v/>
      </c>
      <c r="AK28" s="814" t="str">
        <f>IF(AK27="","",VLOOKUP(AK27,'(参考様式９関係)シフト記号表（勤務時間帯）'!$D$6:$X$47,21,FALSE))</f>
        <v/>
      </c>
      <c r="AL28" s="814" t="str">
        <f>IF(AL27="","",VLOOKUP(AL27,'(参考様式９関係)シフト記号表（勤務時間帯）'!$D$6:$X$47,21,FALSE))</f>
        <v/>
      </c>
      <c r="AM28" s="814" t="str">
        <f>IF(AM27="","",VLOOKUP(AM27,'(参考様式９関係)シフト記号表（勤務時間帯）'!$D$6:$X$47,21,FALSE))</f>
        <v/>
      </c>
      <c r="AN28" s="814" t="str">
        <f>IF(AN27="","",VLOOKUP(AN27,'(参考様式９関係)シフト記号表（勤務時間帯）'!$D$6:$X$47,21,FALSE))</f>
        <v/>
      </c>
      <c r="AO28" s="828" t="str">
        <f>IF(AO27="","",VLOOKUP(AO27,'(参考様式９関係)シフト記号表（勤務時間帯）'!$D$6:$X$47,21,FALSE))</f>
        <v/>
      </c>
      <c r="AP28" s="804" t="str">
        <f>IF(AP27="","",VLOOKUP(AP27,'(参考様式９関係)シフト記号表（勤務時間帯）'!$D$6:$X$47,21,FALSE))</f>
        <v/>
      </c>
      <c r="AQ28" s="814" t="str">
        <f>IF(AQ27="","",VLOOKUP(AQ27,'(参考様式９関係)シフト記号表（勤務時間帯）'!$D$6:$X$47,21,FALSE))</f>
        <v/>
      </c>
      <c r="AR28" s="814" t="str">
        <f>IF(AR27="","",VLOOKUP(AR27,'(参考様式９関係)シフト記号表（勤務時間帯）'!$D$6:$X$47,21,FALSE))</f>
        <v/>
      </c>
      <c r="AS28" s="814" t="str">
        <f>IF(AS27="","",VLOOKUP(AS27,'(参考様式９関係)シフト記号表（勤務時間帯）'!$D$6:$X$47,21,FALSE))</f>
        <v/>
      </c>
      <c r="AT28" s="814" t="str">
        <f>IF(AT27="","",VLOOKUP(AT27,'(参考様式９関係)シフト記号表（勤務時間帯）'!$D$6:$X$47,21,FALSE))</f>
        <v/>
      </c>
      <c r="AU28" s="814" t="str">
        <f>IF(AU27="","",VLOOKUP(AU27,'(参考様式９関係)シフト記号表（勤務時間帯）'!$D$6:$X$47,21,FALSE))</f>
        <v/>
      </c>
      <c r="AV28" s="828" t="str">
        <f>IF(AV27="","",VLOOKUP(AV27,'(参考様式９関係)シフト記号表（勤務時間帯）'!$D$6:$X$47,21,FALSE))</f>
        <v/>
      </c>
      <c r="AW28" s="804" t="str">
        <f>IF(AW27="","",VLOOKUP(AW27,'(参考様式９関係)シフト記号表（勤務時間帯）'!$D$6:$X$47,21,FALSE))</f>
        <v/>
      </c>
      <c r="AX28" s="814" t="str">
        <f>IF(AX27="","",VLOOKUP(AX27,'(参考様式９関係)シフト記号表（勤務時間帯）'!$D$6:$X$47,21,FALSE))</f>
        <v/>
      </c>
      <c r="AY28" s="814" t="str">
        <f>IF(AY27="","",VLOOKUP(AY27,'(参考様式９関係)シフト記号表（勤務時間帯）'!$D$6:$X$47,21,FALSE))</f>
        <v/>
      </c>
      <c r="AZ28" s="871">
        <f>IF($BC$3="４週",SUM(U28:AV28),IF($BC$3="暦月",SUM(U28:AY28),""))</f>
        <v>0</v>
      </c>
      <c r="BA28" s="884"/>
      <c r="BB28" s="898">
        <f>IF($BC$3="４週",AZ28/4,IF($BC$3="暦月",(AZ28/($BC$8/7)),""))</f>
        <v>0</v>
      </c>
      <c r="BC28" s="884"/>
      <c r="BD28" s="914"/>
      <c r="BE28" s="918"/>
      <c r="BF28" s="918"/>
      <c r="BG28" s="918"/>
      <c r="BH28" s="924"/>
    </row>
    <row r="29" spans="2:60" ht="20.25" customHeight="1">
      <c r="B29" s="666"/>
      <c r="C29" s="682"/>
      <c r="D29" s="696"/>
      <c r="E29" s="704"/>
      <c r="F29" s="704"/>
      <c r="G29" s="712">
        <f>C27</f>
        <v>0</v>
      </c>
      <c r="H29" s="723"/>
      <c r="I29" s="732"/>
      <c r="J29" s="738"/>
      <c r="K29" s="738"/>
      <c r="L29" s="712"/>
      <c r="M29" s="744"/>
      <c r="N29" s="749"/>
      <c r="O29" s="754"/>
      <c r="P29" s="760" t="s">
        <v>47</v>
      </c>
      <c r="Q29" s="265"/>
      <c r="R29" s="265"/>
      <c r="S29" s="776"/>
      <c r="T29" s="789"/>
      <c r="U29" s="805" t="str">
        <f>IF(U27="","",VLOOKUP(U27,'(参考様式９関係)シフト記号表（勤務時間帯）'!$D$6:$Z$47,23,FALSE))</f>
        <v/>
      </c>
      <c r="V29" s="815" t="str">
        <f>IF(V27="","",VLOOKUP(V27,'(参考様式９関係)シフト記号表（勤務時間帯）'!$D$6:$Z$47,23,FALSE))</f>
        <v/>
      </c>
      <c r="W29" s="815" t="str">
        <f>IF(W27="","",VLOOKUP(W27,'(参考様式９関係)シフト記号表（勤務時間帯）'!$D$6:$Z$47,23,FALSE))</f>
        <v/>
      </c>
      <c r="X29" s="815" t="str">
        <f>IF(X27="","",VLOOKUP(X27,'(参考様式９関係)シフト記号表（勤務時間帯）'!$D$6:$Z$47,23,FALSE))</f>
        <v/>
      </c>
      <c r="Y29" s="815" t="str">
        <f>IF(Y27="","",VLOOKUP(Y27,'(参考様式９関係)シフト記号表（勤務時間帯）'!$D$6:$Z$47,23,FALSE))</f>
        <v/>
      </c>
      <c r="Z29" s="815" t="str">
        <f>IF(Z27="","",VLOOKUP(Z27,'(参考様式９関係)シフト記号表（勤務時間帯）'!$D$6:$Z$47,23,FALSE))</f>
        <v/>
      </c>
      <c r="AA29" s="829" t="str">
        <f>IF(AA27="","",VLOOKUP(AA27,'(参考様式９関係)シフト記号表（勤務時間帯）'!$D$6:$Z$47,23,FALSE))</f>
        <v/>
      </c>
      <c r="AB29" s="805" t="str">
        <f>IF(AB27="","",VLOOKUP(AB27,'(参考様式９関係)シフト記号表（勤務時間帯）'!$D$6:$Z$47,23,FALSE))</f>
        <v/>
      </c>
      <c r="AC29" s="815" t="str">
        <f>IF(AC27="","",VLOOKUP(AC27,'(参考様式９関係)シフト記号表（勤務時間帯）'!$D$6:$Z$47,23,FALSE))</f>
        <v/>
      </c>
      <c r="AD29" s="815" t="str">
        <f>IF(AD27="","",VLOOKUP(AD27,'(参考様式９関係)シフト記号表（勤務時間帯）'!$D$6:$Z$47,23,FALSE))</f>
        <v/>
      </c>
      <c r="AE29" s="815" t="str">
        <f>IF(AE27="","",VLOOKUP(AE27,'(参考様式９関係)シフト記号表（勤務時間帯）'!$D$6:$Z$47,23,FALSE))</f>
        <v/>
      </c>
      <c r="AF29" s="815" t="str">
        <f>IF(AF27="","",VLOOKUP(AF27,'(参考様式９関係)シフト記号表（勤務時間帯）'!$D$6:$Z$47,23,FALSE))</f>
        <v/>
      </c>
      <c r="AG29" s="815" t="str">
        <f>IF(AG27="","",VLOOKUP(AG27,'(参考様式９関係)シフト記号表（勤務時間帯）'!$D$6:$Z$47,23,FALSE))</f>
        <v/>
      </c>
      <c r="AH29" s="829" t="str">
        <f>IF(AH27="","",VLOOKUP(AH27,'(参考様式９関係)シフト記号表（勤務時間帯）'!$D$6:$Z$47,23,FALSE))</f>
        <v/>
      </c>
      <c r="AI29" s="805" t="str">
        <f>IF(AI27="","",VLOOKUP(AI27,'(参考様式９関係)シフト記号表（勤務時間帯）'!$D$6:$Z$47,23,FALSE))</f>
        <v/>
      </c>
      <c r="AJ29" s="815" t="str">
        <f>IF(AJ27="","",VLOOKUP(AJ27,'(参考様式９関係)シフト記号表（勤務時間帯）'!$D$6:$Z$47,23,FALSE))</f>
        <v/>
      </c>
      <c r="AK29" s="815" t="str">
        <f>IF(AK27="","",VLOOKUP(AK27,'(参考様式９関係)シフト記号表（勤務時間帯）'!$D$6:$Z$47,23,FALSE))</f>
        <v/>
      </c>
      <c r="AL29" s="815" t="str">
        <f>IF(AL27="","",VLOOKUP(AL27,'(参考様式９関係)シフト記号表（勤務時間帯）'!$D$6:$Z$47,23,FALSE))</f>
        <v/>
      </c>
      <c r="AM29" s="815" t="str">
        <f>IF(AM27="","",VLOOKUP(AM27,'(参考様式９関係)シフト記号表（勤務時間帯）'!$D$6:$Z$47,23,FALSE))</f>
        <v/>
      </c>
      <c r="AN29" s="815" t="str">
        <f>IF(AN27="","",VLOOKUP(AN27,'(参考様式９関係)シフト記号表（勤務時間帯）'!$D$6:$Z$47,23,FALSE))</f>
        <v/>
      </c>
      <c r="AO29" s="829" t="str">
        <f>IF(AO27="","",VLOOKUP(AO27,'(参考様式９関係)シフト記号表（勤務時間帯）'!$D$6:$Z$47,23,FALSE))</f>
        <v/>
      </c>
      <c r="AP29" s="805" t="str">
        <f>IF(AP27="","",VLOOKUP(AP27,'(参考様式９関係)シフト記号表（勤務時間帯）'!$D$6:$Z$47,23,FALSE))</f>
        <v/>
      </c>
      <c r="AQ29" s="815" t="str">
        <f>IF(AQ27="","",VLOOKUP(AQ27,'(参考様式９関係)シフト記号表（勤務時間帯）'!$D$6:$Z$47,23,FALSE))</f>
        <v/>
      </c>
      <c r="AR29" s="815" t="str">
        <f>IF(AR27="","",VLOOKUP(AR27,'(参考様式９関係)シフト記号表（勤務時間帯）'!$D$6:$Z$47,23,FALSE))</f>
        <v/>
      </c>
      <c r="AS29" s="815" t="str">
        <f>IF(AS27="","",VLOOKUP(AS27,'(参考様式９関係)シフト記号表（勤務時間帯）'!$D$6:$Z$47,23,FALSE))</f>
        <v/>
      </c>
      <c r="AT29" s="815" t="str">
        <f>IF(AT27="","",VLOOKUP(AT27,'(参考様式９関係)シフト記号表（勤務時間帯）'!$D$6:$Z$47,23,FALSE))</f>
        <v/>
      </c>
      <c r="AU29" s="815" t="str">
        <f>IF(AU27="","",VLOOKUP(AU27,'(参考様式９関係)シフト記号表（勤務時間帯）'!$D$6:$Z$47,23,FALSE))</f>
        <v/>
      </c>
      <c r="AV29" s="829" t="str">
        <f>IF(AV27="","",VLOOKUP(AV27,'(参考様式９関係)シフト記号表（勤務時間帯）'!$D$6:$Z$47,23,FALSE))</f>
        <v/>
      </c>
      <c r="AW29" s="805" t="str">
        <f>IF(AW27="","",VLOOKUP(AW27,'(参考様式９関係)シフト記号表（勤務時間帯）'!$D$6:$Z$47,23,FALSE))</f>
        <v/>
      </c>
      <c r="AX29" s="815" t="str">
        <f>IF(AX27="","",VLOOKUP(AX27,'(参考様式９関係)シフト記号表（勤務時間帯）'!$D$6:$Z$47,23,FALSE))</f>
        <v/>
      </c>
      <c r="AY29" s="815" t="str">
        <f>IF(AY27="","",VLOOKUP(AY27,'(参考様式９関係)シフト記号表（勤務時間帯）'!$D$6:$Z$47,23,FALSE))</f>
        <v/>
      </c>
      <c r="AZ29" s="872">
        <f>IF($BC$3="４週",SUM(U29:AV29),IF($BC$3="暦月",SUM(U29:AY29),""))</f>
        <v>0</v>
      </c>
      <c r="BA29" s="885"/>
      <c r="BB29" s="899">
        <f>IF($BC$3="４週",AZ29/4,IF($BC$3="暦月",(AZ29/($BC$8/7)),""))</f>
        <v>0</v>
      </c>
      <c r="BC29" s="885"/>
      <c r="BD29" s="915"/>
      <c r="BE29" s="919"/>
      <c r="BF29" s="919"/>
      <c r="BG29" s="919"/>
      <c r="BH29" s="925"/>
    </row>
    <row r="30" spans="2:60" ht="20.25" customHeight="1">
      <c r="B30" s="667"/>
      <c r="C30" s="683"/>
      <c r="D30" s="697"/>
      <c r="E30" s="705"/>
      <c r="F30" s="703"/>
      <c r="G30" s="711"/>
      <c r="H30" s="725"/>
      <c r="I30" s="733"/>
      <c r="J30" s="739"/>
      <c r="K30" s="739"/>
      <c r="L30" s="713"/>
      <c r="M30" s="745"/>
      <c r="N30" s="750"/>
      <c r="O30" s="755"/>
      <c r="P30" s="560" t="s">
        <v>599</v>
      </c>
      <c r="Q30" s="338"/>
      <c r="R30" s="338"/>
      <c r="S30" s="775"/>
      <c r="T30" s="788"/>
      <c r="U30" s="806"/>
      <c r="V30" s="816"/>
      <c r="W30" s="816"/>
      <c r="X30" s="816"/>
      <c r="Y30" s="816"/>
      <c r="Z30" s="816"/>
      <c r="AA30" s="830"/>
      <c r="AB30" s="806"/>
      <c r="AC30" s="816"/>
      <c r="AD30" s="816"/>
      <c r="AE30" s="816"/>
      <c r="AF30" s="816"/>
      <c r="AG30" s="816"/>
      <c r="AH30" s="830"/>
      <c r="AI30" s="806"/>
      <c r="AJ30" s="816"/>
      <c r="AK30" s="816"/>
      <c r="AL30" s="816"/>
      <c r="AM30" s="816"/>
      <c r="AN30" s="816"/>
      <c r="AO30" s="830"/>
      <c r="AP30" s="806"/>
      <c r="AQ30" s="816"/>
      <c r="AR30" s="816"/>
      <c r="AS30" s="816"/>
      <c r="AT30" s="816"/>
      <c r="AU30" s="816"/>
      <c r="AV30" s="830"/>
      <c r="AW30" s="806"/>
      <c r="AX30" s="816"/>
      <c r="AY30" s="816"/>
      <c r="AZ30" s="873"/>
      <c r="BA30" s="886"/>
      <c r="BB30" s="900"/>
      <c r="BC30" s="886"/>
      <c r="BD30" s="916"/>
      <c r="BE30" s="920"/>
      <c r="BF30" s="920"/>
      <c r="BG30" s="920"/>
      <c r="BH30" s="926"/>
    </row>
    <row r="31" spans="2:60" ht="20.25" customHeight="1">
      <c r="B31" s="665">
        <f>B28+1</f>
        <v>4</v>
      </c>
      <c r="C31" s="681"/>
      <c r="D31" s="695"/>
      <c r="E31" s="703"/>
      <c r="F31" s="703">
        <f>C30</f>
        <v>0</v>
      </c>
      <c r="G31" s="711"/>
      <c r="H31" s="722"/>
      <c r="I31" s="731"/>
      <c r="J31" s="737"/>
      <c r="K31" s="737"/>
      <c r="L31" s="711"/>
      <c r="M31" s="743"/>
      <c r="N31" s="748"/>
      <c r="O31" s="753"/>
      <c r="P31" s="759" t="s">
        <v>600</v>
      </c>
      <c r="Q31" s="765"/>
      <c r="R31" s="765"/>
      <c r="S31" s="773"/>
      <c r="T31" s="786"/>
      <c r="U31" s="804" t="str">
        <f>IF(U30="","",VLOOKUP(U30,'(参考様式９関係)シフト記号表（勤務時間帯）'!$D$6:$X$47,21,FALSE))</f>
        <v/>
      </c>
      <c r="V31" s="814" t="str">
        <f>IF(V30="","",VLOOKUP(V30,'(参考様式９関係)シフト記号表（勤務時間帯）'!$D$6:$X$47,21,FALSE))</f>
        <v/>
      </c>
      <c r="W31" s="814" t="str">
        <f>IF(W30="","",VLOOKUP(W30,'(参考様式９関係)シフト記号表（勤務時間帯）'!$D$6:$X$47,21,FALSE))</f>
        <v/>
      </c>
      <c r="X31" s="814" t="str">
        <f>IF(X30="","",VLOOKUP(X30,'(参考様式９関係)シフト記号表（勤務時間帯）'!$D$6:$X$47,21,FALSE))</f>
        <v/>
      </c>
      <c r="Y31" s="814" t="str">
        <f>IF(Y30="","",VLOOKUP(Y30,'(参考様式９関係)シフト記号表（勤務時間帯）'!$D$6:$X$47,21,FALSE))</f>
        <v/>
      </c>
      <c r="Z31" s="814" t="str">
        <f>IF(Z30="","",VLOOKUP(Z30,'(参考様式９関係)シフト記号表（勤務時間帯）'!$D$6:$X$47,21,FALSE))</f>
        <v/>
      </c>
      <c r="AA31" s="828" t="str">
        <f>IF(AA30="","",VLOOKUP(AA30,'(参考様式９関係)シフト記号表（勤務時間帯）'!$D$6:$X$47,21,FALSE))</f>
        <v/>
      </c>
      <c r="AB31" s="804" t="str">
        <f>IF(AB30="","",VLOOKUP(AB30,'(参考様式９関係)シフト記号表（勤務時間帯）'!$D$6:$X$47,21,FALSE))</f>
        <v/>
      </c>
      <c r="AC31" s="814" t="str">
        <f>IF(AC30="","",VLOOKUP(AC30,'(参考様式９関係)シフト記号表（勤務時間帯）'!$D$6:$X$47,21,FALSE))</f>
        <v/>
      </c>
      <c r="AD31" s="814" t="str">
        <f>IF(AD30="","",VLOOKUP(AD30,'(参考様式９関係)シフト記号表（勤務時間帯）'!$D$6:$X$47,21,FALSE))</f>
        <v/>
      </c>
      <c r="AE31" s="814" t="str">
        <f>IF(AE30="","",VLOOKUP(AE30,'(参考様式９関係)シフト記号表（勤務時間帯）'!$D$6:$X$47,21,FALSE))</f>
        <v/>
      </c>
      <c r="AF31" s="814" t="str">
        <f>IF(AF30="","",VLOOKUP(AF30,'(参考様式９関係)シフト記号表（勤務時間帯）'!$D$6:$X$47,21,FALSE))</f>
        <v/>
      </c>
      <c r="AG31" s="814" t="str">
        <f>IF(AG30="","",VLOOKUP(AG30,'(参考様式９関係)シフト記号表（勤務時間帯）'!$D$6:$X$47,21,FALSE))</f>
        <v/>
      </c>
      <c r="AH31" s="828" t="str">
        <f>IF(AH30="","",VLOOKUP(AH30,'(参考様式９関係)シフト記号表（勤務時間帯）'!$D$6:$X$47,21,FALSE))</f>
        <v/>
      </c>
      <c r="AI31" s="804" t="str">
        <f>IF(AI30="","",VLOOKUP(AI30,'(参考様式９関係)シフト記号表（勤務時間帯）'!$D$6:$X$47,21,FALSE))</f>
        <v/>
      </c>
      <c r="AJ31" s="814" t="str">
        <f>IF(AJ30="","",VLOOKUP(AJ30,'(参考様式９関係)シフト記号表（勤務時間帯）'!$D$6:$X$47,21,FALSE))</f>
        <v/>
      </c>
      <c r="AK31" s="814" t="str">
        <f>IF(AK30="","",VLOOKUP(AK30,'(参考様式９関係)シフト記号表（勤務時間帯）'!$D$6:$X$47,21,FALSE))</f>
        <v/>
      </c>
      <c r="AL31" s="814" t="str">
        <f>IF(AL30="","",VLOOKUP(AL30,'(参考様式９関係)シフト記号表（勤務時間帯）'!$D$6:$X$47,21,FALSE))</f>
        <v/>
      </c>
      <c r="AM31" s="814" t="str">
        <f>IF(AM30="","",VLOOKUP(AM30,'(参考様式９関係)シフト記号表（勤務時間帯）'!$D$6:$X$47,21,FALSE))</f>
        <v/>
      </c>
      <c r="AN31" s="814" t="str">
        <f>IF(AN30="","",VLOOKUP(AN30,'(参考様式９関係)シフト記号表（勤務時間帯）'!$D$6:$X$47,21,FALSE))</f>
        <v/>
      </c>
      <c r="AO31" s="828" t="str">
        <f>IF(AO30="","",VLOOKUP(AO30,'(参考様式９関係)シフト記号表（勤務時間帯）'!$D$6:$X$47,21,FALSE))</f>
        <v/>
      </c>
      <c r="AP31" s="804" t="str">
        <f>IF(AP30="","",VLOOKUP(AP30,'(参考様式９関係)シフト記号表（勤務時間帯）'!$D$6:$X$47,21,FALSE))</f>
        <v/>
      </c>
      <c r="AQ31" s="814" t="str">
        <f>IF(AQ30="","",VLOOKUP(AQ30,'(参考様式９関係)シフト記号表（勤務時間帯）'!$D$6:$X$47,21,FALSE))</f>
        <v/>
      </c>
      <c r="AR31" s="814" t="str">
        <f>IF(AR30="","",VLOOKUP(AR30,'(参考様式９関係)シフト記号表（勤務時間帯）'!$D$6:$X$47,21,FALSE))</f>
        <v/>
      </c>
      <c r="AS31" s="814" t="str">
        <f>IF(AS30="","",VLOOKUP(AS30,'(参考様式９関係)シフト記号表（勤務時間帯）'!$D$6:$X$47,21,FALSE))</f>
        <v/>
      </c>
      <c r="AT31" s="814" t="str">
        <f>IF(AT30="","",VLOOKUP(AT30,'(参考様式９関係)シフト記号表（勤務時間帯）'!$D$6:$X$47,21,FALSE))</f>
        <v/>
      </c>
      <c r="AU31" s="814" t="str">
        <f>IF(AU30="","",VLOOKUP(AU30,'(参考様式９関係)シフト記号表（勤務時間帯）'!$D$6:$X$47,21,FALSE))</f>
        <v/>
      </c>
      <c r="AV31" s="828" t="str">
        <f>IF(AV30="","",VLOOKUP(AV30,'(参考様式９関係)シフト記号表（勤務時間帯）'!$D$6:$X$47,21,FALSE))</f>
        <v/>
      </c>
      <c r="AW31" s="804" t="str">
        <f>IF(AW30="","",VLOOKUP(AW30,'(参考様式９関係)シフト記号表（勤務時間帯）'!$D$6:$X$47,21,FALSE))</f>
        <v/>
      </c>
      <c r="AX31" s="814" t="str">
        <f>IF(AX30="","",VLOOKUP(AX30,'(参考様式９関係)シフト記号表（勤務時間帯）'!$D$6:$X$47,21,FALSE))</f>
        <v/>
      </c>
      <c r="AY31" s="814" t="str">
        <f>IF(AY30="","",VLOOKUP(AY30,'(参考様式９関係)シフト記号表（勤務時間帯）'!$D$6:$X$47,21,FALSE))</f>
        <v/>
      </c>
      <c r="AZ31" s="871">
        <f>IF($BC$3="４週",SUM(U31:AV31),IF($BC$3="暦月",SUM(U31:AY31),""))</f>
        <v>0</v>
      </c>
      <c r="BA31" s="884"/>
      <c r="BB31" s="898">
        <f>IF($BC$3="４週",AZ31/4,IF($BC$3="暦月",(AZ31/($BC$8/7)),""))</f>
        <v>0</v>
      </c>
      <c r="BC31" s="884"/>
      <c r="BD31" s="914"/>
      <c r="BE31" s="918"/>
      <c r="BF31" s="918"/>
      <c r="BG31" s="918"/>
      <c r="BH31" s="924"/>
    </row>
    <row r="32" spans="2:60" ht="20.25" customHeight="1">
      <c r="B32" s="666"/>
      <c r="C32" s="682"/>
      <c r="D32" s="696"/>
      <c r="E32" s="704"/>
      <c r="F32" s="704"/>
      <c r="G32" s="712">
        <f>C30</f>
        <v>0</v>
      </c>
      <c r="H32" s="723"/>
      <c r="I32" s="732"/>
      <c r="J32" s="738"/>
      <c r="K32" s="738"/>
      <c r="L32" s="712"/>
      <c r="M32" s="744"/>
      <c r="N32" s="749"/>
      <c r="O32" s="754"/>
      <c r="P32" s="760" t="s">
        <v>47</v>
      </c>
      <c r="Q32" s="766"/>
      <c r="R32" s="766"/>
      <c r="S32" s="774"/>
      <c r="T32" s="787"/>
      <c r="U32" s="805" t="str">
        <f>IF(U30="","",VLOOKUP(U30,'(参考様式９関係)シフト記号表（勤務時間帯）'!$D$6:$Z$47,23,FALSE))</f>
        <v/>
      </c>
      <c r="V32" s="815" t="str">
        <f>IF(V30="","",VLOOKUP(V30,'(参考様式９関係)シフト記号表（勤務時間帯）'!$D$6:$Z$47,23,FALSE))</f>
        <v/>
      </c>
      <c r="W32" s="815" t="str">
        <f>IF(W30="","",VLOOKUP(W30,'(参考様式９関係)シフト記号表（勤務時間帯）'!$D$6:$Z$47,23,FALSE))</f>
        <v/>
      </c>
      <c r="X32" s="815" t="str">
        <f>IF(X30="","",VLOOKUP(X30,'(参考様式９関係)シフト記号表（勤務時間帯）'!$D$6:$Z$47,23,FALSE))</f>
        <v/>
      </c>
      <c r="Y32" s="815" t="str">
        <f>IF(Y30="","",VLOOKUP(Y30,'(参考様式９関係)シフト記号表（勤務時間帯）'!$D$6:$Z$47,23,FALSE))</f>
        <v/>
      </c>
      <c r="Z32" s="815" t="str">
        <f>IF(Z30="","",VLOOKUP(Z30,'(参考様式９関係)シフト記号表（勤務時間帯）'!$D$6:$Z$47,23,FALSE))</f>
        <v/>
      </c>
      <c r="AA32" s="829" t="str">
        <f>IF(AA30="","",VLOOKUP(AA30,'(参考様式９関係)シフト記号表（勤務時間帯）'!$D$6:$Z$47,23,FALSE))</f>
        <v/>
      </c>
      <c r="AB32" s="805" t="str">
        <f>IF(AB30="","",VLOOKUP(AB30,'(参考様式９関係)シフト記号表（勤務時間帯）'!$D$6:$Z$47,23,FALSE))</f>
        <v/>
      </c>
      <c r="AC32" s="815" t="str">
        <f>IF(AC30="","",VLOOKUP(AC30,'(参考様式９関係)シフト記号表（勤務時間帯）'!$D$6:$Z$47,23,FALSE))</f>
        <v/>
      </c>
      <c r="AD32" s="815" t="str">
        <f>IF(AD30="","",VLOOKUP(AD30,'(参考様式９関係)シフト記号表（勤務時間帯）'!$D$6:$Z$47,23,FALSE))</f>
        <v/>
      </c>
      <c r="AE32" s="815" t="str">
        <f>IF(AE30="","",VLOOKUP(AE30,'(参考様式９関係)シフト記号表（勤務時間帯）'!$D$6:$Z$47,23,FALSE))</f>
        <v/>
      </c>
      <c r="AF32" s="815" t="str">
        <f>IF(AF30="","",VLOOKUP(AF30,'(参考様式９関係)シフト記号表（勤務時間帯）'!$D$6:$Z$47,23,FALSE))</f>
        <v/>
      </c>
      <c r="AG32" s="815" t="str">
        <f>IF(AG30="","",VLOOKUP(AG30,'(参考様式９関係)シフト記号表（勤務時間帯）'!$D$6:$Z$47,23,FALSE))</f>
        <v/>
      </c>
      <c r="AH32" s="829" t="str">
        <f>IF(AH30="","",VLOOKUP(AH30,'(参考様式９関係)シフト記号表（勤務時間帯）'!$D$6:$Z$47,23,FALSE))</f>
        <v/>
      </c>
      <c r="AI32" s="805" t="str">
        <f>IF(AI30="","",VLOOKUP(AI30,'(参考様式９関係)シフト記号表（勤務時間帯）'!$D$6:$Z$47,23,FALSE))</f>
        <v/>
      </c>
      <c r="AJ32" s="815" t="str">
        <f>IF(AJ30="","",VLOOKUP(AJ30,'(参考様式９関係)シフト記号表（勤務時間帯）'!$D$6:$Z$47,23,FALSE))</f>
        <v/>
      </c>
      <c r="AK32" s="815" t="str">
        <f>IF(AK30="","",VLOOKUP(AK30,'(参考様式９関係)シフト記号表（勤務時間帯）'!$D$6:$Z$47,23,FALSE))</f>
        <v/>
      </c>
      <c r="AL32" s="815" t="str">
        <f>IF(AL30="","",VLOOKUP(AL30,'(参考様式９関係)シフト記号表（勤務時間帯）'!$D$6:$Z$47,23,FALSE))</f>
        <v/>
      </c>
      <c r="AM32" s="815" t="str">
        <f>IF(AM30="","",VLOOKUP(AM30,'(参考様式９関係)シフト記号表（勤務時間帯）'!$D$6:$Z$47,23,FALSE))</f>
        <v/>
      </c>
      <c r="AN32" s="815" t="str">
        <f>IF(AN30="","",VLOOKUP(AN30,'(参考様式９関係)シフト記号表（勤務時間帯）'!$D$6:$Z$47,23,FALSE))</f>
        <v/>
      </c>
      <c r="AO32" s="829" t="str">
        <f>IF(AO30="","",VLOOKUP(AO30,'(参考様式９関係)シフト記号表（勤務時間帯）'!$D$6:$Z$47,23,FALSE))</f>
        <v/>
      </c>
      <c r="AP32" s="805" t="str">
        <f>IF(AP30="","",VLOOKUP(AP30,'(参考様式９関係)シフト記号表（勤務時間帯）'!$D$6:$Z$47,23,FALSE))</f>
        <v/>
      </c>
      <c r="AQ32" s="815" t="str">
        <f>IF(AQ30="","",VLOOKUP(AQ30,'(参考様式９関係)シフト記号表（勤務時間帯）'!$D$6:$Z$47,23,FALSE))</f>
        <v/>
      </c>
      <c r="AR32" s="815" t="str">
        <f>IF(AR30="","",VLOOKUP(AR30,'(参考様式９関係)シフト記号表（勤務時間帯）'!$D$6:$Z$47,23,FALSE))</f>
        <v/>
      </c>
      <c r="AS32" s="815" t="str">
        <f>IF(AS30="","",VLOOKUP(AS30,'(参考様式９関係)シフト記号表（勤務時間帯）'!$D$6:$Z$47,23,FALSE))</f>
        <v/>
      </c>
      <c r="AT32" s="815" t="str">
        <f>IF(AT30="","",VLOOKUP(AT30,'(参考様式９関係)シフト記号表（勤務時間帯）'!$D$6:$Z$47,23,FALSE))</f>
        <v/>
      </c>
      <c r="AU32" s="815" t="str">
        <f>IF(AU30="","",VLOOKUP(AU30,'(参考様式９関係)シフト記号表（勤務時間帯）'!$D$6:$Z$47,23,FALSE))</f>
        <v/>
      </c>
      <c r="AV32" s="829" t="str">
        <f>IF(AV30="","",VLOOKUP(AV30,'(参考様式９関係)シフト記号表（勤務時間帯）'!$D$6:$Z$47,23,FALSE))</f>
        <v/>
      </c>
      <c r="AW32" s="805" t="str">
        <f>IF(AW30="","",VLOOKUP(AW30,'(参考様式９関係)シフト記号表（勤務時間帯）'!$D$6:$Z$47,23,FALSE))</f>
        <v/>
      </c>
      <c r="AX32" s="815" t="str">
        <f>IF(AX30="","",VLOOKUP(AX30,'(参考様式９関係)シフト記号表（勤務時間帯）'!$D$6:$Z$47,23,FALSE))</f>
        <v/>
      </c>
      <c r="AY32" s="815" t="str">
        <f>IF(AY30="","",VLOOKUP(AY30,'(参考様式９関係)シフト記号表（勤務時間帯）'!$D$6:$Z$47,23,FALSE))</f>
        <v/>
      </c>
      <c r="AZ32" s="872">
        <f>IF($BC$3="４週",SUM(U32:AV32),IF($BC$3="暦月",SUM(U32:AY32),""))</f>
        <v>0</v>
      </c>
      <c r="BA32" s="885"/>
      <c r="BB32" s="899">
        <f>IF($BC$3="４週",AZ32/4,IF($BC$3="暦月",(AZ32/($BC$8/7)),""))</f>
        <v>0</v>
      </c>
      <c r="BC32" s="885"/>
      <c r="BD32" s="915"/>
      <c r="BE32" s="919"/>
      <c r="BF32" s="919"/>
      <c r="BG32" s="919"/>
      <c r="BH32" s="925"/>
    </row>
    <row r="33" spans="2:60" ht="20.25" customHeight="1">
      <c r="B33" s="667"/>
      <c r="C33" s="683"/>
      <c r="D33" s="697"/>
      <c r="E33" s="705"/>
      <c r="F33" s="703"/>
      <c r="G33" s="711"/>
      <c r="H33" s="725"/>
      <c r="I33" s="733"/>
      <c r="J33" s="739"/>
      <c r="K33" s="739"/>
      <c r="L33" s="713"/>
      <c r="M33" s="745"/>
      <c r="N33" s="750"/>
      <c r="O33" s="755"/>
      <c r="P33" s="560" t="s">
        <v>599</v>
      </c>
      <c r="Q33" s="338"/>
      <c r="R33" s="338"/>
      <c r="S33" s="775"/>
      <c r="T33" s="788"/>
      <c r="U33" s="806"/>
      <c r="V33" s="816"/>
      <c r="W33" s="816"/>
      <c r="X33" s="816"/>
      <c r="Y33" s="816"/>
      <c r="Z33" s="816"/>
      <c r="AA33" s="830"/>
      <c r="AB33" s="806"/>
      <c r="AC33" s="816"/>
      <c r="AD33" s="816"/>
      <c r="AE33" s="816"/>
      <c r="AF33" s="816"/>
      <c r="AG33" s="816"/>
      <c r="AH33" s="830"/>
      <c r="AI33" s="806"/>
      <c r="AJ33" s="816"/>
      <c r="AK33" s="816"/>
      <c r="AL33" s="816"/>
      <c r="AM33" s="816"/>
      <c r="AN33" s="816"/>
      <c r="AO33" s="830"/>
      <c r="AP33" s="806"/>
      <c r="AQ33" s="816"/>
      <c r="AR33" s="816"/>
      <c r="AS33" s="816"/>
      <c r="AT33" s="816"/>
      <c r="AU33" s="816"/>
      <c r="AV33" s="830"/>
      <c r="AW33" s="806"/>
      <c r="AX33" s="816"/>
      <c r="AY33" s="816"/>
      <c r="AZ33" s="873"/>
      <c r="BA33" s="886"/>
      <c r="BB33" s="900"/>
      <c r="BC33" s="886"/>
      <c r="BD33" s="916"/>
      <c r="BE33" s="920"/>
      <c r="BF33" s="920"/>
      <c r="BG33" s="920"/>
      <c r="BH33" s="926"/>
    </row>
    <row r="34" spans="2:60" ht="20.25" customHeight="1">
      <c r="B34" s="665">
        <f>B31+1</f>
        <v>5</v>
      </c>
      <c r="C34" s="681"/>
      <c r="D34" s="695"/>
      <c r="E34" s="703"/>
      <c r="F34" s="703">
        <f>C33</f>
        <v>0</v>
      </c>
      <c r="G34" s="711"/>
      <c r="H34" s="722"/>
      <c r="I34" s="731"/>
      <c r="J34" s="737"/>
      <c r="K34" s="737"/>
      <c r="L34" s="711"/>
      <c r="M34" s="743"/>
      <c r="N34" s="748"/>
      <c r="O34" s="753"/>
      <c r="P34" s="759" t="s">
        <v>600</v>
      </c>
      <c r="Q34" s="765"/>
      <c r="R34" s="765"/>
      <c r="S34" s="773"/>
      <c r="T34" s="786"/>
      <c r="U34" s="804" t="str">
        <f>IF(U33="","",VLOOKUP(U33,'(参考様式９関係)シフト記号表（勤務時間帯）'!$D$6:$X$47,21,FALSE))</f>
        <v/>
      </c>
      <c r="V34" s="814" t="str">
        <f>IF(V33="","",VLOOKUP(V33,'(参考様式９関係)シフト記号表（勤務時間帯）'!$D$6:$X$47,21,FALSE))</f>
        <v/>
      </c>
      <c r="W34" s="814" t="str">
        <f>IF(W33="","",VLOOKUP(W33,'(参考様式９関係)シフト記号表（勤務時間帯）'!$D$6:$X$47,21,FALSE))</f>
        <v/>
      </c>
      <c r="X34" s="814" t="str">
        <f>IF(X33="","",VLOOKUP(X33,'(参考様式９関係)シフト記号表（勤務時間帯）'!$D$6:$X$47,21,FALSE))</f>
        <v/>
      </c>
      <c r="Y34" s="814" t="str">
        <f>IF(Y33="","",VLOOKUP(Y33,'(参考様式９関係)シフト記号表（勤務時間帯）'!$D$6:$X$47,21,FALSE))</f>
        <v/>
      </c>
      <c r="Z34" s="814" t="str">
        <f>IF(Z33="","",VLOOKUP(Z33,'(参考様式９関係)シフト記号表（勤務時間帯）'!$D$6:$X$47,21,FALSE))</f>
        <v/>
      </c>
      <c r="AA34" s="828" t="str">
        <f>IF(AA33="","",VLOOKUP(AA33,'(参考様式９関係)シフト記号表（勤務時間帯）'!$D$6:$X$47,21,FALSE))</f>
        <v/>
      </c>
      <c r="AB34" s="804" t="str">
        <f>IF(AB33="","",VLOOKUP(AB33,'(参考様式９関係)シフト記号表（勤務時間帯）'!$D$6:$X$47,21,FALSE))</f>
        <v/>
      </c>
      <c r="AC34" s="814" t="str">
        <f>IF(AC33="","",VLOOKUP(AC33,'(参考様式９関係)シフト記号表（勤務時間帯）'!$D$6:$X$47,21,FALSE))</f>
        <v/>
      </c>
      <c r="AD34" s="814" t="str">
        <f>IF(AD33="","",VLOOKUP(AD33,'(参考様式９関係)シフト記号表（勤務時間帯）'!$D$6:$X$47,21,FALSE))</f>
        <v/>
      </c>
      <c r="AE34" s="814" t="str">
        <f>IF(AE33="","",VLOOKUP(AE33,'(参考様式９関係)シフト記号表（勤務時間帯）'!$D$6:$X$47,21,FALSE))</f>
        <v/>
      </c>
      <c r="AF34" s="814" t="str">
        <f>IF(AF33="","",VLOOKUP(AF33,'(参考様式９関係)シフト記号表（勤務時間帯）'!$D$6:$X$47,21,FALSE))</f>
        <v/>
      </c>
      <c r="AG34" s="814" t="str">
        <f>IF(AG33="","",VLOOKUP(AG33,'(参考様式９関係)シフト記号表（勤務時間帯）'!$D$6:$X$47,21,FALSE))</f>
        <v/>
      </c>
      <c r="AH34" s="828" t="str">
        <f>IF(AH33="","",VLOOKUP(AH33,'(参考様式９関係)シフト記号表（勤務時間帯）'!$D$6:$X$47,21,FALSE))</f>
        <v/>
      </c>
      <c r="AI34" s="804" t="str">
        <f>IF(AI33="","",VLOOKUP(AI33,'(参考様式９関係)シフト記号表（勤務時間帯）'!$D$6:$X$47,21,FALSE))</f>
        <v/>
      </c>
      <c r="AJ34" s="814" t="str">
        <f>IF(AJ33="","",VLOOKUP(AJ33,'(参考様式９関係)シフト記号表（勤務時間帯）'!$D$6:$X$47,21,FALSE))</f>
        <v/>
      </c>
      <c r="AK34" s="814" t="str">
        <f>IF(AK33="","",VLOOKUP(AK33,'(参考様式９関係)シフト記号表（勤務時間帯）'!$D$6:$X$47,21,FALSE))</f>
        <v/>
      </c>
      <c r="AL34" s="814" t="str">
        <f>IF(AL33="","",VLOOKUP(AL33,'(参考様式９関係)シフト記号表（勤務時間帯）'!$D$6:$X$47,21,FALSE))</f>
        <v/>
      </c>
      <c r="AM34" s="814" t="str">
        <f>IF(AM33="","",VLOOKUP(AM33,'(参考様式９関係)シフト記号表（勤務時間帯）'!$D$6:$X$47,21,FALSE))</f>
        <v/>
      </c>
      <c r="AN34" s="814" t="str">
        <f>IF(AN33="","",VLOOKUP(AN33,'(参考様式９関係)シフト記号表（勤務時間帯）'!$D$6:$X$47,21,FALSE))</f>
        <v/>
      </c>
      <c r="AO34" s="828" t="str">
        <f>IF(AO33="","",VLOOKUP(AO33,'(参考様式９関係)シフト記号表（勤務時間帯）'!$D$6:$X$47,21,FALSE))</f>
        <v/>
      </c>
      <c r="AP34" s="804" t="str">
        <f>IF(AP33="","",VLOOKUP(AP33,'(参考様式９関係)シフト記号表（勤務時間帯）'!$D$6:$X$47,21,FALSE))</f>
        <v/>
      </c>
      <c r="AQ34" s="814" t="str">
        <f>IF(AQ33="","",VLOOKUP(AQ33,'(参考様式９関係)シフト記号表（勤務時間帯）'!$D$6:$X$47,21,FALSE))</f>
        <v/>
      </c>
      <c r="AR34" s="814" t="str">
        <f>IF(AR33="","",VLOOKUP(AR33,'(参考様式９関係)シフト記号表（勤務時間帯）'!$D$6:$X$47,21,FALSE))</f>
        <v/>
      </c>
      <c r="AS34" s="814" t="str">
        <f>IF(AS33="","",VLOOKUP(AS33,'(参考様式９関係)シフト記号表（勤務時間帯）'!$D$6:$X$47,21,FALSE))</f>
        <v/>
      </c>
      <c r="AT34" s="814" t="str">
        <f>IF(AT33="","",VLOOKUP(AT33,'(参考様式９関係)シフト記号表（勤務時間帯）'!$D$6:$X$47,21,FALSE))</f>
        <v/>
      </c>
      <c r="AU34" s="814" t="str">
        <f>IF(AU33="","",VLOOKUP(AU33,'(参考様式９関係)シフト記号表（勤務時間帯）'!$D$6:$X$47,21,FALSE))</f>
        <v/>
      </c>
      <c r="AV34" s="828" t="str">
        <f>IF(AV33="","",VLOOKUP(AV33,'(参考様式９関係)シフト記号表（勤務時間帯）'!$D$6:$X$47,21,FALSE))</f>
        <v/>
      </c>
      <c r="AW34" s="804" t="str">
        <f>IF(AW33="","",VLOOKUP(AW33,'(参考様式９関係)シフト記号表（勤務時間帯）'!$D$6:$X$47,21,FALSE))</f>
        <v/>
      </c>
      <c r="AX34" s="814" t="str">
        <f>IF(AX33="","",VLOOKUP(AX33,'(参考様式９関係)シフト記号表（勤務時間帯）'!$D$6:$X$47,21,FALSE))</f>
        <v/>
      </c>
      <c r="AY34" s="814" t="str">
        <f>IF(AY33="","",VLOOKUP(AY33,'(参考様式９関係)シフト記号表（勤務時間帯）'!$D$6:$X$47,21,FALSE))</f>
        <v/>
      </c>
      <c r="AZ34" s="871">
        <f>IF($BC$3="４週",SUM(U34:AV34),IF($BC$3="暦月",SUM(U34:AY34),""))</f>
        <v>0</v>
      </c>
      <c r="BA34" s="884"/>
      <c r="BB34" s="898">
        <f>IF($BC$3="４週",AZ34/4,IF($BC$3="暦月",(AZ34/($BC$8/7)),""))</f>
        <v>0</v>
      </c>
      <c r="BC34" s="884"/>
      <c r="BD34" s="914"/>
      <c r="BE34" s="918"/>
      <c r="BF34" s="918"/>
      <c r="BG34" s="918"/>
      <c r="BH34" s="924"/>
    </row>
    <row r="35" spans="2:60" ht="20.25" customHeight="1">
      <c r="B35" s="666"/>
      <c r="C35" s="682"/>
      <c r="D35" s="696"/>
      <c r="E35" s="704"/>
      <c r="F35" s="704"/>
      <c r="G35" s="712">
        <f>C33</f>
        <v>0</v>
      </c>
      <c r="H35" s="723"/>
      <c r="I35" s="732"/>
      <c r="J35" s="738"/>
      <c r="K35" s="738"/>
      <c r="L35" s="712"/>
      <c r="M35" s="744"/>
      <c r="N35" s="749"/>
      <c r="O35" s="754"/>
      <c r="P35" s="760" t="s">
        <v>47</v>
      </c>
      <c r="Q35" s="339"/>
      <c r="R35" s="339"/>
      <c r="S35" s="777"/>
      <c r="T35" s="790"/>
      <c r="U35" s="805" t="str">
        <f>IF(U33="","",VLOOKUP(U33,'(参考様式９関係)シフト記号表（勤務時間帯）'!$D$6:$Z$47,23,FALSE))</f>
        <v/>
      </c>
      <c r="V35" s="815" t="str">
        <f>IF(V33="","",VLOOKUP(V33,'(参考様式９関係)シフト記号表（勤務時間帯）'!$D$6:$Z$47,23,FALSE))</f>
        <v/>
      </c>
      <c r="W35" s="815" t="str">
        <f>IF(W33="","",VLOOKUP(W33,'(参考様式９関係)シフト記号表（勤務時間帯）'!$D$6:$Z$47,23,FALSE))</f>
        <v/>
      </c>
      <c r="X35" s="815" t="str">
        <f>IF(X33="","",VLOOKUP(X33,'(参考様式９関係)シフト記号表（勤務時間帯）'!$D$6:$Z$47,23,FALSE))</f>
        <v/>
      </c>
      <c r="Y35" s="815" t="str">
        <f>IF(Y33="","",VLOOKUP(Y33,'(参考様式９関係)シフト記号表（勤務時間帯）'!$D$6:$Z$47,23,FALSE))</f>
        <v/>
      </c>
      <c r="Z35" s="815" t="str">
        <f>IF(Z33="","",VLOOKUP(Z33,'(参考様式９関係)シフト記号表（勤務時間帯）'!$D$6:$Z$47,23,FALSE))</f>
        <v/>
      </c>
      <c r="AA35" s="829" t="str">
        <f>IF(AA33="","",VLOOKUP(AA33,'(参考様式９関係)シフト記号表（勤務時間帯）'!$D$6:$Z$47,23,FALSE))</f>
        <v/>
      </c>
      <c r="AB35" s="805" t="str">
        <f>IF(AB33="","",VLOOKUP(AB33,'(参考様式９関係)シフト記号表（勤務時間帯）'!$D$6:$Z$47,23,FALSE))</f>
        <v/>
      </c>
      <c r="AC35" s="815" t="str">
        <f>IF(AC33="","",VLOOKUP(AC33,'(参考様式９関係)シフト記号表（勤務時間帯）'!$D$6:$Z$47,23,FALSE))</f>
        <v/>
      </c>
      <c r="AD35" s="815" t="str">
        <f>IF(AD33="","",VLOOKUP(AD33,'(参考様式９関係)シフト記号表（勤務時間帯）'!$D$6:$Z$47,23,FALSE))</f>
        <v/>
      </c>
      <c r="AE35" s="815" t="str">
        <f>IF(AE33="","",VLOOKUP(AE33,'(参考様式９関係)シフト記号表（勤務時間帯）'!$D$6:$Z$47,23,FALSE))</f>
        <v/>
      </c>
      <c r="AF35" s="815" t="str">
        <f>IF(AF33="","",VLOOKUP(AF33,'(参考様式９関係)シフト記号表（勤務時間帯）'!$D$6:$Z$47,23,FALSE))</f>
        <v/>
      </c>
      <c r="AG35" s="815" t="str">
        <f>IF(AG33="","",VLOOKUP(AG33,'(参考様式９関係)シフト記号表（勤務時間帯）'!$D$6:$Z$47,23,FALSE))</f>
        <v/>
      </c>
      <c r="AH35" s="829" t="str">
        <f>IF(AH33="","",VLOOKUP(AH33,'(参考様式９関係)シフト記号表（勤務時間帯）'!$D$6:$Z$47,23,FALSE))</f>
        <v/>
      </c>
      <c r="AI35" s="805" t="str">
        <f>IF(AI33="","",VLOOKUP(AI33,'(参考様式９関係)シフト記号表（勤務時間帯）'!$D$6:$Z$47,23,FALSE))</f>
        <v/>
      </c>
      <c r="AJ35" s="815" t="str">
        <f>IF(AJ33="","",VLOOKUP(AJ33,'(参考様式９関係)シフト記号表（勤務時間帯）'!$D$6:$Z$47,23,FALSE))</f>
        <v/>
      </c>
      <c r="AK35" s="815" t="str">
        <f>IF(AK33="","",VLOOKUP(AK33,'(参考様式９関係)シフト記号表（勤務時間帯）'!$D$6:$Z$47,23,FALSE))</f>
        <v/>
      </c>
      <c r="AL35" s="815" t="str">
        <f>IF(AL33="","",VLOOKUP(AL33,'(参考様式９関係)シフト記号表（勤務時間帯）'!$D$6:$Z$47,23,FALSE))</f>
        <v/>
      </c>
      <c r="AM35" s="815" t="str">
        <f>IF(AM33="","",VLOOKUP(AM33,'(参考様式９関係)シフト記号表（勤務時間帯）'!$D$6:$Z$47,23,FALSE))</f>
        <v/>
      </c>
      <c r="AN35" s="815" t="str">
        <f>IF(AN33="","",VLOOKUP(AN33,'(参考様式９関係)シフト記号表（勤務時間帯）'!$D$6:$Z$47,23,FALSE))</f>
        <v/>
      </c>
      <c r="AO35" s="829" t="str">
        <f>IF(AO33="","",VLOOKUP(AO33,'(参考様式９関係)シフト記号表（勤務時間帯）'!$D$6:$Z$47,23,FALSE))</f>
        <v/>
      </c>
      <c r="AP35" s="805" t="str">
        <f>IF(AP33="","",VLOOKUP(AP33,'(参考様式９関係)シフト記号表（勤務時間帯）'!$D$6:$Z$47,23,FALSE))</f>
        <v/>
      </c>
      <c r="AQ35" s="815" t="str">
        <f>IF(AQ33="","",VLOOKUP(AQ33,'(参考様式９関係)シフト記号表（勤務時間帯）'!$D$6:$Z$47,23,FALSE))</f>
        <v/>
      </c>
      <c r="AR35" s="815" t="str">
        <f>IF(AR33="","",VLOOKUP(AR33,'(参考様式９関係)シフト記号表（勤務時間帯）'!$D$6:$Z$47,23,FALSE))</f>
        <v/>
      </c>
      <c r="AS35" s="815" t="str">
        <f>IF(AS33="","",VLOOKUP(AS33,'(参考様式９関係)シフト記号表（勤務時間帯）'!$D$6:$Z$47,23,FALSE))</f>
        <v/>
      </c>
      <c r="AT35" s="815" t="str">
        <f>IF(AT33="","",VLOOKUP(AT33,'(参考様式９関係)シフト記号表（勤務時間帯）'!$D$6:$Z$47,23,FALSE))</f>
        <v/>
      </c>
      <c r="AU35" s="815" t="str">
        <f>IF(AU33="","",VLOOKUP(AU33,'(参考様式９関係)シフト記号表（勤務時間帯）'!$D$6:$Z$47,23,FALSE))</f>
        <v/>
      </c>
      <c r="AV35" s="829" t="str">
        <f>IF(AV33="","",VLOOKUP(AV33,'(参考様式９関係)シフト記号表（勤務時間帯）'!$D$6:$Z$47,23,FALSE))</f>
        <v/>
      </c>
      <c r="AW35" s="805" t="str">
        <f>IF(AW33="","",VLOOKUP(AW33,'(参考様式９関係)シフト記号表（勤務時間帯）'!$D$6:$Z$47,23,FALSE))</f>
        <v/>
      </c>
      <c r="AX35" s="815" t="str">
        <f>IF(AX33="","",VLOOKUP(AX33,'(参考様式９関係)シフト記号表（勤務時間帯）'!$D$6:$Z$47,23,FALSE))</f>
        <v/>
      </c>
      <c r="AY35" s="815" t="str">
        <f>IF(AY33="","",VLOOKUP(AY33,'(参考様式９関係)シフト記号表（勤務時間帯）'!$D$6:$Z$47,23,FALSE))</f>
        <v/>
      </c>
      <c r="AZ35" s="872">
        <f>IF($BC$3="４週",SUM(U35:AV35),IF($BC$3="暦月",SUM(U35:AY35),""))</f>
        <v>0</v>
      </c>
      <c r="BA35" s="885"/>
      <c r="BB35" s="899">
        <f>IF($BC$3="４週",AZ35/4,IF($BC$3="暦月",(AZ35/($BC$8/7)),""))</f>
        <v>0</v>
      </c>
      <c r="BC35" s="885"/>
      <c r="BD35" s="915"/>
      <c r="BE35" s="919"/>
      <c r="BF35" s="919"/>
      <c r="BG35" s="919"/>
      <c r="BH35" s="925"/>
    </row>
    <row r="36" spans="2:60" ht="20.25" customHeight="1">
      <c r="B36" s="667"/>
      <c r="C36" s="683"/>
      <c r="D36" s="697"/>
      <c r="E36" s="705"/>
      <c r="F36" s="703"/>
      <c r="G36" s="711"/>
      <c r="H36" s="725"/>
      <c r="I36" s="733"/>
      <c r="J36" s="739"/>
      <c r="K36" s="739"/>
      <c r="L36" s="713"/>
      <c r="M36" s="745"/>
      <c r="N36" s="750"/>
      <c r="O36" s="755"/>
      <c r="P36" s="560" t="s">
        <v>599</v>
      </c>
      <c r="Q36" s="265"/>
      <c r="R36" s="265"/>
      <c r="S36" s="776"/>
      <c r="T36" s="791"/>
      <c r="U36" s="806"/>
      <c r="V36" s="816"/>
      <c r="W36" s="816"/>
      <c r="X36" s="816"/>
      <c r="Y36" s="816"/>
      <c r="Z36" s="816"/>
      <c r="AA36" s="830"/>
      <c r="AB36" s="806"/>
      <c r="AC36" s="816"/>
      <c r="AD36" s="816"/>
      <c r="AE36" s="816"/>
      <c r="AF36" s="816"/>
      <c r="AG36" s="816"/>
      <c r="AH36" s="830"/>
      <c r="AI36" s="806"/>
      <c r="AJ36" s="816"/>
      <c r="AK36" s="816"/>
      <c r="AL36" s="816"/>
      <c r="AM36" s="816"/>
      <c r="AN36" s="816"/>
      <c r="AO36" s="830"/>
      <c r="AP36" s="806"/>
      <c r="AQ36" s="816"/>
      <c r="AR36" s="816"/>
      <c r="AS36" s="816"/>
      <c r="AT36" s="816"/>
      <c r="AU36" s="816"/>
      <c r="AV36" s="830"/>
      <c r="AW36" s="806"/>
      <c r="AX36" s="816"/>
      <c r="AY36" s="816"/>
      <c r="AZ36" s="873"/>
      <c r="BA36" s="886"/>
      <c r="BB36" s="900"/>
      <c r="BC36" s="886"/>
      <c r="BD36" s="916"/>
      <c r="BE36" s="920"/>
      <c r="BF36" s="920"/>
      <c r="BG36" s="920"/>
      <c r="BH36" s="926"/>
    </row>
    <row r="37" spans="2:60" ht="20.25" customHeight="1">
      <c r="B37" s="665">
        <f>B34+1</f>
        <v>6</v>
      </c>
      <c r="C37" s="681"/>
      <c r="D37" s="695"/>
      <c r="E37" s="703"/>
      <c r="F37" s="703">
        <f>C36</f>
        <v>0</v>
      </c>
      <c r="G37" s="711"/>
      <c r="H37" s="722"/>
      <c r="I37" s="731"/>
      <c r="J37" s="737"/>
      <c r="K37" s="737"/>
      <c r="L37" s="711"/>
      <c r="M37" s="743"/>
      <c r="N37" s="748"/>
      <c r="O37" s="753"/>
      <c r="P37" s="759" t="s">
        <v>600</v>
      </c>
      <c r="Q37" s="765"/>
      <c r="R37" s="765"/>
      <c r="S37" s="773"/>
      <c r="T37" s="786"/>
      <c r="U37" s="804" t="str">
        <f>IF(U36="","",VLOOKUP(U36,'(参考様式９関係)シフト記号表（勤務時間帯）'!$D$6:$X$47,21,FALSE))</f>
        <v/>
      </c>
      <c r="V37" s="814" t="str">
        <f>IF(V36="","",VLOOKUP(V36,'(参考様式９関係)シフト記号表（勤務時間帯）'!$D$6:$X$47,21,FALSE))</f>
        <v/>
      </c>
      <c r="W37" s="814" t="str">
        <f>IF(W36="","",VLOOKUP(W36,'(参考様式９関係)シフト記号表（勤務時間帯）'!$D$6:$X$47,21,FALSE))</f>
        <v/>
      </c>
      <c r="X37" s="814" t="str">
        <f>IF(X36="","",VLOOKUP(X36,'(参考様式９関係)シフト記号表（勤務時間帯）'!$D$6:$X$47,21,FALSE))</f>
        <v/>
      </c>
      <c r="Y37" s="814" t="str">
        <f>IF(Y36="","",VLOOKUP(Y36,'(参考様式９関係)シフト記号表（勤務時間帯）'!$D$6:$X$47,21,FALSE))</f>
        <v/>
      </c>
      <c r="Z37" s="814" t="str">
        <f>IF(Z36="","",VLOOKUP(Z36,'(参考様式９関係)シフト記号表（勤務時間帯）'!$D$6:$X$47,21,FALSE))</f>
        <v/>
      </c>
      <c r="AA37" s="828" t="str">
        <f>IF(AA36="","",VLOOKUP(AA36,'(参考様式９関係)シフト記号表（勤務時間帯）'!$D$6:$X$47,21,FALSE))</f>
        <v/>
      </c>
      <c r="AB37" s="804" t="str">
        <f>IF(AB36="","",VLOOKUP(AB36,'(参考様式９関係)シフト記号表（勤務時間帯）'!$D$6:$X$47,21,FALSE))</f>
        <v/>
      </c>
      <c r="AC37" s="814" t="str">
        <f>IF(AC36="","",VLOOKUP(AC36,'(参考様式９関係)シフト記号表（勤務時間帯）'!$D$6:$X$47,21,FALSE))</f>
        <v/>
      </c>
      <c r="AD37" s="814" t="str">
        <f>IF(AD36="","",VLOOKUP(AD36,'(参考様式９関係)シフト記号表（勤務時間帯）'!$D$6:$X$47,21,FALSE))</f>
        <v/>
      </c>
      <c r="AE37" s="814" t="str">
        <f>IF(AE36="","",VLOOKUP(AE36,'(参考様式９関係)シフト記号表（勤務時間帯）'!$D$6:$X$47,21,FALSE))</f>
        <v/>
      </c>
      <c r="AF37" s="814" t="str">
        <f>IF(AF36="","",VLOOKUP(AF36,'(参考様式９関係)シフト記号表（勤務時間帯）'!$D$6:$X$47,21,FALSE))</f>
        <v/>
      </c>
      <c r="AG37" s="814" t="str">
        <f>IF(AG36="","",VLOOKUP(AG36,'(参考様式９関係)シフト記号表（勤務時間帯）'!$D$6:$X$47,21,FALSE))</f>
        <v/>
      </c>
      <c r="AH37" s="828" t="str">
        <f>IF(AH36="","",VLOOKUP(AH36,'(参考様式９関係)シフト記号表（勤務時間帯）'!$D$6:$X$47,21,FALSE))</f>
        <v/>
      </c>
      <c r="AI37" s="804" t="str">
        <f>IF(AI36="","",VLOOKUP(AI36,'(参考様式９関係)シフト記号表（勤務時間帯）'!$D$6:$X$47,21,FALSE))</f>
        <v/>
      </c>
      <c r="AJ37" s="814" t="str">
        <f>IF(AJ36="","",VLOOKUP(AJ36,'(参考様式９関係)シフト記号表（勤務時間帯）'!$D$6:$X$47,21,FALSE))</f>
        <v/>
      </c>
      <c r="AK37" s="814" t="str">
        <f>IF(AK36="","",VLOOKUP(AK36,'(参考様式９関係)シフト記号表（勤務時間帯）'!$D$6:$X$47,21,FALSE))</f>
        <v/>
      </c>
      <c r="AL37" s="814" t="str">
        <f>IF(AL36="","",VLOOKUP(AL36,'(参考様式９関係)シフト記号表（勤務時間帯）'!$D$6:$X$47,21,FALSE))</f>
        <v/>
      </c>
      <c r="AM37" s="814" t="str">
        <f>IF(AM36="","",VLOOKUP(AM36,'(参考様式９関係)シフト記号表（勤務時間帯）'!$D$6:$X$47,21,FALSE))</f>
        <v/>
      </c>
      <c r="AN37" s="814" t="str">
        <f>IF(AN36="","",VLOOKUP(AN36,'(参考様式９関係)シフト記号表（勤務時間帯）'!$D$6:$X$47,21,FALSE))</f>
        <v/>
      </c>
      <c r="AO37" s="828" t="str">
        <f>IF(AO36="","",VLOOKUP(AO36,'(参考様式９関係)シフト記号表（勤務時間帯）'!$D$6:$X$47,21,FALSE))</f>
        <v/>
      </c>
      <c r="AP37" s="804" t="str">
        <f>IF(AP36="","",VLOOKUP(AP36,'(参考様式９関係)シフト記号表（勤務時間帯）'!$D$6:$X$47,21,FALSE))</f>
        <v/>
      </c>
      <c r="AQ37" s="814" t="str">
        <f>IF(AQ36="","",VLOOKUP(AQ36,'(参考様式９関係)シフト記号表（勤務時間帯）'!$D$6:$X$47,21,FALSE))</f>
        <v/>
      </c>
      <c r="AR37" s="814" t="str">
        <f>IF(AR36="","",VLOOKUP(AR36,'(参考様式９関係)シフト記号表（勤務時間帯）'!$D$6:$X$47,21,FALSE))</f>
        <v/>
      </c>
      <c r="AS37" s="814" t="str">
        <f>IF(AS36="","",VLOOKUP(AS36,'(参考様式９関係)シフト記号表（勤務時間帯）'!$D$6:$X$47,21,FALSE))</f>
        <v/>
      </c>
      <c r="AT37" s="814" t="str">
        <f>IF(AT36="","",VLOOKUP(AT36,'(参考様式９関係)シフト記号表（勤務時間帯）'!$D$6:$X$47,21,FALSE))</f>
        <v/>
      </c>
      <c r="AU37" s="814" t="str">
        <f>IF(AU36="","",VLOOKUP(AU36,'(参考様式９関係)シフト記号表（勤務時間帯）'!$D$6:$X$47,21,FALSE))</f>
        <v/>
      </c>
      <c r="AV37" s="828" t="str">
        <f>IF(AV36="","",VLOOKUP(AV36,'(参考様式９関係)シフト記号表（勤務時間帯）'!$D$6:$X$47,21,FALSE))</f>
        <v/>
      </c>
      <c r="AW37" s="804" t="str">
        <f>IF(AW36="","",VLOOKUP(AW36,'(参考様式９関係)シフト記号表（勤務時間帯）'!$D$6:$X$47,21,FALSE))</f>
        <v/>
      </c>
      <c r="AX37" s="814" t="str">
        <f>IF(AX36="","",VLOOKUP(AX36,'(参考様式９関係)シフト記号表（勤務時間帯）'!$D$6:$X$47,21,FALSE))</f>
        <v/>
      </c>
      <c r="AY37" s="814" t="str">
        <f>IF(AY36="","",VLOOKUP(AY36,'(参考様式９関係)シフト記号表（勤務時間帯）'!$D$6:$X$47,21,FALSE))</f>
        <v/>
      </c>
      <c r="AZ37" s="871">
        <f>IF($BC$3="４週",SUM(U37:AV37),IF($BC$3="暦月",SUM(U37:AY37),""))</f>
        <v>0</v>
      </c>
      <c r="BA37" s="884"/>
      <c r="BB37" s="898">
        <f>IF($BC$3="４週",AZ37/4,IF($BC$3="暦月",(AZ37/($BC$8/7)),""))</f>
        <v>0</v>
      </c>
      <c r="BC37" s="884"/>
      <c r="BD37" s="914"/>
      <c r="BE37" s="918"/>
      <c r="BF37" s="918"/>
      <c r="BG37" s="918"/>
      <c r="BH37" s="924"/>
    </row>
    <row r="38" spans="2:60" ht="20.25" customHeight="1">
      <c r="B38" s="666"/>
      <c r="C38" s="682"/>
      <c r="D38" s="696"/>
      <c r="E38" s="704"/>
      <c r="F38" s="704"/>
      <c r="G38" s="712">
        <f>C36</f>
        <v>0</v>
      </c>
      <c r="H38" s="723"/>
      <c r="I38" s="732"/>
      <c r="J38" s="738"/>
      <c r="K38" s="738"/>
      <c r="L38" s="712"/>
      <c r="M38" s="744"/>
      <c r="N38" s="749"/>
      <c r="O38" s="754"/>
      <c r="P38" s="760" t="s">
        <v>47</v>
      </c>
      <c r="Q38" s="766"/>
      <c r="R38" s="766"/>
      <c r="S38" s="774"/>
      <c r="T38" s="787"/>
      <c r="U38" s="805" t="str">
        <f>IF(U36="","",VLOOKUP(U36,'(参考様式９関係)シフト記号表（勤務時間帯）'!$D$6:$Z$47,23,FALSE))</f>
        <v/>
      </c>
      <c r="V38" s="815" t="str">
        <f>IF(V36="","",VLOOKUP(V36,'(参考様式９関係)シフト記号表（勤務時間帯）'!$D$6:$Z$47,23,FALSE))</f>
        <v/>
      </c>
      <c r="W38" s="815" t="str">
        <f>IF(W36="","",VLOOKUP(W36,'(参考様式９関係)シフト記号表（勤務時間帯）'!$D$6:$Z$47,23,FALSE))</f>
        <v/>
      </c>
      <c r="X38" s="815" t="str">
        <f>IF(X36="","",VLOOKUP(X36,'(参考様式９関係)シフト記号表（勤務時間帯）'!$D$6:$Z$47,23,FALSE))</f>
        <v/>
      </c>
      <c r="Y38" s="815" t="str">
        <f>IF(Y36="","",VLOOKUP(Y36,'(参考様式９関係)シフト記号表（勤務時間帯）'!$D$6:$Z$47,23,FALSE))</f>
        <v/>
      </c>
      <c r="Z38" s="815" t="str">
        <f>IF(Z36="","",VLOOKUP(Z36,'(参考様式９関係)シフト記号表（勤務時間帯）'!$D$6:$Z$47,23,FALSE))</f>
        <v/>
      </c>
      <c r="AA38" s="829" t="str">
        <f>IF(AA36="","",VLOOKUP(AA36,'(参考様式９関係)シフト記号表（勤務時間帯）'!$D$6:$Z$47,23,FALSE))</f>
        <v/>
      </c>
      <c r="AB38" s="805" t="str">
        <f>IF(AB36="","",VLOOKUP(AB36,'(参考様式９関係)シフト記号表（勤務時間帯）'!$D$6:$Z$47,23,FALSE))</f>
        <v/>
      </c>
      <c r="AC38" s="815" t="str">
        <f>IF(AC36="","",VLOOKUP(AC36,'(参考様式９関係)シフト記号表（勤務時間帯）'!$D$6:$Z$47,23,FALSE))</f>
        <v/>
      </c>
      <c r="AD38" s="815" t="str">
        <f>IF(AD36="","",VLOOKUP(AD36,'(参考様式９関係)シフト記号表（勤務時間帯）'!$D$6:$Z$47,23,FALSE))</f>
        <v/>
      </c>
      <c r="AE38" s="815" t="str">
        <f>IF(AE36="","",VLOOKUP(AE36,'(参考様式９関係)シフト記号表（勤務時間帯）'!$D$6:$Z$47,23,FALSE))</f>
        <v/>
      </c>
      <c r="AF38" s="815" t="str">
        <f>IF(AF36="","",VLOOKUP(AF36,'(参考様式９関係)シフト記号表（勤務時間帯）'!$D$6:$Z$47,23,FALSE))</f>
        <v/>
      </c>
      <c r="AG38" s="815" t="str">
        <f>IF(AG36="","",VLOOKUP(AG36,'(参考様式９関係)シフト記号表（勤務時間帯）'!$D$6:$Z$47,23,FALSE))</f>
        <v/>
      </c>
      <c r="AH38" s="829" t="str">
        <f>IF(AH36="","",VLOOKUP(AH36,'(参考様式９関係)シフト記号表（勤務時間帯）'!$D$6:$Z$47,23,FALSE))</f>
        <v/>
      </c>
      <c r="AI38" s="805" t="str">
        <f>IF(AI36="","",VLOOKUP(AI36,'(参考様式９関係)シフト記号表（勤務時間帯）'!$D$6:$Z$47,23,FALSE))</f>
        <v/>
      </c>
      <c r="AJ38" s="815" t="str">
        <f>IF(AJ36="","",VLOOKUP(AJ36,'(参考様式９関係)シフト記号表（勤務時間帯）'!$D$6:$Z$47,23,FALSE))</f>
        <v/>
      </c>
      <c r="AK38" s="815" t="str">
        <f>IF(AK36="","",VLOOKUP(AK36,'(参考様式９関係)シフト記号表（勤務時間帯）'!$D$6:$Z$47,23,FALSE))</f>
        <v/>
      </c>
      <c r="AL38" s="815" t="str">
        <f>IF(AL36="","",VLOOKUP(AL36,'(参考様式９関係)シフト記号表（勤務時間帯）'!$D$6:$Z$47,23,FALSE))</f>
        <v/>
      </c>
      <c r="AM38" s="815" t="str">
        <f>IF(AM36="","",VLOOKUP(AM36,'(参考様式９関係)シフト記号表（勤務時間帯）'!$D$6:$Z$47,23,FALSE))</f>
        <v/>
      </c>
      <c r="AN38" s="815" t="str">
        <f>IF(AN36="","",VLOOKUP(AN36,'(参考様式９関係)シフト記号表（勤務時間帯）'!$D$6:$Z$47,23,FALSE))</f>
        <v/>
      </c>
      <c r="AO38" s="829" t="str">
        <f>IF(AO36="","",VLOOKUP(AO36,'(参考様式９関係)シフト記号表（勤務時間帯）'!$D$6:$Z$47,23,FALSE))</f>
        <v/>
      </c>
      <c r="AP38" s="805" t="str">
        <f>IF(AP36="","",VLOOKUP(AP36,'(参考様式９関係)シフト記号表（勤務時間帯）'!$D$6:$Z$47,23,FALSE))</f>
        <v/>
      </c>
      <c r="AQ38" s="815" t="str">
        <f>IF(AQ36="","",VLOOKUP(AQ36,'(参考様式９関係)シフト記号表（勤務時間帯）'!$D$6:$Z$47,23,FALSE))</f>
        <v/>
      </c>
      <c r="AR38" s="815" t="str">
        <f>IF(AR36="","",VLOOKUP(AR36,'(参考様式９関係)シフト記号表（勤務時間帯）'!$D$6:$Z$47,23,FALSE))</f>
        <v/>
      </c>
      <c r="AS38" s="815" t="str">
        <f>IF(AS36="","",VLOOKUP(AS36,'(参考様式９関係)シフト記号表（勤務時間帯）'!$D$6:$Z$47,23,FALSE))</f>
        <v/>
      </c>
      <c r="AT38" s="815" t="str">
        <f>IF(AT36="","",VLOOKUP(AT36,'(参考様式９関係)シフト記号表（勤務時間帯）'!$D$6:$Z$47,23,FALSE))</f>
        <v/>
      </c>
      <c r="AU38" s="815" t="str">
        <f>IF(AU36="","",VLOOKUP(AU36,'(参考様式９関係)シフト記号表（勤務時間帯）'!$D$6:$Z$47,23,FALSE))</f>
        <v/>
      </c>
      <c r="AV38" s="829" t="str">
        <f>IF(AV36="","",VLOOKUP(AV36,'(参考様式９関係)シフト記号表（勤務時間帯）'!$D$6:$Z$47,23,FALSE))</f>
        <v/>
      </c>
      <c r="AW38" s="805" t="str">
        <f>IF(AW36="","",VLOOKUP(AW36,'(参考様式９関係)シフト記号表（勤務時間帯）'!$D$6:$Z$47,23,FALSE))</f>
        <v/>
      </c>
      <c r="AX38" s="815" t="str">
        <f>IF(AX36="","",VLOOKUP(AX36,'(参考様式９関係)シフト記号表（勤務時間帯）'!$D$6:$Z$47,23,FALSE))</f>
        <v/>
      </c>
      <c r="AY38" s="815" t="str">
        <f>IF(AY36="","",VLOOKUP(AY36,'(参考様式９関係)シフト記号表（勤務時間帯）'!$D$6:$Z$47,23,FALSE))</f>
        <v/>
      </c>
      <c r="AZ38" s="872">
        <f>IF($BC$3="４週",SUM(U38:AV38),IF($BC$3="暦月",SUM(U38:AY38),""))</f>
        <v>0</v>
      </c>
      <c r="BA38" s="885"/>
      <c r="BB38" s="899">
        <f>IF($BC$3="４週",AZ38/4,IF($BC$3="暦月",(AZ38/($BC$8/7)),""))</f>
        <v>0</v>
      </c>
      <c r="BC38" s="885"/>
      <c r="BD38" s="915"/>
      <c r="BE38" s="919"/>
      <c r="BF38" s="919"/>
      <c r="BG38" s="919"/>
      <c r="BH38" s="925"/>
    </row>
    <row r="39" spans="2:60" ht="20.25" customHeight="1">
      <c r="B39" s="667"/>
      <c r="C39" s="683"/>
      <c r="D39" s="697"/>
      <c r="E39" s="705"/>
      <c r="F39" s="703"/>
      <c r="G39" s="711"/>
      <c r="H39" s="725"/>
      <c r="I39" s="733"/>
      <c r="J39" s="739"/>
      <c r="K39" s="739"/>
      <c r="L39" s="713"/>
      <c r="M39" s="745"/>
      <c r="N39" s="750"/>
      <c r="O39" s="755"/>
      <c r="P39" s="560" t="s">
        <v>599</v>
      </c>
      <c r="Q39" s="338"/>
      <c r="R39" s="338"/>
      <c r="S39" s="775"/>
      <c r="T39" s="788"/>
      <c r="U39" s="806"/>
      <c r="V39" s="816"/>
      <c r="W39" s="816"/>
      <c r="X39" s="816"/>
      <c r="Y39" s="816"/>
      <c r="Z39" s="816"/>
      <c r="AA39" s="830"/>
      <c r="AB39" s="806"/>
      <c r="AC39" s="816"/>
      <c r="AD39" s="816"/>
      <c r="AE39" s="816"/>
      <c r="AF39" s="816"/>
      <c r="AG39" s="816"/>
      <c r="AH39" s="830"/>
      <c r="AI39" s="806"/>
      <c r="AJ39" s="816"/>
      <c r="AK39" s="816"/>
      <c r="AL39" s="816"/>
      <c r="AM39" s="816"/>
      <c r="AN39" s="816"/>
      <c r="AO39" s="830"/>
      <c r="AP39" s="806"/>
      <c r="AQ39" s="816"/>
      <c r="AR39" s="816"/>
      <c r="AS39" s="816"/>
      <c r="AT39" s="816"/>
      <c r="AU39" s="816"/>
      <c r="AV39" s="830"/>
      <c r="AW39" s="806"/>
      <c r="AX39" s="816"/>
      <c r="AY39" s="816"/>
      <c r="AZ39" s="873"/>
      <c r="BA39" s="886"/>
      <c r="BB39" s="900"/>
      <c r="BC39" s="886"/>
      <c r="BD39" s="916"/>
      <c r="BE39" s="920"/>
      <c r="BF39" s="920"/>
      <c r="BG39" s="920"/>
      <c r="BH39" s="926"/>
    </row>
    <row r="40" spans="2:60" ht="20.25" customHeight="1">
      <c r="B40" s="665">
        <f>B37+1</f>
        <v>7</v>
      </c>
      <c r="C40" s="681"/>
      <c r="D40" s="695"/>
      <c r="E40" s="703"/>
      <c r="F40" s="703">
        <f>C39</f>
        <v>0</v>
      </c>
      <c r="G40" s="711"/>
      <c r="H40" s="722"/>
      <c r="I40" s="731"/>
      <c r="J40" s="737"/>
      <c r="K40" s="737"/>
      <c r="L40" s="711"/>
      <c r="M40" s="743"/>
      <c r="N40" s="748"/>
      <c r="O40" s="753"/>
      <c r="P40" s="759" t="s">
        <v>600</v>
      </c>
      <c r="Q40" s="765"/>
      <c r="R40" s="765"/>
      <c r="S40" s="773"/>
      <c r="T40" s="786"/>
      <c r="U40" s="804" t="str">
        <f>IF(U39="","",VLOOKUP(U39,'(参考様式９関係)シフト記号表（勤務時間帯）'!$D$6:$X$47,21,FALSE))</f>
        <v/>
      </c>
      <c r="V40" s="814" t="str">
        <f>IF(V39="","",VLOOKUP(V39,'(参考様式９関係)シフト記号表（勤務時間帯）'!$D$6:$X$47,21,FALSE))</f>
        <v/>
      </c>
      <c r="W40" s="814" t="str">
        <f>IF(W39="","",VLOOKUP(W39,'(参考様式９関係)シフト記号表（勤務時間帯）'!$D$6:$X$47,21,FALSE))</f>
        <v/>
      </c>
      <c r="X40" s="814" t="str">
        <f>IF(X39="","",VLOOKUP(X39,'(参考様式９関係)シフト記号表（勤務時間帯）'!$D$6:$X$47,21,FALSE))</f>
        <v/>
      </c>
      <c r="Y40" s="814" t="str">
        <f>IF(Y39="","",VLOOKUP(Y39,'(参考様式９関係)シフト記号表（勤務時間帯）'!$D$6:$X$47,21,FALSE))</f>
        <v/>
      </c>
      <c r="Z40" s="814" t="str">
        <f>IF(Z39="","",VLOOKUP(Z39,'(参考様式９関係)シフト記号表（勤務時間帯）'!$D$6:$X$47,21,FALSE))</f>
        <v/>
      </c>
      <c r="AA40" s="828" t="str">
        <f>IF(AA39="","",VLOOKUP(AA39,'(参考様式９関係)シフト記号表（勤務時間帯）'!$D$6:$X$47,21,FALSE))</f>
        <v/>
      </c>
      <c r="AB40" s="804" t="str">
        <f>IF(AB39="","",VLOOKUP(AB39,'(参考様式９関係)シフト記号表（勤務時間帯）'!$D$6:$X$47,21,FALSE))</f>
        <v/>
      </c>
      <c r="AC40" s="814" t="str">
        <f>IF(AC39="","",VLOOKUP(AC39,'(参考様式９関係)シフト記号表（勤務時間帯）'!$D$6:$X$47,21,FALSE))</f>
        <v/>
      </c>
      <c r="AD40" s="814" t="str">
        <f>IF(AD39="","",VLOOKUP(AD39,'(参考様式９関係)シフト記号表（勤務時間帯）'!$D$6:$X$47,21,FALSE))</f>
        <v/>
      </c>
      <c r="AE40" s="814" t="str">
        <f>IF(AE39="","",VLOOKUP(AE39,'(参考様式９関係)シフト記号表（勤務時間帯）'!$D$6:$X$47,21,FALSE))</f>
        <v/>
      </c>
      <c r="AF40" s="814" t="str">
        <f>IF(AF39="","",VLOOKUP(AF39,'(参考様式９関係)シフト記号表（勤務時間帯）'!$D$6:$X$47,21,FALSE))</f>
        <v/>
      </c>
      <c r="AG40" s="814" t="str">
        <f>IF(AG39="","",VLOOKUP(AG39,'(参考様式９関係)シフト記号表（勤務時間帯）'!$D$6:$X$47,21,FALSE))</f>
        <v/>
      </c>
      <c r="AH40" s="828" t="str">
        <f>IF(AH39="","",VLOOKUP(AH39,'(参考様式９関係)シフト記号表（勤務時間帯）'!$D$6:$X$47,21,FALSE))</f>
        <v/>
      </c>
      <c r="AI40" s="804" t="str">
        <f>IF(AI39="","",VLOOKUP(AI39,'(参考様式９関係)シフト記号表（勤務時間帯）'!$D$6:$X$47,21,FALSE))</f>
        <v/>
      </c>
      <c r="AJ40" s="814" t="str">
        <f>IF(AJ39="","",VLOOKUP(AJ39,'(参考様式９関係)シフト記号表（勤務時間帯）'!$D$6:$X$47,21,FALSE))</f>
        <v/>
      </c>
      <c r="AK40" s="814" t="str">
        <f>IF(AK39="","",VLOOKUP(AK39,'(参考様式９関係)シフト記号表（勤務時間帯）'!$D$6:$X$47,21,FALSE))</f>
        <v/>
      </c>
      <c r="AL40" s="814" t="str">
        <f>IF(AL39="","",VLOOKUP(AL39,'(参考様式９関係)シフト記号表（勤務時間帯）'!$D$6:$X$47,21,FALSE))</f>
        <v/>
      </c>
      <c r="AM40" s="814" t="str">
        <f>IF(AM39="","",VLOOKUP(AM39,'(参考様式９関係)シフト記号表（勤務時間帯）'!$D$6:$X$47,21,FALSE))</f>
        <v/>
      </c>
      <c r="AN40" s="814" t="str">
        <f>IF(AN39="","",VLOOKUP(AN39,'(参考様式９関係)シフト記号表（勤務時間帯）'!$D$6:$X$47,21,FALSE))</f>
        <v/>
      </c>
      <c r="AO40" s="828" t="str">
        <f>IF(AO39="","",VLOOKUP(AO39,'(参考様式９関係)シフト記号表（勤務時間帯）'!$D$6:$X$47,21,FALSE))</f>
        <v/>
      </c>
      <c r="AP40" s="804" t="str">
        <f>IF(AP39="","",VLOOKUP(AP39,'(参考様式９関係)シフト記号表（勤務時間帯）'!$D$6:$X$47,21,FALSE))</f>
        <v/>
      </c>
      <c r="AQ40" s="814" t="str">
        <f>IF(AQ39="","",VLOOKUP(AQ39,'(参考様式９関係)シフト記号表（勤務時間帯）'!$D$6:$X$47,21,FALSE))</f>
        <v/>
      </c>
      <c r="AR40" s="814" t="str">
        <f>IF(AR39="","",VLOOKUP(AR39,'(参考様式９関係)シフト記号表（勤務時間帯）'!$D$6:$X$47,21,FALSE))</f>
        <v/>
      </c>
      <c r="AS40" s="814" t="str">
        <f>IF(AS39="","",VLOOKUP(AS39,'(参考様式９関係)シフト記号表（勤務時間帯）'!$D$6:$X$47,21,FALSE))</f>
        <v/>
      </c>
      <c r="AT40" s="814" t="str">
        <f>IF(AT39="","",VLOOKUP(AT39,'(参考様式９関係)シフト記号表（勤務時間帯）'!$D$6:$X$47,21,FALSE))</f>
        <v/>
      </c>
      <c r="AU40" s="814" t="str">
        <f>IF(AU39="","",VLOOKUP(AU39,'(参考様式９関係)シフト記号表（勤務時間帯）'!$D$6:$X$47,21,FALSE))</f>
        <v/>
      </c>
      <c r="AV40" s="828" t="str">
        <f>IF(AV39="","",VLOOKUP(AV39,'(参考様式９関係)シフト記号表（勤務時間帯）'!$D$6:$X$47,21,FALSE))</f>
        <v/>
      </c>
      <c r="AW40" s="804" t="str">
        <f>IF(AW39="","",VLOOKUP(AW39,'(参考様式９関係)シフト記号表（勤務時間帯）'!$D$6:$X$47,21,FALSE))</f>
        <v/>
      </c>
      <c r="AX40" s="814" t="str">
        <f>IF(AX39="","",VLOOKUP(AX39,'(参考様式９関係)シフト記号表（勤務時間帯）'!$D$6:$X$47,21,FALSE))</f>
        <v/>
      </c>
      <c r="AY40" s="814" t="str">
        <f>IF(AY39="","",VLOOKUP(AY39,'(参考様式９関係)シフト記号表（勤務時間帯）'!$D$6:$X$47,21,FALSE))</f>
        <v/>
      </c>
      <c r="AZ40" s="871">
        <f>IF($BC$3="４週",SUM(U40:AV40),IF($BC$3="暦月",SUM(U40:AY40),""))</f>
        <v>0</v>
      </c>
      <c r="BA40" s="884"/>
      <c r="BB40" s="898">
        <f>IF($BC$3="４週",AZ40/4,IF($BC$3="暦月",(AZ40/($BC$8/7)),""))</f>
        <v>0</v>
      </c>
      <c r="BC40" s="884"/>
      <c r="BD40" s="914"/>
      <c r="BE40" s="918"/>
      <c r="BF40" s="918"/>
      <c r="BG40" s="918"/>
      <c r="BH40" s="924"/>
    </row>
    <row r="41" spans="2:60" ht="20.25" customHeight="1">
      <c r="B41" s="666"/>
      <c r="C41" s="682"/>
      <c r="D41" s="696"/>
      <c r="E41" s="704"/>
      <c r="F41" s="704"/>
      <c r="G41" s="712">
        <f>C39</f>
        <v>0</v>
      </c>
      <c r="H41" s="723"/>
      <c r="I41" s="732"/>
      <c r="J41" s="738"/>
      <c r="K41" s="738"/>
      <c r="L41" s="712"/>
      <c r="M41" s="744"/>
      <c r="N41" s="749"/>
      <c r="O41" s="754"/>
      <c r="P41" s="760" t="s">
        <v>47</v>
      </c>
      <c r="Q41" s="265"/>
      <c r="R41" s="265"/>
      <c r="S41" s="776"/>
      <c r="T41" s="789"/>
      <c r="U41" s="805" t="str">
        <f>IF(U39="","",VLOOKUP(U39,'(参考様式９関係)シフト記号表（勤務時間帯）'!$D$6:$Z$47,23,FALSE))</f>
        <v/>
      </c>
      <c r="V41" s="815" t="str">
        <f>IF(V39="","",VLOOKUP(V39,'(参考様式９関係)シフト記号表（勤務時間帯）'!$D$6:$Z$47,23,FALSE))</f>
        <v/>
      </c>
      <c r="W41" s="815" t="str">
        <f>IF(W39="","",VLOOKUP(W39,'(参考様式９関係)シフト記号表（勤務時間帯）'!$D$6:$Z$47,23,FALSE))</f>
        <v/>
      </c>
      <c r="X41" s="815" t="str">
        <f>IF(X39="","",VLOOKUP(X39,'(参考様式９関係)シフト記号表（勤務時間帯）'!$D$6:$Z$47,23,FALSE))</f>
        <v/>
      </c>
      <c r="Y41" s="815" t="str">
        <f>IF(Y39="","",VLOOKUP(Y39,'(参考様式９関係)シフト記号表（勤務時間帯）'!$D$6:$Z$47,23,FALSE))</f>
        <v/>
      </c>
      <c r="Z41" s="815" t="str">
        <f>IF(Z39="","",VLOOKUP(Z39,'(参考様式９関係)シフト記号表（勤務時間帯）'!$D$6:$Z$47,23,FALSE))</f>
        <v/>
      </c>
      <c r="AA41" s="829" t="str">
        <f>IF(AA39="","",VLOOKUP(AA39,'(参考様式９関係)シフト記号表（勤務時間帯）'!$D$6:$Z$47,23,FALSE))</f>
        <v/>
      </c>
      <c r="AB41" s="805" t="str">
        <f>IF(AB39="","",VLOOKUP(AB39,'(参考様式９関係)シフト記号表（勤務時間帯）'!$D$6:$Z$47,23,FALSE))</f>
        <v/>
      </c>
      <c r="AC41" s="815" t="str">
        <f>IF(AC39="","",VLOOKUP(AC39,'(参考様式９関係)シフト記号表（勤務時間帯）'!$D$6:$Z$47,23,FALSE))</f>
        <v/>
      </c>
      <c r="AD41" s="815" t="str">
        <f>IF(AD39="","",VLOOKUP(AD39,'(参考様式９関係)シフト記号表（勤務時間帯）'!$D$6:$Z$47,23,FALSE))</f>
        <v/>
      </c>
      <c r="AE41" s="815" t="str">
        <f>IF(AE39="","",VLOOKUP(AE39,'(参考様式９関係)シフト記号表（勤務時間帯）'!$D$6:$Z$47,23,FALSE))</f>
        <v/>
      </c>
      <c r="AF41" s="815" t="str">
        <f>IF(AF39="","",VLOOKUP(AF39,'(参考様式９関係)シフト記号表（勤務時間帯）'!$D$6:$Z$47,23,FALSE))</f>
        <v/>
      </c>
      <c r="AG41" s="815" t="str">
        <f>IF(AG39="","",VLOOKUP(AG39,'(参考様式９関係)シフト記号表（勤務時間帯）'!$D$6:$Z$47,23,FALSE))</f>
        <v/>
      </c>
      <c r="AH41" s="829" t="str">
        <f>IF(AH39="","",VLOOKUP(AH39,'(参考様式９関係)シフト記号表（勤務時間帯）'!$D$6:$Z$47,23,FALSE))</f>
        <v/>
      </c>
      <c r="AI41" s="805" t="str">
        <f>IF(AI39="","",VLOOKUP(AI39,'(参考様式９関係)シフト記号表（勤務時間帯）'!$D$6:$Z$47,23,FALSE))</f>
        <v/>
      </c>
      <c r="AJ41" s="815" t="str">
        <f>IF(AJ39="","",VLOOKUP(AJ39,'(参考様式９関係)シフト記号表（勤務時間帯）'!$D$6:$Z$47,23,FALSE))</f>
        <v/>
      </c>
      <c r="AK41" s="815" t="str">
        <f>IF(AK39="","",VLOOKUP(AK39,'(参考様式９関係)シフト記号表（勤務時間帯）'!$D$6:$Z$47,23,FALSE))</f>
        <v/>
      </c>
      <c r="AL41" s="815" t="str">
        <f>IF(AL39="","",VLOOKUP(AL39,'(参考様式９関係)シフト記号表（勤務時間帯）'!$D$6:$Z$47,23,FALSE))</f>
        <v/>
      </c>
      <c r="AM41" s="815" t="str">
        <f>IF(AM39="","",VLOOKUP(AM39,'(参考様式９関係)シフト記号表（勤務時間帯）'!$D$6:$Z$47,23,FALSE))</f>
        <v/>
      </c>
      <c r="AN41" s="815" t="str">
        <f>IF(AN39="","",VLOOKUP(AN39,'(参考様式９関係)シフト記号表（勤務時間帯）'!$D$6:$Z$47,23,FALSE))</f>
        <v/>
      </c>
      <c r="AO41" s="829" t="str">
        <f>IF(AO39="","",VLOOKUP(AO39,'(参考様式９関係)シフト記号表（勤務時間帯）'!$D$6:$Z$47,23,FALSE))</f>
        <v/>
      </c>
      <c r="AP41" s="805" t="str">
        <f>IF(AP39="","",VLOOKUP(AP39,'(参考様式９関係)シフト記号表（勤務時間帯）'!$D$6:$Z$47,23,FALSE))</f>
        <v/>
      </c>
      <c r="AQ41" s="815" t="str">
        <f>IF(AQ39="","",VLOOKUP(AQ39,'(参考様式９関係)シフト記号表（勤務時間帯）'!$D$6:$Z$47,23,FALSE))</f>
        <v/>
      </c>
      <c r="AR41" s="815" t="str">
        <f>IF(AR39="","",VLOOKUP(AR39,'(参考様式９関係)シフト記号表（勤務時間帯）'!$D$6:$Z$47,23,FALSE))</f>
        <v/>
      </c>
      <c r="AS41" s="815" t="str">
        <f>IF(AS39="","",VLOOKUP(AS39,'(参考様式９関係)シフト記号表（勤務時間帯）'!$D$6:$Z$47,23,FALSE))</f>
        <v/>
      </c>
      <c r="AT41" s="815" t="str">
        <f>IF(AT39="","",VLOOKUP(AT39,'(参考様式９関係)シフト記号表（勤務時間帯）'!$D$6:$Z$47,23,FALSE))</f>
        <v/>
      </c>
      <c r="AU41" s="815" t="str">
        <f>IF(AU39="","",VLOOKUP(AU39,'(参考様式９関係)シフト記号表（勤務時間帯）'!$D$6:$Z$47,23,FALSE))</f>
        <v/>
      </c>
      <c r="AV41" s="829" t="str">
        <f>IF(AV39="","",VLOOKUP(AV39,'(参考様式９関係)シフト記号表（勤務時間帯）'!$D$6:$Z$47,23,FALSE))</f>
        <v/>
      </c>
      <c r="AW41" s="805" t="str">
        <f>IF(AW39="","",VLOOKUP(AW39,'(参考様式９関係)シフト記号表（勤務時間帯）'!$D$6:$Z$47,23,FALSE))</f>
        <v/>
      </c>
      <c r="AX41" s="815" t="str">
        <f>IF(AX39="","",VLOOKUP(AX39,'(参考様式９関係)シフト記号表（勤務時間帯）'!$D$6:$Z$47,23,FALSE))</f>
        <v/>
      </c>
      <c r="AY41" s="815" t="str">
        <f>IF(AY39="","",VLOOKUP(AY39,'(参考様式９関係)シフト記号表（勤務時間帯）'!$D$6:$Z$47,23,FALSE))</f>
        <v/>
      </c>
      <c r="AZ41" s="872">
        <f>IF($BC$3="４週",SUM(U41:AV41),IF($BC$3="暦月",SUM(U41:AY41),""))</f>
        <v>0</v>
      </c>
      <c r="BA41" s="885"/>
      <c r="BB41" s="899">
        <f>IF($BC$3="４週",AZ41/4,IF($BC$3="暦月",(AZ41/($BC$8/7)),""))</f>
        <v>0</v>
      </c>
      <c r="BC41" s="885"/>
      <c r="BD41" s="915"/>
      <c r="BE41" s="919"/>
      <c r="BF41" s="919"/>
      <c r="BG41" s="919"/>
      <c r="BH41" s="925"/>
    </row>
    <row r="42" spans="2:60" ht="20.25" customHeight="1">
      <c r="B42" s="667"/>
      <c r="C42" s="683"/>
      <c r="D42" s="697"/>
      <c r="E42" s="705"/>
      <c r="F42" s="703"/>
      <c r="G42" s="711"/>
      <c r="H42" s="725"/>
      <c r="I42" s="733"/>
      <c r="J42" s="739"/>
      <c r="K42" s="739"/>
      <c r="L42" s="713"/>
      <c r="M42" s="745"/>
      <c r="N42" s="750"/>
      <c r="O42" s="755"/>
      <c r="P42" s="560" t="s">
        <v>599</v>
      </c>
      <c r="Q42" s="338"/>
      <c r="R42" s="338"/>
      <c r="S42" s="775"/>
      <c r="T42" s="788"/>
      <c r="U42" s="806"/>
      <c r="V42" s="816"/>
      <c r="W42" s="816"/>
      <c r="X42" s="816"/>
      <c r="Y42" s="816"/>
      <c r="Z42" s="816"/>
      <c r="AA42" s="830"/>
      <c r="AB42" s="806"/>
      <c r="AC42" s="816"/>
      <c r="AD42" s="816"/>
      <c r="AE42" s="816"/>
      <c r="AF42" s="816"/>
      <c r="AG42" s="816"/>
      <c r="AH42" s="830"/>
      <c r="AI42" s="806"/>
      <c r="AJ42" s="816"/>
      <c r="AK42" s="816"/>
      <c r="AL42" s="816"/>
      <c r="AM42" s="816"/>
      <c r="AN42" s="816"/>
      <c r="AO42" s="830"/>
      <c r="AP42" s="806"/>
      <c r="AQ42" s="816"/>
      <c r="AR42" s="816"/>
      <c r="AS42" s="816"/>
      <c r="AT42" s="816"/>
      <c r="AU42" s="816"/>
      <c r="AV42" s="830"/>
      <c r="AW42" s="806"/>
      <c r="AX42" s="816"/>
      <c r="AY42" s="816"/>
      <c r="AZ42" s="873"/>
      <c r="BA42" s="886"/>
      <c r="BB42" s="900"/>
      <c r="BC42" s="886"/>
      <c r="BD42" s="916"/>
      <c r="BE42" s="920"/>
      <c r="BF42" s="920"/>
      <c r="BG42" s="920"/>
      <c r="BH42" s="926"/>
    </row>
    <row r="43" spans="2:60" ht="20.25" customHeight="1">
      <c r="B43" s="665">
        <f>B40+1</f>
        <v>8</v>
      </c>
      <c r="C43" s="681"/>
      <c r="D43" s="695"/>
      <c r="E43" s="703"/>
      <c r="F43" s="703">
        <f>C42</f>
        <v>0</v>
      </c>
      <c r="G43" s="711"/>
      <c r="H43" s="722"/>
      <c r="I43" s="731"/>
      <c r="J43" s="737"/>
      <c r="K43" s="737"/>
      <c r="L43" s="711"/>
      <c r="M43" s="743"/>
      <c r="N43" s="748"/>
      <c r="O43" s="753"/>
      <c r="P43" s="759" t="s">
        <v>600</v>
      </c>
      <c r="Q43" s="765"/>
      <c r="R43" s="765"/>
      <c r="S43" s="773"/>
      <c r="T43" s="786"/>
      <c r="U43" s="804" t="str">
        <f>IF(U42="","",VLOOKUP(U42,'(参考様式９関係)シフト記号表（勤務時間帯）'!$D$6:$X$47,21,FALSE))</f>
        <v/>
      </c>
      <c r="V43" s="814" t="str">
        <f>IF(V42="","",VLOOKUP(V42,'(参考様式９関係)シフト記号表（勤務時間帯）'!$D$6:$X$47,21,FALSE))</f>
        <v/>
      </c>
      <c r="W43" s="814" t="str">
        <f>IF(W42="","",VLOOKUP(W42,'(参考様式９関係)シフト記号表（勤務時間帯）'!$D$6:$X$47,21,FALSE))</f>
        <v/>
      </c>
      <c r="X43" s="814" t="str">
        <f>IF(X42="","",VLOOKUP(X42,'(参考様式９関係)シフト記号表（勤務時間帯）'!$D$6:$X$47,21,FALSE))</f>
        <v/>
      </c>
      <c r="Y43" s="814" t="str">
        <f>IF(Y42="","",VLOOKUP(Y42,'(参考様式９関係)シフト記号表（勤務時間帯）'!$D$6:$X$47,21,FALSE))</f>
        <v/>
      </c>
      <c r="Z43" s="814" t="str">
        <f>IF(Z42="","",VLOOKUP(Z42,'(参考様式９関係)シフト記号表（勤務時間帯）'!$D$6:$X$47,21,FALSE))</f>
        <v/>
      </c>
      <c r="AA43" s="828" t="str">
        <f>IF(AA42="","",VLOOKUP(AA42,'(参考様式９関係)シフト記号表（勤務時間帯）'!$D$6:$X$47,21,FALSE))</f>
        <v/>
      </c>
      <c r="AB43" s="804" t="str">
        <f>IF(AB42="","",VLOOKUP(AB42,'(参考様式９関係)シフト記号表（勤務時間帯）'!$D$6:$X$47,21,FALSE))</f>
        <v/>
      </c>
      <c r="AC43" s="814" t="str">
        <f>IF(AC42="","",VLOOKUP(AC42,'(参考様式９関係)シフト記号表（勤務時間帯）'!$D$6:$X$47,21,FALSE))</f>
        <v/>
      </c>
      <c r="AD43" s="814" t="str">
        <f>IF(AD42="","",VLOOKUP(AD42,'(参考様式９関係)シフト記号表（勤務時間帯）'!$D$6:$X$47,21,FALSE))</f>
        <v/>
      </c>
      <c r="AE43" s="814" t="str">
        <f>IF(AE42="","",VLOOKUP(AE42,'(参考様式９関係)シフト記号表（勤務時間帯）'!$D$6:$X$47,21,FALSE))</f>
        <v/>
      </c>
      <c r="AF43" s="814" t="str">
        <f>IF(AF42="","",VLOOKUP(AF42,'(参考様式９関係)シフト記号表（勤務時間帯）'!$D$6:$X$47,21,FALSE))</f>
        <v/>
      </c>
      <c r="AG43" s="814" t="str">
        <f>IF(AG42="","",VLOOKUP(AG42,'(参考様式９関係)シフト記号表（勤務時間帯）'!$D$6:$X$47,21,FALSE))</f>
        <v/>
      </c>
      <c r="AH43" s="828" t="str">
        <f>IF(AH42="","",VLOOKUP(AH42,'(参考様式９関係)シフト記号表（勤務時間帯）'!$D$6:$X$47,21,FALSE))</f>
        <v/>
      </c>
      <c r="AI43" s="804" t="str">
        <f>IF(AI42="","",VLOOKUP(AI42,'(参考様式９関係)シフト記号表（勤務時間帯）'!$D$6:$X$47,21,FALSE))</f>
        <v/>
      </c>
      <c r="AJ43" s="814" t="str">
        <f>IF(AJ42="","",VLOOKUP(AJ42,'(参考様式９関係)シフト記号表（勤務時間帯）'!$D$6:$X$47,21,FALSE))</f>
        <v/>
      </c>
      <c r="AK43" s="814" t="str">
        <f>IF(AK42="","",VLOOKUP(AK42,'(参考様式９関係)シフト記号表（勤務時間帯）'!$D$6:$X$47,21,FALSE))</f>
        <v/>
      </c>
      <c r="AL43" s="814" t="str">
        <f>IF(AL42="","",VLOOKUP(AL42,'(参考様式９関係)シフト記号表（勤務時間帯）'!$D$6:$X$47,21,FALSE))</f>
        <v/>
      </c>
      <c r="AM43" s="814" t="str">
        <f>IF(AM42="","",VLOOKUP(AM42,'(参考様式９関係)シフト記号表（勤務時間帯）'!$D$6:$X$47,21,FALSE))</f>
        <v/>
      </c>
      <c r="AN43" s="814" t="str">
        <f>IF(AN42="","",VLOOKUP(AN42,'(参考様式９関係)シフト記号表（勤務時間帯）'!$D$6:$X$47,21,FALSE))</f>
        <v/>
      </c>
      <c r="AO43" s="828" t="str">
        <f>IF(AO42="","",VLOOKUP(AO42,'(参考様式９関係)シフト記号表（勤務時間帯）'!$D$6:$X$47,21,FALSE))</f>
        <v/>
      </c>
      <c r="AP43" s="804" t="str">
        <f>IF(AP42="","",VLOOKUP(AP42,'(参考様式９関係)シフト記号表（勤務時間帯）'!$D$6:$X$47,21,FALSE))</f>
        <v/>
      </c>
      <c r="AQ43" s="814" t="str">
        <f>IF(AQ42="","",VLOOKUP(AQ42,'(参考様式９関係)シフト記号表（勤務時間帯）'!$D$6:$X$47,21,FALSE))</f>
        <v/>
      </c>
      <c r="AR43" s="814" t="str">
        <f>IF(AR42="","",VLOOKUP(AR42,'(参考様式９関係)シフト記号表（勤務時間帯）'!$D$6:$X$47,21,FALSE))</f>
        <v/>
      </c>
      <c r="AS43" s="814" t="str">
        <f>IF(AS42="","",VLOOKUP(AS42,'(参考様式９関係)シフト記号表（勤務時間帯）'!$D$6:$X$47,21,FALSE))</f>
        <v/>
      </c>
      <c r="AT43" s="814" t="str">
        <f>IF(AT42="","",VLOOKUP(AT42,'(参考様式９関係)シフト記号表（勤務時間帯）'!$D$6:$X$47,21,FALSE))</f>
        <v/>
      </c>
      <c r="AU43" s="814" t="str">
        <f>IF(AU42="","",VLOOKUP(AU42,'(参考様式９関係)シフト記号表（勤務時間帯）'!$D$6:$X$47,21,FALSE))</f>
        <v/>
      </c>
      <c r="AV43" s="828" t="str">
        <f>IF(AV42="","",VLOOKUP(AV42,'(参考様式９関係)シフト記号表（勤務時間帯）'!$D$6:$X$47,21,FALSE))</f>
        <v/>
      </c>
      <c r="AW43" s="804" t="str">
        <f>IF(AW42="","",VLOOKUP(AW42,'(参考様式９関係)シフト記号表（勤務時間帯）'!$D$6:$X$47,21,FALSE))</f>
        <v/>
      </c>
      <c r="AX43" s="814" t="str">
        <f>IF(AX42="","",VLOOKUP(AX42,'(参考様式９関係)シフト記号表（勤務時間帯）'!$D$6:$X$47,21,FALSE))</f>
        <v/>
      </c>
      <c r="AY43" s="814" t="str">
        <f>IF(AY42="","",VLOOKUP(AY42,'(参考様式９関係)シフト記号表（勤務時間帯）'!$D$6:$X$47,21,FALSE))</f>
        <v/>
      </c>
      <c r="AZ43" s="871">
        <f>IF($BC$3="４週",SUM(U43:AV43),IF($BC$3="暦月",SUM(U43:AY43),""))</f>
        <v>0</v>
      </c>
      <c r="BA43" s="884"/>
      <c r="BB43" s="898">
        <f>IF($BC$3="４週",AZ43/4,IF($BC$3="暦月",(AZ43/($BC$8/7)),""))</f>
        <v>0</v>
      </c>
      <c r="BC43" s="884"/>
      <c r="BD43" s="914"/>
      <c r="BE43" s="918"/>
      <c r="BF43" s="918"/>
      <c r="BG43" s="918"/>
      <c r="BH43" s="924"/>
    </row>
    <row r="44" spans="2:60" ht="20.25" customHeight="1">
      <c r="B44" s="666"/>
      <c r="C44" s="682"/>
      <c r="D44" s="696"/>
      <c r="E44" s="704"/>
      <c r="F44" s="704"/>
      <c r="G44" s="712">
        <f>C42</f>
        <v>0</v>
      </c>
      <c r="H44" s="723"/>
      <c r="I44" s="732"/>
      <c r="J44" s="738"/>
      <c r="K44" s="738"/>
      <c r="L44" s="712"/>
      <c r="M44" s="744"/>
      <c r="N44" s="749"/>
      <c r="O44" s="754"/>
      <c r="P44" s="760" t="s">
        <v>47</v>
      </c>
      <c r="Q44" s="766"/>
      <c r="R44" s="766"/>
      <c r="S44" s="774"/>
      <c r="T44" s="787"/>
      <c r="U44" s="805" t="str">
        <f>IF(U42="","",VLOOKUP(U42,'(参考様式９関係)シフト記号表（勤務時間帯）'!$D$6:$Z$47,23,FALSE))</f>
        <v/>
      </c>
      <c r="V44" s="815" t="str">
        <f>IF(V42="","",VLOOKUP(V42,'(参考様式９関係)シフト記号表（勤務時間帯）'!$D$6:$Z$47,23,FALSE))</f>
        <v/>
      </c>
      <c r="W44" s="815" t="str">
        <f>IF(W42="","",VLOOKUP(W42,'(参考様式９関係)シフト記号表（勤務時間帯）'!$D$6:$Z$47,23,FALSE))</f>
        <v/>
      </c>
      <c r="X44" s="815" t="str">
        <f>IF(X42="","",VLOOKUP(X42,'(参考様式９関係)シフト記号表（勤務時間帯）'!$D$6:$Z$47,23,FALSE))</f>
        <v/>
      </c>
      <c r="Y44" s="815" t="str">
        <f>IF(Y42="","",VLOOKUP(Y42,'(参考様式９関係)シフト記号表（勤務時間帯）'!$D$6:$Z$47,23,FALSE))</f>
        <v/>
      </c>
      <c r="Z44" s="815" t="str">
        <f>IF(Z42="","",VLOOKUP(Z42,'(参考様式９関係)シフト記号表（勤務時間帯）'!$D$6:$Z$47,23,FALSE))</f>
        <v/>
      </c>
      <c r="AA44" s="829" t="str">
        <f>IF(AA42="","",VLOOKUP(AA42,'(参考様式９関係)シフト記号表（勤務時間帯）'!$D$6:$Z$47,23,FALSE))</f>
        <v/>
      </c>
      <c r="AB44" s="805" t="str">
        <f>IF(AB42="","",VLOOKUP(AB42,'(参考様式９関係)シフト記号表（勤務時間帯）'!$D$6:$Z$47,23,FALSE))</f>
        <v/>
      </c>
      <c r="AC44" s="815" t="str">
        <f>IF(AC42="","",VLOOKUP(AC42,'(参考様式９関係)シフト記号表（勤務時間帯）'!$D$6:$Z$47,23,FALSE))</f>
        <v/>
      </c>
      <c r="AD44" s="815" t="str">
        <f>IF(AD42="","",VLOOKUP(AD42,'(参考様式９関係)シフト記号表（勤務時間帯）'!$D$6:$Z$47,23,FALSE))</f>
        <v/>
      </c>
      <c r="AE44" s="815" t="str">
        <f>IF(AE42="","",VLOOKUP(AE42,'(参考様式９関係)シフト記号表（勤務時間帯）'!$D$6:$Z$47,23,FALSE))</f>
        <v/>
      </c>
      <c r="AF44" s="815" t="str">
        <f>IF(AF42="","",VLOOKUP(AF42,'(参考様式９関係)シフト記号表（勤務時間帯）'!$D$6:$Z$47,23,FALSE))</f>
        <v/>
      </c>
      <c r="AG44" s="815" t="str">
        <f>IF(AG42="","",VLOOKUP(AG42,'(参考様式９関係)シフト記号表（勤務時間帯）'!$D$6:$Z$47,23,FALSE))</f>
        <v/>
      </c>
      <c r="AH44" s="829" t="str">
        <f>IF(AH42="","",VLOOKUP(AH42,'(参考様式９関係)シフト記号表（勤務時間帯）'!$D$6:$Z$47,23,FALSE))</f>
        <v/>
      </c>
      <c r="AI44" s="805" t="str">
        <f>IF(AI42="","",VLOOKUP(AI42,'(参考様式９関係)シフト記号表（勤務時間帯）'!$D$6:$Z$47,23,FALSE))</f>
        <v/>
      </c>
      <c r="AJ44" s="815" t="str">
        <f>IF(AJ42="","",VLOOKUP(AJ42,'(参考様式９関係)シフト記号表（勤務時間帯）'!$D$6:$Z$47,23,FALSE))</f>
        <v/>
      </c>
      <c r="AK44" s="815" t="str">
        <f>IF(AK42="","",VLOOKUP(AK42,'(参考様式９関係)シフト記号表（勤務時間帯）'!$D$6:$Z$47,23,FALSE))</f>
        <v/>
      </c>
      <c r="AL44" s="815" t="str">
        <f>IF(AL42="","",VLOOKUP(AL42,'(参考様式９関係)シフト記号表（勤務時間帯）'!$D$6:$Z$47,23,FALSE))</f>
        <v/>
      </c>
      <c r="AM44" s="815" t="str">
        <f>IF(AM42="","",VLOOKUP(AM42,'(参考様式９関係)シフト記号表（勤務時間帯）'!$D$6:$Z$47,23,FALSE))</f>
        <v/>
      </c>
      <c r="AN44" s="815" t="str">
        <f>IF(AN42="","",VLOOKUP(AN42,'(参考様式９関係)シフト記号表（勤務時間帯）'!$D$6:$Z$47,23,FALSE))</f>
        <v/>
      </c>
      <c r="AO44" s="829" t="str">
        <f>IF(AO42="","",VLOOKUP(AO42,'(参考様式９関係)シフト記号表（勤務時間帯）'!$D$6:$Z$47,23,FALSE))</f>
        <v/>
      </c>
      <c r="AP44" s="805" t="str">
        <f>IF(AP42="","",VLOOKUP(AP42,'(参考様式９関係)シフト記号表（勤務時間帯）'!$D$6:$Z$47,23,FALSE))</f>
        <v/>
      </c>
      <c r="AQ44" s="815" t="str">
        <f>IF(AQ42="","",VLOOKUP(AQ42,'(参考様式９関係)シフト記号表（勤務時間帯）'!$D$6:$Z$47,23,FALSE))</f>
        <v/>
      </c>
      <c r="AR44" s="815" t="str">
        <f>IF(AR42="","",VLOOKUP(AR42,'(参考様式９関係)シフト記号表（勤務時間帯）'!$D$6:$Z$47,23,FALSE))</f>
        <v/>
      </c>
      <c r="AS44" s="815" t="str">
        <f>IF(AS42="","",VLOOKUP(AS42,'(参考様式９関係)シフト記号表（勤務時間帯）'!$D$6:$Z$47,23,FALSE))</f>
        <v/>
      </c>
      <c r="AT44" s="815" t="str">
        <f>IF(AT42="","",VLOOKUP(AT42,'(参考様式９関係)シフト記号表（勤務時間帯）'!$D$6:$Z$47,23,FALSE))</f>
        <v/>
      </c>
      <c r="AU44" s="815" t="str">
        <f>IF(AU42="","",VLOOKUP(AU42,'(参考様式９関係)シフト記号表（勤務時間帯）'!$D$6:$Z$47,23,FALSE))</f>
        <v/>
      </c>
      <c r="AV44" s="829" t="str">
        <f>IF(AV42="","",VLOOKUP(AV42,'(参考様式９関係)シフト記号表（勤務時間帯）'!$D$6:$Z$47,23,FALSE))</f>
        <v/>
      </c>
      <c r="AW44" s="805" t="str">
        <f>IF(AW42="","",VLOOKUP(AW42,'(参考様式９関係)シフト記号表（勤務時間帯）'!$D$6:$Z$47,23,FALSE))</f>
        <v/>
      </c>
      <c r="AX44" s="815" t="str">
        <f>IF(AX42="","",VLOOKUP(AX42,'(参考様式９関係)シフト記号表（勤務時間帯）'!$D$6:$Z$47,23,FALSE))</f>
        <v/>
      </c>
      <c r="AY44" s="815" t="str">
        <f>IF(AY42="","",VLOOKUP(AY42,'(参考様式９関係)シフト記号表（勤務時間帯）'!$D$6:$Z$47,23,FALSE))</f>
        <v/>
      </c>
      <c r="AZ44" s="872">
        <f>IF($BC$3="４週",SUM(U44:AV44),IF($BC$3="暦月",SUM(U44:AY44),""))</f>
        <v>0</v>
      </c>
      <c r="BA44" s="885"/>
      <c r="BB44" s="899">
        <f>IF($BC$3="４週",AZ44/4,IF($BC$3="暦月",(AZ44/($BC$8/7)),""))</f>
        <v>0</v>
      </c>
      <c r="BC44" s="885"/>
      <c r="BD44" s="915"/>
      <c r="BE44" s="919"/>
      <c r="BF44" s="919"/>
      <c r="BG44" s="919"/>
      <c r="BH44" s="925"/>
    </row>
    <row r="45" spans="2:60" ht="20.25" customHeight="1">
      <c r="B45" s="667"/>
      <c r="C45" s="683"/>
      <c r="D45" s="697"/>
      <c r="E45" s="705"/>
      <c r="F45" s="703"/>
      <c r="G45" s="711"/>
      <c r="H45" s="725"/>
      <c r="I45" s="733"/>
      <c r="J45" s="739"/>
      <c r="K45" s="739"/>
      <c r="L45" s="713"/>
      <c r="M45" s="745"/>
      <c r="N45" s="750"/>
      <c r="O45" s="755"/>
      <c r="P45" s="560" t="s">
        <v>599</v>
      </c>
      <c r="Q45" s="338"/>
      <c r="R45" s="338"/>
      <c r="S45" s="775"/>
      <c r="T45" s="788"/>
      <c r="U45" s="806"/>
      <c r="V45" s="816"/>
      <c r="W45" s="816"/>
      <c r="X45" s="816"/>
      <c r="Y45" s="816"/>
      <c r="Z45" s="816"/>
      <c r="AA45" s="830"/>
      <c r="AB45" s="806"/>
      <c r="AC45" s="816"/>
      <c r="AD45" s="816"/>
      <c r="AE45" s="816"/>
      <c r="AF45" s="816"/>
      <c r="AG45" s="816"/>
      <c r="AH45" s="830"/>
      <c r="AI45" s="806"/>
      <c r="AJ45" s="816"/>
      <c r="AK45" s="816"/>
      <c r="AL45" s="816"/>
      <c r="AM45" s="816"/>
      <c r="AN45" s="816"/>
      <c r="AO45" s="830"/>
      <c r="AP45" s="806"/>
      <c r="AQ45" s="816"/>
      <c r="AR45" s="816"/>
      <c r="AS45" s="816"/>
      <c r="AT45" s="816"/>
      <c r="AU45" s="816"/>
      <c r="AV45" s="830"/>
      <c r="AW45" s="806"/>
      <c r="AX45" s="816"/>
      <c r="AY45" s="816"/>
      <c r="AZ45" s="873"/>
      <c r="BA45" s="886"/>
      <c r="BB45" s="900"/>
      <c r="BC45" s="886"/>
      <c r="BD45" s="916"/>
      <c r="BE45" s="920"/>
      <c r="BF45" s="920"/>
      <c r="BG45" s="920"/>
      <c r="BH45" s="926"/>
    </row>
    <row r="46" spans="2:60" ht="20.25" customHeight="1">
      <c r="B46" s="665">
        <f>B43+1</f>
        <v>9</v>
      </c>
      <c r="C46" s="681"/>
      <c r="D46" s="695"/>
      <c r="E46" s="703"/>
      <c r="F46" s="703">
        <f>C45</f>
        <v>0</v>
      </c>
      <c r="G46" s="711"/>
      <c r="H46" s="722"/>
      <c r="I46" s="731"/>
      <c r="J46" s="737"/>
      <c r="K46" s="737"/>
      <c r="L46" s="711"/>
      <c r="M46" s="743"/>
      <c r="N46" s="748"/>
      <c r="O46" s="753"/>
      <c r="P46" s="759" t="s">
        <v>600</v>
      </c>
      <c r="Q46" s="765"/>
      <c r="R46" s="765"/>
      <c r="S46" s="773"/>
      <c r="T46" s="786"/>
      <c r="U46" s="804" t="str">
        <f>IF(U45="","",VLOOKUP(U45,'(参考様式９関係)シフト記号表（勤務時間帯）'!$D$6:$X$47,21,FALSE))</f>
        <v/>
      </c>
      <c r="V46" s="814" t="str">
        <f>IF(V45="","",VLOOKUP(V45,'(参考様式９関係)シフト記号表（勤務時間帯）'!$D$6:$X$47,21,FALSE))</f>
        <v/>
      </c>
      <c r="W46" s="814" t="str">
        <f>IF(W45="","",VLOOKUP(W45,'(参考様式９関係)シフト記号表（勤務時間帯）'!$D$6:$X$47,21,FALSE))</f>
        <v/>
      </c>
      <c r="X46" s="814" t="str">
        <f>IF(X45="","",VLOOKUP(X45,'(参考様式９関係)シフト記号表（勤務時間帯）'!$D$6:$X$47,21,FALSE))</f>
        <v/>
      </c>
      <c r="Y46" s="814" t="str">
        <f>IF(Y45="","",VLOOKUP(Y45,'(参考様式９関係)シフト記号表（勤務時間帯）'!$D$6:$X$47,21,FALSE))</f>
        <v/>
      </c>
      <c r="Z46" s="814" t="str">
        <f>IF(Z45="","",VLOOKUP(Z45,'(参考様式９関係)シフト記号表（勤務時間帯）'!$D$6:$X$47,21,FALSE))</f>
        <v/>
      </c>
      <c r="AA46" s="828" t="str">
        <f>IF(AA45="","",VLOOKUP(AA45,'(参考様式９関係)シフト記号表（勤務時間帯）'!$D$6:$X$47,21,FALSE))</f>
        <v/>
      </c>
      <c r="AB46" s="804" t="str">
        <f>IF(AB45="","",VLOOKUP(AB45,'(参考様式９関係)シフト記号表（勤務時間帯）'!$D$6:$X$47,21,FALSE))</f>
        <v/>
      </c>
      <c r="AC46" s="814" t="str">
        <f>IF(AC45="","",VLOOKUP(AC45,'(参考様式９関係)シフト記号表（勤務時間帯）'!$D$6:$X$47,21,FALSE))</f>
        <v/>
      </c>
      <c r="AD46" s="814" t="str">
        <f>IF(AD45="","",VLOOKUP(AD45,'(参考様式９関係)シフト記号表（勤務時間帯）'!$D$6:$X$47,21,FALSE))</f>
        <v/>
      </c>
      <c r="AE46" s="814" t="str">
        <f>IF(AE45="","",VLOOKUP(AE45,'(参考様式９関係)シフト記号表（勤務時間帯）'!$D$6:$X$47,21,FALSE))</f>
        <v/>
      </c>
      <c r="AF46" s="814" t="str">
        <f>IF(AF45="","",VLOOKUP(AF45,'(参考様式９関係)シフト記号表（勤務時間帯）'!$D$6:$X$47,21,FALSE))</f>
        <v/>
      </c>
      <c r="AG46" s="814" t="str">
        <f>IF(AG45="","",VLOOKUP(AG45,'(参考様式９関係)シフト記号表（勤務時間帯）'!$D$6:$X$47,21,FALSE))</f>
        <v/>
      </c>
      <c r="AH46" s="828" t="str">
        <f>IF(AH45="","",VLOOKUP(AH45,'(参考様式９関係)シフト記号表（勤務時間帯）'!$D$6:$X$47,21,FALSE))</f>
        <v/>
      </c>
      <c r="AI46" s="804" t="str">
        <f>IF(AI45="","",VLOOKUP(AI45,'(参考様式９関係)シフト記号表（勤務時間帯）'!$D$6:$X$47,21,FALSE))</f>
        <v/>
      </c>
      <c r="AJ46" s="814" t="str">
        <f>IF(AJ45="","",VLOOKUP(AJ45,'(参考様式９関係)シフト記号表（勤務時間帯）'!$D$6:$X$47,21,FALSE))</f>
        <v/>
      </c>
      <c r="AK46" s="814" t="str">
        <f>IF(AK45="","",VLOOKUP(AK45,'(参考様式９関係)シフト記号表（勤務時間帯）'!$D$6:$X$47,21,FALSE))</f>
        <v/>
      </c>
      <c r="AL46" s="814" t="str">
        <f>IF(AL45="","",VLOOKUP(AL45,'(参考様式９関係)シフト記号表（勤務時間帯）'!$D$6:$X$47,21,FALSE))</f>
        <v/>
      </c>
      <c r="AM46" s="814" t="str">
        <f>IF(AM45="","",VLOOKUP(AM45,'(参考様式９関係)シフト記号表（勤務時間帯）'!$D$6:$X$47,21,FALSE))</f>
        <v/>
      </c>
      <c r="AN46" s="814" t="str">
        <f>IF(AN45="","",VLOOKUP(AN45,'(参考様式９関係)シフト記号表（勤務時間帯）'!$D$6:$X$47,21,FALSE))</f>
        <v/>
      </c>
      <c r="AO46" s="828" t="str">
        <f>IF(AO45="","",VLOOKUP(AO45,'(参考様式９関係)シフト記号表（勤務時間帯）'!$D$6:$X$47,21,FALSE))</f>
        <v/>
      </c>
      <c r="AP46" s="804" t="str">
        <f>IF(AP45="","",VLOOKUP(AP45,'(参考様式９関係)シフト記号表（勤務時間帯）'!$D$6:$X$47,21,FALSE))</f>
        <v/>
      </c>
      <c r="AQ46" s="814" t="str">
        <f>IF(AQ45="","",VLOOKUP(AQ45,'(参考様式９関係)シフト記号表（勤務時間帯）'!$D$6:$X$47,21,FALSE))</f>
        <v/>
      </c>
      <c r="AR46" s="814" t="str">
        <f>IF(AR45="","",VLOOKUP(AR45,'(参考様式９関係)シフト記号表（勤務時間帯）'!$D$6:$X$47,21,FALSE))</f>
        <v/>
      </c>
      <c r="AS46" s="814" t="str">
        <f>IF(AS45="","",VLOOKUP(AS45,'(参考様式９関係)シフト記号表（勤務時間帯）'!$D$6:$X$47,21,FALSE))</f>
        <v/>
      </c>
      <c r="AT46" s="814" t="str">
        <f>IF(AT45="","",VLOOKUP(AT45,'(参考様式９関係)シフト記号表（勤務時間帯）'!$D$6:$X$47,21,FALSE))</f>
        <v/>
      </c>
      <c r="AU46" s="814" t="str">
        <f>IF(AU45="","",VLOOKUP(AU45,'(参考様式９関係)シフト記号表（勤務時間帯）'!$D$6:$X$47,21,FALSE))</f>
        <v/>
      </c>
      <c r="AV46" s="828" t="str">
        <f>IF(AV45="","",VLOOKUP(AV45,'(参考様式９関係)シフト記号表（勤務時間帯）'!$D$6:$X$47,21,FALSE))</f>
        <v/>
      </c>
      <c r="AW46" s="804" t="str">
        <f>IF(AW45="","",VLOOKUP(AW45,'(参考様式９関係)シフト記号表（勤務時間帯）'!$D$6:$X$47,21,FALSE))</f>
        <v/>
      </c>
      <c r="AX46" s="814" t="str">
        <f>IF(AX45="","",VLOOKUP(AX45,'(参考様式９関係)シフト記号表（勤務時間帯）'!$D$6:$X$47,21,FALSE))</f>
        <v/>
      </c>
      <c r="AY46" s="814" t="str">
        <f>IF(AY45="","",VLOOKUP(AY45,'(参考様式９関係)シフト記号表（勤務時間帯）'!$D$6:$X$47,21,FALSE))</f>
        <v/>
      </c>
      <c r="AZ46" s="871">
        <f>IF($BC$3="４週",SUM(U46:AV46),IF($BC$3="暦月",SUM(U46:AY46),""))</f>
        <v>0</v>
      </c>
      <c r="BA46" s="884"/>
      <c r="BB46" s="898">
        <f>IF($BC$3="４週",AZ46/4,IF($BC$3="暦月",(AZ46/($BC$8/7)),""))</f>
        <v>0</v>
      </c>
      <c r="BC46" s="884"/>
      <c r="BD46" s="914"/>
      <c r="BE46" s="918"/>
      <c r="BF46" s="918"/>
      <c r="BG46" s="918"/>
      <c r="BH46" s="924"/>
    </row>
    <row r="47" spans="2:60" ht="20.25" customHeight="1">
      <c r="B47" s="666"/>
      <c r="C47" s="682"/>
      <c r="D47" s="696"/>
      <c r="E47" s="704"/>
      <c r="F47" s="704"/>
      <c r="G47" s="712">
        <f>C45</f>
        <v>0</v>
      </c>
      <c r="H47" s="723"/>
      <c r="I47" s="732"/>
      <c r="J47" s="738"/>
      <c r="K47" s="738"/>
      <c r="L47" s="712"/>
      <c r="M47" s="744"/>
      <c r="N47" s="749"/>
      <c r="O47" s="754"/>
      <c r="P47" s="760" t="s">
        <v>47</v>
      </c>
      <c r="Q47" s="339"/>
      <c r="R47" s="339"/>
      <c r="S47" s="777"/>
      <c r="T47" s="790"/>
      <c r="U47" s="805" t="str">
        <f>IF(U45="","",VLOOKUP(U45,'(参考様式９関係)シフト記号表（勤務時間帯）'!$D$6:$Z$47,23,FALSE))</f>
        <v/>
      </c>
      <c r="V47" s="815" t="str">
        <f>IF(V45="","",VLOOKUP(V45,'(参考様式９関係)シフト記号表（勤務時間帯）'!$D$6:$Z$47,23,FALSE))</f>
        <v/>
      </c>
      <c r="W47" s="815" t="str">
        <f>IF(W45="","",VLOOKUP(W45,'(参考様式９関係)シフト記号表（勤務時間帯）'!$D$6:$Z$47,23,FALSE))</f>
        <v/>
      </c>
      <c r="X47" s="815" t="str">
        <f>IF(X45="","",VLOOKUP(X45,'(参考様式９関係)シフト記号表（勤務時間帯）'!$D$6:$Z$47,23,FALSE))</f>
        <v/>
      </c>
      <c r="Y47" s="815" t="str">
        <f>IF(Y45="","",VLOOKUP(Y45,'(参考様式９関係)シフト記号表（勤務時間帯）'!$D$6:$Z$47,23,FALSE))</f>
        <v/>
      </c>
      <c r="Z47" s="815" t="str">
        <f>IF(Z45="","",VLOOKUP(Z45,'(参考様式９関係)シフト記号表（勤務時間帯）'!$D$6:$Z$47,23,FALSE))</f>
        <v/>
      </c>
      <c r="AA47" s="829" t="str">
        <f>IF(AA45="","",VLOOKUP(AA45,'(参考様式９関係)シフト記号表（勤務時間帯）'!$D$6:$Z$47,23,FALSE))</f>
        <v/>
      </c>
      <c r="AB47" s="805" t="str">
        <f>IF(AB45="","",VLOOKUP(AB45,'(参考様式９関係)シフト記号表（勤務時間帯）'!$D$6:$Z$47,23,FALSE))</f>
        <v/>
      </c>
      <c r="AC47" s="815" t="str">
        <f>IF(AC45="","",VLOOKUP(AC45,'(参考様式９関係)シフト記号表（勤務時間帯）'!$D$6:$Z$47,23,FALSE))</f>
        <v/>
      </c>
      <c r="AD47" s="815" t="str">
        <f>IF(AD45="","",VLOOKUP(AD45,'(参考様式９関係)シフト記号表（勤務時間帯）'!$D$6:$Z$47,23,FALSE))</f>
        <v/>
      </c>
      <c r="AE47" s="815" t="str">
        <f>IF(AE45="","",VLOOKUP(AE45,'(参考様式９関係)シフト記号表（勤務時間帯）'!$D$6:$Z$47,23,FALSE))</f>
        <v/>
      </c>
      <c r="AF47" s="815" t="str">
        <f>IF(AF45="","",VLOOKUP(AF45,'(参考様式９関係)シフト記号表（勤務時間帯）'!$D$6:$Z$47,23,FALSE))</f>
        <v/>
      </c>
      <c r="AG47" s="815" t="str">
        <f>IF(AG45="","",VLOOKUP(AG45,'(参考様式９関係)シフト記号表（勤務時間帯）'!$D$6:$Z$47,23,FALSE))</f>
        <v/>
      </c>
      <c r="AH47" s="829" t="str">
        <f>IF(AH45="","",VLOOKUP(AH45,'(参考様式９関係)シフト記号表（勤務時間帯）'!$D$6:$Z$47,23,FALSE))</f>
        <v/>
      </c>
      <c r="AI47" s="805" t="str">
        <f>IF(AI45="","",VLOOKUP(AI45,'(参考様式９関係)シフト記号表（勤務時間帯）'!$D$6:$Z$47,23,FALSE))</f>
        <v/>
      </c>
      <c r="AJ47" s="815" t="str">
        <f>IF(AJ45="","",VLOOKUP(AJ45,'(参考様式９関係)シフト記号表（勤務時間帯）'!$D$6:$Z$47,23,FALSE))</f>
        <v/>
      </c>
      <c r="AK47" s="815" t="str">
        <f>IF(AK45="","",VLOOKUP(AK45,'(参考様式９関係)シフト記号表（勤務時間帯）'!$D$6:$Z$47,23,FALSE))</f>
        <v/>
      </c>
      <c r="AL47" s="815" t="str">
        <f>IF(AL45="","",VLOOKUP(AL45,'(参考様式９関係)シフト記号表（勤務時間帯）'!$D$6:$Z$47,23,FALSE))</f>
        <v/>
      </c>
      <c r="AM47" s="815" t="str">
        <f>IF(AM45="","",VLOOKUP(AM45,'(参考様式９関係)シフト記号表（勤務時間帯）'!$D$6:$Z$47,23,FALSE))</f>
        <v/>
      </c>
      <c r="AN47" s="815" t="str">
        <f>IF(AN45="","",VLOOKUP(AN45,'(参考様式９関係)シフト記号表（勤務時間帯）'!$D$6:$Z$47,23,FALSE))</f>
        <v/>
      </c>
      <c r="AO47" s="829" t="str">
        <f>IF(AO45="","",VLOOKUP(AO45,'(参考様式９関係)シフト記号表（勤務時間帯）'!$D$6:$Z$47,23,FALSE))</f>
        <v/>
      </c>
      <c r="AP47" s="805" t="str">
        <f>IF(AP45="","",VLOOKUP(AP45,'(参考様式９関係)シフト記号表（勤務時間帯）'!$D$6:$Z$47,23,FALSE))</f>
        <v/>
      </c>
      <c r="AQ47" s="815" t="str">
        <f>IF(AQ45="","",VLOOKUP(AQ45,'(参考様式９関係)シフト記号表（勤務時間帯）'!$D$6:$Z$47,23,FALSE))</f>
        <v/>
      </c>
      <c r="AR47" s="815" t="str">
        <f>IF(AR45="","",VLOOKUP(AR45,'(参考様式９関係)シフト記号表（勤務時間帯）'!$D$6:$Z$47,23,FALSE))</f>
        <v/>
      </c>
      <c r="AS47" s="815" t="str">
        <f>IF(AS45="","",VLOOKUP(AS45,'(参考様式９関係)シフト記号表（勤務時間帯）'!$D$6:$Z$47,23,FALSE))</f>
        <v/>
      </c>
      <c r="AT47" s="815" t="str">
        <f>IF(AT45="","",VLOOKUP(AT45,'(参考様式９関係)シフト記号表（勤務時間帯）'!$D$6:$Z$47,23,FALSE))</f>
        <v/>
      </c>
      <c r="AU47" s="815" t="str">
        <f>IF(AU45="","",VLOOKUP(AU45,'(参考様式９関係)シフト記号表（勤務時間帯）'!$D$6:$Z$47,23,FALSE))</f>
        <v/>
      </c>
      <c r="AV47" s="829" t="str">
        <f>IF(AV45="","",VLOOKUP(AV45,'(参考様式９関係)シフト記号表（勤務時間帯）'!$D$6:$Z$47,23,FALSE))</f>
        <v/>
      </c>
      <c r="AW47" s="805" t="str">
        <f>IF(AW45="","",VLOOKUP(AW45,'(参考様式９関係)シフト記号表（勤務時間帯）'!$D$6:$Z$47,23,FALSE))</f>
        <v/>
      </c>
      <c r="AX47" s="815" t="str">
        <f>IF(AX45="","",VLOOKUP(AX45,'(参考様式９関係)シフト記号表（勤務時間帯）'!$D$6:$Z$47,23,FALSE))</f>
        <v/>
      </c>
      <c r="AY47" s="815" t="str">
        <f>IF(AY45="","",VLOOKUP(AY45,'(参考様式９関係)シフト記号表（勤務時間帯）'!$D$6:$Z$47,23,FALSE))</f>
        <v/>
      </c>
      <c r="AZ47" s="872">
        <f>IF($BC$3="４週",SUM(U47:AV47),IF($BC$3="暦月",SUM(U47:AY47),""))</f>
        <v>0</v>
      </c>
      <c r="BA47" s="885"/>
      <c r="BB47" s="899">
        <f>IF($BC$3="４週",AZ47/4,IF($BC$3="暦月",(AZ47/($BC$8/7)),""))</f>
        <v>0</v>
      </c>
      <c r="BC47" s="885"/>
      <c r="BD47" s="915"/>
      <c r="BE47" s="919"/>
      <c r="BF47" s="919"/>
      <c r="BG47" s="919"/>
      <c r="BH47" s="925"/>
    </row>
    <row r="48" spans="2:60" ht="20.25" customHeight="1">
      <c r="B48" s="667"/>
      <c r="C48" s="683"/>
      <c r="D48" s="697"/>
      <c r="E48" s="705"/>
      <c r="F48" s="703"/>
      <c r="G48" s="711"/>
      <c r="H48" s="725"/>
      <c r="I48" s="733"/>
      <c r="J48" s="739"/>
      <c r="K48" s="739"/>
      <c r="L48" s="713"/>
      <c r="M48" s="745"/>
      <c r="N48" s="750"/>
      <c r="O48" s="755"/>
      <c r="P48" s="560" t="s">
        <v>599</v>
      </c>
      <c r="Q48" s="265"/>
      <c r="R48" s="265"/>
      <c r="S48" s="776"/>
      <c r="T48" s="791"/>
      <c r="U48" s="806"/>
      <c r="V48" s="816"/>
      <c r="W48" s="816"/>
      <c r="X48" s="816"/>
      <c r="Y48" s="816"/>
      <c r="Z48" s="816"/>
      <c r="AA48" s="830"/>
      <c r="AB48" s="806"/>
      <c r="AC48" s="816"/>
      <c r="AD48" s="816"/>
      <c r="AE48" s="816"/>
      <c r="AF48" s="816"/>
      <c r="AG48" s="816"/>
      <c r="AH48" s="830"/>
      <c r="AI48" s="806"/>
      <c r="AJ48" s="816"/>
      <c r="AK48" s="816"/>
      <c r="AL48" s="816"/>
      <c r="AM48" s="816"/>
      <c r="AN48" s="816"/>
      <c r="AO48" s="830"/>
      <c r="AP48" s="806"/>
      <c r="AQ48" s="816"/>
      <c r="AR48" s="816"/>
      <c r="AS48" s="816"/>
      <c r="AT48" s="816"/>
      <c r="AU48" s="816"/>
      <c r="AV48" s="830"/>
      <c r="AW48" s="806"/>
      <c r="AX48" s="816"/>
      <c r="AY48" s="816"/>
      <c r="AZ48" s="873"/>
      <c r="BA48" s="886"/>
      <c r="BB48" s="900"/>
      <c r="BC48" s="886"/>
      <c r="BD48" s="916"/>
      <c r="BE48" s="920"/>
      <c r="BF48" s="920"/>
      <c r="BG48" s="920"/>
      <c r="BH48" s="926"/>
    </row>
    <row r="49" spans="2:60" ht="20.25" customHeight="1">
      <c r="B49" s="665">
        <f>B46+1</f>
        <v>10</v>
      </c>
      <c r="C49" s="681"/>
      <c r="D49" s="695"/>
      <c r="E49" s="703"/>
      <c r="F49" s="703">
        <f>C48</f>
        <v>0</v>
      </c>
      <c r="G49" s="711"/>
      <c r="H49" s="722"/>
      <c r="I49" s="731"/>
      <c r="J49" s="737"/>
      <c r="K49" s="737"/>
      <c r="L49" s="711"/>
      <c r="M49" s="743"/>
      <c r="N49" s="748"/>
      <c r="O49" s="753"/>
      <c r="P49" s="759" t="s">
        <v>600</v>
      </c>
      <c r="Q49" s="765"/>
      <c r="R49" s="765"/>
      <c r="S49" s="773"/>
      <c r="T49" s="786"/>
      <c r="U49" s="804" t="str">
        <f>IF(U48="","",VLOOKUP(U48,'(参考様式９関係)シフト記号表（勤務時間帯）'!$D$6:$X$47,21,FALSE))</f>
        <v/>
      </c>
      <c r="V49" s="814" t="str">
        <f>IF(V48="","",VLOOKUP(V48,'(参考様式９関係)シフト記号表（勤務時間帯）'!$D$6:$X$47,21,FALSE))</f>
        <v/>
      </c>
      <c r="W49" s="814" t="str">
        <f>IF(W48="","",VLOOKUP(W48,'(参考様式９関係)シフト記号表（勤務時間帯）'!$D$6:$X$47,21,FALSE))</f>
        <v/>
      </c>
      <c r="X49" s="814" t="str">
        <f>IF(X48="","",VLOOKUP(X48,'(参考様式９関係)シフト記号表（勤務時間帯）'!$D$6:$X$47,21,FALSE))</f>
        <v/>
      </c>
      <c r="Y49" s="814" t="str">
        <f>IF(Y48="","",VLOOKUP(Y48,'(参考様式９関係)シフト記号表（勤務時間帯）'!$D$6:$X$47,21,FALSE))</f>
        <v/>
      </c>
      <c r="Z49" s="814" t="str">
        <f>IF(Z48="","",VLOOKUP(Z48,'(参考様式９関係)シフト記号表（勤務時間帯）'!$D$6:$X$47,21,FALSE))</f>
        <v/>
      </c>
      <c r="AA49" s="828" t="str">
        <f>IF(AA48="","",VLOOKUP(AA48,'(参考様式９関係)シフト記号表（勤務時間帯）'!$D$6:$X$47,21,FALSE))</f>
        <v/>
      </c>
      <c r="AB49" s="804" t="str">
        <f>IF(AB48="","",VLOOKUP(AB48,'(参考様式９関係)シフト記号表（勤務時間帯）'!$D$6:$X$47,21,FALSE))</f>
        <v/>
      </c>
      <c r="AC49" s="814" t="str">
        <f>IF(AC48="","",VLOOKUP(AC48,'(参考様式９関係)シフト記号表（勤務時間帯）'!$D$6:$X$47,21,FALSE))</f>
        <v/>
      </c>
      <c r="AD49" s="814" t="str">
        <f>IF(AD48="","",VLOOKUP(AD48,'(参考様式９関係)シフト記号表（勤務時間帯）'!$D$6:$X$47,21,FALSE))</f>
        <v/>
      </c>
      <c r="AE49" s="814" t="str">
        <f>IF(AE48="","",VLOOKUP(AE48,'(参考様式９関係)シフト記号表（勤務時間帯）'!$D$6:$X$47,21,FALSE))</f>
        <v/>
      </c>
      <c r="AF49" s="814" t="str">
        <f>IF(AF48="","",VLOOKUP(AF48,'(参考様式９関係)シフト記号表（勤務時間帯）'!$D$6:$X$47,21,FALSE))</f>
        <v/>
      </c>
      <c r="AG49" s="814" t="str">
        <f>IF(AG48="","",VLOOKUP(AG48,'(参考様式９関係)シフト記号表（勤務時間帯）'!$D$6:$X$47,21,FALSE))</f>
        <v/>
      </c>
      <c r="AH49" s="828" t="str">
        <f>IF(AH48="","",VLOOKUP(AH48,'(参考様式９関係)シフト記号表（勤務時間帯）'!$D$6:$X$47,21,FALSE))</f>
        <v/>
      </c>
      <c r="AI49" s="804" t="str">
        <f>IF(AI48="","",VLOOKUP(AI48,'(参考様式９関係)シフト記号表（勤務時間帯）'!$D$6:$X$47,21,FALSE))</f>
        <v/>
      </c>
      <c r="AJ49" s="814" t="str">
        <f>IF(AJ48="","",VLOOKUP(AJ48,'(参考様式９関係)シフト記号表（勤務時間帯）'!$D$6:$X$47,21,FALSE))</f>
        <v/>
      </c>
      <c r="AK49" s="814" t="str">
        <f>IF(AK48="","",VLOOKUP(AK48,'(参考様式９関係)シフト記号表（勤務時間帯）'!$D$6:$X$47,21,FALSE))</f>
        <v/>
      </c>
      <c r="AL49" s="814" t="str">
        <f>IF(AL48="","",VLOOKUP(AL48,'(参考様式９関係)シフト記号表（勤務時間帯）'!$D$6:$X$47,21,FALSE))</f>
        <v/>
      </c>
      <c r="AM49" s="814" t="str">
        <f>IF(AM48="","",VLOOKUP(AM48,'(参考様式９関係)シフト記号表（勤務時間帯）'!$D$6:$X$47,21,FALSE))</f>
        <v/>
      </c>
      <c r="AN49" s="814" t="str">
        <f>IF(AN48="","",VLOOKUP(AN48,'(参考様式９関係)シフト記号表（勤務時間帯）'!$D$6:$X$47,21,FALSE))</f>
        <v/>
      </c>
      <c r="AO49" s="828" t="str">
        <f>IF(AO48="","",VLOOKUP(AO48,'(参考様式９関係)シフト記号表（勤務時間帯）'!$D$6:$X$47,21,FALSE))</f>
        <v/>
      </c>
      <c r="AP49" s="804" t="str">
        <f>IF(AP48="","",VLOOKUP(AP48,'(参考様式９関係)シフト記号表（勤務時間帯）'!$D$6:$X$47,21,FALSE))</f>
        <v/>
      </c>
      <c r="AQ49" s="814" t="str">
        <f>IF(AQ48="","",VLOOKUP(AQ48,'(参考様式９関係)シフト記号表（勤務時間帯）'!$D$6:$X$47,21,FALSE))</f>
        <v/>
      </c>
      <c r="AR49" s="814" t="str">
        <f>IF(AR48="","",VLOOKUP(AR48,'(参考様式９関係)シフト記号表（勤務時間帯）'!$D$6:$X$47,21,FALSE))</f>
        <v/>
      </c>
      <c r="AS49" s="814" t="str">
        <f>IF(AS48="","",VLOOKUP(AS48,'(参考様式９関係)シフト記号表（勤務時間帯）'!$D$6:$X$47,21,FALSE))</f>
        <v/>
      </c>
      <c r="AT49" s="814" t="str">
        <f>IF(AT48="","",VLOOKUP(AT48,'(参考様式９関係)シフト記号表（勤務時間帯）'!$D$6:$X$47,21,FALSE))</f>
        <v/>
      </c>
      <c r="AU49" s="814" t="str">
        <f>IF(AU48="","",VLOOKUP(AU48,'(参考様式９関係)シフト記号表（勤務時間帯）'!$D$6:$X$47,21,FALSE))</f>
        <v/>
      </c>
      <c r="AV49" s="828" t="str">
        <f>IF(AV48="","",VLOOKUP(AV48,'(参考様式９関係)シフト記号表（勤務時間帯）'!$D$6:$X$47,21,FALSE))</f>
        <v/>
      </c>
      <c r="AW49" s="804" t="str">
        <f>IF(AW48="","",VLOOKUP(AW48,'(参考様式９関係)シフト記号表（勤務時間帯）'!$D$6:$X$47,21,FALSE))</f>
        <v/>
      </c>
      <c r="AX49" s="814" t="str">
        <f>IF(AX48="","",VLOOKUP(AX48,'(参考様式９関係)シフト記号表（勤務時間帯）'!$D$6:$X$47,21,FALSE))</f>
        <v/>
      </c>
      <c r="AY49" s="814" t="str">
        <f>IF(AY48="","",VLOOKUP(AY48,'(参考様式９関係)シフト記号表（勤務時間帯）'!$D$6:$X$47,21,FALSE))</f>
        <v/>
      </c>
      <c r="AZ49" s="871">
        <f>IF($BC$3="４週",SUM(U49:AV49),IF($BC$3="暦月",SUM(U49:AY49),""))</f>
        <v>0</v>
      </c>
      <c r="BA49" s="884"/>
      <c r="BB49" s="898">
        <f>IF($BC$3="４週",AZ49/4,IF($BC$3="暦月",(AZ49/($BC$8/7)),""))</f>
        <v>0</v>
      </c>
      <c r="BC49" s="884"/>
      <c r="BD49" s="914"/>
      <c r="BE49" s="918"/>
      <c r="BF49" s="918"/>
      <c r="BG49" s="918"/>
      <c r="BH49" s="924"/>
    </row>
    <row r="50" spans="2:60" ht="20.25" customHeight="1">
      <c r="B50" s="666"/>
      <c r="C50" s="682"/>
      <c r="D50" s="696"/>
      <c r="E50" s="704"/>
      <c r="F50" s="704"/>
      <c r="G50" s="712">
        <f>C48</f>
        <v>0</v>
      </c>
      <c r="H50" s="723"/>
      <c r="I50" s="732"/>
      <c r="J50" s="738"/>
      <c r="K50" s="738"/>
      <c r="L50" s="712"/>
      <c r="M50" s="744"/>
      <c r="N50" s="749"/>
      <c r="O50" s="754"/>
      <c r="P50" s="761" t="s">
        <v>47</v>
      </c>
      <c r="Q50" s="767"/>
      <c r="R50" s="767"/>
      <c r="S50" s="778"/>
      <c r="T50" s="792"/>
      <c r="U50" s="805" t="str">
        <f>IF(U48="","",VLOOKUP(U48,'(参考様式９関係)シフト記号表（勤務時間帯）'!$D$6:$Z$47,23,FALSE))</f>
        <v/>
      </c>
      <c r="V50" s="815" t="str">
        <f>IF(V48="","",VLOOKUP(V48,'(参考様式９関係)シフト記号表（勤務時間帯）'!$D$6:$Z$47,23,FALSE))</f>
        <v/>
      </c>
      <c r="W50" s="815" t="str">
        <f>IF(W48="","",VLOOKUP(W48,'(参考様式９関係)シフト記号表（勤務時間帯）'!$D$6:$Z$47,23,FALSE))</f>
        <v/>
      </c>
      <c r="X50" s="815" t="str">
        <f>IF(X48="","",VLOOKUP(X48,'(参考様式９関係)シフト記号表（勤務時間帯）'!$D$6:$Z$47,23,FALSE))</f>
        <v/>
      </c>
      <c r="Y50" s="815" t="str">
        <f>IF(Y48="","",VLOOKUP(Y48,'(参考様式９関係)シフト記号表（勤務時間帯）'!$D$6:$Z$47,23,FALSE))</f>
        <v/>
      </c>
      <c r="Z50" s="815" t="str">
        <f>IF(Z48="","",VLOOKUP(Z48,'(参考様式９関係)シフト記号表（勤務時間帯）'!$D$6:$Z$47,23,FALSE))</f>
        <v/>
      </c>
      <c r="AA50" s="829" t="str">
        <f>IF(AA48="","",VLOOKUP(AA48,'(参考様式９関係)シフト記号表（勤務時間帯）'!$D$6:$Z$47,23,FALSE))</f>
        <v/>
      </c>
      <c r="AB50" s="805" t="str">
        <f>IF(AB48="","",VLOOKUP(AB48,'(参考様式９関係)シフト記号表（勤務時間帯）'!$D$6:$Z$47,23,FALSE))</f>
        <v/>
      </c>
      <c r="AC50" s="815" t="str">
        <f>IF(AC48="","",VLOOKUP(AC48,'(参考様式９関係)シフト記号表（勤務時間帯）'!$D$6:$Z$47,23,FALSE))</f>
        <v/>
      </c>
      <c r="AD50" s="815" t="str">
        <f>IF(AD48="","",VLOOKUP(AD48,'(参考様式９関係)シフト記号表（勤務時間帯）'!$D$6:$Z$47,23,FALSE))</f>
        <v/>
      </c>
      <c r="AE50" s="815" t="str">
        <f>IF(AE48="","",VLOOKUP(AE48,'(参考様式９関係)シフト記号表（勤務時間帯）'!$D$6:$Z$47,23,FALSE))</f>
        <v/>
      </c>
      <c r="AF50" s="815" t="str">
        <f>IF(AF48="","",VLOOKUP(AF48,'(参考様式９関係)シフト記号表（勤務時間帯）'!$D$6:$Z$47,23,FALSE))</f>
        <v/>
      </c>
      <c r="AG50" s="815" t="str">
        <f>IF(AG48="","",VLOOKUP(AG48,'(参考様式９関係)シフト記号表（勤務時間帯）'!$D$6:$Z$47,23,FALSE))</f>
        <v/>
      </c>
      <c r="AH50" s="829" t="str">
        <f>IF(AH48="","",VLOOKUP(AH48,'(参考様式９関係)シフト記号表（勤務時間帯）'!$D$6:$Z$47,23,FALSE))</f>
        <v/>
      </c>
      <c r="AI50" s="805" t="str">
        <f>IF(AI48="","",VLOOKUP(AI48,'(参考様式９関係)シフト記号表（勤務時間帯）'!$D$6:$Z$47,23,FALSE))</f>
        <v/>
      </c>
      <c r="AJ50" s="815" t="str">
        <f>IF(AJ48="","",VLOOKUP(AJ48,'(参考様式９関係)シフト記号表（勤務時間帯）'!$D$6:$Z$47,23,FALSE))</f>
        <v/>
      </c>
      <c r="AK50" s="815" t="str">
        <f>IF(AK48="","",VLOOKUP(AK48,'(参考様式９関係)シフト記号表（勤務時間帯）'!$D$6:$Z$47,23,FALSE))</f>
        <v/>
      </c>
      <c r="AL50" s="815" t="str">
        <f>IF(AL48="","",VLOOKUP(AL48,'(参考様式９関係)シフト記号表（勤務時間帯）'!$D$6:$Z$47,23,FALSE))</f>
        <v/>
      </c>
      <c r="AM50" s="815" t="str">
        <f>IF(AM48="","",VLOOKUP(AM48,'(参考様式９関係)シフト記号表（勤務時間帯）'!$D$6:$Z$47,23,FALSE))</f>
        <v/>
      </c>
      <c r="AN50" s="815" t="str">
        <f>IF(AN48="","",VLOOKUP(AN48,'(参考様式９関係)シフト記号表（勤務時間帯）'!$D$6:$Z$47,23,FALSE))</f>
        <v/>
      </c>
      <c r="AO50" s="829" t="str">
        <f>IF(AO48="","",VLOOKUP(AO48,'(参考様式９関係)シフト記号表（勤務時間帯）'!$D$6:$Z$47,23,FALSE))</f>
        <v/>
      </c>
      <c r="AP50" s="805" t="str">
        <f>IF(AP48="","",VLOOKUP(AP48,'(参考様式９関係)シフト記号表（勤務時間帯）'!$D$6:$Z$47,23,FALSE))</f>
        <v/>
      </c>
      <c r="AQ50" s="815" t="str">
        <f>IF(AQ48="","",VLOOKUP(AQ48,'(参考様式９関係)シフト記号表（勤務時間帯）'!$D$6:$Z$47,23,FALSE))</f>
        <v/>
      </c>
      <c r="AR50" s="815" t="str">
        <f>IF(AR48="","",VLOOKUP(AR48,'(参考様式９関係)シフト記号表（勤務時間帯）'!$D$6:$Z$47,23,FALSE))</f>
        <v/>
      </c>
      <c r="AS50" s="815" t="str">
        <f>IF(AS48="","",VLOOKUP(AS48,'(参考様式９関係)シフト記号表（勤務時間帯）'!$D$6:$Z$47,23,FALSE))</f>
        <v/>
      </c>
      <c r="AT50" s="815" t="str">
        <f>IF(AT48="","",VLOOKUP(AT48,'(参考様式９関係)シフト記号表（勤務時間帯）'!$D$6:$Z$47,23,FALSE))</f>
        <v/>
      </c>
      <c r="AU50" s="815" t="str">
        <f>IF(AU48="","",VLOOKUP(AU48,'(参考様式９関係)シフト記号表（勤務時間帯）'!$D$6:$Z$47,23,FALSE))</f>
        <v/>
      </c>
      <c r="AV50" s="829" t="str">
        <f>IF(AV48="","",VLOOKUP(AV48,'(参考様式９関係)シフト記号表（勤務時間帯）'!$D$6:$Z$47,23,FALSE))</f>
        <v/>
      </c>
      <c r="AW50" s="805" t="str">
        <f>IF(AW48="","",VLOOKUP(AW48,'(参考様式９関係)シフト記号表（勤務時間帯）'!$D$6:$Z$47,23,FALSE))</f>
        <v/>
      </c>
      <c r="AX50" s="815" t="str">
        <f>IF(AX48="","",VLOOKUP(AX48,'(参考様式９関係)シフト記号表（勤務時間帯）'!$D$6:$Z$47,23,FALSE))</f>
        <v/>
      </c>
      <c r="AY50" s="815" t="str">
        <f>IF(AY48="","",VLOOKUP(AY48,'(参考様式９関係)シフト記号表（勤務時間帯）'!$D$6:$Z$47,23,FALSE))</f>
        <v/>
      </c>
      <c r="AZ50" s="872">
        <f>IF($BC$3="４週",SUM(U50:AV50),IF($BC$3="暦月",SUM(U50:AY50),""))</f>
        <v>0</v>
      </c>
      <c r="BA50" s="885"/>
      <c r="BB50" s="899">
        <f>IF($BC$3="４週",AZ50/4,IF($BC$3="暦月",(AZ50/($BC$8/7)),""))</f>
        <v>0</v>
      </c>
      <c r="BC50" s="885"/>
      <c r="BD50" s="915"/>
      <c r="BE50" s="919"/>
      <c r="BF50" s="919"/>
      <c r="BG50" s="919"/>
      <c r="BH50" s="925"/>
    </row>
    <row r="51" spans="2:60" ht="20.25" customHeight="1">
      <c r="B51" s="667"/>
      <c r="C51" s="683"/>
      <c r="D51" s="697"/>
      <c r="E51" s="705"/>
      <c r="F51" s="703"/>
      <c r="G51" s="711"/>
      <c r="H51" s="725"/>
      <c r="I51" s="733"/>
      <c r="J51" s="739"/>
      <c r="K51" s="739"/>
      <c r="L51" s="713"/>
      <c r="M51" s="745"/>
      <c r="N51" s="750"/>
      <c r="O51" s="755"/>
      <c r="P51" s="560" t="s">
        <v>599</v>
      </c>
      <c r="Q51" s="265"/>
      <c r="R51" s="265"/>
      <c r="S51" s="776"/>
      <c r="T51" s="791"/>
      <c r="U51" s="806"/>
      <c r="V51" s="816"/>
      <c r="W51" s="816"/>
      <c r="X51" s="816"/>
      <c r="Y51" s="816"/>
      <c r="Z51" s="816"/>
      <c r="AA51" s="830"/>
      <c r="AB51" s="806"/>
      <c r="AC51" s="816"/>
      <c r="AD51" s="816"/>
      <c r="AE51" s="816"/>
      <c r="AF51" s="816"/>
      <c r="AG51" s="816"/>
      <c r="AH51" s="830"/>
      <c r="AI51" s="806"/>
      <c r="AJ51" s="816"/>
      <c r="AK51" s="816"/>
      <c r="AL51" s="816"/>
      <c r="AM51" s="816"/>
      <c r="AN51" s="816"/>
      <c r="AO51" s="830"/>
      <c r="AP51" s="806"/>
      <c r="AQ51" s="816"/>
      <c r="AR51" s="816"/>
      <c r="AS51" s="816"/>
      <c r="AT51" s="816"/>
      <c r="AU51" s="816"/>
      <c r="AV51" s="830"/>
      <c r="AW51" s="806"/>
      <c r="AX51" s="816"/>
      <c r="AY51" s="816"/>
      <c r="AZ51" s="873"/>
      <c r="BA51" s="886"/>
      <c r="BB51" s="900"/>
      <c r="BC51" s="886"/>
      <c r="BD51" s="916"/>
      <c r="BE51" s="920"/>
      <c r="BF51" s="920"/>
      <c r="BG51" s="920"/>
      <c r="BH51" s="926"/>
    </row>
    <row r="52" spans="2:60" ht="20.25" customHeight="1">
      <c r="B52" s="665">
        <f>B49+1</f>
        <v>11</v>
      </c>
      <c r="C52" s="681"/>
      <c r="D52" s="695"/>
      <c r="E52" s="703"/>
      <c r="F52" s="703">
        <f>C51</f>
        <v>0</v>
      </c>
      <c r="G52" s="711"/>
      <c r="H52" s="722"/>
      <c r="I52" s="731"/>
      <c r="J52" s="737"/>
      <c r="K52" s="737"/>
      <c r="L52" s="711"/>
      <c r="M52" s="743"/>
      <c r="N52" s="748"/>
      <c r="O52" s="753"/>
      <c r="P52" s="759" t="s">
        <v>600</v>
      </c>
      <c r="Q52" s="765"/>
      <c r="R52" s="765"/>
      <c r="S52" s="773"/>
      <c r="T52" s="786"/>
      <c r="U52" s="804" t="str">
        <f>IF(U51="","",VLOOKUP(U51,'(参考様式９関係)シフト記号表（勤務時間帯）'!$D$6:$X$47,21,FALSE))</f>
        <v/>
      </c>
      <c r="V52" s="814" t="str">
        <f>IF(V51="","",VLOOKUP(V51,'(参考様式９関係)シフト記号表（勤務時間帯）'!$D$6:$X$47,21,FALSE))</f>
        <v/>
      </c>
      <c r="W52" s="814" t="str">
        <f>IF(W51="","",VLOOKUP(W51,'(参考様式９関係)シフト記号表（勤務時間帯）'!$D$6:$X$47,21,FALSE))</f>
        <v/>
      </c>
      <c r="X52" s="814" t="str">
        <f>IF(X51="","",VLOOKUP(X51,'(参考様式９関係)シフト記号表（勤務時間帯）'!$D$6:$X$47,21,FALSE))</f>
        <v/>
      </c>
      <c r="Y52" s="814" t="str">
        <f>IF(Y51="","",VLOOKUP(Y51,'(参考様式９関係)シフト記号表（勤務時間帯）'!$D$6:$X$47,21,FALSE))</f>
        <v/>
      </c>
      <c r="Z52" s="814" t="str">
        <f>IF(Z51="","",VLOOKUP(Z51,'(参考様式９関係)シフト記号表（勤務時間帯）'!$D$6:$X$47,21,FALSE))</f>
        <v/>
      </c>
      <c r="AA52" s="828" t="str">
        <f>IF(AA51="","",VLOOKUP(AA51,'(参考様式９関係)シフト記号表（勤務時間帯）'!$D$6:$X$47,21,FALSE))</f>
        <v/>
      </c>
      <c r="AB52" s="804" t="str">
        <f>IF(AB51="","",VLOOKUP(AB51,'(参考様式９関係)シフト記号表（勤務時間帯）'!$D$6:$X$47,21,FALSE))</f>
        <v/>
      </c>
      <c r="AC52" s="814" t="str">
        <f>IF(AC51="","",VLOOKUP(AC51,'(参考様式９関係)シフト記号表（勤務時間帯）'!$D$6:$X$47,21,FALSE))</f>
        <v/>
      </c>
      <c r="AD52" s="814" t="str">
        <f>IF(AD51="","",VLOOKUP(AD51,'(参考様式９関係)シフト記号表（勤務時間帯）'!$D$6:$X$47,21,FALSE))</f>
        <v/>
      </c>
      <c r="AE52" s="814" t="str">
        <f>IF(AE51="","",VLOOKUP(AE51,'(参考様式９関係)シフト記号表（勤務時間帯）'!$D$6:$X$47,21,FALSE))</f>
        <v/>
      </c>
      <c r="AF52" s="814" t="str">
        <f>IF(AF51="","",VLOOKUP(AF51,'(参考様式９関係)シフト記号表（勤務時間帯）'!$D$6:$X$47,21,FALSE))</f>
        <v/>
      </c>
      <c r="AG52" s="814" t="str">
        <f>IF(AG51="","",VLOOKUP(AG51,'(参考様式９関係)シフト記号表（勤務時間帯）'!$D$6:$X$47,21,FALSE))</f>
        <v/>
      </c>
      <c r="AH52" s="828" t="str">
        <f>IF(AH51="","",VLOOKUP(AH51,'(参考様式９関係)シフト記号表（勤務時間帯）'!$D$6:$X$47,21,FALSE))</f>
        <v/>
      </c>
      <c r="AI52" s="804" t="str">
        <f>IF(AI51="","",VLOOKUP(AI51,'(参考様式９関係)シフト記号表（勤務時間帯）'!$D$6:$X$47,21,FALSE))</f>
        <v/>
      </c>
      <c r="AJ52" s="814" t="str">
        <f>IF(AJ51="","",VLOOKUP(AJ51,'(参考様式９関係)シフト記号表（勤務時間帯）'!$D$6:$X$47,21,FALSE))</f>
        <v/>
      </c>
      <c r="AK52" s="814" t="str">
        <f>IF(AK51="","",VLOOKUP(AK51,'(参考様式９関係)シフト記号表（勤務時間帯）'!$D$6:$X$47,21,FALSE))</f>
        <v/>
      </c>
      <c r="AL52" s="814" t="str">
        <f>IF(AL51="","",VLOOKUP(AL51,'(参考様式９関係)シフト記号表（勤務時間帯）'!$D$6:$X$47,21,FALSE))</f>
        <v/>
      </c>
      <c r="AM52" s="814" t="str">
        <f>IF(AM51="","",VLOOKUP(AM51,'(参考様式９関係)シフト記号表（勤務時間帯）'!$D$6:$X$47,21,FALSE))</f>
        <v/>
      </c>
      <c r="AN52" s="814" t="str">
        <f>IF(AN51="","",VLOOKUP(AN51,'(参考様式９関係)シフト記号表（勤務時間帯）'!$D$6:$X$47,21,FALSE))</f>
        <v/>
      </c>
      <c r="AO52" s="828" t="str">
        <f>IF(AO51="","",VLOOKUP(AO51,'(参考様式９関係)シフト記号表（勤務時間帯）'!$D$6:$X$47,21,FALSE))</f>
        <v/>
      </c>
      <c r="AP52" s="804" t="str">
        <f>IF(AP51="","",VLOOKUP(AP51,'(参考様式９関係)シフト記号表（勤務時間帯）'!$D$6:$X$47,21,FALSE))</f>
        <v/>
      </c>
      <c r="AQ52" s="814" t="str">
        <f>IF(AQ51="","",VLOOKUP(AQ51,'(参考様式９関係)シフト記号表（勤務時間帯）'!$D$6:$X$47,21,FALSE))</f>
        <v/>
      </c>
      <c r="AR52" s="814" t="str">
        <f>IF(AR51="","",VLOOKUP(AR51,'(参考様式９関係)シフト記号表（勤務時間帯）'!$D$6:$X$47,21,FALSE))</f>
        <v/>
      </c>
      <c r="AS52" s="814" t="str">
        <f>IF(AS51="","",VLOOKUP(AS51,'(参考様式９関係)シフト記号表（勤務時間帯）'!$D$6:$X$47,21,FALSE))</f>
        <v/>
      </c>
      <c r="AT52" s="814" t="str">
        <f>IF(AT51="","",VLOOKUP(AT51,'(参考様式９関係)シフト記号表（勤務時間帯）'!$D$6:$X$47,21,FALSE))</f>
        <v/>
      </c>
      <c r="AU52" s="814" t="str">
        <f>IF(AU51="","",VLOOKUP(AU51,'(参考様式９関係)シフト記号表（勤務時間帯）'!$D$6:$X$47,21,FALSE))</f>
        <v/>
      </c>
      <c r="AV52" s="828" t="str">
        <f>IF(AV51="","",VLOOKUP(AV51,'(参考様式９関係)シフト記号表（勤務時間帯）'!$D$6:$X$47,21,FALSE))</f>
        <v/>
      </c>
      <c r="AW52" s="804" t="str">
        <f>IF(AW51="","",VLOOKUP(AW51,'(参考様式９関係)シフト記号表（勤務時間帯）'!$D$6:$X$47,21,FALSE))</f>
        <v/>
      </c>
      <c r="AX52" s="814" t="str">
        <f>IF(AX51="","",VLOOKUP(AX51,'(参考様式９関係)シフト記号表（勤務時間帯）'!$D$6:$X$47,21,FALSE))</f>
        <v/>
      </c>
      <c r="AY52" s="814" t="str">
        <f>IF(AY51="","",VLOOKUP(AY51,'(参考様式９関係)シフト記号表（勤務時間帯）'!$D$6:$X$47,21,FALSE))</f>
        <v/>
      </c>
      <c r="AZ52" s="871">
        <f>IF($BC$3="４週",SUM(U52:AV52),IF($BC$3="暦月",SUM(U52:AY52),""))</f>
        <v>0</v>
      </c>
      <c r="BA52" s="884"/>
      <c r="BB52" s="898">
        <f>IF($BC$3="４週",AZ52/4,IF($BC$3="暦月",(AZ52/($BC$8/7)),""))</f>
        <v>0</v>
      </c>
      <c r="BC52" s="884"/>
      <c r="BD52" s="914"/>
      <c r="BE52" s="918"/>
      <c r="BF52" s="918"/>
      <c r="BG52" s="918"/>
      <c r="BH52" s="924"/>
    </row>
    <row r="53" spans="2:60" ht="20.25" customHeight="1">
      <c r="B53" s="666"/>
      <c r="C53" s="682"/>
      <c r="D53" s="696"/>
      <c r="E53" s="704"/>
      <c r="F53" s="704"/>
      <c r="G53" s="712">
        <f>C51</f>
        <v>0</v>
      </c>
      <c r="H53" s="723"/>
      <c r="I53" s="732"/>
      <c r="J53" s="738"/>
      <c r="K53" s="738"/>
      <c r="L53" s="712"/>
      <c r="M53" s="744"/>
      <c r="N53" s="749"/>
      <c r="O53" s="754"/>
      <c r="P53" s="761" t="s">
        <v>47</v>
      </c>
      <c r="Q53" s="767"/>
      <c r="R53" s="767"/>
      <c r="S53" s="778"/>
      <c r="T53" s="792"/>
      <c r="U53" s="805" t="str">
        <f>IF(U51="","",VLOOKUP(U51,'(参考様式９関係)シフト記号表（勤務時間帯）'!$D$6:$Z$47,23,FALSE))</f>
        <v/>
      </c>
      <c r="V53" s="815" t="str">
        <f>IF(V51="","",VLOOKUP(V51,'(参考様式９関係)シフト記号表（勤務時間帯）'!$D$6:$Z$47,23,FALSE))</f>
        <v/>
      </c>
      <c r="W53" s="815" t="str">
        <f>IF(W51="","",VLOOKUP(W51,'(参考様式９関係)シフト記号表（勤務時間帯）'!$D$6:$Z$47,23,FALSE))</f>
        <v/>
      </c>
      <c r="X53" s="815" t="str">
        <f>IF(X51="","",VLOOKUP(X51,'(参考様式９関係)シフト記号表（勤務時間帯）'!$D$6:$Z$47,23,FALSE))</f>
        <v/>
      </c>
      <c r="Y53" s="815" t="str">
        <f>IF(Y51="","",VLOOKUP(Y51,'(参考様式９関係)シフト記号表（勤務時間帯）'!$D$6:$Z$47,23,FALSE))</f>
        <v/>
      </c>
      <c r="Z53" s="815" t="str">
        <f>IF(Z51="","",VLOOKUP(Z51,'(参考様式９関係)シフト記号表（勤務時間帯）'!$D$6:$Z$47,23,FALSE))</f>
        <v/>
      </c>
      <c r="AA53" s="829" t="str">
        <f>IF(AA51="","",VLOOKUP(AA51,'(参考様式９関係)シフト記号表（勤務時間帯）'!$D$6:$Z$47,23,FALSE))</f>
        <v/>
      </c>
      <c r="AB53" s="805" t="str">
        <f>IF(AB51="","",VLOOKUP(AB51,'(参考様式９関係)シフト記号表（勤務時間帯）'!$D$6:$Z$47,23,FALSE))</f>
        <v/>
      </c>
      <c r="AC53" s="815" t="str">
        <f>IF(AC51="","",VLOOKUP(AC51,'(参考様式９関係)シフト記号表（勤務時間帯）'!$D$6:$Z$47,23,FALSE))</f>
        <v/>
      </c>
      <c r="AD53" s="815" t="str">
        <f>IF(AD51="","",VLOOKUP(AD51,'(参考様式９関係)シフト記号表（勤務時間帯）'!$D$6:$Z$47,23,FALSE))</f>
        <v/>
      </c>
      <c r="AE53" s="815" t="str">
        <f>IF(AE51="","",VLOOKUP(AE51,'(参考様式９関係)シフト記号表（勤務時間帯）'!$D$6:$Z$47,23,FALSE))</f>
        <v/>
      </c>
      <c r="AF53" s="815" t="str">
        <f>IF(AF51="","",VLOOKUP(AF51,'(参考様式９関係)シフト記号表（勤務時間帯）'!$D$6:$Z$47,23,FALSE))</f>
        <v/>
      </c>
      <c r="AG53" s="815" t="str">
        <f>IF(AG51="","",VLOOKUP(AG51,'(参考様式９関係)シフト記号表（勤務時間帯）'!$D$6:$Z$47,23,FALSE))</f>
        <v/>
      </c>
      <c r="AH53" s="829" t="str">
        <f>IF(AH51="","",VLOOKUP(AH51,'(参考様式９関係)シフト記号表（勤務時間帯）'!$D$6:$Z$47,23,FALSE))</f>
        <v/>
      </c>
      <c r="AI53" s="805" t="str">
        <f>IF(AI51="","",VLOOKUP(AI51,'(参考様式９関係)シフト記号表（勤務時間帯）'!$D$6:$Z$47,23,FALSE))</f>
        <v/>
      </c>
      <c r="AJ53" s="815" t="str">
        <f>IF(AJ51="","",VLOOKUP(AJ51,'(参考様式９関係)シフト記号表（勤務時間帯）'!$D$6:$Z$47,23,FALSE))</f>
        <v/>
      </c>
      <c r="AK53" s="815" t="str">
        <f>IF(AK51="","",VLOOKUP(AK51,'(参考様式９関係)シフト記号表（勤務時間帯）'!$D$6:$Z$47,23,FALSE))</f>
        <v/>
      </c>
      <c r="AL53" s="815" t="str">
        <f>IF(AL51="","",VLOOKUP(AL51,'(参考様式９関係)シフト記号表（勤務時間帯）'!$D$6:$Z$47,23,FALSE))</f>
        <v/>
      </c>
      <c r="AM53" s="815" t="str">
        <f>IF(AM51="","",VLOOKUP(AM51,'(参考様式９関係)シフト記号表（勤務時間帯）'!$D$6:$Z$47,23,FALSE))</f>
        <v/>
      </c>
      <c r="AN53" s="815" t="str">
        <f>IF(AN51="","",VLOOKUP(AN51,'(参考様式９関係)シフト記号表（勤務時間帯）'!$D$6:$Z$47,23,FALSE))</f>
        <v/>
      </c>
      <c r="AO53" s="829" t="str">
        <f>IF(AO51="","",VLOOKUP(AO51,'(参考様式９関係)シフト記号表（勤務時間帯）'!$D$6:$Z$47,23,FALSE))</f>
        <v/>
      </c>
      <c r="AP53" s="805" t="str">
        <f>IF(AP51="","",VLOOKUP(AP51,'(参考様式９関係)シフト記号表（勤務時間帯）'!$D$6:$Z$47,23,FALSE))</f>
        <v/>
      </c>
      <c r="AQ53" s="815" t="str">
        <f>IF(AQ51="","",VLOOKUP(AQ51,'(参考様式９関係)シフト記号表（勤務時間帯）'!$D$6:$Z$47,23,FALSE))</f>
        <v/>
      </c>
      <c r="AR53" s="815" t="str">
        <f>IF(AR51="","",VLOOKUP(AR51,'(参考様式９関係)シフト記号表（勤務時間帯）'!$D$6:$Z$47,23,FALSE))</f>
        <v/>
      </c>
      <c r="AS53" s="815" t="str">
        <f>IF(AS51="","",VLOOKUP(AS51,'(参考様式９関係)シフト記号表（勤務時間帯）'!$D$6:$Z$47,23,FALSE))</f>
        <v/>
      </c>
      <c r="AT53" s="815" t="str">
        <f>IF(AT51="","",VLOOKUP(AT51,'(参考様式９関係)シフト記号表（勤務時間帯）'!$D$6:$Z$47,23,FALSE))</f>
        <v/>
      </c>
      <c r="AU53" s="815" t="str">
        <f>IF(AU51="","",VLOOKUP(AU51,'(参考様式９関係)シフト記号表（勤務時間帯）'!$D$6:$Z$47,23,FALSE))</f>
        <v/>
      </c>
      <c r="AV53" s="829" t="str">
        <f>IF(AV51="","",VLOOKUP(AV51,'(参考様式９関係)シフト記号表（勤務時間帯）'!$D$6:$Z$47,23,FALSE))</f>
        <v/>
      </c>
      <c r="AW53" s="805" t="str">
        <f>IF(AW51="","",VLOOKUP(AW51,'(参考様式９関係)シフト記号表（勤務時間帯）'!$D$6:$Z$47,23,FALSE))</f>
        <v/>
      </c>
      <c r="AX53" s="815" t="str">
        <f>IF(AX51="","",VLOOKUP(AX51,'(参考様式９関係)シフト記号表（勤務時間帯）'!$D$6:$Z$47,23,FALSE))</f>
        <v/>
      </c>
      <c r="AY53" s="815" t="str">
        <f>IF(AY51="","",VLOOKUP(AY51,'(参考様式９関係)シフト記号表（勤務時間帯）'!$D$6:$Z$47,23,FALSE))</f>
        <v/>
      </c>
      <c r="AZ53" s="872">
        <f>IF($BC$3="４週",SUM(U53:AV53),IF($BC$3="暦月",SUM(U53:AY53),""))</f>
        <v>0</v>
      </c>
      <c r="BA53" s="885"/>
      <c r="BB53" s="899">
        <f>IF($BC$3="４週",AZ53/4,IF($BC$3="暦月",(AZ53/($BC$8/7)),""))</f>
        <v>0</v>
      </c>
      <c r="BC53" s="885"/>
      <c r="BD53" s="915"/>
      <c r="BE53" s="919"/>
      <c r="BF53" s="919"/>
      <c r="BG53" s="919"/>
      <c r="BH53" s="925"/>
    </row>
    <row r="54" spans="2:60" ht="20.25" customHeight="1">
      <c r="B54" s="667"/>
      <c r="C54" s="683"/>
      <c r="D54" s="697"/>
      <c r="E54" s="705"/>
      <c r="F54" s="703"/>
      <c r="G54" s="711"/>
      <c r="H54" s="725"/>
      <c r="I54" s="733"/>
      <c r="J54" s="739"/>
      <c r="K54" s="739"/>
      <c r="L54" s="713"/>
      <c r="M54" s="745"/>
      <c r="N54" s="750"/>
      <c r="O54" s="755"/>
      <c r="P54" s="560" t="s">
        <v>599</v>
      </c>
      <c r="Q54" s="265"/>
      <c r="R54" s="265"/>
      <c r="S54" s="776"/>
      <c r="T54" s="791"/>
      <c r="U54" s="806"/>
      <c r="V54" s="816"/>
      <c r="W54" s="816"/>
      <c r="X54" s="816"/>
      <c r="Y54" s="816"/>
      <c r="Z54" s="816"/>
      <c r="AA54" s="830"/>
      <c r="AB54" s="806"/>
      <c r="AC54" s="816"/>
      <c r="AD54" s="816"/>
      <c r="AE54" s="816"/>
      <c r="AF54" s="816"/>
      <c r="AG54" s="816"/>
      <c r="AH54" s="830"/>
      <c r="AI54" s="806"/>
      <c r="AJ54" s="816"/>
      <c r="AK54" s="816"/>
      <c r="AL54" s="816"/>
      <c r="AM54" s="816"/>
      <c r="AN54" s="816"/>
      <c r="AO54" s="830"/>
      <c r="AP54" s="806"/>
      <c r="AQ54" s="816"/>
      <c r="AR54" s="816"/>
      <c r="AS54" s="816"/>
      <c r="AT54" s="816"/>
      <c r="AU54" s="816"/>
      <c r="AV54" s="830"/>
      <c r="AW54" s="806"/>
      <c r="AX54" s="816"/>
      <c r="AY54" s="816"/>
      <c r="AZ54" s="873"/>
      <c r="BA54" s="886"/>
      <c r="BB54" s="900"/>
      <c r="BC54" s="886"/>
      <c r="BD54" s="916"/>
      <c r="BE54" s="920"/>
      <c r="BF54" s="920"/>
      <c r="BG54" s="920"/>
      <c r="BH54" s="926"/>
    </row>
    <row r="55" spans="2:60" ht="20.25" customHeight="1">
      <c r="B55" s="665">
        <f>B52+1</f>
        <v>12</v>
      </c>
      <c r="C55" s="681"/>
      <c r="D55" s="695"/>
      <c r="E55" s="703"/>
      <c r="F55" s="703">
        <f>C54</f>
        <v>0</v>
      </c>
      <c r="G55" s="711"/>
      <c r="H55" s="722"/>
      <c r="I55" s="731"/>
      <c r="J55" s="737"/>
      <c r="K55" s="737"/>
      <c r="L55" s="711"/>
      <c r="M55" s="743"/>
      <c r="N55" s="748"/>
      <c r="O55" s="753"/>
      <c r="P55" s="759" t="s">
        <v>600</v>
      </c>
      <c r="Q55" s="765"/>
      <c r="R55" s="765"/>
      <c r="S55" s="773"/>
      <c r="T55" s="786"/>
      <c r="U55" s="804" t="str">
        <f>IF(U54="","",VLOOKUP(U54,'(参考様式９関係)シフト記号表（勤務時間帯）'!$D$6:$X$47,21,FALSE))</f>
        <v/>
      </c>
      <c r="V55" s="814" t="str">
        <f>IF(V54="","",VLOOKUP(V54,'(参考様式９関係)シフト記号表（勤務時間帯）'!$D$6:$X$47,21,FALSE))</f>
        <v/>
      </c>
      <c r="W55" s="814" t="str">
        <f>IF(W54="","",VLOOKUP(W54,'(参考様式９関係)シフト記号表（勤務時間帯）'!$D$6:$X$47,21,FALSE))</f>
        <v/>
      </c>
      <c r="X55" s="814" t="str">
        <f>IF(X54="","",VLOOKUP(X54,'(参考様式９関係)シフト記号表（勤務時間帯）'!$D$6:$X$47,21,FALSE))</f>
        <v/>
      </c>
      <c r="Y55" s="814" t="str">
        <f>IF(Y54="","",VLOOKUP(Y54,'(参考様式９関係)シフト記号表（勤務時間帯）'!$D$6:$X$47,21,FALSE))</f>
        <v/>
      </c>
      <c r="Z55" s="814" t="str">
        <f>IF(Z54="","",VLOOKUP(Z54,'(参考様式９関係)シフト記号表（勤務時間帯）'!$D$6:$X$47,21,FALSE))</f>
        <v/>
      </c>
      <c r="AA55" s="828" t="str">
        <f>IF(AA54="","",VLOOKUP(AA54,'(参考様式９関係)シフト記号表（勤務時間帯）'!$D$6:$X$47,21,FALSE))</f>
        <v/>
      </c>
      <c r="AB55" s="804" t="str">
        <f>IF(AB54="","",VLOOKUP(AB54,'(参考様式９関係)シフト記号表（勤務時間帯）'!$D$6:$X$47,21,FALSE))</f>
        <v/>
      </c>
      <c r="AC55" s="814" t="str">
        <f>IF(AC54="","",VLOOKUP(AC54,'(参考様式９関係)シフト記号表（勤務時間帯）'!$D$6:$X$47,21,FALSE))</f>
        <v/>
      </c>
      <c r="AD55" s="814" t="str">
        <f>IF(AD54="","",VLOOKUP(AD54,'(参考様式９関係)シフト記号表（勤務時間帯）'!$D$6:$X$47,21,FALSE))</f>
        <v/>
      </c>
      <c r="AE55" s="814" t="str">
        <f>IF(AE54="","",VLOOKUP(AE54,'(参考様式９関係)シフト記号表（勤務時間帯）'!$D$6:$X$47,21,FALSE))</f>
        <v/>
      </c>
      <c r="AF55" s="814" t="str">
        <f>IF(AF54="","",VLOOKUP(AF54,'(参考様式９関係)シフト記号表（勤務時間帯）'!$D$6:$X$47,21,FALSE))</f>
        <v/>
      </c>
      <c r="AG55" s="814" t="str">
        <f>IF(AG54="","",VLOOKUP(AG54,'(参考様式９関係)シフト記号表（勤務時間帯）'!$D$6:$X$47,21,FALSE))</f>
        <v/>
      </c>
      <c r="AH55" s="828" t="str">
        <f>IF(AH54="","",VLOOKUP(AH54,'(参考様式９関係)シフト記号表（勤務時間帯）'!$D$6:$X$47,21,FALSE))</f>
        <v/>
      </c>
      <c r="AI55" s="804" t="str">
        <f>IF(AI54="","",VLOOKUP(AI54,'(参考様式９関係)シフト記号表（勤務時間帯）'!$D$6:$X$47,21,FALSE))</f>
        <v/>
      </c>
      <c r="AJ55" s="814" t="str">
        <f>IF(AJ54="","",VLOOKUP(AJ54,'(参考様式９関係)シフト記号表（勤務時間帯）'!$D$6:$X$47,21,FALSE))</f>
        <v/>
      </c>
      <c r="AK55" s="814" t="str">
        <f>IF(AK54="","",VLOOKUP(AK54,'(参考様式９関係)シフト記号表（勤務時間帯）'!$D$6:$X$47,21,FALSE))</f>
        <v/>
      </c>
      <c r="AL55" s="814" t="str">
        <f>IF(AL54="","",VLOOKUP(AL54,'(参考様式９関係)シフト記号表（勤務時間帯）'!$D$6:$X$47,21,FALSE))</f>
        <v/>
      </c>
      <c r="AM55" s="814" t="str">
        <f>IF(AM54="","",VLOOKUP(AM54,'(参考様式９関係)シフト記号表（勤務時間帯）'!$D$6:$X$47,21,FALSE))</f>
        <v/>
      </c>
      <c r="AN55" s="814" t="str">
        <f>IF(AN54="","",VLOOKUP(AN54,'(参考様式９関係)シフト記号表（勤務時間帯）'!$D$6:$X$47,21,FALSE))</f>
        <v/>
      </c>
      <c r="AO55" s="828" t="str">
        <f>IF(AO54="","",VLOOKUP(AO54,'(参考様式９関係)シフト記号表（勤務時間帯）'!$D$6:$X$47,21,FALSE))</f>
        <v/>
      </c>
      <c r="AP55" s="804" t="str">
        <f>IF(AP54="","",VLOOKUP(AP54,'(参考様式９関係)シフト記号表（勤務時間帯）'!$D$6:$X$47,21,FALSE))</f>
        <v/>
      </c>
      <c r="AQ55" s="814" t="str">
        <f>IF(AQ54="","",VLOOKUP(AQ54,'(参考様式９関係)シフト記号表（勤務時間帯）'!$D$6:$X$47,21,FALSE))</f>
        <v/>
      </c>
      <c r="AR55" s="814" t="str">
        <f>IF(AR54="","",VLOOKUP(AR54,'(参考様式９関係)シフト記号表（勤務時間帯）'!$D$6:$X$47,21,FALSE))</f>
        <v/>
      </c>
      <c r="AS55" s="814" t="str">
        <f>IF(AS54="","",VLOOKUP(AS54,'(参考様式９関係)シフト記号表（勤務時間帯）'!$D$6:$X$47,21,FALSE))</f>
        <v/>
      </c>
      <c r="AT55" s="814" t="str">
        <f>IF(AT54="","",VLOOKUP(AT54,'(参考様式９関係)シフト記号表（勤務時間帯）'!$D$6:$X$47,21,FALSE))</f>
        <v/>
      </c>
      <c r="AU55" s="814" t="str">
        <f>IF(AU54="","",VLOOKUP(AU54,'(参考様式９関係)シフト記号表（勤務時間帯）'!$D$6:$X$47,21,FALSE))</f>
        <v/>
      </c>
      <c r="AV55" s="828" t="str">
        <f>IF(AV54="","",VLOOKUP(AV54,'(参考様式９関係)シフト記号表（勤務時間帯）'!$D$6:$X$47,21,FALSE))</f>
        <v/>
      </c>
      <c r="AW55" s="804" t="str">
        <f>IF(AW54="","",VLOOKUP(AW54,'(参考様式９関係)シフト記号表（勤務時間帯）'!$D$6:$X$47,21,FALSE))</f>
        <v/>
      </c>
      <c r="AX55" s="814" t="str">
        <f>IF(AX54="","",VLOOKUP(AX54,'(参考様式９関係)シフト記号表（勤務時間帯）'!$D$6:$X$47,21,FALSE))</f>
        <v/>
      </c>
      <c r="AY55" s="814" t="str">
        <f>IF(AY54="","",VLOOKUP(AY54,'(参考様式９関係)シフト記号表（勤務時間帯）'!$D$6:$X$47,21,FALSE))</f>
        <v/>
      </c>
      <c r="AZ55" s="871">
        <f>IF($BC$3="４週",SUM(U55:AV55),IF($BC$3="暦月",SUM(U55:AY55),""))</f>
        <v>0</v>
      </c>
      <c r="BA55" s="884"/>
      <c r="BB55" s="898">
        <f>IF($BC$3="４週",AZ55/4,IF($BC$3="暦月",(AZ55/($BC$8/7)),""))</f>
        <v>0</v>
      </c>
      <c r="BC55" s="884"/>
      <c r="BD55" s="914"/>
      <c r="BE55" s="918"/>
      <c r="BF55" s="918"/>
      <c r="BG55" s="918"/>
      <c r="BH55" s="924"/>
    </row>
    <row r="56" spans="2:60" ht="20.25" customHeight="1">
      <c r="B56" s="666"/>
      <c r="C56" s="682"/>
      <c r="D56" s="696"/>
      <c r="E56" s="704"/>
      <c r="F56" s="704"/>
      <c r="G56" s="712">
        <f>C54</f>
        <v>0</v>
      </c>
      <c r="H56" s="723"/>
      <c r="I56" s="732"/>
      <c r="J56" s="738"/>
      <c r="K56" s="738"/>
      <c r="L56" s="712"/>
      <c r="M56" s="744"/>
      <c r="N56" s="749"/>
      <c r="O56" s="754"/>
      <c r="P56" s="761" t="s">
        <v>47</v>
      </c>
      <c r="Q56" s="767"/>
      <c r="R56" s="767"/>
      <c r="S56" s="778"/>
      <c r="T56" s="792"/>
      <c r="U56" s="805" t="str">
        <f>IF(U54="","",VLOOKUP(U54,'(参考様式９関係)シフト記号表（勤務時間帯）'!$D$6:$Z$47,23,FALSE))</f>
        <v/>
      </c>
      <c r="V56" s="815" t="str">
        <f>IF(V54="","",VLOOKUP(V54,'(参考様式９関係)シフト記号表（勤務時間帯）'!$D$6:$Z$47,23,FALSE))</f>
        <v/>
      </c>
      <c r="W56" s="815" t="str">
        <f>IF(W54="","",VLOOKUP(W54,'(参考様式９関係)シフト記号表（勤務時間帯）'!$D$6:$Z$47,23,FALSE))</f>
        <v/>
      </c>
      <c r="X56" s="815" t="str">
        <f>IF(X54="","",VLOOKUP(X54,'(参考様式９関係)シフト記号表（勤務時間帯）'!$D$6:$Z$47,23,FALSE))</f>
        <v/>
      </c>
      <c r="Y56" s="815" t="str">
        <f>IF(Y54="","",VLOOKUP(Y54,'(参考様式９関係)シフト記号表（勤務時間帯）'!$D$6:$Z$47,23,FALSE))</f>
        <v/>
      </c>
      <c r="Z56" s="815" t="str">
        <f>IF(Z54="","",VLOOKUP(Z54,'(参考様式９関係)シフト記号表（勤務時間帯）'!$D$6:$Z$47,23,FALSE))</f>
        <v/>
      </c>
      <c r="AA56" s="829" t="str">
        <f>IF(AA54="","",VLOOKUP(AA54,'(参考様式９関係)シフト記号表（勤務時間帯）'!$D$6:$Z$47,23,FALSE))</f>
        <v/>
      </c>
      <c r="AB56" s="805" t="str">
        <f>IF(AB54="","",VLOOKUP(AB54,'(参考様式９関係)シフト記号表（勤務時間帯）'!$D$6:$Z$47,23,FALSE))</f>
        <v/>
      </c>
      <c r="AC56" s="815" t="str">
        <f>IF(AC54="","",VLOOKUP(AC54,'(参考様式９関係)シフト記号表（勤務時間帯）'!$D$6:$Z$47,23,FALSE))</f>
        <v/>
      </c>
      <c r="AD56" s="815" t="str">
        <f>IF(AD54="","",VLOOKUP(AD54,'(参考様式９関係)シフト記号表（勤務時間帯）'!$D$6:$Z$47,23,FALSE))</f>
        <v/>
      </c>
      <c r="AE56" s="815" t="str">
        <f>IF(AE54="","",VLOOKUP(AE54,'(参考様式９関係)シフト記号表（勤務時間帯）'!$D$6:$Z$47,23,FALSE))</f>
        <v/>
      </c>
      <c r="AF56" s="815" t="str">
        <f>IF(AF54="","",VLOOKUP(AF54,'(参考様式９関係)シフト記号表（勤務時間帯）'!$D$6:$Z$47,23,FALSE))</f>
        <v/>
      </c>
      <c r="AG56" s="815" t="str">
        <f>IF(AG54="","",VLOOKUP(AG54,'(参考様式９関係)シフト記号表（勤務時間帯）'!$D$6:$Z$47,23,FALSE))</f>
        <v/>
      </c>
      <c r="AH56" s="829" t="str">
        <f>IF(AH54="","",VLOOKUP(AH54,'(参考様式９関係)シフト記号表（勤務時間帯）'!$D$6:$Z$47,23,FALSE))</f>
        <v/>
      </c>
      <c r="AI56" s="805" t="str">
        <f>IF(AI54="","",VLOOKUP(AI54,'(参考様式９関係)シフト記号表（勤務時間帯）'!$D$6:$Z$47,23,FALSE))</f>
        <v/>
      </c>
      <c r="AJ56" s="815" t="str">
        <f>IF(AJ54="","",VLOOKUP(AJ54,'(参考様式９関係)シフト記号表（勤務時間帯）'!$D$6:$Z$47,23,FALSE))</f>
        <v/>
      </c>
      <c r="AK56" s="815" t="str">
        <f>IF(AK54="","",VLOOKUP(AK54,'(参考様式９関係)シフト記号表（勤務時間帯）'!$D$6:$Z$47,23,FALSE))</f>
        <v/>
      </c>
      <c r="AL56" s="815" t="str">
        <f>IF(AL54="","",VLOOKUP(AL54,'(参考様式９関係)シフト記号表（勤務時間帯）'!$D$6:$Z$47,23,FALSE))</f>
        <v/>
      </c>
      <c r="AM56" s="815" t="str">
        <f>IF(AM54="","",VLOOKUP(AM54,'(参考様式９関係)シフト記号表（勤務時間帯）'!$D$6:$Z$47,23,FALSE))</f>
        <v/>
      </c>
      <c r="AN56" s="815" t="str">
        <f>IF(AN54="","",VLOOKUP(AN54,'(参考様式９関係)シフト記号表（勤務時間帯）'!$D$6:$Z$47,23,FALSE))</f>
        <v/>
      </c>
      <c r="AO56" s="829" t="str">
        <f>IF(AO54="","",VLOOKUP(AO54,'(参考様式９関係)シフト記号表（勤務時間帯）'!$D$6:$Z$47,23,FALSE))</f>
        <v/>
      </c>
      <c r="AP56" s="805" t="str">
        <f>IF(AP54="","",VLOOKUP(AP54,'(参考様式９関係)シフト記号表（勤務時間帯）'!$D$6:$Z$47,23,FALSE))</f>
        <v/>
      </c>
      <c r="AQ56" s="815" t="str">
        <f>IF(AQ54="","",VLOOKUP(AQ54,'(参考様式９関係)シフト記号表（勤務時間帯）'!$D$6:$Z$47,23,FALSE))</f>
        <v/>
      </c>
      <c r="AR56" s="815" t="str">
        <f>IF(AR54="","",VLOOKUP(AR54,'(参考様式９関係)シフト記号表（勤務時間帯）'!$D$6:$Z$47,23,FALSE))</f>
        <v/>
      </c>
      <c r="AS56" s="815" t="str">
        <f>IF(AS54="","",VLOOKUP(AS54,'(参考様式９関係)シフト記号表（勤務時間帯）'!$D$6:$Z$47,23,FALSE))</f>
        <v/>
      </c>
      <c r="AT56" s="815" t="str">
        <f>IF(AT54="","",VLOOKUP(AT54,'(参考様式９関係)シフト記号表（勤務時間帯）'!$D$6:$Z$47,23,FALSE))</f>
        <v/>
      </c>
      <c r="AU56" s="815" t="str">
        <f>IF(AU54="","",VLOOKUP(AU54,'(参考様式９関係)シフト記号表（勤務時間帯）'!$D$6:$Z$47,23,FALSE))</f>
        <v/>
      </c>
      <c r="AV56" s="829" t="str">
        <f>IF(AV54="","",VLOOKUP(AV54,'(参考様式９関係)シフト記号表（勤務時間帯）'!$D$6:$Z$47,23,FALSE))</f>
        <v/>
      </c>
      <c r="AW56" s="805" t="str">
        <f>IF(AW54="","",VLOOKUP(AW54,'(参考様式９関係)シフト記号表（勤務時間帯）'!$D$6:$Z$47,23,FALSE))</f>
        <v/>
      </c>
      <c r="AX56" s="815" t="str">
        <f>IF(AX54="","",VLOOKUP(AX54,'(参考様式９関係)シフト記号表（勤務時間帯）'!$D$6:$Z$47,23,FALSE))</f>
        <v/>
      </c>
      <c r="AY56" s="815" t="str">
        <f>IF(AY54="","",VLOOKUP(AY54,'(参考様式９関係)シフト記号表（勤務時間帯）'!$D$6:$Z$47,23,FALSE))</f>
        <v/>
      </c>
      <c r="AZ56" s="872">
        <f>IF($BC$3="４週",SUM(U56:AV56),IF($BC$3="暦月",SUM(U56:AY56),""))</f>
        <v>0</v>
      </c>
      <c r="BA56" s="885"/>
      <c r="BB56" s="899">
        <f>IF($BC$3="４週",AZ56/4,IF($BC$3="暦月",(AZ56/($BC$8/7)),""))</f>
        <v>0</v>
      </c>
      <c r="BC56" s="885"/>
      <c r="BD56" s="915"/>
      <c r="BE56" s="919"/>
      <c r="BF56" s="919"/>
      <c r="BG56" s="919"/>
      <c r="BH56" s="925"/>
    </row>
    <row r="57" spans="2:60" ht="20.25" customHeight="1">
      <c r="B57" s="667"/>
      <c r="C57" s="683"/>
      <c r="D57" s="697"/>
      <c r="E57" s="705"/>
      <c r="F57" s="703"/>
      <c r="G57" s="711"/>
      <c r="H57" s="725"/>
      <c r="I57" s="733"/>
      <c r="J57" s="739"/>
      <c r="K57" s="739"/>
      <c r="L57" s="713"/>
      <c r="M57" s="745"/>
      <c r="N57" s="750"/>
      <c r="O57" s="755"/>
      <c r="P57" s="560" t="s">
        <v>599</v>
      </c>
      <c r="Q57" s="265"/>
      <c r="R57" s="265"/>
      <c r="S57" s="776"/>
      <c r="T57" s="791"/>
      <c r="U57" s="806"/>
      <c r="V57" s="816"/>
      <c r="W57" s="816"/>
      <c r="X57" s="816"/>
      <c r="Y57" s="816"/>
      <c r="Z57" s="816"/>
      <c r="AA57" s="830"/>
      <c r="AB57" s="806"/>
      <c r="AC57" s="816"/>
      <c r="AD57" s="816"/>
      <c r="AE57" s="816"/>
      <c r="AF57" s="816"/>
      <c r="AG57" s="816"/>
      <c r="AH57" s="830"/>
      <c r="AI57" s="806"/>
      <c r="AJ57" s="816"/>
      <c r="AK57" s="816"/>
      <c r="AL57" s="816"/>
      <c r="AM57" s="816"/>
      <c r="AN57" s="816"/>
      <c r="AO57" s="830"/>
      <c r="AP57" s="806"/>
      <c r="AQ57" s="816"/>
      <c r="AR57" s="816"/>
      <c r="AS57" s="816"/>
      <c r="AT57" s="816"/>
      <c r="AU57" s="816"/>
      <c r="AV57" s="830"/>
      <c r="AW57" s="806"/>
      <c r="AX57" s="816"/>
      <c r="AY57" s="816"/>
      <c r="AZ57" s="873"/>
      <c r="BA57" s="886"/>
      <c r="BB57" s="900"/>
      <c r="BC57" s="886"/>
      <c r="BD57" s="916"/>
      <c r="BE57" s="920"/>
      <c r="BF57" s="920"/>
      <c r="BG57" s="920"/>
      <c r="BH57" s="926"/>
    </row>
    <row r="58" spans="2:60" ht="20.25" customHeight="1">
      <c r="B58" s="665">
        <f>B55+1</f>
        <v>13</v>
      </c>
      <c r="C58" s="681"/>
      <c r="D58" s="695"/>
      <c r="E58" s="703"/>
      <c r="F58" s="703">
        <f>C57</f>
        <v>0</v>
      </c>
      <c r="G58" s="711"/>
      <c r="H58" s="722"/>
      <c r="I58" s="731"/>
      <c r="J58" s="737"/>
      <c r="K58" s="737"/>
      <c r="L58" s="711"/>
      <c r="M58" s="743"/>
      <c r="N58" s="748"/>
      <c r="O58" s="753"/>
      <c r="P58" s="759" t="s">
        <v>600</v>
      </c>
      <c r="Q58" s="765"/>
      <c r="R58" s="765"/>
      <c r="S58" s="773"/>
      <c r="T58" s="786"/>
      <c r="U58" s="804" t="str">
        <f>IF(U57="","",VLOOKUP(U57,'(参考様式９関係)シフト記号表（勤務時間帯）'!$D$6:$X$47,21,FALSE))</f>
        <v/>
      </c>
      <c r="V58" s="814" t="str">
        <f>IF(V57="","",VLOOKUP(V57,'(参考様式９関係)シフト記号表（勤務時間帯）'!$D$6:$X$47,21,FALSE))</f>
        <v/>
      </c>
      <c r="W58" s="814" t="str">
        <f>IF(W57="","",VLOOKUP(W57,'(参考様式９関係)シフト記号表（勤務時間帯）'!$D$6:$X$47,21,FALSE))</f>
        <v/>
      </c>
      <c r="X58" s="814" t="str">
        <f>IF(X57="","",VLOOKUP(X57,'(参考様式９関係)シフト記号表（勤務時間帯）'!$D$6:$X$47,21,FALSE))</f>
        <v/>
      </c>
      <c r="Y58" s="814" t="str">
        <f>IF(Y57="","",VLOOKUP(Y57,'(参考様式９関係)シフト記号表（勤務時間帯）'!$D$6:$X$47,21,FALSE))</f>
        <v/>
      </c>
      <c r="Z58" s="814" t="str">
        <f>IF(Z57="","",VLOOKUP(Z57,'(参考様式９関係)シフト記号表（勤務時間帯）'!$D$6:$X$47,21,FALSE))</f>
        <v/>
      </c>
      <c r="AA58" s="828" t="str">
        <f>IF(AA57="","",VLOOKUP(AA57,'(参考様式９関係)シフト記号表（勤務時間帯）'!$D$6:$X$47,21,FALSE))</f>
        <v/>
      </c>
      <c r="AB58" s="804" t="str">
        <f>IF(AB57="","",VLOOKUP(AB57,'(参考様式９関係)シフト記号表（勤務時間帯）'!$D$6:$X$47,21,FALSE))</f>
        <v/>
      </c>
      <c r="AC58" s="814" t="str">
        <f>IF(AC57="","",VLOOKUP(AC57,'(参考様式９関係)シフト記号表（勤務時間帯）'!$D$6:$X$47,21,FALSE))</f>
        <v/>
      </c>
      <c r="AD58" s="814" t="str">
        <f>IF(AD57="","",VLOOKUP(AD57,'(参考様式９関係)シフト記号表（勤務時間帯）'!$D$6:$X$47,21,FALSE))</f>
        <v/>
      </c>
      <c r="AE58" s="814" t="str">
        <f>IF(AE57="","",VLOOKUP(AE57,'(参考様式９関係)シフト記号表（勤務時間帯）'!$D$6:$X$47,21,FALSE))</f>
        <v/>
      </c>
      <c r="AF58" s="814" t="str">
        <f>IF(AF57="","",VLOOKUP(AF57,'(参考様式９関係)シフト記号表（勤務時間帯）'!$D$6:$X$47,21,FALSE))</f>
        <v/>
      </c>
      <c r="AG58" s="814" t="str">
        <f>IF(AG57="","",VLOOKUP(AG57,'(参考様式９関係)シフト記号表（勤務時間帯）'!$D$6:$X$47,21,FALSE))</f>
        <v/>
      </c>
      <c r="AH58" s="828" t="str">
        <f>IF(AH57="","",VLOOKUP(AH57,'(参考様式９関係)シフト記号表（勤務時間帯）'!$D$6:$X$47,21,FALSE))</f>
        <v/>
      </c>
      <c r="AI58" s="804" t="str">
        <f>IF(AI57="","",VLOOKUP(AI57,'(参考様式９関係)シフト記号表（勤務時間帯）'!$D$6:$X$47,21,FALSE))</f>
        <v/>
      </c>
      <c r="AJ58" s="814" t="str">
        <f>IF(AJ57="","",VLOOKUP(AJ57,'(参考様式９関係)シフト記号表（勤務時間帯）'!$D$6:$X$47,21,FALSE))</f>
        <v/>
      </c>
      <c r="AK58" s="814" t="str">
        <f>IF(AK57="","",VLOOKUP(AK57,'(参考様式９関係)シフト記号表（勤務時間帯）'!$D$6:$X$47,21,FALSE))</f>
        <v/>
      </c>
      <c r="AL58" s="814" t="str">
        <f>IF(AL57="","",VLOOKUP(AL57,'(参考様式９関係)シフト記号表（勤務時間帯）'!$D$6:$X$47,21,FALSE))</f>
        <v/>
      </c>
      <c r="AM58" s="814" t="str">
        <f>IF(AM57="","",VLOOKUP(AM57,'(参考様式９関係)シフト記号表（勤務時間帯）'!$D$6:$X$47,21,FALSE))</f>
        <v/>
      </c>
      <c r="AN58" s="814" t="str">
        <f>IF(AN57="","",VLOOKUP(AN57,'(参考様式９関係)シフト記号表（勤務時間帯）'!$D$6:$X$47,21,FALSE))</f>
        <v/>
      </c>
      <c r="AO58" s="828" t="str">
        <f>IF(AO57="","",VLOOKUP(AO57,'(参考様式９関係)シフト記号表（勤務時間帯）'!$D$6:$X$47,21,FALSE))</f>
        <v/>
      </c>
      <c r="AP58" s="804" t="str">
        <f>IF(AP57="","",VLOOKUP(AP57,'(参考様式９関係)シフト記号表（勤務時間帯）'!$D$6:$X$47,21,FALSE))</f>
        <v/>
      </c>
      <c r="AQ58" s="814" t="str">
        <f>IF(AQ57="","",VLOOKUP(AQ57,'(参考様式９関係)シフト記号表（勤務時間帯）'!$D$6:$X$47,21,FALSE))</f>
        <v/>
      </c>
      <c r="AR58" s="814" t="str">
        <f>IF(AR57="","",VLOOKUP(AR57,'(参考様式９関係)シフト記号表（勤務時間帯）'!$D$6:$X$47,21,FALSE))</f>
        <v/>
      </c>
      <c r="AS58" s="814" t="str">
        <f>IF(AS57="","",VLOOKUP(AS57,'(参考様式９関係)シフト記号表（勤務時間帯）'!$D$6:$X$47,21,FALSE))</f>
        <v/>
      </c>
      <c r="AT58" s="814" t="str">
        <f>IF(AT57="","",VLOOKUP(AT57,'(参考様式９関係)シフト記号表（勤務時間帯）'!$D$6:$X$47,21,FALSE))</f>
        <v/>
      </c>
      <c r="AU58" s="814" t="str">
        <f>IF(AU57="","",VLOOKUP(AU57,'(参考様式９関係)シフト記号表（勤務時間帯）'!$D$6:$X$47,21,FALSE))</f>
        <v/>
      </c>
      <c r="AV58" s="828" t="str">
        <f>IF(AV57="","",VLOOKUP(AV57,'(参考様式９関係)シフト記号表（勤務時間帯）'!$D$6:$X$47,21,FALSE))</f>
        <v/>
      </c>
      <c r="AW58" s="804" t="str">
        <f>IF(AW57="","",VLOOKUP(AW57,'(参考様式９関係)シフト記号表（勤務時間帯）'!$D$6:$X$47,21,FALSE))</f>
        <v/>
      </c>
      <c r="AX58" s="814" t="str">
        <f>IF(AX57="","",VLOOKUP(AX57,'(参考様式９関係)シフト記号表（勤務時間帯）'!$D$6:$X$47,21,FALSE))</f>
        <v/>
      </c>
      <c r="AY58" s="814" t="str">
        <f>IF(AY57="","",VLOOKUP(AY57,'(参考様式９関係)シフト記号表（勤務時間帯）'!$D$6:$X$47,21,FALSE))</f>
        <v/>
      </c>
      <c r="AZ58" s="871">
        <f>IF($BC$3="４週",SUM(U58:AV58),IF($BC$3="暦月",SUM(U58:AY58),""))</f>
        <v>0</v>
      </c>
      <c r="BA58" s="884"/>
      <c r="BB58" s="898">
        <f>IF($BC$3="４週",AZ58/4,IF($BC$3="暦月",(AZ58/($BC$8/7)),""))</f>
        <v>0</v>
      </c>
      <c r="BC58" s="884"/>
      <c r="BD58" s="914"/>
      <c r="BE58" s="918"/>
      <c r="BF58" s="918"/>
      <c r="BG58" s="918"/>
      <c r="BH58" s="924"/>
    </row>
    <row r="59" spans="2:60" ht="20.25" customHeight="1">
      <c r="B59" s="666"/>
      <c r="C59" s="682"/>
      <c r="D59" s="696"/>
      <c r="E59" s="704"/>
      <c r="F59" s="704"/>
      <c r="G59" s="712">
        <f>C57</f>
        <v>0</v>
      </c>
      <c r="H59" s="723"/>
      <c r="I59" s="732"/>
      <c r="J59" s="738"/>
      <c r="K59" s="738"/>
      <c r="L59" s="712"/>
      <c r="M59" s="744"/>
      <c r="N59" s="749"/>
      <c r="O59" s="754"/>
      <c r="P59" s="761" t="s">
        <v>47</v>
      </c>
      <c r="Q59" s="767"/>
      <c r="R59" s="767"/>
      <c r="S59" s="778"/>
      <c r="T59" s="792"/>
      <c r="U59" s="805" t="str">
        <f>IF(U57="","",VLOOKUP(U57,'(参考様式９関係)シフト記号表（勤務時間帯）'!$D$6:$Z$47,23,FALSE))</f>
        <v/>
      </c>
      <c r="V59" s="815" t="str">
        <f>IF(V57="","",VLOOKUP(V57,'(参考様式９関係)シフト記号表（勤務時間帯）'!$D$6:$Z$47,23,FALSE))</f>
        <v/>
      </c>
      <c r="W59" s="815" t="str">
        <f>IF(W57="","",VLOOKUP(W57,'(参考様式９関係)シフト記号表（勤務時間帯）'!$D$6:$Z$47,23,FALSE))</f>
        <v/>
      </c>
      <c r="X59" s="815" t="str">
        <f>IF(X57="","",VLOOKUP(X57,'(参考様式９関係)シフト記号表（勤務時間帯）'!$D$6:$Z$47,23,FALSE))</f>
        <v/>
      </c>
      <c r="Y59" s="815" t="str">
        <f>IF(Y57="","",VLOOKUP(Y57,'(参考様式９関係)シフト記号表（勤務時間帯）'!$D$6:$Z$47,23,FALSE))</f>
        <v/>
      </c>
      <c r="Z59" s="815" t="str">
        <f>IF(Z57="","",VLOOKUP(Z57,'(参考様式９関係)シフト記号表（勤務時間帯）'!$D$6:$Z$47,23,FALSE))</f>
        <v/>
      </c>
      <c r="AA59" s="829" t="str">
        <f>IF(AA57="","",VLOOKUP(AA57,'(参考様式９関係)シフト記号表（勤務時間帯）'!$D$6:$Z$47,23,FALSE))</f>
        <v/>
      </c>
      <c r="AB59" s="805" t="str">
        <f>IF(AB57="","",VLOOKUP(AB57,'(参考様式９関係)シフト記号表（勤務時間帯）'!$D$6:$Z$47,23,FALSE))</f>
        <v/>
      </c>
      <c r="AC59" s="815" t="str">
        <f>IF(AC57="","",VLOOKUP(AC57,'(参考様式９関係)シフト記号表（勤務時間帯）'!$D$6:$Z$47,23,FALSE))</f>
        <v/>
      </c>
      <c r="AD59" s="815" t="str">
        <f>IF(AD57="","",VLOOKUP(AD57,'(参考様式９関係)シフト記号表（勤務時間帯）'!$D$6:$Z$47,23,FALSE))</f>
        <v/>
      </c>
      <c r="AE59" s="815" t="str">
        <f>IF(AE57="","",VLOOKUP(AE57,'(参考様式９関係)シフト記号表（勤務時間帯）'!$D$6:$Z$47,23,FALSE))</f>
        <v/>
      </c>
      <c r="AF59" s="815" t="str">
        <f>IF(AF57="","",VLOOKUP(AF57,'(参考様式９関係)シフト記号表（勤務時間帯）'!$D$6:$Z$47,23,FALSE))</f>
        <v/>
      </c>
      <c r="AG59" s="815" t="str">
        <f>IF(AG57="","",VLOOKUP(AG57,'(参考様式９関係)シフト記号表（勤務時間帯）'!$D$6:$Z$47,23,FALSE))</f>
        <v/>
      </c>
      <c r="AH59" s="829" t="str">
        <f>IF(AH57="","",VLOOKUP(AH57,'(参考様式９関係)シフト記号表（勤務時間帯）'!$D$6:$Z$47,23,FALSE))</f>
        <v/>
      </c>
      <c r="AI59" s="805" t="str">
        <f>IF(AI57="","",VLOOKUP(AI57,'(参考様式９関係)シフト記号表（勤務時間帯）'!$D$6:$Z$47,23,FALSE))</f>
        <v/>
      </c>
      <c r="AJ59" s="815" t="str">
        <f>IF(AJ57="","",VLOOKUP(AJ57,'(参考様式９関係)シフト記号表（勤務時間帯）'!$D$6:$Z$47,23,FALSE))</f>
        <v/>
      </c>
      <c r="AK59" s="815" t="str">
        <f>IF(AK57="","",VLOOKUP(AK57,'(参考様式９関係)シフト記号表（勤務時間帯）'!$D$6:$Z$47,23,FALSE))</f>
        <v/>
      </c>
      <c r="AL59" s="815" t="str">
        <f>IF(AL57="","",VLOOKUP(AL57,'(参考様式９関係)シフト記号表（勤務時間帯）'!$D$6:$Z$47,23,FALSE))</f>
        <v/>
      </c>
      <c r="AM59" s="815" t="str">
        <f>IF(AM57="","",VLOOKUP(AM57,'(参考様式９関係)シフト記号表（勤務時間帯）'!$D$6:$Z$47,23,FALSE))</f>
        <v/>
      </c>
      <c r="AN59" s="815" t="str">
        <f>IF(AN57="","",VLOOKUP(AN57,'(参考様式９関係)シフト記号表（勤務時間帯）'!$D$6:$Z$47,23,FALSE))</f>
        <v/>
      </c>
      <c r="AO59" s="829" t="str">
        <f>IF(AO57="","",VLOOKUP(AO57,'(参考様式９関係)シフト記号表（勤務時間帯）'!$D$6:$Z$47,23,FALSE))</f>
        <v/>
      </c>
      <c r="AP59" s="805" t="str">
        <f>IF(AP57="","",VLOOKUP(AP57,'(参考様式９関係)シフト記号表（勤務時間帯）'!$D$6:$Z$47,23,FALSE))</f>
        <v/>
      </c>
      <c r="AQ59" s="815" t="str">
        <f>IF(AQ57="","",VLOOKUP(AQ57,'(参考様式９関係)シフト記号表（勤務時間帯）'!$D$6:$Z$47,23,FALSE))</f>
        <v/>
      </c>
      <c r="AR59" s="815" t="str">
        <f>IF(AR57="","",VLOOKUP(AR57,'(参考様式９関係)シフト記号表（勤務時間帯）'!$D$6:$Z$47,23,FALSE))</f>
        <v/>
      </c>
      <c r="AS59" s="815" t="str">
        <f>IF(AS57="","",VLOOKUP(AS57,'(参考様式９関係)シフト記号表（勤務時間帯）'!$D$6:$Z$47,23,FALSE))</f>
        <v/>
      </c>
      <c r="AT59" s="815" t="str">
        <f>IF(AT57="","",VLOOKUP(AT57,'(参考様式９関係)シフト記号表（勤務時間帯）'!$D$6:$Z$47,23,FALSE))</f>
        <v/>
      </c>
      <c r="AU59" s="815" t="str">
        <f>IF(AU57="","",VLOOKUP(AU57,'(参考様式９関係)シフト記号表（勤務時間帯）'!$D$6:$Z$47,23,FALSE))</f>
        <v/>
      </c>
      <c r="AV59" s="829" t="str">
        <f>IF(AV57="","",VLOOKUP(AV57,'(参考様式９関係)シフト記号表（勤務時間帯）'!$D$6:$Z$47,23,FALSE))</f>
        <v/>
      </c>
      <c r="AW59" s="805" t="str">
        <f>IF(AW57="","",VLOOKUP(AW57,'(参考様式９関係)シフト記号表（勤務時間帯）'!$D$6:$Z$47,23,FALSE))</f>
        <v/>
      </c>
      <c r="AX59" s="815" t="str">
        <f>IF(AX57="","",VLOOKUP(AX57,'(参考様式９関係)シフト記号表（勤務時間帯）'!$D$6:$Z$47,23,FALSE))</f>
        <v/>
      </c>
      <c r="AY59" s="815" t="str">
        <f>IF(AY57="","",VLOOKUP(AY57,'(参考様式９関係)シフト記号表（勤務時間帯）'!$D$6:$Z$47,23,FALSE))</f>
        <v/>
      </c>
      <c r="AZ59" s="872">
        <f>IF($BC$3="４週",SUM(U59:AV59),IF($BC$3="暦月",SUM(U59:AY59),""))</f>
        <v>0</v>
      </c>
      <c r="BA59" s="885"/>
      <c r="BB59" s="899">
        <f>IF($BC$3="４週",AZ59/4,IF($BC$3="暦月",(AZ59/($BC$8/7)),""))</f>
        <v>0</v>
      </c>
      <c r="BC59" s="885"/>
      <c r="BD59" s="915"/>
      <c r="BE59" s="919"/>
      <c r="BF59" s="919"/>
      <c r="BG59" s="919"/>
      <c r="BH59" s="925"/>
    </row>
    <row r="60" spans="2:60" ht="20.25" customHeight="1">
      <c r="B60" s="667"/>
      <c r="C60" s="683"/>
      <c r="D60" s="697"/>
      <c r="E60" s="705"/>
      <c r="F60" s="703"/>
      <c r="G60" s="711"/>
      <c r="H60" s="725"/>
      <c r="I60" s="733"/>
      <c r="J60" s="739"/>
      <c r="K60" s="739"/>
      <c r="L60" s="713"/>
      <c r="M60" s="745"/>
      <c r="N60" s="750"/>
      <c r="O60" s="755"/>
      <c r="P60" s="560" t="s">
        <v>599</v>
      </c>
      <c r="Q60" s="265"/>
      <c r="R60" s="265"/>
      <c r="S60" s="776"/>
      <c r="T60" s="791"/>
      <c r="U60" s="806"/>
      <c r="V60" s="816"/>
      <c r="W60" s="816"/>
      <c r="X60" s="816"/>
      <c r="Y60" s="816"/>
      <c r="Z60" s="816"/>
      <c r="AA60" s="830"/>
      <c r="AB60" s="806"/>
      <c r="AC60" s="816"/>
      <c r="AD60" s="816"/>
      <c r="AE60" s="816"/>
      <c r="AF60" s="816"/>
      <c r="AG60" s="816"/>
      <c r="AH60" s="830"/>
      <c r="AI60" s="806"/>
      <c r="AJ60" s="816"/>
      <c r="AK60" s="816"/>
      <c r="AL60" s="816"/>
      <c r="AM60" s="816"/>
      <c r="AN60" s="816"/>
      <c r="AO60" s="830"/>
      <c r="AP60" s="806"/>
      <c r="AQ60" s="816"/>
      <c r="AR60" s="816"/>
      <c r="AS60" s="816"/>
      <c r="AT60" s="816"/>
      <c r="AU60" s="816"/>
      <c r="AV60" s="830"/>
      <c r="AW60" s="806"/>
      <c r="AX60" s="816"/>
      <c r="AY60" s="816"/>
      <c r="AZ60" s="873"/>
      <c r="BA60" s="886"/>
      <c r="BB60" s="900"/>
      <c r="BC60" s="886"/>
      <c r="BD60" s="916"/>
      <c r="BE60" s="920"/>
      <c r="BF60" s="920"/>
      <c r="BG60" s="920"/>
      <c r="BH60" s="926"/>
    </row>
    <row r="61" spans="2:60" ht="20.25" customHeight="1">
      <c r="B61" s="665">
        <f>B58+1</f>
        <v>14</v>
      </c>
      <c r="C61" s="681"/>
      <c r="D61" s="695"/>
      <c r="E61" s="703"/>
      <c r="F61" s="703">
        <f>C60</f>
        <v>0</v>
      </c>
      <c r="G61" s="711"/>
      <c r="H61" s="722"/>
      <c r="I61" s="731"/>
      <c r="J61" s="737"/>
      <c r="K61" s="737"/>
      <c r="L61" s="711"/>
      <c r="M61" s="743"/>
      <c r="N61" s="748"/>
      <c r="O61" s="753"/>
      <c r="P61" s="759" t="s">
        <v>600</v>
      </c>
      <c r="Q61" s="765"/>
      <c r="R61" s="765"/>
      <c r="S61" s="773"/>
      <c r="T61" s="786"/>
      <c r="U61" s="804" t="str">
        <f>IF(U60="","",VLOOKUP(U60,'(参考様式９関係)シフト記号表（勤務時間帯）'!$D$6:$X$47,21,FALSE))</f>
        <v/>
      </c>
      <c r="V61" s="814" t="str">
        <f>IF(V60="","",VLOOKUP(V60,'(参考様式９関係)シフト記号表（勤務時間帯）'!$D$6:$X$47,21,FALSE))</f>
        <v/>
      </c>
      <c r="W61" s="814" t="str">
        <f>IF(W60="","",VLOOKUP(W60,'(参考様式９関係)シフト記号表（勤務時間帯）'!$D$6:$X$47,21,FALSE))</f>
        <v/>
      </c>
      <c r="X61" s="814" t="str">
        <f>IF(X60="","",VLOOKUP(X60,'(参考様式９関係)シフト記号表（勤務時間帯）'!$D$6:$X$47,21,FALSE))</f>
        <v/>
      </c>
      <c r="Y61" s="814" t="str">
        <f>IF(Y60="","",VLOOKUP(Y60,'(参考様式９関係)シフト記号表（勤務時間帯）'!$D$6:$X$47,21,FALSE))</f>
        <v/>
      </c>
      <c r="Z61" s="814" t="str">
        <f>IF(Z60="","",VLOOKUP(Z60,'(参考様式９関係)シフト記号表（勤務時間帯）'!$D$6:$X$47,21,FALSE))</f>
        <v/>
      </c>
      <c r="AA61" s="828" t="str">
        <f>IF(AA60="","",VLOOKUP(AA60,'(参考様式９関係)シフト記号表（勤務時間帯）'!$D$6:$X$47,21,FALSE))</f>
        <v/>
      </c>
      <c r="AB61" s="804" t="str">
        <f>IF(AB60="","",VLOOKUP(AB60,'(参考様式９関係)シフト記号表（勤務時間帯）'!$D$6:$X$47,21,FALSE))</f>
        <v/>
      </c>
      <c r="AC61" s="814" t="str">
        <f>IF(AC60="","",VLOOKUP(AC60,'(参考様式９関係)シフト記号表（勤務時間帯）'!$D$6:$X$47,21,FALSE))</f>
        <v/>
      </c>
      <c r="AD61" s="814" t="str">
        <f>IF(AD60="","",VLOOKUP(AD60,'(参考様式９関係)シフト記号表（勤務時間帯）'!$D$6:$X$47,21,FALSE))</f>
        <v/>
      </c>
      <c r="AE61" s="814" t="str">
        <f>IF(AE60="","",VLOOKUP(AE60,'(参考様式９関係)シフト記号表（勤務時間帯）'!$D$6:$X$47,21,FALSE))</f>
        <v/>
      </c>
      <c r="AF61" s="814" t="str">
        <f>IF(AF60="","",VLOOKUP(AF60,'(参考様式９関係)シフト記号表（勤務時間帯）'!$D$6:$X$47,21,FALSE))</f>
        <v/>
      </c>
      <c r="AG61" s="814" t="str">
        <f>IF(AG60="","",VLOOKUP(AG60,'(参考様式９関係)シフト記号表（勤務時間帯）'!$D$6:$X$47,21,FALSE))</f>
        <v/>
      </c>
      <c r="AH61" s="828" t="str">
        <f>IF(AH60="","",VLOOKUP(AH60,'(参考様式９関係)シフト記号表（勤務時間帯）'!$D$6:$X$47,21,FALSE))</f>
        <v/>
      </c>
      <c r="AI61" s="804" t="str">
        <f>IF(AI60="","",VLOOKUP(AI60,'(参考様式９関係)シフト記号表（勤務時間帯）'!$D$6:$X$47,21,FALSE))</f>
        <v/>
      </c>
      <c r="AJ61" s="814" t="str">
        <f>IF(AJ60="","",VLOOKUP(AJ60,'(参考様式９関係)シフト記号表（勤務時間帯）'!$D$6:$X$47,21,FALSE))</f>
        <v/>
      </c>
      <c r="AK61" s="814" t="str">
        <f>IF(AK60="","",VLOOKUP(AK60,'(参考様式９関係)シフト記号表（勤務時間帯）'!$D$6:$X$47,21,FALSE))</f>
        <v/>
      </c>
      <c r="AL61" s="814" t="str">
        <f>IF(AL60="","",VLOOKUP(AL60,'(参考様式９関係)シフト記号表（勤務時間帯）'!$D$6:$X$47,21,FALSE))</f>
        <v/>
      </c>
      <c r="AM61" s="814" t="str">
        <f>IF(AM60="","",VLOOKUP(AM60,'(参考様式９関係)シフト記号表（勤務時間帯）'!$D$6:$X$47,21,FALSE))</f>
        <v/>
      </c>
      <c r="AN61" s="814" t="str">
        <f>IF(AN60="","",VLOOKUP(AN60,'(参考様式９関係)シフト記号表（勤務時間帯）'!$D$6:$X$47,21,FALSE))</f>
        <v/>
      </c>
      <c r="AO61" s="828" t="str">
        <f>IF(AO60="","",VLOOKUP(AO60,'(参考様式９関係)シフト記号表（勤務時間帯）'!$D$6:$X$47,21,FALSE))</f>
        <v/>
      </c>
      <c r="AP61" s="804" t="str">
        <f>IF(AP60="","",VLOOKUP(AP60,'(参考様式９関係)シフト記号表（勤務時間帯）'!$D$6:$X$47,21,FALSE))</f>
        <v/>
      </c>
      <c r="AQ61" s="814" t="str">
        <f>IF(AQ60="","",VLOOKUP(AQ60,'(参考様式９関係)シフト記号表（勤務時間帯）'!$D$6:$X$47,21,FALSE))</f>
        <v/>
      </c>
      <c r="AR61" s="814" t="str">
        <f>IF(AR60="","",VLOOKUP(AR60,'(参考様式９関係)シフト記号表（勤務時間帯）'!$D$6:$X$47,21,FALSE))</f>
        <v/>
      </c>
      <c r="AS61" s="814" t="str">
        <f>IF(AS60="","",VLOOKUP(AS60,'(参考様式９関係)シフト記号表（勤務時間帯）'!$D$6:$X$47,21,FALSE))</f>
        <v/>
      </c>
      <c r="AT61" s="814" t="str">
        <f>IF(AT60="","",VLOOKUP(AT60,'(参考様式９関係)シフト記号表（勤務時間帯）'!$D$6:$X$47,21,FALSE))</f>
        <v/>
      </c>
      <c r="AU61" s="814" t="str">
        <f>IF(AU60="","",VLOOKUP(AU60,'(参考様式９関係)シフト記号表（勤務時間帯）'!$D$6:$X$47,21,FALSE))</f>
        <v/>
      </c>
      <c r="AV61" s="828" t="str">
        <f>IF(AV60="","",VLOOKUP(AV60,'(参考様式９関係)シフト記号表（勤務時間帯）'!$D$6:$X$47,21,FALSE))</f>
        <v/>
      </c>
      <c r="AW61" s="804" t="str">
        <f>IF(AW60="","",VLOOKUP(AW60,'(参考様式９関係)シフト記号表（勤務時間帯）'!$D$6:$X$47,21,FALSE))</f>
        <v/>
      </c>
      <c r="AX61" s="814" t="str">
        <f>IF(AX60="","",VLOOKUP(AX60,'(参考様式９関係)シフト記号表（勤務時間帯）'!$D$6:$X$47,21,FALSE))</f>
        <v/>
      </c>
      <c r="AY61" s="814" t="str">
        <f>IF(AY60="","",VLOOKUP(AY60,'(参考様式９関係)シフト記号表（勤務時間帯）'!$D$6:$X$47,21,FALSE))</f>
        <v/>
      </c>
      <c r="AZ61" s="871">
        <f>IF($BC$3="４週",SUM(U61:AV61),IF($BC$3="暦月",SUM(U61:AY61),""))</f>
        <v>0</v>
      </c>
      <c r="BA61" s="884"/>
      <c r="BB61" s="898">
        <f>IF($BC$3="４週",AZ61/4,IF($BC$3="暦月",(AZ61/($BC$8/7)),""))</f>
        <v>0</v>
      </c>
      <c r="BC61" s="884"/>
      <c r="BD61" s="914"/>
      <c r="BE61" s="918"/>
      <c r="BF61" s="918"/>
      <c r="BG61" s="918"/>
      <c r="BH61" s="924"/>
    </row>
    <row r="62" spans="2:60" ht="20.25" customHeight="1">
      <c r="B62" s="666"/>
      <c r="C62" s="682"/>
      <c r="D62" s="696"/>
      <c r="E62" s="704"/>
      <c r="F62" s="704"/>
      <c r="G62" s="712">
        <f>C60</f>
        <v>0</v>
      </c>
      <c r="H62" s="723"/>
      <c r="I62" s="732"/>
      <c r="J62" s="738"/>
      <c r="K62" s="738"/>
      <c r="L62" s="712"/>
      <c r="M62" s="744"/>
      <c r="N62" s="749"/>
      <c r="O62" s="754"/>
      <c r="P62" s="761" t="s">
        <v>47</v>
      </c>
      <c r="Q62" s="767"/>
      <c r="R62" s="767"/>
      <c r="S62" s="778"/>
      <c r="T62" s="792"/>
      <c r="U62" s="805" t="str">
        <f>IF(U60="","",VLOOKUP(U60,'(参考様式９関係)シフト記号表（勤務時間帯）'!$D$6:$Z$47,23,FALSE))</f>
        <v/>
      </c>
      <c r="V62" s="815" t="str">
        <f>IF(V60="","",VLOOKUP(V60,'(参考様式９関係)シフト記号表（勤務時間帯）'!$D$6:$Z$47,23,FALSE))</f>
        <v/>
      </c>
      <c r="W62" s="815" t="str">
        <f>IF(W60="","",VLOOKUP(W60,'(参考様式９関係)シフト記号表（勤務時間帯）'!$D$6:$Z$47,23,FALSE))</f>
        <v/>
      </c>
      <c r="X62" s="815" t="str">
        <f>IF(X60="","",VLOOKUP(X60,'(参考様式９関係)シフト記号表（勤務時間帯）'!$D$6:$Z$47,23,FALSE))</f>
        <v/>
      </c>
      <c r="Y62" s="815" t="str">
        <f>IF(Y60="","",VLOOKUP(Y60,'(参考様式９関係)シフト記号表（勤務時間帯）'!$D$6:$Z$47,23,FALSE))</f>
        <v/>
      </c>
      <c r="Z62" s="815" t="str">
        <f>IF(Z60="","",VLOOKUP(Z60,'(参考様式９関係)シフト記号表（勤務時間帯）'!$D$6:$Z$47,23,FALSE))</f>
        <v/>
      </c>
      <c r="AA62" s="829" t="str">
        <f>IF(AA60="","",VLOOKUP(AA60,'(参考様式９関係)シフト記号表（勤務時間帯）'!$D$6:$Z$47,23,FALSE))</f>
        <v/>
      </c>
      <c r="AB62" s="805" t="str">
        <f>IF(AB60="","",VLOOKUP(AB60,'(参考様式９関係)シフト記号表（勤務時間帯）'!$D$6:$Z$47,23,FALSE))</f>
        <v/>
      </c>
      <c r="AC62" s="815" t="str">
        <f>IF(AC60="","",VLOOKUP(AC60,'(参考様式９関係)シフト記号表（勤務時間帯）'!$D$6:$Z$47,23,FALSE))</f>
        <v/>
      </c>
      <c r="AD62" s="815" t="str">
        <f>IF(AD60="","",VLOOKUP(AD60,'(参考様式９関係)シフト記号表（勤務時間帯）'!$D$6:$Z$47,23,FALSE))</f>
        <v/>
      </c>
      <c r="AE62" s="815" t="str">
        <f>IF(AE60="","",VLOOKUP(AE60,'(参考様式９関係)シフト記号表（勤務時間帯）'!$D$6:$Z$47,23,FALSE))</f>
        <v/>
      </c>
      <c r="AF62" s="815" t="str">
        <f>IF(AF60="","",VLOOKUP(AF60,'(参考様式９関係)シフト記号表（勤務時間帯）'!$D$6:$Z$47,23,FALSE))</f>
        <v/>
      </c>
      <c r="AG62" s="815" t="str">
        <f>IF(AG60="","",VLOOKUP(AG60,'(参考様式９関係)シフト記号表（勤務時間帯）'!$D$6:$Z$47,23,FALSE))</f>
        <v/>
      </c>
      <c r="AH62" s="829" t="str">
        <f>IF(AH60="","",VLOOKUP(AH60,'(参考様式９関係)シフト記号表（勤務時間帯）'!$D$6:$Z$47,23,FALSE))</f>
        <v/>
      </c>
      <c r="AI62" s="805" t="str">
        <f>IF(AI60="","",VLOOKUP(AI60,'(参考様式９関係)シフト記号表（勤務時間帯）'!$D$6:$Z$47,23,FALSE))</f>
        <v/>
      </c>
      <c r="AJ62" s="815" t="str">
        <f>IF(AJ60="","",VLOOKUP(AJ60,'(参考様式９関係)シフト記号表（勤務時間帯）'!$D$6:$Z$47,23,FALSE))</f>
        <v/>
      </c>
      <c r="AK62" s="815" t="str">
        <f>IF(AK60="","",VLOOKUP(AK60,'(参考様式９関係)シフト記号表（勤務時間帯）'!$D$6:$Z$47,23,FALSE))</f>
        <v/>
      </c>
      <c r="AL62" s="815" t="str">
        <f>IF(AL60="","",VLOOKUP(AL60,'(参考様式９関係)シフト記号表（勤務時間帯）'!$D$6:$Z$47,23,FALSE))</f>
        <v/>
      </c>
      <c r="AM62" s="815" t="str">
        <f>IF(AM60="","",VLOOKUP(AM60,'(参考様式９関係)シフト記号表（勤務時間帯）'!$D$6:$Z$47,23,FALSE))</f>
        <v/>
      </c>
      <c r="AN62" s="815" t="str">
        <f>IF(AN60="","",VLOOKUP(AN60,'(参考様式９関係)シフト記号表（勤務時間帯）'!$D$6:$Z$47,23,FALSE))</f>
        <v/>
      </c>
      <c r="AO62" s="829" t="str">
        <f>IF(AO60="","",VLOOKUP(AO60,'(参考様式９関係)シフト記号表（勤務時間帯）'!$D$6:$Z$47,23,FALSE))</f>
        <v/>
      </c>
      <c r="AP62" s="805" t="str">
        <f>IF(AP60="","",VLOOKUP(AP60,'(参考様式９関係)シフト記号表（勤務時間帯）'!$D$6:$Z$47,23,FALSE))</f>
        <v/>
      </c>
      <c r="AQ62" s="815" t="str">
        <f>IF(AQ60="","",VLOOKUP(AQ60,'(参考様式９関係)シフト記号表（勤務時間帯）'!$D$6:$Z$47,23,FALSE))</f>
        <v/>
      </c>
      <c r="AR62" s="815" t="str">
        <f>IF(AR60="","",VLOOKUP(AR60,'(参考様式９関係)シフト記号表（勤務時間帯）'!$D$6:$Z$47,23,FALSE))</f>
        <v/>
      </c>
      <c r="AS62" s="815" t="str">
        <f>IF(AS60="","",VLOOKUP(AS60,'(参考様式９関係)シフト記号表（勤務時間帯）'!$D$6:$Z$47,23,FALSE))</f>
        <v/>
      </c>
      <c r="AT62" s="815" t="str">
        <f>IF(AT60="","",VLOOKUP(AT60,'(参考様式９関係)シフト記号表（勤務時間帯）'!$D$6:$Z$47,23,FALSE))</f>
        <v/>
      </c>
      <c r="AU62" s="815" t="str">
        <f>IF(AU60="","",VLOOKUP(AU60,'(参考様式９関係)シフト記号表（勤務時間帯）'!$D$6:$Z$47,23,FALSE))</f>
        <v/>
      </c>
      <c r="AV62" s="829" t="str">
        <f>IF(AV60="","",VLOOKUP(AV60,'(参考様式９関係)シフト記号表（勤務時間帯）'!$D$6:$Z$47,23,FALSE))</f>
        <v/>
      </c>
      <c r="AW62" s="805" t="str">
        <f>IF(AW60="","",VLOOKUP(AW60,'(参考様式９関係)シフト記号表（勤務時間帯）'!$D$6:$Z$47,23,FALSE))</f>
        <v/>
      </c>
      <c r="AX62" s="815" t="str">
        <f>IF(AX60="","",VLOOKUP(AX60,'(参考様式９関係)シフト記号表（勤務時間帯）'!$D$6:$Z$47,23,FALSE))</f>
        <v/>
      </c>
      <c r="AY62" s="815" t="str">
        <f>IF(AY60="","",VLOOKUP(AY60,'(参考様式９関係)シフト記号表（勤務時間帯）'!$D$6:$Z$47,23,FALSE))</f>
        <v/>
      </c>
      <c r="AZ62" s="872">
        <f>IF($BC$3="４週",SUM(U62:AV62),IF($BC$3="暦月",SUM(U62:AY62),""))</f>
        <v>0</v>
      </c>
      <c r="BA62" s="885"/>
      <c r="BB62" s="899">
        <f>IF($BC$3="４週",AZ62/4,IF($BC$3="暦月",(AZ62/($BC$8/7)),""))</f>
        <v>0</v>
      </c>
      <c r="BC62" s="885"/>
      <c r="BD62" s="915"/>
      <c r="BE62" s="919"/>
      <c r="BF62" s="919"/>
      <c r="BG62" s="919"/>
      <c r="BH62" s="925"/>
    </row>
    <row r="63" spans="2:60" ht="20.25" customHeight="1">
      <c r="B63" s="667"/>
      <c r="C63" s="683"/>
      <c r="D63" s="697"/>
      <c r="E63" s="705"/>
      <c r="F63" s="703"/>
      <c r="G63" s="711"/>
      <c r="H63" s="725"/>
      <c r="I63" s="733"/>
      <c r="J63" s="739"/>
      <c r="K63" s="739"/>
      <c r="L63" s="713"/>
      <c r="M63" s="745"/>
      <c r="N63" s="750"/>
      <c r="O63" s="755"/>
      <c r="P63" s="560" t="s">
        <v>599</v>
      </c>
      <c r="Q63" s="265"/>
      <c r="R63" s="265"/>
      <c r="S63" s="776"/>
      <c r="T63" s="791"/>
      <c r="U63" s="806"/>
      <c r="V63" s="816"/>
      <c r="W63" s="816"/>
      <c r="X63" s="816"/>
      <c r="Y63" s="816"/>
      <c r="Z63" s="816"/>
      <c r="AA63" s="830"/>
      <c r="AB63" s="806"/>
      <c r="AC63" s="816"/>
      <c r="AD63" s="816"/>
      <c r="AE63" s="816"/>
      <c r="AF63" s="816"/>
      <c r="AG63" s="816"/>
      <c r="AH63" s="830"/>
      <c r="AI63" s="806"/>
      <c r="AJ63" s="816"/>
      <c r="AK63" s="816"/>
      <c r="AL63" s="816"/>
      <c r="AM63" s="816"/>
      <c r="AN63" s="816"/>
      <c r="AO63" s="830"/>
      <c r="AP63" s="806"/>
      <c r="AQ63" s="816"/>
      <c r="AR63" s="816"/>
      <c r="AS63" s="816"/>
      <c r="AT63" s="816"/>
      <c r="AU63" s="816"/>
      <c r="AV63" s="830"/>
      <c r="AW63" s="806"/>
      <c r="AX63" s="816"/>
      <c r="AY63" s="816"/>
      <c r="AZ63" s="873"/>
      <c r="BA63" s="886"/>
      <c r="BB63" s="900"/>
      <c r="BC63" s="886"/>
      <c r="BD63" s="916"/>
      <c r="BE63" s="920"/>
      <c r="BF63" s="920"/>
      <c r="BG63" s="920"/>
      <c r="BH63" s="926"/>
    </row>
    <row r="64" spans="2:60" ht="20.25" customHeight="1">
      <c r="B64" s="665">
        <f>B61+1</f>
        <v>15</v>
      </c>
      <c r="C64" s="681"/>
      <c r="D64" s="695"/>
      <c r="E64" s="703"/>
      <c r="F64" s="703">
        <f>C63</f>
        <v>0</v>
      </c>
      <c r="G64" s="711"/>
      <c r="H64" s="722"/>
      <c r="I64" s="731"/>
      <c r="J64" s="737"/>
      <c r="K64" s="737"/>
      <c r="L64" s="711"/>
      <c r="M64" s="743"/>
      <c r="N64" s="748"/>
      <c r="O64" s="753"/>
      <c r="P64" s="759" t="s">
        <v>600</v>
      </c>
      <c r="Q64" s="765"/>
      <c r="R64" s="765"/>
      <c r="S64" s="773"/>
      <c r="T64" s="786"/>
      <c r="U64" s="804" t="str">
        <f>IF(U63="","",VLOOKUP(U63,'(参考様式９関係)シフト記号表（勤務時間帯）'!$D$6:$X$47,21,FALSE))</f>
        <v/>
      </c>
      <c r="V64" s="814" t="str">
        <f>IF(V63="","",VLOOKUP(V63,'(参考様式９関係)シフト記号表（勤務時間帯）'!$D$6:$X$47,21,FALSE))</f>
        <v/>
      </c>
      <c r="W64" s="814" t="str">
        <f>IF(W63="","",VLOOKUP(W63,'(参考様式９関係)シフト記号表（勤務時間帯）'!$D$6:$X$47,21,FALSE))</f>
        <v/>
      </c>
      <c r="X64" s="814" t="str">
        <f>IF(X63="","",VLOOKUP(X63,'(参考様式９関係)シフト記号表（勤務時間帯）'!$D$6:$X$47,21,FALSE))</f>
        <v/>
      </c>
      <c r="Y64" s="814" t="str">
        <f>IF(Y63="","",VLOOKUP(Y63,'(参考様式９関係)シフト記号表（勤務時間帯）'!$D$6:$X$47,21,FALSE))</f>
        <v/>
      </c>
      <c r="Z64" s="814" t="str">
        <f>IF(Z63="","",VLOOKUP(Z63,'(参考様式９関係)シフト記号表（勤務時間帯）'!$D$6:$X$47,21,FALSE))</f>
        <v/>
      </c>
      <c r="AA64" s="828" t="str">
        <f>IF(AA63="","",VLOOKUP(AA63,'(参考様式９関係)シフト記号表（勤務時間帯）'!$D$6:$X$47,21,FALSE))</f>
        <v/>
      </c>
      <c r="AB64" s="804" t="str">
        <f>IF(AB63="","",VLOOKUP(AB63,'(参考様式９関係)シフト記号表（勤務時間帯）'!$D$6:$X$47,21,FALSE))</f>
        <v/>
      </c>
      <c r="AC64" s="814" t="str">
        <f>IF(AC63="","",VLOOKUP(AC63,'(参考様式９関係)シフト記号表（勤務時間帯）'!$D$6:$X$47,21,FALSE))</f>
        <v/>
      </c>
      <c r="AD64" s="814" t="str">
        <f>IF(AD63="","",VLOOKUP(AD63,'(参考様式９関係)シフト記号表（勤務時間帯）'!$D$6:$X$47,21,FALSE))</f>
        <v/>
      </c>
      <c r="AE64" s="814" t="str">
        <f>IF(AE63="","",VLOOKUP(AE63,'(参考様式９関係)シフト記号表（勤務時間帯）'!$D$6:$X$47,21,FALSE))</f>
        <v/>
      </c>
      <c r="AF64" s="814" t="str">
        <f>IF(AF63="","",VLOOKUP(AF63,'(参考様式９関係)シフト記号表（勤務時間帯）'!$D$6:$X$47,21,FALSE))</f>
        <v/>
      </c>
      <c r="AG64" s="814" t="str">
        <f>IF(AG63="","",VLOOKUP(AG63,'(参考様式９関係)シフト記号表（勤務時間帯）'!$D$6:$X$47,21,FALSE))</f>
        <v/>
      </c>
      <c r="AH64" s="828" t="str">
        <f>IF(AH63="","",VLOOKUP(AH63,'(参考様式９関係)シフト記号表（勤務時間帯）'!$D$6:$X$47,21,FALSE))</f>
        <v/>
      </c>
      <c r="AI64" s="804" t="str">
        <f>IF(AI63="","",VLOOKUP(AI63,'(参考様式９関係)シフト記号表（勤務時間帯）'!$D$6:$X$47,21,FALSE))</f>
        <v/>
      </c>
      <c r="AJ64" s="814" t="str">
        <f>IF(AJ63="","",VLOOKUP(AJ63,'(参考様式９関係)シフト記号表（勤務時間帯）'!$D$6:$X$47,21,FALSE))</f>
        <v/>
      </c>
      <c r="AK64" s="814" t="str">
        <f>IF(AK63="","",VLOOKUP(AK63,'(参考様式９関係)シフト記号表（勤務時間帯）'!$D$6:$X$47,21,FALSE))</f>
        <v/>
      </c>
      <c r="AL64" s="814" t="str">
        <f>IF(AL63="","",VLOOKUP(AL63,'(参考様式９関係)シフト記号表（勤務時間帯）'!$D$6:$X$47,21,FALSE))</f>
        <v/>
      </c>
      <c r="AM64" s="814" t="str">
        <f>IF(AM63="","",VLOOKUP(AM63,'(参考様式９関係)シフト記号表（勤務時間帯）'!$D$6:$X$47,21,FALSE))</f>
        <v/>
      </c>
      <c r="AN64" s="814" t="str">
        <f>IF(AN63="","",VLOOKUP(AN63,'(参考様式９関係)シフト記号表（勤務時間帯）'!$D$6:$X$47,21,FALSE))</f>
        <v/>
      </c>
      <c r="AO64" s="828" t="str">
        <f>IF(AO63="","",VLOOKUP(AO63,'(参考様式９関係)シフト記号表（勤務時間帯）'!$D$6:$X$47,21,FALSE))</f>
        <v/>
      </c>
      <c r="AP64" s="804" t="str">
        <f>IF(AP63="","",VLOOKUP(AP63,'(参考様式９関係)シフト記号表（勤務時間帯）'!$D$6:$X$47,21,FALSE))</f>
        <v/>
      </c>
      <c r="AQ64" s="814" t="str">
        <f>IF(AQ63="","",VLOOKUP(AQ63,'(参考様式９関係)シフト記号表（勤務時間帯）'!$D$6:$X$47,21,FALSE))</f>
        <v/>
      </c>
      <c r="AR64" s="814" t="str">
        <f>IF(AR63="","",VLOOKUP(AR63,'(参考様式９関係)シフト記号表（勤務時間帯）'!$D$6:$X$47,21,FALSE))</f>
        <v/>
      </c>
      <c r="AS64" s="814" t="str">
        <f>IF(AS63="","",VLOOKUP(AS63,'(参考様式９関係)シフト記号表（勤務時間帯）'!$D$6:$X$47,21,FALSE))</f>
        <v/>
      </c>
      <c r="AT64" s="814" t="str">
        <f>IF(AT63="","",VLOOKUP(AT63,'(参考様式９関係)シフト記号表（勤務時間帯）'!$D$6:$X$47,21,FALSE))</f>
        <v/>
      </c>
      <c r="AU64" s="814" t="str">
        <f>IF(AU63="","",VLOOKUP(AU63,'(参考様式９関係)シフト記号表（勤務時間帯）'!$D$6:$X$47,21,FALSE))</f>
        <v/>
      </c>
      <c r="AV64" s="828" t="str">
        <f>IF(AV63="","",VLOOKUP(AV63,'(参考様式９関係)シフト記号表（勤務時間帯）'!$D$6:$X$47,21,FALSE))</f>
        <v/>
      </c>
      <c r="AW64" s="804" t="str">
        <f>IF(AW63="","",VLOOKUP(AW63,'(参考様式９関係)シフト記号表（勤務時間帯）'!$D$6:$X$47,21,FALSE))</f>
        <v/>
      </c>
      <c r="AX64" s="814" t="str">
        <f>IF(AX63="","",VLOOKUP(AX63,'(参考様式９関係)シフト記号表（勤務時間帯）'!$D$6:$X$47,21,FALSE))</f>
        <v/>
      </c>
      <c r="AY64" s="814" t="str">
        <f>IF(AY63="","",VLOOKUP(AY63,'(参考様式９関係)シフト記号表（勤務時間帯）'!$D$6:$X$47,21,FALSE))</f>
        <v/>
      </c>
      <c r="AZ64" s="871">
        <f>IF($BC$3="４週",SUM(U64:AV64),IF($BC$3="暦月",SUM(U64:AY64),""))</f>
        <v>0</v>
      </c>
      <c r="BA64" s="884"/>
      <c r="BB64" s="898">
        <f>IF($BC$3="４週",AZ64/4,IF($BC$3="暦月",(AZ64/($BC$8/7)),""))</f>
        <v>0</v>
      </c>
      <c r="BC64" s="884"/>
      <c r="BD64" s="914"/>
      <c r="BE64" s="918"/>
      <c r="BF64" s="918"/>
      <c r="BG64" s="918"/>
      <c r="BH64" s="924"/>
    </row>
    <row r="65" spans="2:60" ht="20.25" customHeight="1">
      <c r="B65" s="666"/>
      <c r="C65" s="682"/>
      <c r="D65" s="696"/>
      <c r="E65" s="704"/>
      <c r="F65" s="704"/>
      <c r="G65" s="712">
        <f>C63</f>
        <v>0</v>
      </c>
      <c r="H65" s="723"/>
      <c r="I65" s="732"/>
      <c r="J65" s="738"/>
      <c r="K65" s="738"/>
      <c r="L65" s="712"/>
      <c r="M65" s="744"/>
      <c r="N65" s="749"/>
      <c r="O65" s="754"/>
      <c r="P65" s="761" t="s">
        <v>47</v>
      </c>
      <c r="Q65" s="767"/>
      <c r="R65" s="767"/>
      <c r="S65" s="778"/>
      <c r="T65" s="792"/>
      <c r="U65" s="805" t="str">
        <f>IF(U63="","",VLOOKUP(U63,'(参考様式９関係)シフト記号表（勤務時間帯）'!$D$6:$Z$47,23,FALSE))</f>
        <v/>
      </c>
      <c r="V65" s="815" t="str">
        <f>IF(V63="","",VLOOKUP(V63,'(参考様式９関係)シフト記号表（勤務時間帯）'!$D$6:$Z$47,23,FALSE))</f>
        <v/>
      </c>
      <c r="W65" s="815" t="str">
        <f>IF(W63="","",VLOOKUP(W63,'(参考様式９関係)シフト記号表（勤務時間帯）'!$D$6:$Z$47,23,FALSE))</f>
        <v/>
      </c>
      <c r="X65" s="815" t="str">
        <f>IF(X63="","",VLOOKUP(X63,'(参考様式９関係)シフト記号表（勤務時間帯）'!$D$6:$Z$47,23,FALSE))</f>
        <v/>
      </c>
      <c r="Y65" s="815" t="str">
        <f>IF(Y63="","",VLOOKUP(Y63,'(参考様式９関係)シフト記号表（勤務時間帯）'!$D$6:$Z$47,23,FALSE))</f>
        <v/>
      </c>
      <c r="Z65" s="815" t="str">
        <f>IF(Z63="","",VLOOKUP(Z63,'(参考様式９関係)シフト記号表（勤務時間帯）'!$D$6:$Z$47,23,FALSE))</f>
        <v/>
      </c>
      <c r="AA65" s="829" t="str">
        <f>IF(AA63="","",VLOOKUP(AA63,'(参考様式９関係)シフト記号表（勤務時間帯）'!$D$6:$Z$47,23,FALSE))</f>
        <v/>
      </c>
      <c r="AB65" s="805" t="str">
        <f>IF(AB63="","",VLOOKUP(AB63,'(参考様式９関係)シフト記号表（勤務時間帯）'!$D$6:$Z$47,23,FALSE))</f>
        <v/>
      </c>
      <c r="AC65" s="815" t="str">
        <f>IF(AC63="","",VLOOKUP(AC63,'(参考様式９関係)シフト記号表（勤務時間帯）'!$D$6:$Z$47,23,FALSE))</f>
        <v/>
      </c>
      <c r="AD65" s="815" t="str">
        <f>IF(AD63="","",VLOOKUP(AD63,'(参考様式９関係)シフト記号表（勤務時間帯）'!$D$6:$Z$47,23,FALSE))</f>
        <v/>
      </c>
      <c r="AE65" s="815" t="str">
        <f>IF(AE63="","",VLOOKUP(AE63,'(参考様式９関係)シフト記号表（勤務時間帯）'!$D$6:$Z$47,23,FALSE))</f>
        <v/>
      </c>
      <c r="AF65" s="815" t="str">
        <f>IF(AF63="","",VLOOKUP(AF63,'(参考様式９関係)シフト記号表（勤務時間帯）'!$D$6:$Z$47,23,FALSE))</f>
        <v/>
      </c>
      <c r="AG65" s="815" t="str">
        <f>IF(AG63="","",VLOOKUP(AG63,'(参考様式９関係)シフト記号表（勤務時間帯）'!$D$6:$Z$47,23,FALSE))</f>
        <v/>
      </c>
      <c r="AH65" s="829" t="str">
        <f>IF(AH63="","",VLOOKUP(AH63,'(参考様式９関係)シフト記号表（勤務時間帯）'!$D$6:$Z$47,23,FALSE))</f>
        <v/>
      </c>
      <c r="AI65" s="805" t="str">
        <f>IF(AI63="","",VLOOKUP(AI63,'(参考様式９関係)シフト記号表（勤務時間帯）'!$D$6:$Z$47,23,FALSE))</f>
        <v/>
      </c>
      <c r="AJ65" s="815" t="str">
        <f>IF(AJ63="","",VLOOKUP(AJ63,'(参考様式９関係)シフト記号表（勤務時間帯）'!$D$6:$Z$47,23,FALSE))</f>
        <v/>
      </c>
      <c r="AK65" s="815" t="str">
        <f>IF(AK63="","",VLOOKUP(AK63,'(参考様式９関係)シフト記号表（勤務時間帯）'!$D$6:$Z$47,23,FALSE))</f>
        <v/>
      </c>
      <c r="AL65" s="815" t="str">
        <f>IF(AL63="","",VLOOKUP(AL63,'(参考様式９関係)シフト記号表（勤務時間帯）'!$D$6:$Z$47,23,FALSE))</f>
        <v/>
      </c>
      <c r="AM65" s="815" t="str">
        <f>IF(AM63="","",VLOOKUP(AM63,'(参考様式９関係)シフト記号表（勤務時間帯）'!$D$6:$Z$47,23,FALSE))</f>
        <v/>
      </c>
      <c r="AN65" s="815" t="str">
        <f>IF(AN63="","",VLOOKUP(AN63,'(参考様式９関係)シフト記号表（勤務時間帯）'!$D$6:$Z$47,23,FALSE))</f>
        <v/>
      </c>
      <c r="AO65" s="829" t="str">
        <f>IF(AO63="","",VLOOKUP(AO63,'(参考様式９関係)シフト記号表（勤務時間帯）'!$D$6:$Z$47,23,FALSE))</f>
        <v/>
      </c>
      <c r="AP65" s="805" t="str">
        <f>IF(AP63="","",VLOOKUP(AP63,'(参考様式９関係)シフト記号表（勤務時間帯）'!$D$6:$Z$47,23,FALSE))</f>
        <v/>
      </c>
      <c r="AQ65" s="815" t="str">
        <f>IF(AQ63="","",VLOOKUP(AQ63,'(参考様式９関係)シフト記号表（勤務時間帯）'!$D$6:$Z$47,23,FALSE))</f>
        <v/>
      </c>
      <c r="AR65" s="815" t="str">
        <f>IF(AR63="","",VLOOKUP(AR63,'(参考様式９関係)シフト記号表（勤務時間帯）'!$D$6:$Z$47,23,FALSE))</f>
        <v/>
      </c>
      <c r="AS65" s="815" t="str">
        <f>IF(AS63="","",VLOOKUP(AS63,'(参考様式９関係)シフト記号表（勤務時間帯）'!$D$6:$Z$47,23,FALSE))</f>
        <v/>
      </c>
      <c r="AT65" s="815" t="str">
        <f>IF(AT63="","",VLOOKUP(AT63,'(参考様式９関係)シフト記号表（勤務時間帯）'!$D$6:$Z$47,23,FALSE))</f>
        <v/>
      </c>
      <c r="AU65" s="815" t="str">
        <f>IF(AU63="","",VLOOKUP(AU63,'(参考様式９関係)シフト記号表（勤務時間帯）'!$D$6:$Z$47,23,FALSE))</f>
        <v/>
      </c>
      <c r="AV65" s="829" t="str">
        <f>IF(AV63="","",VLOOKUP(AV63,'(参考様式９関係)シフト記号表（勤務時間帯）'!$D$6:$Z$47,23,FALSE))</f>
        <v/>
      </c>
      <c r="AW65" s="805" t="str">
        <f>IF(AW63="","",VLOOKUP(AW63,'(参考様式９関係)シフト記号表（勤務時間帯）'!$D$6:$Z$47,23,FALSE))</f>
        <v/>
      </c>
      <c r="AX65" s="815" t="str">
        <f>IF(AX63="","",VLOOKUP(AX63,'(参考様式９関係)シフト記号表（勤務時間帯）'!$D$6:$Z$47,23,FALSE))</f>
        <v/>
      </c>
      <c r="AY65" s="815" t="str">
        <f>IF(AY63="","",VLOOKUP(AY63,'(参考様式９関係)シフト記号表（勤務時間帯）'!$D$6:$Z$47,23,FALSE))</f>
        <v/>
      </c>
      <c r="AZ65" s="872">
        <f>IF($BC$3="４週",SUM(U65:AV65),IF($BC$3="暦月",SUM(U65:AY65),""))</f>
        <v>0</v>
      </c>
      <c r="BA65" s="885"/>
      <c r="BB65" s="899">
        <f>IF($BC$3="４週",AZ65/4,IF($BC$3="暦月",(AZ65/($BC$8/7)),""))</f>
        <v>0</v>
      </c>
      <c r="BC65" s="885"/>
      <c r="BD65" s="915"/>
      <c r="BE65" s="919"/>
      <c r="BF65" s="919"/>
      <c r="BG65" s="919"/>
      <c r="BH65" s="925"/>
    </row>
    <row r="66" spans="2:60" ht="20.25" customHeight="1">
      <c r="B66" s="667"/>
      <c r="C66" s="683"/>
      <c r="D66" s="697"/>
      <c r="E66" s="705"/>
      <c r="F66" s="703"/>
      <c r="G66" s="711"/>
      <c r="H66" s="725"/>
      <c r="I66" s="733"/>
      <c r="J66" s="739"/>
      <c r="K66" s="739"/>
      <c r="L66" s="713"/>
      <c r="M66" s="745"/>
      <c r="N66" s="750"/>
      <c r="O66" s="755"/>
      <c r="P66" s="762" t="s">
        <v>599</v>
      </c>
      <c r="Q66" s="768"/>
      <c r="R66" s="768"/>
      <c r="S66" s="779"/>
      <c r="T66" s="793"/>
      <c r="U66" s="806"/>
      <c r="V66" s="816"/>
      <c r="W66" s="816"/>
      <c r="X66" s="816"/>
      <c r="Y66" s="816"/>
      <c r="Z66" s="816"/>
      <c r="AA66" s="830"/>
      <c r="AB66" s="806"/>
      <c r="AC66" s="816"/>
      <c r="AD66" s="816"/>
      <c r="AE66" s="816"/>
      <c r="AF66" s="816"/>
      <c r="AG66" s="816"/>
      <c r="AH66" s="830"/>
      <c r="AI66" s="806"/>
      <c r="AJ66" s="816"/>
      <c r="AK66" s="816"/>
      <c r="AL66" s="816"/>
      <c r="AM66" s="816"/>
      <c r="AN66" s="816"/>
      <c r="AO66" s="830"/>
      <c r="AP66" s="806"/>
      <c r="AQ66" s="816"/>
      <c r="AR66" s="816"/>
      <c r="AS66" s="816"/>
      <c r="AT66" s="816"/>
      <c r="AU66" s="816"/>
      <c r="AV66" s="830"/>
      <c r="AW66" s="806"/>
      <c r="AX66" s="816"/>
      <c r="AY66" s="816"/>
      <c r="AZ66" s="873"/>
      <c r="BA66" s="886"/>
      <c r="BB66" s="900"/>
      <c r="BC66" s="886"/>
      <c r="BD66" s="916"/>
      <c r="BE66" s="920"/>
      <c r="BF66" s="920"/>
      <c r="BG66" s="920"/>
      <c r="BH66" s="926"/>
    </row>
    <row r="67" spans="2:60" ht="20.25" customHeight="1">
      <c r="B67" s="665">
        <f>B64+1</f>
        <v>16</v>
      </c>
      <c r="C67" s="681"/>
      <c r="D67" s="695"/>
      <c r="E67" s="703"/>
      <c r="F67" s="703">
        <f>C66</f>
        <v>0</v>
      </c>
      <c r="G67" s="711"/>
      <c r="H67" s="722"/>
      <c r="I67" s="731"/>
      <c r="J67" s="737"/>
      <c r="K67" s="737"/>
      <c r="L67" s="711"/>
      <c r="M67" s="743"/>
      <c r="N67" s="748"/>
      <c r="O67" s="753"/>
      <c r="P67" s="759" t="s">
        <v>600</v>
      </c>
      <c r="Q67" s="765"/>
      <c r="R67" s="765"/>
      <c r="S67" s="773"/>
      <c r="T67" s="786"/>
      <c r="U67" s="804" t="str">
        <f>IF(U66="","",VLOOKUP(U66,'(参考様式９関係)シフト記号表（勤務時間帯）'!$D$6:$X$47,21,FALSE))</f>
        <v/>
      </c>
      <c r="V67" s="814" t="str">
        <f>IF(V66="","",VLOOKUP(V66,'(参考様式９関係)シフト記号表（勤務時間帯）'!$D$6:$X$47,21,FALSE))</f>
        <v/>
      </c>
      <c r="W67" s="814" t="str">
        <f>IF(W66="","",VLOOKUP(W66,'(参考様式９関係)シフト記号表（勤務時間帯）'!$D$6:$X$47,21,FALSE))</f>
        <v/>
      </c>
      <c r="X67" s="814" t="str">
        <f>IF(X66="","",VLOOKUP(X66,'(参考様式９関係)シフト記号表（勤務時間帯）'!$D$6:$X$47,21,FALSE))</f>
        <v/>
      </c>
      <c r="Y67" s="814" t="str">
        <f>IF(Y66="","",VLOOKUP(Y66,'(参考様式９関係)シフト記号表（勤務時間帯）'!$D$6:$X$47,21,FALSE))</f>
        <v/>
      </c>
      <c r="Z67" s="814" t="str">
        <f>IF(Z66="","",VLOOKUP(Z66,'(参考様式９関係)シフト記号表（勤務時間帯）'!$D$6:$X$47,21,FALSE))</f>
        <v/>
      </c>
      <c r="AA67" s="828" t="str">
        <f>IF(AA66="","",VLOOKUP(AA66,'(参考様式９関係)シフト記号表（勤務時間帯）'!$D$6:$X$47,21,FALSE))</f>
        <v/>
      </c>
      <c r="AB67" s="804" t="str">
        <f>IF(AB66="","",VLOOKUP(AB66,'(参考様式９関係)シフト記号表（勤務時間帯）'!$D$6:$X$47,21,FALSE))</f>
        <v/>
      </c>
      <c r="AC67" s="814" t="str">
        <f>IF(AC66="","",VLOOKUP(AC66,'(参考様式９関係)シフト記号表（勤務時間帯）'!$D$6:$X$47,21,FALSE))</f>
        <v/>
      </c>
      <c r="AD67" s="814" t="str">
        <f>IF(AD66="","",VLOOKUP(AD66,'(参考様式９関係)シフト記号表（勤務時間帯）'!$D$6:$X$47,21,FALSE))</f>
        <v/>
      </c>
      <c r="AE67" s="814" t="str">
        <f>IF(AE66="","",VLOOKUP(AE66,'(参考様式９関係)シフト記号表（勤務時間帯）'!$D$6:$X$47,21,FALSE))</f>
        <v/>
      </c>
      <c r="AF67" s="814" t="str">
        <f>IF(AF66="","",VLOOKUP(AF66,'(参考様式９関係)シフト記号表（勤務時間帯）'!$D$6:$X$47,21,FALSE))</f>
        <v/>
      </c>
      <c r="AG67" s="814" t="str">
        <f>IF(AG66="","",VLOOKUP(AG66,'(参考様式９関係)シフト記号表（勤務時間帯）'!$D$6:$X$47,21,FALSE))</f>
        <v/>
      </c>
      <c r="AH67" s="828" t="str">
        <f>IF(AH66="","",VLOOKUP(AH66,'(参考様式９関係)シフト記号表（勤務時間帯）'!$D$6:$X$47,21,FALSE))</f>
        <v/>
      </c>
      <c r="AI67" s="804" t="str">
        <f>IF(AI66="","",VLOOKUP(AI66,'(参考様式９関係)シフト記号表（勤務時間帯）'!$D$6:$X$47,21,FALSE))</f>
        <v/>
      </c>
      <c r="AJ67" s="814" t="str">
        <f>IF(AJ66="","",VLOOKUP(AJ66,'(参考様式９関係)シフト記号表（勤務時間帯）'!$D$6:$X$47,21,FALSE))</f>
        <v/>
      </c>
      <c r="AK67" s="814" t="str">
        <f>IF(AK66="","",VLOOKUP(AK66,'(参考様式９関係)シフト記号表（勤務時間帯）'!$D$6:$X$47,21,FALSE))</f>
        <v/>
      </c>
      <c r="AL67" s="814" t="str">
        <f>IF(AL66="","",VLOOKUP(AL66,'(参考様式９関係)シフト記号表（勤務時間帯）'!$D$6:$X$47,21,FALSE))</f>
        <v/>
      </c>
      <c r="AM67" s="814" t="str">
        <f>IF(AM66="","",VLOOKUP(AM66,'(参考様式９関係)シフト記号表（勤務時間帯）'!$D$6:$X$47,21,FALSE))</f>
        <v/>
      </c>
      <c r="AN67" s="814" t="str">
        <f>IF(AN66="","",VLOOKUP(AN66,'(参考様式９関係)シフト記号表（勤務時間帯）'!$D$6:$X$47,21,FALSE))</f>
        <v/>
      </c>
      <c r="AO67" s="828" t="str">
        <f>IF(AO66="","",VLOOKUP(AO66,'(参考様式９関係)シフト記号表（勤務時間帯）'!$D$6:$X$47,21,FALSE))</f>
        <v/>
      </c>
      <c r="AP67" s="804" t="str">
        <f>IF(AP66="","",VLOOKUP(AP66,'(参考様式９関係)シフト記号表（勤務時間帯）'!$D$6:$X$47,21,FALSE))</f>
        <v/>
      </c>
      <c r="AQ67" s="814" t="str">
        <f>IF(AQ66="","",VLOOKUP(AQ66,'(参考様式９関係)シフト記号表（勤務時間帯）'!$D$6:$X$47,21,FALSE))</f>
        <v/>
      </c>
      <c r="AR67" s="814" t="str">
        <f>IF(AR66="","",VLOOKUP(AR66,'(参考様式９関係)シフト記号表（勤務時間帯）'!$D$6:$X$47,21,FALSE))</f>
        <v/>
      </c>
      <c r="AS67" s="814" t="str">
        <f>IF(AS66="","",VLOOKUP(AS66,'(参考様式９関係)シフト記号表（勤務時間帯）'!$D$6:$X$47,21,FALSE))</f>
        <v/>
      </c>
      <c r="AT67" s="814" t="str">
        <f>IF(AT66="","",VLOOKUP(AT66,'(参考様式９関係)シフト記号表（勤務時間帯）'!$D$6:$X$47,21,FALSE))</f>
        <v/>
      </c>
      <c r="AU67" s="814" t="str">
        <f>IF(AU66="","",VLOOKUP(AU66,'(参考様式９関係)シフト記号表（勤務時間帯）'!$D$6:$X$47,21,FALSE))</f>
        <v/>
      </c>
      <c r="AV67" s="828" t="str">
        <f>IF(AV66="","",VLOOKUP(AV66,'(参考様式９関係)シフト記号表（勤務時間帯）'!$D$6:$X$47,21,FALSE))</f>
        <v/>
      </c>
      <c r="AW67" s="804" t="str">
        <f>IF(AW66="","",VLOOKUP(AW66,'(参考様式９関係)シフト記号表（勤務時間帯）'!$D$6:$X$47,21,FALSE))</f>
        <v/>
      </c>
      <c r="AX67" s="814" t="str">
        <f>IF(AX66="","",VLOOKUP(AX66,'(参考様式９関係)シフト記号表（勤務時間帯）'!$D$6:$X$47,21,FALSE))</f>
        <v/>
      </c>
      <c r="AY67" s="814" t="str">
        <f>IF(AY66="","",VLOOKUP(AY66,'(参考様式９関係)シフト記号表（勤務時間帯）'!$D$6:$X$47,21,FALSE))</f>
        <v/>
      </c>
      <c r="AZ67" s="871">
        <f>IF($BC$3="４週",SUM(U67:AV67),IF($BC$3="暦月",SUM(U67:AY67),""))</f>
        <v>0</v>
      </c>
      <c r="BA67" s="884"/>
      <c r="BB67" s="898">
        <f>IF($BC$3="４週",AZ67/4,IF($BC$3="暦月",(AZ67/($BC$8/7)),""))</f>
        <v>0</v>
      </c>
      <c r="BC67" s="884"/>
      <c r="BD67" s="914"/>
      <c r="BE67" s="918"/>
      <c r="BF67" s="918"/>
      <c r="BG67" s="918"/>
      <c r="BH67" s="924"/>
    </row>
    <row r="68" spans="2:60" ht="20.25" customHeight="1">
      <c r="B68" s="665"/>
      <c r="C68" s="684"/>
      <c r="D68" s="698"/>
      <c r="E68" s="706"/>
      <c r="F68" s="706"/>
      <c r="G68" s="714">
        <f>C66</f>
        <v>0</v>
      </c>
      <c r="H68" s="726"/>
      <c r="I68" s="734"/>
      <c r="J68" s="740"/>
      <c r="K68" s="740"/>
      <c r="L68" s="714"/>
      <c r="M68" s="746"/>
      <c r="N68" s="751"/>
      <c r="O68" s="756"/>
      <c r="P68" s="763" t="s">
        <v>47</v>
      </c>
      <c r="Q68" s="769"/>
      <c r="R68" s="769"/>
      <c r="S68" s="780"/>
      <c r="T68" s="794"/>
      <c r="U68" s="805" t="str">
        <f>IF(U66="","",VLOOKUP(U66,'(参考様式９関係)シフト記号表（勤務時間帯）'!$D$6:$Z$47,23,FALSE))</f>
        <v/>
      </c>
      <c r="V68" s="815" t="str">
        <f>IF(V66="","",VLOOKUP(V66,'(参考様式９関係)シフト記号表（勤務時間帯）'!$D$6:$Z$47,23,FALSE))</f>
        <v/>
      </c>
      <c r="W68" s="815" t="str">
        <f>IF(W66="","",VLOOKUP(W66,'(参考様式９関係)シフト記号表（勤務時間帯）'!$D$6:$Z$47,23,FALSE))</f>
        <v/>
      </c>
      <c r="X68" s="815" t="str">
        <f>IF(X66="","",VLOOKUP(X66,'(参考様式９関係)シフト記号表（勤務時間帯）'!$D$6:$Z$47,23,FALSE))</f>
        <v/>
      </c>
      <c r="Y68" s="815" t="str">
        <f>IF(Y66="","",VLOOKUP(Y66,'(参考様式９関係)シフト記号表（勤務時間帯）'!$D$6:$Z$47,23,FALSE))</f>
        <v/>
      </c>
      <c r="Z68" s="815" t="str">
        <f>IF(Z66="","",VLOOKUP(Z66,'(参考様式９関係)シフト記号表（勤務時間帯）'!$D$6:$Z$47,23,FALSE))</f>
        <v/>
      </c>
      <c r="AA68" s="829" t="str">
        <f>IF(AA66="","",VLOOKUP(AA66,'(参考様式９関係)シフト記号表（勤務時間帯）'!$D$6:$Z$47,23,FALSE))</f>
        <v/>
      </c>
      <c r="AB68" s="805" t="str">
        <f>IF(AB66="","",VLOOKUP(AB66,'(参考様式９関係)シフト記号表（勤務時間帯）'!$D$6:$Z$47,23,FALSE))</f>
        <v/>
      </c>
      <c r="AC68" s="815" t="str">
        <f>IF(AC66="","",VLOOKUP(AC66,'(参考様式９関係)シフト記号表（勤務時間帯）'!$D$6:$Z$47,23,FALSE))</f>
        <v/>
      </c>
      <c r="AD68" s="815" t="str">
        <f>IF(AD66="","",VLOOKUP(AD66,'(参考様式９関係)シフト記号表（勤務時間帯）'!$D$6:$Z$47,23,FALSE))</f>
        <v/>
      </c>
      <c r="AE68" s="815" t="str">
        <f>IF(AE66="","",VLOOKUP(AE66,'(参考様式９関係)シフト記号表（勤務時間帯）'!$D$6:$Z$47,23,FALSE))</f>
        <v/>
      </c>
      <c r="AF68" s="815" t="str">
        <f>IF(AF66="","",VLOOKUP(AF66,'(参考様式９関係)シフト記号表（勤務時間帯）'!$D$6:$Z$47,23,FALSE))</f>
        <v/>
      </c>
      <c r="AG68" s="815" t="str">
        <f>IF(AG66="","",VLOOKUP(AG66,'(参考様式９関係)シフト記号表（勤務時間帯）'!$D$6:$Z$47,23,FALSE))</f>
        <v/>
      </c>
      <c r="AH68" s="829" t="str">
        <f>IF(AH66="","",VLOOKUP(AH66,'(参考様式９関係)シフト記号表（勤務時間帯）'!$D$6:$Z$47,23,FALSE))</f>
        <v/>
      </c>
      <c r="AI68" s="805" t="str">
        <f>IF(AI66="","",VLOOKUP(AI66,'(参考様式９関係)シフト記号表（勤務時間帯）'!$D$6:$Z$47,23,FALSE))</f>
        <v/>
      </c>
      <c r="AJ68" s="815" t="str">
        <f>IF(AJ66="","",VLOOKUP(AJ66,'(参考様式９関係)シフト記号表（勤務時間帯）'!$D$6:$Z$47,23,FALSE))</f>
        <v/>
      </c>
      <c r="AK68" s="815" t="str">
        <f>IF(AK66="","",VLOOKUP(AK66,'(参考様式９関係)シフト記号表（勤務時間帯）'!$D$6:$Z$47,23,FALSE))</f>
        <v/>
      </c>
      <c r="AL68" s="815" t="str">
        <f>IF(AL66="","",VLOOKUP(AL66,'(参考様式９関係)シフト記号表（勤務時間帯）'!$D$6:$Z$47,23,FALSE))</f>
        <v/>
      </c>
      <c r="AM68" s="815" t="str">
        <f>IF(AM66="","",VLOOKUP(AM66,'(参考様式９関係)シフト記号表（勤務時間帯）'!$D$6:$Z$47,23,FALSE))</f>
        <v/>
      </c>
      <c r="AN68" s="815" t="str">
        <f>IF(AN66="","",VLOOKUP(AN66,'(参考様式９関係)シフト記号表（勤務時間帯）'!$D$6:$Z$47,23,FALSE))</f>
        <v/>
      </c>
      <c r="AO68" s="829" t="str">
        <f>IF(AO66="","",VLOOKUP(AO66,'(参考様式９関係)シフト記号表（勤務時間帯）'!$D$6:$Z$47,23,FALSE))</f>
        <v/>
      </c>
      <c r="AP68" s="805" t="str">
        <f>IF(AP66="","",VLOOKUP(AP66,'(参考様式９関係)シフト記号表（勤務時間帯）'!$D$6:$Z$47,23,FALSE))</f>
        <v/>
      </c>
      <c r="AQ68" s="815" t="str">
        <f>IF(AQ66="","",VLOOKUP(AQ66,'(参考様式９関係)シフト記号表（勤務時間帯）'!$D$6:$Z$47,23,FALSE))</f>
        <v/>
      </c>
      <c r="AR68" s="815" t="str">
        <f>IF(AR66="","",VLOOKUP(AR66,'(参考様式９関係)シフト記号表（勤務時間帯）'!$D$6:$Z$47,23,FALSE))</f>
        <v/>
      </c>
      <c r="AS68" s="815" t="str">
        <f>IF(AS66="","",VLOOKUP(AS66,'(参考様式９関係)シフト記号表（勤務時間帯）'!$D$6:$Z$47,23,FALSE))</f>
        <v/>
      </c>
      <c r="AT68" s="815" t="str">
        <f>IF(AT66="","",VLOOKUP(AT66,'(参考様式９関係)シフト記号表（勤務時間帯）'!$D$6:$Z$47,23,FALSE))</f>
        <v/>
      </c>
      <c r="AU68" s="815" t="str">
        <f>IF(AU66="","",VLOOKUP(AU66,'(参考様式９関係)シフト記号表（勤務時間帯）'!$D$6:$Z$47,23,FALSE))</f>
        <v/>
      </c>
      <c r="AV68" s="829" t="str">
        <f>IF(AV66="","",VLOOKUP(AV66,'(参考様式９関係)シフト記号表（勤務時間帯）'!$D$6:$Z$47,23,FALSE))</f>
        <v/>
      </c>
      <c r="AW68" s="805" t="str">
        <f>IF(AW66="","",VLOOKUP(AW66,'(参考様式９関係)シフト記号表（勤務時間帯）'!$D$6:$Z$47,23,FALSE))</f>
        <v/>
      </c>
      <c r="AX68" s="815" t="str">
        <f>IF(AX66="","",VLOOKUP(AX66,'(参考様式９関係)シフト記号表（勤務時間帯）'!$D$6:$Z$47,23,FALSE))</f>
        <v/>
      </c>
      <c r="AY68" s="815" t="str">
        <f>IF(AY66="","",VLOOKUP(AY66,'(参考様式９関係)シフト記号表（勤務時間帯）'!$D$6:$Z$47,23,FALSE))</f>
        <v/>
      </c>
      <c r="AZ68" s="872">
        <f>IF($BC$3="４週",SUM(U68:AV68),IF($BC$3="暦月",SUM(U68:AY68),""))</f>
        <v>0</v>
      </c>
      <c r="BA68" s="885"/>
      <c r="BB68" s="899">
        <f>IF($BC$3="４週",AZ68/4,IF($BC$3="暦月",(AZ68/($BC$8/7)),""))</f>
        <v>0</v>
      </c>
      <c r="BC68" s="885"/>
      <c r="BD68" s="914"/>
      <c r="BE68" s="918"/>
      <c r="BF68" s="918"/>
      <c r="BG68" s="918"/>
      <c r="BH68" s="924"/>
    </row>
    <row r="69" spans="2:60" ht="20.25" customHeight="1">
      <c r="B69" s="668" t="s">
        <v>560</v>
      </c>
      <c r="C69" s="685"/>
      <c r="D69" s="685"/>
      <c r="E69" s="685"/>
      <c r="F69" s="685"/>
      <c r="G69" s="685"/>
      <c r="H69" s="685"/>
      <c r="I69" s="685"/>
      <c r="J69" s="685"/>
      <c r="K69" s="685"/>
      <c r="L69" s="685"/>
      <c r="M69" s="685"/>
      <c r="N69" s="685"/>
      <c r="O69" s="685"/>
      <c r="P69" s="685"/>
      <c r="Q69" s="685"/>
      <c r="R69" s="685"/>
      <c r="S69" s="685"/>
      <c r="T69" s="795"/>
      <c r="U69" s="807"/>
      <c r="V69" s="817"/>
      <c r="W69" s="817"/>
      <c r="X69" s="817"/>
      <c r="Y69" s="817"/>
      <c r="Z69" s="817"/>
      <c r="AA69" s="831"/>
      <c r="AB69" s="841"/>
      <c r="AC69" s="817"/>
      <c r="AD69" s="817"/>
      <c r="AE69" s="817"/>
      <c r="AF69" s="817"/>
      <c r="AG69" s="817"/>
      <c r="AH69" s="831"/>
      <c r="AI69" s="841"/>
      <c r="AJ69" s="817"/>
      <c r="AK69" s="817"/>
      <c r="AL69" s="817"/>
      <c r="AM69" s="817"/>
      <c r="AN69" s="817"/>
      <c r="AO69" s="831"/>
      <c r="AP69" s="841"/>
      <c r="AQ69" s="817"/>
      <c r="AR69" s="817"/>
      <c r="AS69" s="817"/>
      <c r="AT69" s="817"/>
      <c r="AU69" s="817"/>
      <c r="AV69" s="831"/>
      <c r="AW69" s="841"/>
      <c r="AX69" s="817"/>
      <c r="AY69" s="863"/>
      <c r="AZ69" s="874"/>
      <c r="BA69" s="887"/>
      <c r="BB69" s="901"/>
      <c r="BC69" s="907"/>
      <c r="BD69" s="907"/>
      <c r="BE69" s="907"/>
      <c r="BF69" s="907"/>
      <c r="BG69" s="907"/>
      <c r="BH69" s="927"/>
    </row>
    <row r="70" spans="2:60" ht="20.25" customHeight="1">
      <c r="B70" s="669" t="s">
        <v>585</v>
      </c>
      <c r="C70" s="686"/>
      <c r="D70" s="686"/>
      <c r="E70" s="686"/>
      <c r="F70" s="686"/>
      <c r="G70" s="686"/>
      <c r="H70" s="686"/>
      <c r="I70" s="686"/>
      <c r="J70" s="686"/>
      <c r="K70" s="686"/>
      <c r="L70" s="686"/>
      <c r="M70" s="686"/>
      <c r="N70" s="686"/>
      <c r="O70" s="686"/>
      <c r="P70" s="686"/>
      <c r="Q70" s="686"/>
      <c r="R70" s="686"/>
      <c r="S70" s="686"/>
      <c r="T70" s="796"/>
      <c r="U70" s="808"/>
      <c r="V70" s="818"/>
      <c r="W70" s="818"/>
      <c r="X70" s="818"/>
      <c r="Y70" s="818"/>
      <c r="Z70" s="818"/>
      <c r="AA70" s="832"/>
      <c r="AB70" s="842"/>
      <c r="AC70" s="818"/>
      <c r="AD70" s="818"/>
      <c r="AE70" s="818"/>
      <c r="AF70" s="818"/>
      <c r="AG70" s="818"/>
      <c r="AH70" s="832"/>
      <c r="AI70" s="842"/>
      <c r="AJ70" s="818"/>
      <c r="AK70" s="818"/>
      <c r="AL70" s="818"/>
      <c r="AM70" s="818"/>
      <c r="AN70" s="818"/>
      <c r="AO70" s="832"/>
      <c r="AP70" s="842"/>
      <c r="AQ70" s="818"/>
      <c r="AR70" s="818"/>
      <c r="AS70" s="818"/>
      <c r="AT70" s="818"/>
      <c r="AU70" s="818"/>
      <c r="AV70" s="832"/>
      <c r="AW70" s="842"/>
      <c r="AX70" s="818"/>
      <c r="AY70" s="864"/>
      <c r="AZ70" s="875"/>
      <c r="BA70" s="888"/>
      <c r="BB70" s="902"/>
      <c r="BC70" s="908"/>
      <c r="BD70" s="908"/>
      <c r="BE70" s="908"/>
      <c r="BF70" s="908"/>
      <c r="BG70" s="908"/>
      <c r="BH70" s="928"/>
    </row>
    <row r="71" spans="2:60" ht="20.25" customHeight="1">
      <c r="B71" s="669" t="s">
        <v>586</v>
      </c>
      <c r="C71" s="686"/>
      <c r="D71" s="686"/>
      <c r="E71" s="686"/>
      <c r="F71" s="686"/>
      <c r="G71" s="686"/>
      <c r="H71" s="686"/>
      <c r="I71" s="686"/>
      <c r="J71" s="686"/>
      <c r="K71" s="686"/>
      <c r="L71" s="686"/>
      <c r="M71" s="686"/>
      <c r="N71" s="686"/>
      <c r="O71" s="686"/>
      <c r="P71" s="686"/>
      <c r="Q71" s="686"/>
      <c r="R71" s="686"/>
      <c r="S71" s="686"/>
      <c r="T71" s="796"/>
      <c r="U71" s="808"/>
      <c r="V71" s="818"/>
      <c r="W71" s="818"/>
      <c r="X71" s="818"/>
      <c r="Y71" s="818"/>
      <c r="Z71" s="818"/>
      <c r="AA71" s="833"/>
      <c r="AB71" s="843"/>
      <c r="AC71" s="818"/>
      <c r="AD71" s="818"/>
      <c r="AE71" s="818"/>
      <c r="AF71" s="818"/>
      <c r="AG71" s="818"/>
      <c r="AH71" s="833"/>
      <c r="AI71" s="843"/>
      <c r="AJ71" s="818"/>
      <c r="AK71" s="818"/>
      <c r="AL71" s="818"/>
      <c r="AM71" s="818"/>
      <c r="AN71" s="818"/>
      <c r="AO71" s="833"/>
      <c r="AP71" s="843"/>
      <c r="AQ71" s="818"/>
      <c r="AR71" s="818"/>
      <c r="AS71" s="818"/>
      <c r="AT71" s="818"/>
      <c r="AU71" s="818"/>
      <c r="AV71" s="833"/>
      <c r="AW71" s="843"/>
      <c r="AX71" s="818"/>
      <c r="AY71" s="864"/>
      <c r="AZ71" s="875"/>
      <c r="BA71" s="888"/>
      <c r="BB71" s="902"/>
      <c r="BC71" s="908"/>
      <c r="BD71" s="908"/>
      <c r="BE71" s="908"/>
      <c r="BF71" s="908"/>
      <c r="BG71" s="908"/>
      <c r="BH71" s="928"/>
    </row>
    <row r="72" spans="2:60" ht="20.25" customHeight="1">
      <c r="B72" s="669" t="s">
        <v>587</v>
      </c>
      <c r="C72" s="686"/>
      <c r="D72" s="686"/>
      <c r="E72" s="686"/>
      <c r="F72" s="686"/>
      <c r="G72" s="686"/>
      <c r="H72" s="686"/>
      <c r="I72" s="686"/>
      <c r="J72" s="686"/>
      <c r="K72" s="686"/>
      <c r="L72" s="686"/>
      <c r="M72" s="686"/>
      <c r="N72" s="686"/>
      <c r="O72" s="686"/>
      <c r="P72" s="686"/>
      <c r="Q72" s="686"/>
      <c r="R72" s="686"/>
      <c r="S72" s="686"/>
      <c r="T72" s="796"/>
      <c r="U72" s="808"/>
      <c r="V72" s="818"/>
      <c r="W72" s="818"/>
      <c r="X72" s="818"/>
      <c r="Y72" s="818"/>
      <c r="Z72" s="818"/>
      <c r="AA72" s="833"/>
      <c r="AB72" s="843"/>
      <c r="AC72" s="818"/>
      <c r="AD72" s="818"/>
      <c r="AE72" s="818"/>
      <c r="AF72" s="818"/>
      <c r="AG72" s="818"/>
      <c r="AH72" s="833"/>
      <c r="AI72" s="843"/>
      <c r="AJ72" s="818"/>
      <c r="AK72" s="818"/>
      <c r="AL72" s="818"/>
      <c r="AM72" s="818"/>
      <c r="AN72" s="818"/>
      <c r="AO72" s="833"/>
      <c r="AP72" s="843"/>
      <c r="AQ72" s="818"/>
      <c r="AR72" s="818"/>
      <c r="AS72" s="818"/>
      <c r="AT72" s="818"/>
      <c r="AU72" s="818"/>
      <c r="AV72" s="833"/>
      <c r="AW72" s="843"/>
      <c r="AX72" s="818"/>
      <c r="AY72" s="864"/>
      <c r="AZ72" s="876"/>
      <c r="BA72" s="889"/>
      <c r="BB72" s="902"/>
      <c r="BC72" s="908"/>
      <c r="BD72" s="908"/>
      <c r="BE72" s="908"/>
      <c r="BF72" s="908"/>
      <c r="BG72" s="908"/>
      <c r="BH72" s="928"/>
    </row>
    <row r="73" spans="2:60" ht="20.25" customHeight="1">
      <c r="B73" s="669" t="s">
        <v>588</v>
      </c>
      <c r="C73" s="686"/>
      <c r="D73" s="686"/>
      <c r="E73" s="686"/>
      <c r="F73" s="686"/>
      <c r="G73" s="686"/>
      <c r="H73" s="686"/>
      <c r="I73" s="686"/>
      <c r="J73" s="686"/>
      <c r="K73" s="686"/>
      <c r="L73" s="686"/>
      <c r="M73" s="686"/>
      <c r="N73" s="686"/>
      <c r="O73" s="686"/>
      <c r="P73" s="686"/>
      <c r="Q73" s="686"/>
      <c r="R73" s="686"/>
      <c r="S73" s="686"/>
      <c r="T73" s="796"/>
      <c r="U73" s="809" t="str">
        <f t="shared" ref="U73:AY73" si="1">IF(SUMIF($F$21:$F$68,"介護従業者",U21:U68)=0,"",SUMIF($F$21:$F$68,"介護従業者",U21:U68))</f>
        <v/>
      </c>
      <c r="V73" s="819" t="str">
        <f t="shared" si="1"/>
        <v/>
      </c>
      <c r="W73" s="819" t="str">
        <f t="shared" si="1"/>
        <v/>
      </c>
      <c r="X73" s="819" t="str">
        <f t="shared" si="1"/>
        <v/>
      </c>
      <c r="Y73" s="819" t="str">
        <f t="shared" si="1"/>
        <v/>
      </c>
      <c r="Z73" s="819" t="str">
        <f t="shared" si="1"/>
        <v/>
      </c>
      <c r="AA73" s="834" t="str">
        <f t="shared" si="1"/>
        <v/>
      </c>
      <c r="AB73" s="809" t="str">
        <f t="shared" si="1"/>
        <v/>
      </c>
      <c r="AC73" s="819" t="str">
        <f t="shared" si="1"/>
        <v/>
      </c>
      <c r="AD73" s="819" t="str">
        <f t="shared" si="1"/>
        <v/>
      </c>
      <c r="AE73" s="819" t="str">
        <f t="shared" si="1"/>
        <v/>
      </c>
      <c r="AF73" s="819" t="str">
        <f t="shared" si="1"/>
        <v/>
      </c>
      <c r="AG73" s="819" t="str">
        <f t="shared" si="1"/>
        <v/>
      </c>
      <c r="AH73" s="834" t="str">
        <f t="shared" si="1"/>
        <v/>
      </c>
      <c r="AI73" s="809" t="str">
        <f t="shared" si="1"/>
        <v/>
      </c>
      <c r="AJ73" s="819" t="str">
        <f t="shared" si="1"/>
        <v/>
      </c>
      <c r="AK73" s="819" t="str">
        <f t="shared" si="1"/>
        <v/>
      </c>
      <c r="AL73" s="819" t="str">
        <f t="shared" si="1"/>
        <v/>
      </c>
      <c r="AM73" s="819" t="str">
        <f t="shared" si="1"/>
        <v/>
      </c>
      <c r="AN73" s="819" t="str">
        <f t="shared" si="1"/>
        <v/>
      </c>
      <c r="AO73" s="834" t="str">
        <f t="shared" si="1"/>
        <v/>
      </c>
      <c r="AP73" s="809" t="str">
        <f t="shared" si="1"/>
        <v/>
      </c>
      <c r="AQ73" s="819" t="str">
        <f t="shared" si="1"/>
        <v/>
      </c>
      <c r="AR73" s="819" t="str">
        <f t="shared" si="1"/>
        <v/>
      </c>
      <c r="AS73" s="819" t="str">
        <f t="shared" si="1"/>
        <v/>
      </c>
      <c r="AT73" s="819" t="str">
        <f t="shared" si="1"/>
        <v/>
      </c>
      <c r="AU73" s="819" t="str">
        <f t="shared" si="1"/>
        <v/>
      </c>
      <c r="AV73" s="834" t="str">
        <f t="shared" si="1"/>
        <v/>
      </c>
      <c r="AW73" s="809" t="str">
        <f t="shared" si="1"/>
        <v/>
      </c>
      <c r="AX73" s="819" t="str">
        <f t="shared" si="1"/>
        <v/>
      </c>
      <c r="AY73" s="819" t="str">
        <f t="shared" si="1"/>
        <v/>
      </c>
      <c r="AZ73" s="877">
        <f>IF($BC$3="４週",SUM(U73:AV73),IF($BC$3="暦月",SUM(U73:AY73),""))</f>
        <v>0</v>
      </c>
      <c r="BA73" s="890"/>
      <c r="BB73" s="902"/>
      <c r="BC73" s="908"/>
      <c r="BD73" s="908"/>
      <c r="BE73" s="908"/>
      <c r="BF73" s="908"/>
      <c r="BG73" s="908"/>
      <c r="BH73" s="928"/>
    </row>
    <row r="74" spans="2:60" ht="20.25" customHeight="1">
      <c r="B74" s="670" t="s">
        <v>548</v>
      </c>
      <c r="C74" s="687"/>
      <c r="D74" s="687"/>
      <c r="E74" s="687"/>
      <c r="F74" s="687"/>
      <c r="G74" s="687"/>
      <c r="H74" s="687"/>
      <c r="I74" s="687"/>
      <c r="J74" s="687"/>
      <c r="K74" s="687"/>
      <c r="L74" s="687"/>
      <c r="M74" s="687"/>
      <c r="N74" s="687"/>
      <c r="O74" s="687"/>
      <c r="P74" s="687"/>
      <c r="Q74" s="687"/>
      <c r="R74" s="687"/>
      <c r="S74" s="687"/>
      <c r="T74" s="797"/>
      <c r="U74" s="810" t="str">
        <f t="shared" ref="U74:AY74" si="2">IF(SUMIF($G$21:$G$68,"介護従業者",U21:U68)=0,"",SUMIF($G$21:$G$68,"介護従業者",U21:U68))</f>
        <v/>
      </c>
      <c r="V74" s="820" t="str">
        <f t="shared" si="2"/>
        <v/>
      </c>
      <c r="W74" s="820" t="str">
        <f t="shared" si="2"/>
        <v/>
      </c>
      <c r="X74" s="820" t="str">
        <f t="shared" si="2"/>
        <v/>
      </c>
      <c r="Y74" s="820" t="str">
        <f t="shared" si="2"/>
        <v/>
      </c>
      <c r="Z74" s="820" t="str">
        <f t="shared" si="2"/>
        <v/>
      </c>
      <c r="AA74" s="835" t="str">
        <f t="shared" si="2"/>
        <v/>
      </c>
      <c r="AB74" s="844" t="str">
        <f t="shared" si="2"/>
        <v/>
      </c>
      <c r="AC74" s="820" t="str">
        <f t="shared" si="2"/>
        <v/>
      </c>
      <c r="AD74" s="820" t="str">
        <f t="shared" si="2"/>
        <v/>
      </c>
      <c r="AE74" s="820" t="str">
        <f t="shared" si="2"/>
        <v/>
      </c>
      <c r="AF74" s="820" t="str">
        <f t="shared" si="2"/>
        <v/>
      </c>
      <c r="AG74" s="820" t="str">
        <f t="shared" si="2"/>
        <v/>
      </c>
      <c r="AH74" s="835" t="str">
        <f t="shared" si="2"/>
        <v/>
      </c>
      <c r="AI74" s="844" t="str">
        <f t="shared" si="2"/>
        <v/>
      </c>
      <c r="AJ74" s="820" t="str">
        <f t="shared" si="2"/>
        <v/>
      </c>
      <c r="AK74" s="820" t="str">
        <f t="shared" si="2"/>
        <v/>
      </c>
      <c r="AL74" s="820" t="str">
        <f t="shared" si="2"/>
        <v/>
      </c>
      <c r="AM74" s="820" t="str">
        <f t="shared" si="2"/>
        <v/>
      </c>
      <c r="AN74" s="820" t="str">
        <f t="shared" si="2"/>
        <v/>
      </c>
      <c r="AO74" s="835" t="str">
        <f t="shared" si="2"/>
        <v/>
      </c>
      <c r="AP74" s="844" t="str">
        <f t="shared" si="2"/>
        <v/>
      </c>
      <c r="AQ74" s="820" t="str">
        <f t="shared" si="2"/>
        <v/>
      </c>
      <c r="AR74" s="820" t="str">
        <f t="shared" si="2"/>
        <v/>
      </c>
      <c r="AS74" s="820" t="str">
        <f t="shared" si="2"/>
        <v/>
      </c>
      <c r="AT74" s="820" t="str">
        <f t="shared" si="2"/>
        <v/>
      </c>
      <c r="AU74" s="820" t="str">
        <f t="shared" si="2"/>
        <v/>
      </c>
      <c r="AV74" s="835" t="str">
        <f t="shared" si="2"/>
        <v/>
      </c>
      <c r="AW74" s="844" t="str">
        <f t="shared" si="2"/>
        <v/>
      </c>
      <c r="AX74" s="820" t="str">
        <f t="shared" si="2"/>
        <v/>
      </c>
      <c r="AY74" s="865" t="str">
        <f t="shared" si="2"/>
        <v/>
      </c>
      <c r="AZ74" s="878">
        <f>IF($BC$3="４週",SUM(U74:AV74),IF($BC$3="暦月",SUM(U74:AY74),""))</f>
        <v>0</v>
      </c>
      <c r="BA74" s="891"/>
      <c r="BB74" s="903"/>
      <c r="BC74" s="909"/>
      <c r="BD74" s="909"/>
      <c r="BE74" s="909"/>
      <c r="BF74" s="909"/>
      <c r="BG74" s="909"/>
      <c r="BH74" s="929"/>
    </row>
    <row r="75" spans="2:60" s="429" customFormat="1" ht="20.25" customHeight="1">
      <c r="C75" s="688"/>
      <c r="D75" s="688"/>
      <c r="E75" s="688"/>
      <c r="F75" s="688"/>
      <c r="G75" s="688"/>
      <c r="BH75" s="197"/>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689"/>
      <c r="D129" s="689"/>
      <c r="E129" s="689"/>
      <c r="F129" s="689"/>
      <c r="G129" s="689"/>
      <c r="H129" s="689"/>
      <c r="I129" s="735"/>
      <c r="J129" s="735"/>
      <c r="K129" s="735"/>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c r="AJ129" s="735"/>
      <c r="AK129" s="735"/>
      <c r="AL129" s="735"/>
      <c r="AM129" s="735"/>
      <c r="AN129" s="735"/>
      <c r="AO129" s="735"/>
      <c r="AP129" s="735"/>
      <c r="AQ129" s="735"/>
      <c r="AR129" s="735"/>
      <c r="AS129" s="735"/>
      <c r="AT129" s="735"/>
      <c r="AU129" s="735"/>
      <c r="AV129" s="735"/>
      <c r="AW129" s="735"/>
      <c r="AX129" s="735"/>
      <c r="AY129" s="735"/>
      <c r="AZ129" s="735"/>
      <c r="BA129" s="735"/>
      <c r="BB129" s="735"/>
      <c r="BC129" s="735"/>
      <c r="BD129" s="735"/>
      <c r="BE129" s="735"/>
    </row>
    <row r="130" spans="3:57">
      <c r="C130" s="689"/>
      <c r="D130" s="689"/>
      <c r="E130" s="689"/>
      <c r="F130" s="689"/>
      <c r="G130" s="689"/>
      <c r="H130" s="689"/>
      <c r="I130" s="735"/>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735"/>
      <c r="AK130" s="735"/>
      <c r="AL130" s="735"/>
      <c r="AM130" s="735"/>
      <c r="AN130" s="735"/>
      <c r="AO130" s="735"/>
      <c r="AP130" s="735"/>
      <c r="AQ130" s="735"/>
      <c r="AR130" s="735"/>
      <c r="AS130" s="735"/>
      <c r="AT130" s="735"/>
      <c r="AU130" s="735"/>
      <c r="AV130" s="735"/>
      <c r="AW130" s="735"/>
      <c r="AX130" s="735"/>
      <c r="AY130" s="735"/>
      <c r="AZ130" s="735"/>
      <c r="BA130" s="735"/>
      <c r="BB130" s="735"/>
      <c r="BC130" s="735"/>
      <c r="BD130" s="735"/>
      <c r="BE130" s="735"/>
    </row>
    <row r="131" spans="3:57">
      <c r="C131" s="690"/>
      <c r="D131" s="690"/>
      <c r="E131" s="690"/>
      <c r="F131" s="690"/>
      <c r="G131" s="690"/>
      <c r="H131" s="690"/>
      <c r="I131" s="689"/>
      <c r="J131" s="689"/>
    </row>
    <row r="132" spans="3:57">
      <c r="C132" s="690"/>
      <c r="D132" s="690"/>
      <c r="E132" s="690"/>
      <c r="F132" s="690"/>
      <c r="G132" s="690"/>
      <c r="H132" s="690"/>
      <c r="I132" s="689"/>
      <c r="J132" s="689"/>
    </row>
    <row r="133" spans="3:57">
      <c r="C133" s="689"/>
      <c r="D133" s="689"/>
      <c r="E133" s="689"/>
      <c r="F133" s="689"/>
      <c r="G133" s="689"/>
      <c r="H133" s="689"/>
    </row>
    <row r="134" spans="3:57">
      <c r="C134" s="689"/>
      <c r="D134" s="689"/>
      <c r="E134" s="689"/>
      <c r="F134" s="689"/>
      <c r="G134" s="689"/>
      <c r="H134" s="689"/>
    </row>
    <row r="135" spans="3:57">
      <c r="C135" s="689"/>
      <c r="D135" s="689"/>
      <c r="E135" s="689"/>
      <c r="F135" s="689"/>
      <c r="G135" s="689"/>
      <c r="H135" s="689"/>
    </row>
    <row r="136" spans="3:57">
      <c r="C136" s="689"/>
      <c r="D136" s="689"/>
      <c r="E136" s="689"/>
      <c r="F136" s="689"/>
      <c r="G136" s="689"/>
      <c r="H136" s="689"/>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34"/>
  <conditionalFormatting sqref="U23:AA23">
    <cfRule type="expression" dxfId="274" priority="256">
      <formula>OR(U$69=$B22,U$70=$B22)</formula>
    </cfRule>
  </conditionalFormatting>
  <conditionalFormatting sqref="U22:AA23">
    <cfRule type="expression" dxfId="273" priority="255">
      <formula>INDIRECT(ADDRESS(ROW(),COLUMN()))=TRUNC(INDIRECT(ADDRESS(ROW(),COLUMN())))</formula>
    </cfRule>
  </conditionalFormatting>
  <conditionalFormatting sqref="AB40:AH41">
    <cfRule type="expression" dxfId="272" priority="97">
      <formula>INDIRECT(ADDRESS(ROW(),COLUMN()))=TRUNC(INDIRECT(ADDRESS(ROW(),COLUMN())))</formula>
    </cfRule>
  </conditionalFormatting>
  <conditionalFormatting sqref="U40:AA41">
    <cfRule type="expression" dxfId="271" priority="99">
      <formula>INDIRECT(ADDRESS(ROW(),COLUMN()))=TRUNC(INDIRECT(ADDRESS(ROW(),COLUMN())))</formula>
    </cfRule>
  </conditionalFormatting>
  <conditionalFormatting sqref="AZ22:BC23">
    <cfRule type="expression" dxfId="270" priority="250">
      <formula>INDIRECT(ADDRESS(ROW(),COLUMN()))=TRUNC(INDIRECT(ADDRESS(ROW(),COLUMN())))</formula>
    </cfRule>
  </conditionalFormatting>
  <conditionalFormatting sqref="AI40:AO41">
    <cfRule type="expression" dxfId="269" priority="95">
      <formula>INDIRECT(ADDRESS(ROW(),COLUMN()))=TRUNC(INDIRECT(ADDRESS(ROW(),COLUMN())))</formula>
    </cfRule>
  </conditionalFormatting>
  <conditionalFormatting sqref="AZ25:BC26">
    <cfRule type="expression" dxfId="268" priority="244">
      <formula>INDIRECT(ADDRESS(ROW(),COLUMN()))=TRUNC(INDIRECT(ADDRESS(ROW(),COLUMN())))</formula>
    </cfRule>
  </conditionalFormatting>
  <conditionalFormatting sqref="AP37:AV38">
    <cfRule type="expression" dxfId="267" priority="103">
      <formula>INDIRECT(ADDRESS(ROW(),COLUMN()))=TRUNC(INDIRECT(ADDRESS(ROW(),COLUMN())))</formula>
    </cfRule>
  </conditionalFormatting>
  <conditionalFormatting sqref="AW37:AY38">
    <cfRule type="expression" dxfId="266" priority="101">
      <formula>INDIRECT(ADDRESS(ROW(),COLUMN()))=TRUNC(INDIRECT(ADDRESS(ROW(),COLUMN())))</formula>
    </cfRule>
  </conditionalFormatting>
  <conditionalFormatting sqref="AZ28:BC29">
    <cfRule type="expression" dxfId="265" priority="238">
      <formula>INDIRECT(ADDRESS(ROW(),COLUMN()))=TRUNC(INDIRECT(ADDRESS(ROW(),COLUMN())))</formula>
    </cfRule>
  </conditionalFormatting>
  <conditionalFormatting sqref="AB37:AH38">
    <cfRule type="expression" dxfId="264" priority="107">
      <formula>INDIRECT(ADDRESS(ROW(),COLUMN()))=TRUNC(INDIRECT(ADDRESS(ROW(),COLUMN())))</formula>
    </cfRule>
  </conditionalFormatting>
  <conditionalFormatting sqref="AI37:AO38">
    <cfRule type="expression" dxfId="263" priority="105">
      <formula>INDIRECT(ADDRESS(ROW(),COLUMN()))=TRUNC(INDIRECT(ADDRESS(ROW(),COLUMN())))</formula>
    </cfRule>
  </conditionalFormatting>
  <conditionalFormatting sqref="AZ31:BC32">
    <cfRule type="expression" dxfId="262" priority="232">
      <formula>INDIRECT(ADDRESS(ROW(),COLUMN()))=TRUNC(INDIRECT(ADDRESS(ROW(),COLUMN())))</formula>
    </cfRule>
  </conditionalFormatting>
  <conditionalFormatting sqref="AW34:AY35">
    <cfRule type="expression" dxfId="261" priority="111">
      <formula>INDIRECT(ADDRESS(ROW(),COLUMN()))=TRUNC(INDIRECT(ADDRESS(ROW(),COLUMN())))</formula>
    </cfRule>
  </conditionalFormatting>
  <conditionalFormatting sqref="U37:AA38">
    <cfRule type="expression" dxfId="260" priority="109">
      <formula>INDIRECT(ADDRESS(ROW(),COLUMN()))=TRUNC(INDIRECT(ADDRESS(ROW(),COLUMN())))</formula>
    </cfRule>
  </conditionalFormatting>
  <conditionalFormatting sqref="AZ34:BC35">
    <cfRule type="expression" dxfId="259" priority="226">
      <formula>INDIRECT(ADDRESS(ROW(),COLUMN()))=TRUNC(INDIRECT(ADDRESS(ROW(),COLUMN())))</formula>
    </cfRule>
  </conditionalFormatting>
  <conditionalFormatting sqref="AI34:AO35">
    <cfRule type="expression" dxfId="258" priority="115">
      <formula>INDIRECT(ADDRESS(ROW(),COLUMN()))=TRUNC(INDIRECT(ADDRESS(ROW(),COLUMN())))</formula>
    </cfRule>
  </conditionalFormatting>
  <conditionalFormatting sqref="AP34:AV35">
    <cfRule type="expression" dxfId="257" priority="113">
      <formula>INDIRECT(ADDRESS(ROW(),COLUMN()))=TRUNC(INDIRECT(ADDRESS(ROW(),COLUMN())))</formula>
    </cfRule>
  </conditionalFormatting>
  <conditionalFormatting sqref="AZ37:BC38">
    <cfRule type="expression" dxfId="256" priority="220">
      <formula>INDIRECT(ADDRESS(ROW(),COLUMN()))=TRUNC(INDIRECT(ADDRESS(ROW(),COLUMN())))</formula>
    </cfRule>
  </conditionalFormatting>
  <conditionalFormatting sqref="U34:AA35">
    <cfRule type="expression" dxfId="255" priority="119">
      <formula>INDIRECT(ADDRESS(ROW(),COLUMN()))=TRUNC(INDIRECT(ADDRESS(ROW(),COLUMN())))</formula>
    </cfRule>
  </conditionalFormatting>
  <conditionalFormatting sqref="AB34:AH35">
    <cfRule type="expression" dxfId="254" priority="117">
      <formula>INDIRECT(ADDRESS(ROW(),COLUMN()))=TRUNC(INDIRECT(ADDRESS(ROW(),COLUMN())))</formula>
    </cfRule>
  </conditionalFormatting>
  <conditionalFormatting sqref="AZ40:BC41">
    <cfRule type="expression" dxfId="253" priority="214">
      <formula>INDIRECT(ADDRESS(ROW(),COLUMN()))=TRUNC(INDIRECT(ADDRESS(ROW(),COLUMN())))</formula>
    </cfRule>
  </conditionalFormatting>
  <conditionalFormatting sqref="AP31:AV32">
    <cfRule type="expression" dxfId="252" priority="123">
      <formula>INDIRECT(ADDRESS(ROW(),COLUMN()))=TRUNC(INDIRECT(ADDRESS(ROW(),COLUMN())))</formula>
    </cfRule>
  </conditionalFormatting>
  <conditionalFormatting sqref="AW31:AY32">
    <cfRule type="expression" dxfId="251" priority="121">
      <formula>INDIRECT(ADDRESS(ROW(),COLUMN()))=TRUNC(INDIRECT(ADDRESS(ROW(),COLUMN())))</formula>
    </cfRule>
  </conditionalFormatting>
  <conditionalFormatting sqref="AZ43:BC44">
    <cfRule type="expression" dxfId="250" priority="208">
      <formula>INDIRECT(ADDRESS(ROW(),COLUMN()))=TRUNC(INDIRECT(ADDRESS(ROW(),COLUMN())))</formula>
    </cfRule>
  </conditionalFormatting>
  <conditionalFormatting sqref="AB31:AH32">
    <cfRule type="expression" dxfId="249" priority="127">
      <formula>INDIRECT(ADDRESS(ROW(),COLUMN()))=TRUNC(INDIRECT(ADDRESS(ROW(),COLUMN())))</formula>
    </cfRule>
  </conditionalFormatting>
  <conditionalFormatting sqref="AI31:AO32">
    <cfRule type="expression" dxfId="248" priority="125">
      <formula>INDIRECT(ADDRESS(ROW(),COLUMN()))=TRUNC(INDIRECT(ADDRESS(ROW(),COLUMN())))</formula>
    </cfRule>
  </conditionalFormatting>
  <conditionalFormatting sqref="AZ46:BC47">
    <cfRule type="expression" dxfId="247" priority="202">
      <formula>INDIRECT(ADDRESS(ROW(),COLUMN()))=TRUNC(INDIRECT(ADDRESS(ROW(),COLUMN())))</formula>
    </cfRule>
  </conditionalFormatting>
  <conditionalFormatting sqref="AW28:AY29">
    <cfRule type="expression" dxfId="246" priority="131">
      <formula>INDIRECT(ADDRESS(ROW(),COLUMN()))=TRUNC(INDIRECT(ADDRESS(ROW(),COLUMN())))</formula>
    </cfRule>
  </conditionalFormatting>
  <conditionalFormatting sqref="U31:AA32">
    <cfRule type="expression" dxfId="245" priority="129">
      <formula>INDIRECT(ADDRESS(ROW(),COLUMN()))=TRUNC(INDIRECT(ADDRESS(ROW(),COLUMN())))</formula>
    </cfRule>
  </conditionalFormatting>
  <conditionalFormatting sqref="AZ49:BC50">
    <cfRule type="expression" dxfId="244" priority="196">
      <formula>INDIRECT(ADDRESS(ROW(),COLUMN()))=TRUNC(INDIRECT(ADDRESS(ROW(),COLUMN())))</formula>
    </cfRule>
  </conditionalFormatting>
  <conditionalFormatting sqref="AI28:AO29">
    <cfRule type="expression" dxfId="243" priority="135">
      <formula>INDIRECT(ADDRESS(ROW(),COLUMN()))=TRUNC(INDIRECT(ADDRESS(ROW(),COLUMN())))</formula>
    </cfRule>
  </conditionalFormatting>
  <conditionalFormatting sqref="AP28:AV29">
    <cfRule type="expression" dxfId="242" priority="133">
      <formula>INDIRECT(ADDRESS(ROW(),COLUMN()))=TRUNC(INDIRECT(ADDRESS(ROW(),COLUMN())))</formula>
    </cfRule>
  </conditionalFormatting>
  <conditionalFormatting sqref="AZ52:BC53">
    <cfRule type="expression" dxfId="241" priority="190">
      <formula>INDIRECT(ADDRESS(ROW(),COLUMN()))=TRUNC(INDIRECT(ADDRESS(ROW(),COLUMN())))</formula>
    </cfRule>
  </conditionalFormatting>
  <conditionalFormatting sqref="U28:AA29">
    <cfRule type="expression" dxfId="240" priority="139">
      <formula>INDIRECT(ADDRESS(ROW(),COLUMN()))=TRUNC(INDIRECT(ADDRESS(ROW(),COLUMN())))</formula>
    </cfRule>
  </conditionalFormatting>
  <conditionalFormatting sqref="AB28:AH29">
    <cfRule type="expression" dxfId="239" priority="137">
      <formula>INDIRECT(ADDRESS(ROW(),COLUMN()))=TRUNC(INDIRECT(ADDRESS(ROW(),COLUMN())))</formula>
    </cfRule>
  </conditionalFormatting>
  <conditionalFormatting sqref="AZ55:BC56">
    <cfRule type="expression" dxfId="238" priority="184">
      <formula>INDIRECT(ADDRESS(ROW(),COLUMN()))=TRUNC(INDIRECT(ADDRESS(ROW(),COLUMN())))</formula>
    </cfRule>
  </conditionalFormatting>
  <conditionalFormatting sqref="AP25:AV26">
    <cfRule type="expression" dxfId="237" priority="143">
      <formula>INDIRECT(ADDRESS(ROW(),COLUMN()))=TRUNC(INDIRECT(ADDRESS(ROW(),COLUMN())))</formula>
    </cfRule>
  </conditionalFormatting>
  <conditionalFormatting sqref="AW25:AY26">
    <cfRule type="expression" dxfId="236" priority="141">
      <formula>INDIRECT(ADDRESS(ROW(),COLUMN()))=TRUNC(INDIRECT(ADDRESS(ROW(),COLUMN())))</formula>
    </cfRule>
  </conditionalFormatting>
  <conditionalFormatting sqref="AZ58:BC59">
    <cfRule type="expression" dxfId="235" priority="178">
      <formula>INDIRECT(ADDRESS(ROW(),COLUMN()))=TRUNC(INDIRECT(ADDRESS(ROW(),COLUMN())))</formula>
    </cfRule>
  </conditionalFormatting>
  <conditionalFormatting sqref="AB25:AH26">
    <cfRule type="expression" dxfId="234" priority="147">
      <formula>INDIRECT(ADDRESS(ROW(),COLUMN()))=TRUNC(INDIRECT(ADDRESS(ROW(),COLUMN())))</formula>
    </cfRule>
  </conditionalFormatting>
  <conditionalFormatting sqref="AI25:AO26">
    <cfRule type="expression" dxfId="233" priority="145">
      <formula>INDIRECT(ADDRESS(ROW(),COLUMN()))=TRUNC(INDIRECT(ADDRESS(ROW(),COLUMN())))</formula>
    </cfRule>
  </conditionalFormatting>
  <conditionalFormatting sqref="AZ61:BC62">
    <cfRule type="expression" dxfId="232" priority="172">
      <formula>INDIRECT(ADDRESS(ROW(),COLUMN()))=TRUNC(INDIRECT(ADDRESS(ROW(),COLUMN())))</formula>
    </cfRule>
  </conditionalFormatting>
  <conditionalFormatting sqref="AW22:AY23">
    <cfRule type="expression" dxfId="231" priority="151">
      <formula>INDIRECT(ADDRESS(ROW(),COLUMN()))=TRUNC(INDIRECT(ADDRESS(ROW(),COLUMN())))</formula>
    </cfRule>
  </conditionalFormatting>
  <conditionalFormatting sqref="U25:AA26">
    <cfRule type="expression" dxfId="230" priority="149">
      <formula>INDIRECT(ADDRESS(ROW(),COLUMN()))=TRUNC(INDIRECT(ADDRESS(ROW(),COLUMN())))</formula>
    </cfRule>
  </conditionalFormatting>
  <conditionalFormatting sqref="AZ64:BC65">
    <cfRule type="expression" dxfId="229" priority="166">
      <formula>INDIRECT(ADDRESS(ROW(),COLUMN()))=TRUNC(INDIRECT(ADDRESS(ROW(),COLUMN())))</formula>
    </cfRule>
  </conditionalFormatting>
  <conditionalFormatting sqref="AI22:AO23">
    <cfRule type="expression" dxfId="228" priority="155">
      <formula>INDIRECT(ADDRESS(ROW(),COLUMN()))=TRUNC(INDIRECT(ADDRESS(ROW(),COLUMN())))</formula>
    </cfRule>
  </conditionalFormatting>
  <conditionalFormatting sqref="AP22:AV23">
    <cfRule type="expression" dxfId="227" priority="153">
      <formula>INDIRECT(ADDRESS(ROW(),COLUMN()))=TRUNC(INDIRECT(ADDRESS(ROW(),COLUMN())))</formula>
    </cfRule>
  </conditionalFormatting>
  <conditionalFormatting sqref="AZ67:BC68">
    <cfRule type="expression" dxfId="226" priority="160">
      <formula>INDIRECT(ADDRESS(ROW(),COLUMN()))=TRUNC(INDIRECT(ADDRESS(ROW(),COLUMN())))</formula>
    </cfRule>
  </conditionalFormatting>
  <conditionalFormatting sqref="U69:BA74">
    <cfRule type="expression" dxfId="225" priority="159">
      <formula>INDIRECT(ADDRESS(ROW(),COLUMN()))=TRUNC(INDIRECT(ADDRESS(ROW(),COLUMN())))</formula>
    </cfRule>
  </conditionalFormatting>
  <conditionalFormatting sqref="AB23:AH23">
    <cfRule type="expression" dxfId="224" priority="158">
      <formula>OR(AB$69=$B22,AB$70=$B22)</formula>
    </cfRule>
  </conditionalFormatting>
  <conditionalFormatting sqref="AB22:AH23">
    <cfRule type="expression" dxfId="223" priority="157">
      <formula>INDIRECT(ADDRESS(ROW(),COLUMN()))=TRUNC(INDIRECT(ADDRESS(ROW(),COLUMN())))</formula>
    </cfRule>
  </conditionalFormatting>
  <conditionalFormatting sqref="AI23:AO23">
    <cfRule type="expression" dxfId="222" priority="156">
      <formula>OR(AI$69=$B22,AI$70=$B22)</formula>
    </cfRule>
  </conditionalFormatting>
  <conditionalFormatting sqref="AP23:AV23">
    <cfRule type="expression" dxfId="221" priority="154">
      <formula>OR(AP$69=$B22,AP$70=$B22)</formula>
    </cfRule>
  </conditionalFormatting>
  <conditionalFormatting sqref="AW23:AY23">
    <cfRule type="expression" dxfId="220" priority="152">
      <formula>OR(AW$69=$B22,AW$70=$B22)</formula>
    </cfRule>
  </conditionalFormatting>
  <conditionalFormatting sqref="U26:AA26">
    <cfRule type="expression" dxfId="219" priority="150">
      <formula>OR(U$69=$B25,U$70=$B25)</formula>
    </cfRule>
  </conditionalFormatting>
  <conditionalFormatting sqref="AB26:AH26">
    <cfRule type="expression" dxfId="218" priority="148">
      <formula>OR(AB$69=$B25,AB$70=$B25)</formula>
    </cfRule>
  </conditionalFormatting>
  <conditionalFormatting sqref="AI26:AO26">
    <cfRule type="expression" dxfId="217" priority="146">
      <formula>OR(AI$69=$B25,AI$70=$B25)</formula>
    </cfRule>
  </conditionalFormatting>
  <conditionalFormatting sqref="AP26:AV26">
    <cfRule type="expression" dxfId="216" priority="144">
      <formula>OR(AP$69=$B25,AP$70=$B25)</formula>
    </cfRule>
  </conditionalFormatting>
  <conditionalFormatting sqref="AW26:AY26">
    <cfRule type="expression" dxfId="215" priority="142">
      <formula>OR(AW$69=$B25,AW$70=$B25)</formula>
    </cfRule>
  </conditionalFormatting>
  <conditionalFormatting sqref="U29:AA29">
    <cfRule type="expression" dxfId="214" priority="140">
      <formula>OR(U$69=$B28,U$70=$B28)</formula>
    </cfRule>
  </conditionalFormatting>
  <conditionalFormatting sqref="AB29:AH29">
    <cfRule type="expression" dxfId="213" priority="138">
      <formula>OR(AB$69=$B28,AB$70=$B28)</formula>
    </cfRule>
  </conditionalFormatting>
  <conditionalFormatting sqref="AI29:AO29">
    <cfRule type="expression" dxfId="212" priority="136">
      <formula>OR(AI$69=$B28,AI$70=$B28)</formula>
    </cfRule>
  </conditionalFormatting>
  <conditionalFormatting sqref="AP29:AV29">
    <cfRule type="expression" dxfId="211" priority="134">
      <formula>OR(AP$69=$B28,AP$70=$B28)</formula>
    </cfRule>
  </conditionalFormatting>
  <conditionalFormatting sqref="AW29:AY29">
    <cfRule type="expression" dxfId="210" priority="132">
      <formula>OR(AW$69=$B28,AW$70=$B28)</formula>
    </cfRule>
  </conditionalFormatting>
  <conditionalFormatting sqref="U32:AA32">
    <cfRule type="expression" dxfId="209" priority="130">
      <formula>OR(U$69=$B31,U$70=$B31)</formula>
    </cfRule>
  </conditionalFormatting>
  <conditionalFormatting sqref="AB32:AH32">
    <cfRule type="expression" dxfId="208" priority="128">
      <formula>OR(AB$69=$B31,AB$70=$B31)</formula>
    </cfRule>
  </conditionalFormatting>
  <conditionalFormatting sqref="AI32:AO32">
    <cfRule type="expression" dxfId="207" priority="126">
      <formula>OR(AI$69=$B31,AI$70=$B31)</formula>
    </cfRule>
  </conditionalFormatting>
  <conditionalFormatting sqref="AP32:AV32">
    <cfRule type="expression" dxfId="206" priority="124">
      <formula>OR(AP$69=$B31,AP$70=$B31)</formula>
    </cfRule>
  </conditionalFormatting>
  <conditionalFormatting sqref="AW32:AY32">
    <cfRule type="expression" dxfId="205" priority="122">
      <formula>OR(AW$69=$B31,AW$70=$B31)</formula>
    </cfRule>
  </conditionalFormatting>
  <conditionalFormatting sqref="U35:AA35">
    <cfRule type="expression" dxfId="204" priority="120">
      <formula>OR(U$69=$B34,U$70=$B34)</formula>
    </cfRule>
  </conditionalFormatting>
  <conditionalFormatting sqref="AB35:AH35">
    <cfRule type="expression" dxfId="203" priority="118">
      <formula>OR(AB$69=$B34,AB$70=$B34)</formula>
    </cfRule>
  </conditionalFormatting>
  <conditionalFormatting sqref="AI35:AO35">
    <cfRule type="expression" dxfId="202" priority="116">
      <formula>OR(AI$69=$B34,AI$70=$B34)</formula>
    </cfRule>
  </conditionalFormatting>
  <conditionalFormatting sqref="AP35:AV35">
    <cfRule type="expression" dxfId="201" priority="114">
      <formula>OR(AP$69=$B34,AP$70=$B34)</formula>
    </cfRule>
  </conditionalFormatting>
  <conditionalFormatting sqref="AW35:AY35">
    <cfRule type="expression" dxfId="200" priority="112">
      <formula>OR(AW$69=$B34,AW$70=$B34)</formula>
    </cfRule>
  </conditionalFormatting>
  <conditionalFormatting sqref="U38:AA38">
    <cfRule type="expression" dxfId="199" priority="110">
      <formula>OR(U$69=$B37,U$70=$B37)</formula>
    </cfRule>
  </conditionalFormatting>
  <conditionalFormatting sqref="AB38:AH38">
    <cfRule type="expression" dxfId="198" priority="108">
      <formula>OR(AB$69=$B37,AB$70=$B37)</formula>
    </cfRule>
  </conditionalFormatting>
  <conditionalFormatting sqref="AI38:AO38">
    <cfRule type="expression" dxfId="197" priority="106">
      <formula>OR(AI$69=$B37,AI$70=$B37)</formula>
    </cfRule>
  </conditionalFormatting>
  <conditionalFormatting sqref="AP38:AV38">
    <cfRule type="expression" dxfId="196" priority="104">
      <formula>OR(AP$69=$B37,AP$70=$B37)</formula>
    </cfRule>
  </conditionalFormatting>
  <conditionalFormatting sqref="AW38:AY38">
    <cfRule type="expression" dxfId="195" priority="102">
      <formula>OR(AW$69=$B37,AW$70=$B37)</formula>
    </cfRule>
  </conditionalFormatting>
  <conditionalFormatting sqref="U41:AA41">
    <cfRule type="expression" dxfId="194" priority="100">
      <formula>OR(U$69=$B40,U$70=$B40)</formula>
    </cfRule>
  </conditionalFormatting>
  <conditionalFormatting sqref="AB41:AH41">
    <cfRule type="expression" dxfId="193" priority="98">
      <formula>OR(AB$69=$B40,AB$70=$B40)</formula>
    </cfRule>
  </conditionalFormatting>
  <conditionalFormatting sqref="AI41:AO41">
    <cfRule type="expression" dxfId="192" priority="96">
      <formula>OR(AI$69=$B40,AI$70=$B40)</formula>
    </cfRule>
  </conditionalFormatting>
  <conditionalFormatting sqref="AP41:AV41">
    <cfRule type="expression" dxfId="191" priority="94">
      <formula>OR(AP$69=$B40,AP$70=$B40)</formula>
    </cfRule>
  </conditionalFormatting>
  <conditionalFormatting sqref="AP40:AV41">
    <cfRule type="expression" dxfId="190" priority="93">
      <formula>INDIRECT(ADDRESS(ROW(),COLUMN()))=TRUNC(INDIRECT(ADDRESS(ROW(),COLUMN())))</formula>
    </cfRule>
  </conditionalFormatting>
  <conditionalFormatting sqref="AW41:AY41">
    <cfRule type="expression" dxfId="189" priority="92">
      <formula>OR(AW$69=$B40,AW$70=$B40)</formula>
    </cfRule>
  </conditionalFormatting>
  <conditionalFormatting sqref="AW40:AY41">
    <cfRule type="expression" dxfId="188" priority="91">
      <formula>INDIRECT(ADDRESS(ROW(),COLUMN()))=TRUNC(INDIRECT(ADDRESS(ROW(),COLUMN())))</formula>
    </cfRule>
  </conditionalFormatting>
  <conditionalFormatting sqref="U44:AA44">
    <cfRule type="expression" dxfId="187" priority="90">
      <formula>OR(U$69=$B43,U$70=$B43)</formula>
    </cfRule>
  </conditionalFormatting>
  <conditionalFormatting sqref="U43:AA44">
    <cfRule type="expression" dxfId="186" priority="89">
      <formula>INDIRECT(ADDRESS(ROW(),COLUMN()))=TRUNC(INDIRECT(ADDRESS(ROW(),COLUMN())))</formula>
    </cfRule>
  </conditionalFormatting>
  <conditionalFormatting sqref="AB44:AH44">
    <cfRule type="expression" dxfId="185" priority="88">
      <formula>OR(AB$69=$B43,AB$70=$B43)</formula>
    </cfRule>
  </conditionalFormatting>
  <conditionalFormatting sqref="AB43:AH44">
    <cfRule type="expression" dxfId="184" priority="87">
      <formula>INDIRECT(ADDRESS(ROW(),COLUMN()))=TRUNC(INDIRECT(ADDRESS(ROW(),COLUMN())))</formula>
    </cfRule>
  </conditionalFormatting>
  <conditionalFormatting sqref="AI44:AO44">
    <cfRule type="expression" dxfId="183" priority="86">
      <formula>OR(AI$69=$B43,AI$70=$B43)</formula>
    </cfRule>
  </conditionalFormatting>
  <conditionalFormatting sqref="AI43:AO44">
    <cfRule type="expression" dxfId="182" priority="85">
      <formula>INDIRECT(ADDRESS(ROW(),COLUMN()))=TRUNC(INDIRECT(ADDRESS(ROW(),COLUMN())))</formula>
    </cfRule>
  </conditionalFormatting>
  <conditionalFormatting sqref="AP44:AV44">
    <cfRule type="expression" dxfId="181" priority="84">
      <formula>OR(AP$69=$B43,AP$70=$B43)</formula>
    </cfRule>
  </conditionalFormatting>
  <conditionalFormatting sqref="AP43:AV44">
    <cfRule type="expression" dxfId="180" priority="83">
      <formula>INDIRECT(ADDRESS(ROW(),COLUMN()))=TRUNC(INDIRECT(ADDRESS(ROW(),COLUMN())))</formula>
    </cfRule>
  </conditionalFormatting>
  <conditionalFormatting sqref="AW44:AY44">
    <cfRule type="expression" dxfId="179" priority="82">
      <formula>OR(AW$69=$B43,AW$70=$B43)</formula>
    </cfRule>
  </conditionalFormatting>
  <conditionalFormatting sqref="AW43:AY44">
    <cfRule type="expression" dxfId="178" priority="81">
      <formula>INDIRECT(ADDRESS(ROW(),COLUMN()))=TRUNC(INDIRECT(ADDRESS(ROW(),COLUMN())))</formula>
    </cfRule>
  </conditionalFormatting>
  <conditionalFormatting sqref="U47:AA47">
    <cfRule type="expression" dxfId="177" priority="80">
      <formula>OR(U$69=$B46,U$70=$B46)</formula>
    </cfRule>
  </conditionalFormatting>
  <conditionalFormatting sqref="U46:AA47">
    <cfRule type="expression" dxfId="176" priority="79">
      <formula>INDIRECT(ADDRESS(ROW(),COLUMN()))=TRUNC(INDIRECT(ADDRESS(ROW(),COLUMN())))</formula>
    </cfRule>
  </conditionalFormatting>
  <conditionalFormatting sqref="AB47:AH47">
    <cfRule type="expression" dxfId="175" priority="78">
      <formula>OR(AB$69=$B46,AB$70=$B46)</formula>
    </cfRule>
  </conditionalFormatting>
  <conditionalFormatting sqref="AB46:AH47">
    <cfRule type="expression" dxfId="174" priority="77">
      <formula>INDIRECT(ADDRESS(ROW(),COLUMN()))=TRUNC(INDIRECT(ADDRESS(ROW(),COLUMN())))</formula>
    </cfRule>
  </conditionalFormatting>
  <conditionalFormatting sqref="AI47:AO47">
    <cfRule type="expression" dxfId="173" priority="76">
      <formula>OR(AI$69=$B46,AI$70=$B46)</formula>
    </cfRule>
  </conditionalFormatting>
  <conditionalFormatting sqref="AI46:AO47">
    <cfRule type="expression" dxfId="172" priority="75">
      <formula>INDIRECT(ADDRESS(ROW(),COLUMN()))=TRUNC(INDIRECT(ADDRESS(ROW(),COLUMN())))</formula>
    </cfRule>
  </conditionalFormatting>
  <conditionalFormatting sqref="AP47:AV47">
    <cfRule type="expression" dxfId="171" priority="74">
      <formula>OR(AP$69=$B46,AP$70=$B46)</formula>
    </cfRule>
  </conditionalFormatting>
  <conditionalFormatting sqref="AP46:AV47">
    <cfRule type="expression" dxfId="170" priority="73">
      <formula>INDIRECT(ADDRESS(ROW(),COLUMN()))=TRUNC(INDIRECT(ADDRESS(ROW(),COLUMN())))</formula>
    </cfRule>
  </conditionalFormatting>
  <conditionalFormatting sqref="AW47:AY47">
    <cfRule type="expression" dxfId="169" priority="72">
      <formula>OR(AW$69=$B46,AW$70=$B46)</formula>
    </cfRule>
  </conditionalFormatting>
  <conditionalFormatting sqref="AW46:AY47">
    <cfRule type="expression" dxfId="168" priority="71">
      <formula>INDIRECT(ADDRESS(ROW(),COLUMN()))=TRUNC(INDIRECT(ADDRESS(ROW(),COLUMN())))</formula>
    </cfRule>
  </conditionalFormatting>
  <conditionalFormatting sqref="U50:AA50">
    <cfRule type="expression" dxfId="167" priority="70">
      <formula>OR(U$69=$B49,U$70=$B49)</formula>
    </cfRule>
  </conditionalFormatting>
  <conditionalFormatting sqref="U49:AA50">
    <cfRule type="expression" dxfId="166" priority="69">
      <formula>INDIRECT(ADDRESS(ROW(),COLUMN()))=TRUNC(INDIRECT(ADDRESS(ROW(),COLUMN())))</formula>
    </cfRule>
  </conditionalFormatting>
  <conditionalFormatting sqref="AB50:AH50">
    <cfRule type="expression" dxfId="165" priority="68">
      <formula>OR(AB$69=$B49,AB$70=$B49)</formula>
    </cfRule>
  </conditionalFormatting>
  <conditionalFormatting sqref="AB49:AH50">
    <cfRule type="expression" dxfId="164" priority="67">
      <formula>INDIRECT(ADDRESS(ROW(),COLUMN()))=TRUNC(INDIRECT(ADDRESS(ROW(),COLUMN())))</formula>
    </cfRule>
  </conditionalFormatting>
  <conditionalFormatting sqref="AI50:AO50">
    <cfRule type="expression" dxfId="163" priority="66">
      <formula>OR(AI$69=$B49,AI$70=$B49)</formula>
    </cfRule>
  </conditionalFormatting>
  <conditionalFormatting sqref="AI49:AO50">
    <cfRule type="expression" dxfId="162" priority="65">
      <formula>INDIRECT(ADDRESS(ROW(),COLUMN()))=TRUNC(INDIRECT(ADDRESS(ROW(),COLUMN())))</formula>
    </cfRule>
  </conditionalFormatting>
  <conditionalFormatting sqref="AP50:AV50">
    <cfRule type="expression" dxfId="161" priority="64">
      <formula>OR(AP$69=$B49,AP$70=$B49)</formula>
    </cfRule>
  </conditionalFormatting>
  <conditionalFormatting sqref="AP49:AV50">
    <cfRule type="expression" dxfId="160" priority="63">
      <formula>INDIRECT(ADDRESS(ROW(),COLUMN()))=TRUNC(INDIRECT(ADDRESS(ROW(),COLUMN())))</formula>
    </cfRule>
  </conditionalFormatting>
  <conditionalFormatting sqref="AW50:AY50">
    <cfRule type="expression" dxfId="159" priority="62">
      <formula>OR(AW$69=$B49,AW$70=$B49)</formula>
    </cfRule>
  </conditionalFormatting>
  <conditionalFormatting sqref="AW49:AY50">
    <cfRule type="expression" dxfId="158" priority="61">
      <formula>INDIRECT(ADDRESS(ROW(),COLUMN()))=TRUNC(INDIRECT(ADDRESS(ROW(),COLUMN())))</formula>
    </cfRule>
  </conditionalFormatting>
  <conditionalFormatting sqref="U53:AA53">
    <cfRule type="expression" dxfId="157" priority="60">
      <formula>OR(U$69=$B52,U$70=$B52)</formula>
    </cfRule>
  </conditionalFormatting>
  <conditionalFormatting sqref="U52:AA53">
    <cfRule type="expression" dxfId="156" priority="59">
      <formula>INDIRECT(ADDRESS(ROW(),COLUMN()))=TRUNC(INDIRECT(ADDRESS(ROW(),COLUMN())))</formula>
    </cfRule>
  </conditionalFormatting>
  <conditionalFormatting sqref="AB53:AH53">
    <cfRule type="expression" dxfId="155" priority="58">
      <formula>OR(AB$69=$B52,AB$70=$B52)</formula>
    </cfRule>
  </conditionalFormatting>
  <conditionalFormatting sqref="AB52:AH53">
    <cfRule type="expression" dxfId="154" priority="57">
      <formula>INDIRECT(ADDRESS(ROW(),COLUMN()))=TRUNC(INDIRECT(ADDRESS(ROW(),COLUMN())))</formula>
    </cfRule>
  </conditionalFormatting>
  <conditionalFormatting sqref="AI53:AO53">
    <cfRule type="expression" dxfId="153" priority="56">
      <formula>OR(AI$69=$B52,AI$70=$B52)</formula>
    </cfRule>
  </conditionalFormatting>
  <conditionalFormatting sqref="AI52:AO53">
    <cfRule type="expression" dxfId="152" priority="55">
      <formula>INDIRECT(ADDRESS(ROW(),COLUMN()))=TRUNC(INDIRECT(ADDRESS(ROW(),COLUMN())))</formula>
    </cfRule>
  </conditionalFormatting>
  <conditionalFormatting sqref="AP53:AV53">
    <cfRule type="expression" dxfId="151" priority="54">
      <formula>OR(AP$69=$B52,AP$70=$B52)</formula>
    </cfRule>
  </conditionalFormatting>
  <conditionalFormatting sqref="AP52:AV53">
    <cfRule type="expression" dxfId="150" priority="53">
      <formula>INDIRECT(ADDRESS(ROW(),COLUMN()))=TRUNC(INDIRECT(ADDRESS(ROW(),COLUMN())))</formula>
    </cfRule>
  </conditionalFormatting>
  <conditionalFormatting sqref="AW53:AY53">
    <cfRule type="expression" dxfId="149" priority="52">
      <formula>OR(AW$69=$B52,AW$70=$B52)</formula>
    </cfRule>
  </conditionalFormatting>
  <conditionalFormatting sqref="AW52:AY53">
    <cfRule type="expression" dxfId="148" priority="51">
      <formula>INDIRECT(ADDRESS(ROW(),COLUMN()))=TRUNC(INDIRECT(ADDRESS(ROW(),COLUMN())))</formula>
    </cfRule>
  </conditionalFormatting>
  <conditionalFormatting sqref="U56:AA56">
    <cfRule type="expression" dxfId="147" priority="50">
      <formula>OR(U$69=$B55,U$70=$B55)</formula>
    </cfRule>
  </conditionalFormatting>
  <conditionalFormatting sqref="U55:AA56">
    <cfRule type="expression" dxfId="146" priority="49">
      <formula>INDIRECT(ADDRESS(ROW(),COLUMN()))=TRUNC(INDIRECT(ADDRESS(ROW(),COLUMN())))</formula>
    </cfRule>
  </conditionalFormatting>
  <conditionalFormatting sqref="AB56:AH56">
    <cfRule type="expression" dxfId="145" priority="48">
      <formula>OR(AB$69=$B55,AB$70=$B55)</formula>
    </cfRule>
  </conditionalFormatting>
  <conditionalFormatting sqref="AB55:AH56">
    <cfRule type="expression" dxfId="144" priority="47">
      <formula>INDIRECT(ADDRESS(ROW(),COLUMN()))=TRUNC(INDIRECT(ADDRESS(ROW(),COLUMN())))</formula>
    </cfRule>
  </conditionalFormatting>
  <conditionalFormatting sqref="AI56:AO56">
    <cfRule type="expression" dxfId="143" priority="46">
      <formula>OR(AI$69=$B55,AI$70=$B55)</formula>
    </cfRule>
  </conditionalFormatting>
  <conditionalFormatting sqref="AI55:AO56">
    <cfRule type="expression" dxfId="142" priority="45">
      <formula>INDIRECT(ADDRESS(ROW(),COLUMN()))=TRUNC(INDIRECT(ADDRESS(ROW(),COLUMN())))</formula>
    </cfRule>
  </conditionalFormatting>
  <conditionalFormatting sqref="AP56:AV56">
    <cfRule type="expression" dxfId="141" priority="44">
      <formula>OR(AP$69=$B55,AP$70=$B55)</formula>
    </cfRule>
  </conditionalFormatting>
  <conditionalFormatting sqref="AP55:AV56">
    <cfRule type="expression" dxfId="140" priority="43">
      <formula>INDIRECT(ADDRESS(ROW(),COLUMN()))=TRUNC(INDIRECT(ADDRESS(ROW(),COLUMN())))</formula>
    </cfRule>
  </conditionalFormatting>
  <conditionalFormatting sqref="AW56:AY56">
    <cfRule type="expression" dxfId="139" priority="42">
      <formula>OR(AW$69=$B55,AW$70=$B55)</formula>
    </cfRule>
  </conditionalFormatting>
  <conditionalFormatting sqref="AW55:AY56">
    <cfRule type="expression" dxfId="138" priority="41">
      <formula>INDIRECT(ADDRESS(ROW(),COLUMN()))=TRUNC(INDIRECT(ADDRESS(ROW(),COLUMN())))</formula>
    </cfRule>
  </conditionalFormatting>
  <conditionalFormatting sqref="U59:AA59">
    <cfRule type="expression" dxfId="137" priority="40">
      <formula>OR(U$69=$B58,U$70=$B58)</formula>
    </cfRule>
  </conditionalFormatting>
  <conditionalFormatting sqref="U58:AA59">
    <cfRule type="expression" dxfId="136" priority="39">
      <formula>INDIRECT(ADDRESS(ROW(),COLUMN()))=TRUNC(INDIRECT(ADDRESS(ROW(),COLUMN())))</formula>
    </cfRule>
  </conditionalFormatting>
  <conditionalFormatting sqref="AB59:AH59">
    <cfRule type="expression" dxfId="135" priority="38">
      <formula>OR(AB$69=$B58,AB$70=$B58)</formula>
    </cfRule>
  </conditionalFormatting>
  <conditionalFormatting sqref="AB58:AH59">
    <cfRule type="expression" dxfId="134" priority="37">
      <formula>INDIRECT(ADDRESS(ROW(),COLUMN()))=TRUNC(INDIRECT(ADDRESS(ROW(),COLUMN())))</formula>
    </cfRule>
  </conditionalFormatting>
  <conditionalFormatting sqref="AI59:AO59">
    <cfRule type="expression" dxfId="133" priority="36">
      <formula>OR(AI$69=$B58,AI$70=$B58)</formula>
    </cfRule>
  </conditionalFormatting>
  <conditionalFormatting sqref="AI58:AO59">
    <cfRule type="expression" dxfId="132" priority="35">
      <formula>INDIRECT(ADDRESS(ROW(),COLUMN()))=TRUNC(INDIRECT(ADDRESS(ROW(),COLUMN())))</formula>
    </cfRule>
  </conditionalFormatting>
  <conditionalFormatting sqref="AP59:AV59">
    <cfRule type="expression" dxfId="131" priority="34">
      <formula>OR(AP$69=$B58,AP$70=$B58)</formula>
    </cfRule>
  </conditionalFormatting>
  <conditionalFormatting sqref="AP58:AV59">
    <cfRule type="expression" dxfId="130" priority="33">
      <formula>INDIRECT(ADDRESS(ROW(),COLUMN()))=TRUNC(INDIRECT(ADDRESS(ROW(),COLUMN())))</formula>
    </cfRule>
  </conditionalFormatting>
  <conditionalFormatting sqref="AW59:AY59">
    <cfRule type="expression" dxfId="129" priority="32">
      <formula>OR(AW$69=$B58,AW$70=$B58)</formula>
    </cfRule>
  </conditionalFormatting>
  <conditionalFormatting sqref="AW58:AY59">
    <cfRule type="expression" dxfId="128" priority="31">
      <formula>INDIRECT(ADDRESS(ROW(),COLUMN()))=TRUNC(INDIRECT(ADDRESS(ROW(),COLUMN())))</formula>
    </cfRule>
  </conditionalFormatting>
  <conditionalFormatting sqref="U62:AA62">
    <cfRule type="expression" dxfId="127" priority="30">
      <formula>OR(U$69=$B61,U$70=$B61)</formula>
    </cfRule>
  </conditionalFormatting>
  <conditionalFormatting sqref="U61:AA62">
    <cfRule type="expression" dxfId="126" priority="29">
      <formula>INDIRECT(ADDRESS(ROW(),COLUMN()))=TRUNC(INDIRECT(ADDRESS(ROW(),COLUMN())))</formula>
    </cfRule>
  </conditionalFormatting>
  <conditionalFormatting sqref="AB62:AH62">
    <cfRule type="expression" dxfId="125" priority="28">
      <formula>OR(AB$69=$B61,AB$70=$B61)</formula>
    </cfRule>
  </conditionalFormatting>
  <conditionalFormatting sqref="AB61:AH62">
    <cfRule type="expression" dxfId="124" priority="27">
      <formula>INDIRECT(ADDRESS(ROW(),COLUMN()))=TRUNC(INDIRECT(ADDRESS(ROW(),COLUMN())))</formula>
    </cfRule>
  </conditionalFormatting>
  <conditionalFormatting sqref="AI62:AO62">
    <cfRule type="expression" dxfId="123" priority="26">
      <formula>OR(AI$69=$B61,AI$70=$B61)</formula>
    </cfRule>
  </conditionalFormatting>
  <conditionalFormatting sqref="AI61:AO62">
    <cfRule type="expression" dxfId="122" priority="25">
      <formula>INDIRECT(ADDRESS(ROW(),COLUMN()))=TRUNC(INDIRECT(ADDRESS(ROW(),COLUMN())))</formula>
    </cfRule>
  </conditionalFormatting>
  <conditionalFormatting sqref="AP62:AV62">
    <cfRule type="expression" dxfId="121" priority="24">
      <formula>OR(AP$69=$B61,AP$70=$B61)</formula>
    </cfRule>
  </conditionalFormatting>
  <conditionalFormatting sqref="AP61:AV62">
    <cfRule type="expression" dxfId="120" priority="23">
      <formula>INDIRECT(ADDRESS(ROW(),COLUMN()))=TRUNC(INDIRECT(ADDRESS(ROW(),COLUMN())))</formula>
    </cfRule>
  </conditionalFormatting>
  <conditionalFormatting sqref="AW62:AY62">
    <cfRule type="expression" dxfId="119" priority="22">
      <formula>OR(AW$69=$B61,AW$70=$B61)</formula>
    </cfRule>
  </conditionalFormatting>
  <conditionalFormatting sqref="AW61:AY62">
    <cfRule type="expression" dxfId="118" priority="21">
      <formula>INDIRECT(ADDRESS(ROW(),COLUMN()))=TRUNC(INDIRECT(ADDRESS(ROW(),COLUMN())))</formula>
    </cfRule>
  </conditionalFormatting>
  <conditionalFormatting sqref="U65:AA65">
    <cfRule type="expression" dxfId="117" priority="20">
      <formula>OR(U$69=$B64,U$70=$B64)</formula>
    </cfRule>
  </conditionalFormatting>
  <conditionalFormatting sqref="U64:AA65">
    <cfRule type="expression" dxfId="116" priority="19">
      <formula>INDIRECT(ADDRESS(ROW(),COLUMN()))=TRUNC(INDIRECT(ADDRESS(ROW(),COLUMN())))</formula>
    </cfRule>
  </conditionalFormatting>
  <conditionalFormatting sqref="AB65:AH65">
    <cfRule type="expression" dxfId="115" priority="18">
      <formula>OR(AB$69=$B64,AB$70=$B64)</formula>
    </cfRule>
  </conditionalFormatting>
  <conditionalFormatting sqref="AB64:AH65">
    <cfRule type="expression" dxfId="114" priority="17">
      <formula>INDIRECT(ADDRESS(ROW(),COLUMN()))=TRUNC(INDIRECT(ADDRESS(ROW(),COLUMN())))</formula>
    </cfRule>
  </conditionalFormatting>
  <conditionalFormatting sqref="AI65:AO65">
    <cfRule type="expression" dxfId="113" priority="16">
      <formula>OR(AI$69=$B64,AI$70=$B64)</formula>
    </cfRule>
  </conditionalFormatting>
  <conditionalFormatting sqref="AI64:AO65">
    <cfRule type="expression" dxfId="112" priority="15">
      <formula>INDIRECT(ADDRESS(ROW(),COLUMN()))=TRUNC(INDIRECT(ADDRESS(ROW(),COLUMN())))</formula>
    </cfRule>
  </conditionalFormatting>
  <conditionalFormatting sqref="AP65:AV65">
    <cfRule type="expression" dxfId="111" priority="14">
      <formula>OR(AP$69=$B64,AP$70=$B64)</formula>
    </cfRule>
  </conditionalFormatting>
  <conditionalFormatting sqref="AP64:AV65">
    <cfRule type="expression" dxfId="110" priority="13">
      <formula>INDIRECT(ADDRESS(ROW(),COLUMN()))=TRUNC(INDIRECT(ADDRESS(ROW(),COLUMN())))</formula>
    </cfRule>
  </conditionalFormatting>
  <conditionalFormatting sqref="AW65:AY65">
    <cfRule type="expression" dxfId="109" priority="12">
      <formula>OR(AW$69=$B64,AW$70=$B64)</formula>
    </cfRule>
  </conditionalFormatting>
  <conditionalFormatting sqref="AW64:AY65">
    <cfRule type="expression" dxfId="108" priority="11">
      <formula>INDIRECT(ADDRESS(ROW(),COLUMN()))=TRUNC(INDIRECT(ADDRESS(ROW(),COLUMN())))</formula>
    </cfRule>
  </conditionalFormatting>
  <conditionalFormatting sqref="U68:AA68">
    <cfRule type="expression" dxfId="107" priority="10">
      <formula>OR(U$69=$B67,U$70=$B67)</formula>
    </cfRule>
  </conditionalFormatting>
  <conditionalFormatting sqref="U67:AA68">
    <cfRule type="expression" dxfId="106" priority="9">
      <formula>INDIRECT(ADDRESS(ROW(),COLUMN()))=TRUNC(INDIRECT(ADDRESS(ROW(),COLUMN())))</formula>
    </cfRule>
  </conditionalFormatting>
  <conditionalFormatting sqref="AB68:AH68">
    <cfRule type="expression" dxfId="105" priority="8">
      <formula>OR(AB$69=$B67,AB$70=$B67)</formula>
    </cfRule>
  </conditionalFormatting>
  <conditionalFormatting sqref="AB67:AH68">
    <cfRule type="expression" dxfId="104" priority="7">
      <formula>INDIRECT(ADDRESS(ROW(),COLUMN()))=TRUNC(INDIRECT(ADDRESS(ROW(),COLUMN())))</formula>
    </cfRule>
  </conditionalFormatting>
  <conditionalFormatting sqref="AI68:AO68">
    <cfRule type="expression" dxfId="103" priority="6">
      <formula>OR(AI$69=$B67,AI$70=$B67)</formula>
    </cfRule>
  </conditionalFormatting>
  <conditionalFormatting sqref="AI67:AO68">
    <cfRule type="expression" dxfId="102" priority="5">
      <formula>INDIRECT(ADDRESS(ROW(),COLUMN()))=TRUNC(INDIRECT(ADDRESS(ROW(),COLUMN())))</formula>
    </cfRule>
  </conditionalFormatting>
  <conditionalFormatting sqref="AP68:AV68">
    <cfRule type="expression" dxfId="101" priority="4">
      <formula>OR(AP$69=$B67,AP$70=$B67)</formula>
    </cfRule>
  </conditionalFormatting>
  <conditionalFormatting sqref="AP67:AV68">
    <cfRule type="expression" dxfId="100" priority="3">
      <formula>INDIRECT(ADDRESS(ROW(),COLUMN()))=TRUNC(INDIRECT(ADDRESS(ROW(),COLUMN())))</formula>
    </cfRule>
  </conditionalFormatting>
  <conditionalFormatting sqref="AW68:AY68">
    <cfRule type="expression" dxfId="99" priority="2">
      <formula>OR(AW$69=$B67,AW$70=$B67)</formula>
    </cfRule>
  </conditionalFormatting>
  <conditionalFormatting sqref="AW67:AY68">
    <cfRule type="expression" dxfId="98"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5"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'(参考様式9関係)プルダウン・リスト'!$C$4:$C$10</xm:f>
          </x14:formula1>
          <xm:sqref>AR1:BG1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tabColor theme="9" tint="0.8"/>
    <pageSetUpPr fitToPage="1"/>
  </sheetPr>
  <dimension ref="B1:BM136"/>
  <sheetViews>
    <sheetView showGridLines="0" view="pageBreakPreview" zoomScale="75" zoomScaleNormal="55" zoomScaleSheetLayoutView="75" workbookViewId="0">
      <selection activeCell="B1" sqref="B1"/>
    </sheetView>
  </sheetViews>
  <sheetFormatPr defaultColWidth="4.5" defaultRowHeight="14.25"/>
  <cols>
    <col min="1" max="1" width="0.875" style="655" customWidth="1"/>
    <col min="2" max="5" width="5.75" style="655" customWidth="1"/>
    <col min="6" max="7" width="5.75" style="655" hidden="1" customWidth="1"/>
    <col min="8" max="8" width="5.75" style="655" customWidth="1"/>
    <col min="9" max="12" width="8" style="655" customWidth="1"/>
    <col min="13" max="15" width="10.1640625" style="655" customWidth="1"/>
    <col min="16" max="20" width="5.75" style="655" customWidth="1"/>
    <col min="21" max="51" width="6.1640625" style="655" customWidth="1"/>
    <col min="52" max="55" width="11.33203125" style="655" customWidth="1"/>
    <col min="56" max="60" width="9.33203125" style="655" customWidth="1"/>
    <col min="61" max="61" width="1.125" style="655" customWidth="1"/>
    <col min="62" max="16384" width="4.5" style="655"/>
  </cols>
  <sheetData>
    <row r="1" spans="2:65" s="656" customFormat="1" ht="20.25" customHeight="1">
      <c r="C1" s="671" t="s">
        <v>751</v>
      </c>
      <c r="D1" s="671"/>
      <c r="E1" s="671"/>
      <c r="F1" s="671"/>
      <c r="G1" s="671"/>
      <c r="H1" s="671"/>
      <c r="K1" s="715" t="s">
        <v>594</v>
      </c>
      <c r="N1" s="671"/>
      <c r="O1" s="671"/>
      <c r="P1" s="671"/>
      <c r="Q1" s="671"/>
      <c r="R1" s="671"/>
      <c r="S1" s="671"/>
      <c r="T1" s="671"/>
      <c r="U1" s="671"/>
      <c r="AQ1" s="741" t="s">
        <v>272</v>
      </c>
      <c r="AR1" s="855" t="s">
        <v>612</v>
      </c>
      <c r="AS1" s="857"/>
      <c r="AT1" s="857"/>
      <c r="AU1" s="857"/>
      <c r="AV1" s="857"/>
      <c r="AW1" s="857"/>
      <c r="AX1" s="857"/>
      <c r="AY1" s="857"/>
      <c r="AZ1" s="857"/>
      <c r="BA1" s="857"/>
      <c r="BB1" s="857"/>
      <c r="BC1" s="857"/>
      <c r="BD1" s="857"/>
      <c r="BE1" s="857"/>
      <c r="BF1" s="857"/>
      <c r="BG1" s="857"/>
      <c r="BH1" s="741" t="s">
        <v>291</v>
      </c>
    </row>
    <row r="2" spans="2:65" s="657" customFormat="1" ht="20.25" customHeight="1">
      <c r="H2" s="715"/>
      <c r="K2" s="715"/>
      <c r="L2" s="715"/>
      <c r="N2" s="741"/>
      <c r="O2" s="741"/>
      <c r="P2" s="741"/>
      <c r="Q2" s="741"/>
      <c r="R2" s="741"/>
      <c r="S2" s="741"/>
      <c r="T2" s="741"/>
      <c r="U2" s="741"/>
      <c r="Z2" s="741" t="s">
        <v>602</v>
      </c>
      <c r="AA2" s="822">
        <v>3</v>
      </c>
      <c r="AB2" s="822"/>
      <c r="AC2" s="741" t="s">
        <v>189</v>
      </c>
      <c r="AD2" s="517">
        <f>IF(AA2=0,"",YEAR(DATE(2018+AA2,1,1)))</f>
        <v>2021</v>
      </c>
      <c r="AE2" s="517"/>
      <c r="AF2" s="847" t="s">
        <v>604</v>
      </c>
      <c r="AG2" s="847" t="s">
        <v>605</v>
      </c>
      <c r="AH2" s="822">
        <v>4</v>
      </c>
      <c r="AI2" s="822"/>
      <c r="AJ2" s="847" t="s">
        <v>79</v>
      </c>
      <c r="AQ2" s="741" t="s">
        <v>609</v>
      </c>
      <c r="AR2" s="822" t="s">
        <v>613</v>
      </c>
      <c r="AS2" s="822"/>
      <c r="AT2" s="822"/>
      <c r="AU2" s="822"/>
      <c r="AV2" s="822"/>
      <c r="AW2" s="822"/>
      <c r="AX2" s="822"/>
      <c r="AY2" s="822"/>
      <c r="AZ2" s="822"/>
      <c r="BA2" s="822"/>
      <c r="BB2" s="822"/>
      <c r="BC2" s="822"/>
      <c r="BD2" s="822"/>
      <c r="BE2" s="822"/>
      <c r="BF2" s="822"/>
      <c r="BG2" s="822"/>
      <c r="BH2" s="741" t="s">
        <v>291</v>
      </c>
      <c r="BI2" s="741"/>
      <c r="BJ2" s="741"/>
      <c r="BK2" s="741"/>
    </row>
    <row r="3" spans="2:65" s="657" customFormat="1" ht="20.25" customHeight="1">
      <c r="H3" s="715"/>
      <c r="K3" s="715"/>
      <c r="M3" s="741"/>
      <c r="N3" s="741"/>
      <c r="O3" s="741"/>
      <c r="P3" s="741"/>
      <c r="Q3" s="741"/>
      <c r="R3" s="741"/>
      <c r="S3" s="741"/>
      <c r="AA3" s="823"/>
      <c r="AB3" s="823"/>
      <c r="AC3" s="845"/>
      <c r="AD3" s="846"/>
      <c r="AE3" s="845"/>
      <c r="BB3" s="892" t="s">
        <v>118</v>
      </c>
      <c r="BC3" s="904" t="s">
        <v>623</v>
      </c>
      <c r="BD3" s="910"/>
      <c r="BE3" s="910"/>
      <c r="BF3" s="921"/>
      <c r="BG3" s="741"/>
    </row>
    <row r="4" spans="2:65" s="657" customFormat="1" ht="20.25" customHeight="1">
      <c r="H4" s="715"/>
      <c r="K4" s="715"/>
      <c r="M4" s="741"/>
      <c r="N4" s="741"/>
      <c r="O4" s="741"/>
      <c r="P4" s="741"/>
      <c r="Q4" s="741"/>
      <c r="R4" s="741"/>
      <c r="S4" s="741"/>
      <c r="AA4" s="823"/>
      <c r="AB4" s="823"/>
      <c r="AC4" s="845"/>
      <c r="AD4" s="846"/>
      <c r="AE4" s="845"/>
      <c r="BB4" s="892" t="s">
        <v>622</v>
      </c>
      <c r="BC4" s="904" t="s">
        <v>487</v>
      </c>
      <c r="BD4" s="910"/>
      <c r="BE4" s="910"/>
      <c r="BF4" s="921"/>
      <c r="BG4" s="741"/>
    </row>
    <row r="5" spans="2:65" s="657" customFormat="1" ht="5.0999999999999996" customHeight="1">
      <c r="H5" s="715"/>
      <c r="K5" s="715"/>
      <c r="M5" s="741"/>
      <c r="N5" s="741"/>
      <c r="O5" s="741"/>
      <c r="P5" s="741"/>
      <c r="Q5" s="741"/>
      <c r="R5" s="741"/>
      <c r="S5" s="741"/>
      <c r="AA5" s="517"/>
      <c r="AB5" s="517"/>
      <c r="AH5" s="656"/>
      <c r="AI5" s="656"/>
      <c r="AJ5" s="656"/>
      <c r="AK5" s="656"/>
      <c r="AL5" s="656"/>
      <c r="AM5" s="656"/>
      <c r="AN5" s="656"/>
      <c r="AO5" s="656"/>
      <c r="AP5" s="656"/>
      <c r="AQ5" s="656"/>
      <c r="AR5" s="656"/>
      <c r="AS5" s="656"/>
      <c r="AT5" s="656"/>
      <c r="AU5" s="656"/>
      <c r="AV5" s="656"/>
      <c r="AW5" s="656"/>
      <c r="AX5" s="656"/>
      <c r="AY5" s="656"/>
      <c r="AZ5" s="656"/>
      <c r="BA5" s="656"/>
      <c r="BB5" s="656"/>
      <c r="BC5" s="656"/>
      <c r="BD5" s="656"/>
      <c r="BE5" s="656"/>
      <c r="BF5" s="922"/>
      <c r="BG5" s="922"/>
    </row>
    <row r="6" spans="2:65" s="657" customFormat="1" ht="21" customHeight="1">
      <c r="B6" s="658"/>
      <c r="C6" s="672"/>
      <c r="D6" s="672"/>
      <c r="E6" s="672"/>
      <c r="F6" s="672"/>
      <c r="G6" s="672"/>
      <c r="H6" s="672"/>
      <c r="I6" s="716"/>
      <c r="J6" s="716"/>
      <c r="K6" s="716"/>
      <c r="L6" s="674"/>
      <c r="M6" s="716"/>
      <c r="N6" s="716"/>
      <c r="O6" s="716"/>
      <c r="P6" s="757"/>
      <c r="Q6" s="757"/>
      <c r="R6" s="757"/>
      <c r="S6" s="757"/>
      <c r="T6" s="757"/>
      <c r="U6" s="757"/>
      <c r="V6" s="757"/>
      <c r="W6" s="757"/>
      <c r="X6" s="757"/>
      <c r="Y6" s="757"/>
      <c r="Z6" s="757"/>
      <c r="AA6" s="757"/>
      <c r="AB6" s="757"/>
      <c r="AC6" s="757"/>
      <c r="AD6" s="757"/>
      <c r="AE6" s="757"/>
      <c r="AF6" s="757"/>
      <c r="AG6" s="757"/>
      <c r="AH6" s="850"/>
      <c r="AI6" s="850"/>
      <c r="AJ6" s="850"/>
      <c r="AK6" s="931" t="s">
        <v>607</v>
      </c>
      <c r="AN6" s="656"/>
      <c r="AO6" s="656"/>
      <c r="AP6" s="656"/>
      <c r="AQ6" s="656"/>
      <c r="AR6" s="656"/>
      <c r="AS6" s="656"/>
      <c r="AU6" s="859"/>
      <c r="AV6" s="859"/>
      <c r="AW6" s="860"/>
      <c r="AX6" s="656"/>
      <c r="AY6" s="861">
        <v>40</v>
      </c>
      <c r="AZ6" s="866"/>
      <c r="BA6" s="860" t="s">
        <v>485</v>
      </c>
      <c r="BB6" s="656"/>
      <c r="BC6" s="861">
        <v>160</v>
      </c>
      <c r="BD6" s="866"/>
      <c r="BE6" s="860" t="s">
        <v>627</v>
      </c>
      <c r="BF6" s="656"/>
      <c r="BG6" s="922"/>
    </row>
    <row r="7" spans="2:65" s="657" customFormat="1" ht="5.0999999999999996" customHeight="1">
      <c r="B7" s="658"/>
      <c r="C7" s="673"/>
      <c r="D7" s="673"/>
      <c r="E7" s="673"/>
      <c r="F7" s="673"/>
      <c r="G7" s="673"/>
      <c r="H7" s="716"/>
      <c r="I7" s="716"/>
      <c r="J7" s="716"/>
      <c r="K7" s="716"/>
      <c r="L7" s="716"/>
      <c r="M7" s="716"/>
      <c r="N7" s="716"/>
      <c r="O7" s="716"/>
      <c r="P7" s="757"/>
      <c r="Q7" s="757"/>
      <c r="R7" s="757"/>
      <c r="S7" s="757"/>
      <c r="T7" s="757"/>
      <c r="U7" s="757"/>
      <c r="V7" s="757"/>
      <c r="W7" s="757"/>
      <c r="X7" s="757"/>
      <c r="Y7" s="757"/>
      <c r="Z7" s="757"/>
      <c r="AA7" s="757"/>
      <c r="AB7" s="757"/>
      <c r="AC7" s="757"/>
      <c r="AD7" s="757"/>
      <c r="AE7" s="757"/>
      <c r="AF7" s="757"/>
      <c r="AG7" s="757"/>
      <c r="AH7" s="850"/>
      <c r="AI7" s="850"/>
      <c r="AJ7" s="850"/>
      <c r="AK7" s="850"/>
      <c r="AL7" s="850"/>
      <c r="AM7" s="850"/>
      <c r="AN7" s="850"/>
      <c r="AO7" s="850"/>
      <c r="AP7" s="850"/>
      <c r="AQ7" s="850"/>
      <c r="AR7" s="850"/>
      <c r="AS7" s="850"/>
      <c r="AT7" s="850"/>
      <c r="AU7" s="850"/>
      <c r="AV7" s="850"/>
      <c r="AW7" s="850"/>
      <c r="AX7" s="850"/>
      <c r="AY7" s="850"/>
      <c r="AZ7" s="850"/>
      <c r="BA7" s="850"/>
      <c r="BB7" s="850"/>
      <c r="BC7" s="850"/>
      <c r="BD7" s="850"/>
      <c r="BE7" s="850"/>
      <c r="BF7" s="879"/>
      <c r="BG7" s="879"/>
      <c r="BH7" s="757"/>
    </row>
    <row r="8" spans="2:65" s="657" customFormat="1" ht="21" customHeight="1">
      <c r="B8" s="659"/>
      <c r="C8" s="674"/>
      <c r="D8" s="674"/>
      <c r="E8" s="674"/>
      <c r="F8" s="674"/>
      <c r="G8" s="674"/>
      <c r="H8" s="716"/>
      <c r="I8" s="716"/>
      <c r="J8" s="716"/>
      <c r="K8" s="716"/>
      <c r="L8" s="716"/>
      <c r="M8" s="716"/>
      <c r="N8" s="716"/>
      <c r="O8" s="716"/>
      <c r="P8" s="757"/>
      <c r="Q8" s="757"/>
      <c r="R8" s="757"/>
      <c r="S8" s="757"/>
      <c r="T8" s="757"/>
      <c r="U8" s="757"/>
      <c r="V8" s="757"/>
      <c r="W8" s="757"/>
      <c r="X8" s="757"/>
      <c r="Y8" s="757"/>
      <c r="Z8" s="757"/>
      <c r="AA8" s="757"/>
      <c r="AB8" s="757"/>
      <c r="AC8" s="757"/>
      <c r="AD8" s="757"/>
      <c r="AE8" s="757"/>
      <c r="AF8" s="757"/>
      <c r="AG8" s="757"/>
      <c r="AH8" s="851"/>
      <c r="AI8" s="851"/>
      <c r="AJ8" s="851"/>
      <c r="AK8" s="672"/>
      <c r="AL8" s="781"/>
      <c r="AM8" s="836"/>
      <c r="AN8" s="836"/>
      <c r="AO8" s="658"/>
      <c r="AP8" s="717"/>
      <c r="AQ8" s="717"/>
      <c r="AR8" s="717"/>
      <c r="AS8" s="858"/>
      <c r="AT8" s="858"/>
      <c r="AU8" s="850"/>
      <c r="AV8" s="717"/>
      <c r="AW8" s="717"/>
      <c r="AX8" s="674"/>
      <c r="AY8" s="850"/>
      <c r="AZ8" s="850" t="s">
        <v>620</v>
      </c>
      <c r="BA8" s="850"/>
      <c r="BB8" s="850"/>
      <c r="BC8" s="905">
        <f>DAY(EOMONTH(DATE(AD2,AH2,1),0))</f>
        <v>30</v>
      </c>
      <c r="BD8" s="911"/>
      <c r="BE8" s="850" t="s">
        <v>434</v>
      </c>
      <c r="BF8" s="850"/>
      <c r="BG8" s="850"/>
      <c r="BH8" s="757"/>
      <c r="BK8" s="741"/>
      <c r="BL8" s="741"/>
      <c r="BM8" s="741"/>
    </row>
    <row r="9" spans="2:65" s="657" customFormat="1" ht="5.0999999999999996" customHeight="1">
      <c r="B9" s="659"/>
      <c r="C9" s="675"/>
      <c r="D9" s="675"/>
      <c r="E9" s="675"/>
      <c r="F9" s="675"/>
      <c r="G9" s="675"/>
      <c r="H9" s="717"/>
      <c r="I9" s="717"/>
      <c r="J9" s="717"/>
      <c r="K9" s="717"/>
      <c r="L9" s="717"/>
      <c r="M9" s="717"/>
      <c r="N9" s="717"/>
      <c r="O9" s="717"/>
      <c r="P9" s="757"/>
      <c r="Q9" s="757"/>
      <c r="R9" s="757"/>
      <c r="S9" s="757"/>
      <c r="T9" s="757"/>
      <c r="U9" s="757"/>
      <c r="V9" s="757"/>
      <c r="W9" s="757"/>
      <c r="X9" s="757"/>
      <c r="Y9" s="757"/>
      <c r="Z9" s="757"/>
      <c r="AA9" s="757"/>
      <c r="AB9" s="757"/>
      <c r="AC9" s="757"/>
      <c r="AD9" s="757"/>
      <c r="AE9" s="757"/>
      <c r="AF9" s="757"/>
      <c r="AG9" s="757"/>
      <c r="AH9" s="673"/>
      <c r="AI9" s="672"/>
      <c r="AJ9" s="770"/>
      <c r="AK9" s="851"/>
      <c r="AL9" s="672"/>
      <c r="AM9" s="672"/>
      <c r="AN9" s="672"/>
      <c r="AO9" s="672"/>
      <c r="AP9" s="770"/>
      <c r="AQ9" s="850"/>
      <c r="AR9" s="856"/>
      <c r="AS9" s="856"/>
      <c r="AT9" s="856"/>
      <c r="AU9" s="850"/>
      <c r="AV9" s="850"/>
      <c r="AW9" s="850"/>
      <c r="AX9" s="850"/>
      <c r="AY9" s="850"/>
      <c r="AZ9" s="850"/>
      <c r="BA9" s="850"/>
      <c r="BB9" s="850"/>
      <c r="BC9" s="850"/>
      <c r="BD9" s="850"/>
      <c r="BE9" s="850"/>
      <c r="BF9" s="850"/>
      <c r="BG9" s="850"/>
      <c r="BH9" s="757"/>
      <c r="BK9" s="741"/>
      <c r="BL9" s="741"/>
      <c r="BM9" s="741"/>
    </row>
    <row r="10" spans="2:65" s="657" customFormat="1" ht="21" customHeight="1">
      <c r="B10" s="659"/>
      <c r="C10" s="675"/>
      <c r="D10" s="675"/>
      <c r="E10" s="675"/>
      <c r="F10" s="675"/>
      <c r="G10" s="675"/>
      <c r="H10" s="717"/>
      <c r="I10" s="717"/>
      <c r="J10" s="717"/>
      <c r="K10" s="717"/>
      <c r="L10" s="717"/>
      <c r="M10" s="717"/>
      <c r="N10" s="717"/>
      <c r="O10" s="717"/>
      <c r="P10" s="757"/>
      <c r="Q10" s="757"/>
      <c r="R10" s="757"/>
      <c r="S10" s="757"/>
      <c r="T10" s="757"/>
      <c r="U10" s="757"/>
      <c r="V10" s="757"/>
      <c r="W10" s="757"/>
      <c r="X10" s="757"/>
      <c r="Y10" s="757"/>
      <c r="Z10" s="757"/>
      <c r="AA10" s="757"/>
      <c r="AB10" s="757"/>
      <c r="AC10" s="757"/>
      <c r="AD10" s="757"/>
      <c r="AE10" s="757"/>
      <c r="AF10" s="757"/>
      <c r="AG10" s="757"/>
      <c r="AH10" s="673"/>
      <c r="AI10" s="672"/>
      <c r="AJ10" s="770"/>
      <c r="AK10" s="931" t="s">
        <v>608</v>
      </c>
      <c r="AL10" s="672"/>
      <c r="AO10" s="850"/>
      <c r="AP10" s="770"/>
      <c r="AQ10" s="850"/>
      <c r="AR10" s="672"/>
      <c r="AS10" s="672"/>
      <c r="AT10" s="770"/>
      <c r="AU10" s="931"/>
      <c r="AV10" s="856"/>
      <c r="AW10" s="856"/>
      <c r="AX10" s="856"/>
      <c r="AY10" s="850"/>
      <c r="AZ10" s="850"/>
      <c r="BA10" s="879" t="s">
        <v>621</v>
      </c>
      <c r="BB10" s="850"/>
      <c r="BC10" s="861">
        <v>9</v>
      </c>
      <c r="BD10" s="866"/>
      <c r="BE10" s="860" t="s">
        <v>476</v>
      </c>
      <c r="BF10" s="850"/>
      <c r="BG10" s="850"/>
      <c r="BH10" s="757"/>
      <c r="BK10" s="741"/>
      <c r="BL10" s="741"/>
      <c r="BM10" s="741"/>
    </row>
    <row r="11" spans="2:65" s="657" customFormat="1" ht="5.0999999999999996" customHeight="1">
      <c r="B11" s="659"/>
      <c r="C11" s="675"/>
      <c r="D11" s="675"/>
      <c r="E11" s="675"/>
      <c r="F11" s="675"/>
      <c r="G11" s="675"/>
      <c r="H11" s="717"/>
      <c r="I11" s="717"/>
      <c r="J11" s="717"/>
      <c r="K11" s="717"/>
      <c r="L11" s="717"/>
      <c r="M11" s="717"/>
      <c r="N11" s="717"/>
      <c r="O11" s="717"/>
      <c r="P11" s="757"/>
      <c r="Q11" s="757"/>
      <c r="R11" s="757"/>
      <c r="S11" s="757"/>
      <c r="T11" s="757"/>
      <c r="U11" s="757"/>
      <c r="V11" s="757"/>
      <c r="W11" s="757"/>
      <c r="X11" s="757"/>
      <c r="Y11" s="757"/>
      <c r="Z11" s="757"/>
      <c r="AA11" s="757"/>
      <c r="AB11" s="757"/>
      <c r="AC11" s="757"/>
      <c r="AD11" s="757"/>
      <c r="AE11" s="757"/>
      <c r="AF11" s="757"/>
      <c r="AG11" s="757"/>
      <c r="AH11" s="673"/>
      <c r="AI11" s="672"/>
      <c r="AJ11" s="770"/>
      <c r="AK11" s="851"/>
      <c r="AL11" s="672"/>
      <c r="AM11" s="672"/>
      <c r="AN11" s="672"/>
      <c r="AO11" s="672"/>
      <c r="AP11" s="770"/>
      <c r="AQ11" s="850"/>
      <c r="AR11" s="856"/>
      <c r="AS11" s="856"/>
      <c r="AT11" s="856"/>
      <c r="AU11" s="850"/>
      <c r="AV11" s="850"/>
      <c r="AW11" s="850"/>
      <c r="AX11" s="850"/>
      <c r="AY11" s="850"/>
      <c r="AZ11" s="850"/>
      <c r="BA11" s="850"/>
      <c r="BB11" s="850"/>
      <c r="BC11" s="850"/>
      <c r="BD11" s="850"/>
      <c r="BE11" s="850"/>
      <c r="BF11" s="850"/>
      <c r="BG11" s="850"/>
      <c r="BH11" s="757"/>
      <c r="BK11" s="741"/>
      <c r="BL11" s="741"/>
      <c r="BM11" s="741"/>
    </row>
    <row r="12" spans="2:65" s="657" customFormat="1" ht="21" customHeight="1">
      <c r="R12" s="716"/>
      <c r="S12" s="716"/>
      <c r="T12" s="781"/>
      <c r="U12" s="798"/>
      <c r="V12" s="798"/>
      <c r="W12" s="658"/>
      <c r="X12" s="821"/>
      <c r="Y12" s="757"/>
      <c r="Z12" s="757"/>
      <c r="AA12" s="673"/>
      <c r="AB12" s="836"/>
      <c r="AC12" s="658"/>
      <c r="AD12" s="673"/>
      <c r="AE12" s="673"/>
      <c r="AF12" s="673"/>
      <c r="AG12" s="848"/>
      <c r="AH12" s="851"/>
      <c r="AI12" s="851"/>
      <c r="AJ12" s="851"/>
      <c r="AK12" s="672"/>
      <c r="AL12" s="781"/>
      <c r="AM12" s="836"/>
      <c r="AN12" s="850"/>
      <c r="AO12" s="770"/>
      <c r="AP12" s="770"/>
      <c r="AQ12" s="770"/>
      <c r="AR12" s="770"/>
      <c r="AS12" s="658" t="s">
        <v>614</v>
      </c>
      <c r="AT12" s="770"/>
      <c r="AU12" s="770"/>
      <c r="AV12" s="770"/>
      <c r="AW12" s="770"/>
      <c r="AX12" s="770"/>
      <c r="AY12" s="770"/>
      <c r="AZ12" s="770"/>
      <c r="BA12" s="770"/>
      <c r="BB12" s="770"/>
      <c r="BC12" s="673"/>
      <c r="BD12" s="851"/>
      <c r="BE12" s="672"/>
      <c r="BF12" s="672"/>
      <c r="BG12" s="673"/>
      <c r="BH12" s="672"/>
      <c r="BK12" s="741"/>
      <c r="BL12" s="741"/>
      <c r="BM12" s="741"/>
    </row>
    <row r="13" spans="2:65" s="657" customFormat="1" ht="21" customHeight="1">
      <c r="R13" s="770"/>
      <c r="S13" s="672"/>
      <c r="T13" s="672"/>
      <c r="U13" s="672"/>
      <c r="V13" s="672"/>
      <c r="W13" s="757"/>
      <c r="X13" s="757"/>
      <c r="Y13" s="757"/>
      <c r="Z13" s="757"/>
      <c r="AA13" s="770"/>
      <c r="AB13" s="672"/>
      <c r="AC13" s="672"/>
      <c r="AD13" s="770"/>
      <c r="AE13" s="770"/>
      <c r="AF13" s="770"/>
      <c r="AG13" s="848"/>
      <c r="AH13" s="673"/>
      <c r="AI13" s="851"/>
      <c r="AJ13" s="672"/>
      <c r="AK13" s="851"/>
      <c r="AL13" s="672"/>
      <c r="AM13" s="672"/>
      <c r="AN13" s="672"/>
      <c r="AO13" s="673"/>
      <c r="AP13" s="658"/>
      <c r="AQ13" s="673"/>
      <c r="AR13" s="673"/>
      <c r="AS13" s="658" t="s">
        <v>278</v>
      </c>
      <c r="AT13" s="672"/>
      <c r="AU13" s="672"/>
      <c r="AV13" s="672"/>
      <c r="AW13" s="672"/>
      <c r="AX13" s="672"/>
      <c r="AY13" s="672"/>
      <c r="AZ13" s="672"/>
      <c r="BA13" s="672"/>
      <c r="BB13" s="893">
        <v>0.29166666666666669</v>
      </c>
      <c r="BC13" s="906"/>
      <c r="BD13" s="912"/>
      <c r="BE13" s="674" t="s">
        <v>628</v>
      </c>
      <c r="BF13" s="893">
        <v>0.83333333333333337</v>
      </c>
      <c r="BG13" s="906"/>
      <c r="BH13" s="912"/>
      <c r="BK13" s="741"/>
      <c r="BL13" s="741"/>
      <c r="BM13" s="741"/>
    </row>
    <row r="14" spans="2:65" s="657" customFormat="1" ht="21" customHeight="1">
      <c r="R14" s="771"/>
      <c r="S14" s="771"/>
      <c r="T14" s="771"/>
      <c r="U14" s="771"/>
      <c r="V14" s="771"/>
      <c r="W14" s="771"/>
      <c r="X14" s="757"/>
      <c r="Y14" s="757"/>
      <c r="Z14" s="757"/>
      <c r="AA14" s="674"/>
      <c r="AB14" s="771"/>
      <c r="AC14" s="771"/>
      <c r="AD14" s="674"/>
      <c r="AE14" s="673"/>
      <c r="AF14" s="673"/>
      <c r="AG14" s="849"/>
      <c r="AH14" s="658"/>
      <c r="AI14" s="851"/>
      <c r="AJ14" s="672"/>
      <c r="AK14" s="851"/>
      <c r="AL14" s="672"/>
      <c r="AM14" s="672"/>
      <c r="AN14" s="672"/>
      <c r="AO14" s="674"/>
      <c r="AP14" s="716"/>
      <c r="AQ14" s="716"/>
      <c r="AR14" s="716"/>
      <c r="AS14" s="658" t="s">
        <v>618</v>
      </c>
      <c r="AT14" s="672"/>
      <c r="AU14" s="672"/>
      <c r="AV14" s="672"/>
      <c r="AW14" s="672"/>
      <c r="AX14" s="672"/>
      <c r="AY14" s="672"/>
      <c r="AZ14" s="672"/>
      <c r="BA14" s="672"/>
      <c r="BB14" s="893">
        <v>0.83333333333333337</v>
      </c>
      <c r="BC14" s="906"/>
      <c r="BD14" s="912"/>
      <c r="BE14" s="674" t="s">
        <v>628</v>
      </c>
      <c r="BF14" s="893">
        <v>0.29166666666666669</v>
      </c>
      <c r="BG14" s="906"/>
      <c r="BH14" s="912"/>
      <c r="BK14" s="741"/>
      <c r="BL14" s="741"/>
      <c r="BM14" s="741"/>
    </row>
    <row r="15" spans="2:65" ht="12" customHeight="1">
      <c r="B15" s="660"/>
      <c r="C15" s="676"/>
      <c r="D15" s="676"/>
      <c r="E15" s="676"/>
      <c r="F15" s="676"/>
      <c r="G15" s="676"/>
      <c r="H15" s="676"/>
      <c r="I15" s="660"/>
      <c r="J15" s="660"/>
      <c r="K15" s="660"/>
      <c r="L15" s="660"/>
      <c r="M15" s="660"/>
      <c r="N15" s="660"/>
      <c r="O15" s="660"/>
      <c r="P15" s="660"/>
      <c r="Q15" s="660"/>
      <c r="R15" s="660"/>
      <c r="S15" s="660"/>
      <c r="T15" s="660"/>
      <c r="U15" s="660"/>
      <c r="V15" s="660"/>
      <c r="W15" s="660"/>
      <c r="X15" s="660"/>
      <c r="Y15" s="660"/>
      <c r="Z15" s="660"/>
      <c r="AA15" s="676"/>
      <c r="AB15" s="660"/>
      <c r="AC15" s="660"/>
      <c r="AD15" s="660"/>
      <c r="AE15" s="660"/>
      <c r="AF15" s="660"/>
      <c r="AG15" s="660"/>
      <c r="AH15" s="660"/>
      <c r="AI15" s="660"/>
      <c r="AJ15" s="660"/>
      <c r="AK15" s="660"/>
      <c r="AL15" s="660"/>
      <c r="AM15" s="660"/>
      <c r="AR15" s="689"/>
      <c r="BI15" s="930"/>
      <c r="BJ15" s="930"/>
      <c r="BK15" s="930"/>
    </row>
    <row r="16" spans="2:65" ht="21.6" customHeight="1">
      <c r="B16" s="661" t="s">
        <v>180</v>
      </c>
      <c r="C16" s="677" t="s">
        <v>589</v>
      </c>
      <c r="D16" s="691"/>
      <c r="E16" s="699"/>
      <c r="F16" s="699"/>
      <c r="G16" s="707"/>
      <c r="H16" s="718" t="s">
        <v>359</v>
      </c>
      <c r="I16" s="727" t="s">
        <v>593</v>
      </c>
      <c r="J16" s="691"/>
      <c r="K16" s="691"/>
      <c r="L16" s="699"/>
      <c r="M16" s="727" t="s">
        <v>596</v>
      </c>
      <c r="N16" s="691"/>
      <c r="O16" s="699"/>
      <c r="P16" s="727" t="s">
        <v>597</v>
      </c>
      <c r="Q16" s="691"/>
      <c r="R16" s="691"/>
      <c r="S16" s="691"/>
      <c r="T16" s="782"/>
      <c r="U16" s="799"/>
      <c r="V16" s="811"/>
      <c r="W16" s="811"/>
      <c r="X16" s="811"/>
      <c r="Y16" s="811"/>
      <c r="Z16" s="811"/>
      <c r="AA16" s="811"/>
      <c r="AB16" s="811"/>
      <c r="AC16" s="811"/>
      <c r="AD16" s="811"/>
      <c r="AE16" s="811"/>
      <c r="AF16" s="811"/>
      <c r="AG16" s="811"/>
      <c r="AH16" s="811"/>
      <c r="AI16" s="852" t="s">
        <v>606</v>
      </c>
      <c r="AJ16" s="811"/>
      <c r="AK16" s="811"/>
      <c r="AL16" s="811"/>
      <c r="AM16" s="811"/>
      <c r="AN16" s="811" t="s">
        <v>184</v>
      </c>
      <c r="AO16" s="811"/>
      <c r="AP16" s="853"/>
      <c r="AQ16" s="854"/>
      <c r="AR16" s="811" t="s">
        <v>291</v>
      </c>
      <c r="AS16" s="811"/>
      <c r="AT16" s="811"/>
      <c r="AU16" s="811"/>
      <c r="AV16" s="811"/>
      <c r="AW16" s="811"/>
      <c r="AX16" s="811"/>
      <c r="AY16" s="862"/>
      <c r="AZ16" s="867" t="str">
        <f>IF(BC3="計画","(11)1～4週目の勤務時間数合計","(11)1か月の勤務時間数　合計")</f>
        <v>(11)1か月の勤務時間数　合計</v>
      </c>
      <c r="BA16" s="880"/>
      <c r="BB16" s="894" t="s">
        <v>409</v>
      </c>
      <c r="BC16" s="880"/>
      <c r="BD16" s="677" t="s">
        <v>625</v>
      </c>
      <c r="BE16" s="691"/>
      <c r="BF16" s="691"/>
      <c r="BG16" s="691"/>
      <c r="BH16" s="782"/>
    </row>
    <row r="17" spans="2:60" ht="20.25" customHeight="1">
      <c r="B17" s="662"/>
      <c r="C17" s="678"/>
      <c r="D17" s="692"/>
      <c r="E17" s="700"/>
      <c r="F17" s="700"/>
      <c r="G17" s="708"/>
      <c r="H17" s="719"/>
      <c r="I17" s="728"/>
      <c r="J17" s="692"/>
      <c r="K17" s="692"/>
      <c r="L17" s="700"/>
      <c r="M17" s="728"/>
      <c r="N17" s="692"/>
      <c r="O17" s="700"/>
      <c r="P17" s="728"/>
      <c r="Q17" s="692"/>
      <c r="R17" s="692"/>
      <c r="S17" s="692"/>
      <c r="T17" s="783"/>
      <c r="U17" s="800" t="s">
        <v>601</v>
      </c>
      <c r="V17" s="800"/>
      <c r="W17" s="800"/>
      <c r="X17" s="800"/>
      <c r="Y17" s="800"/>
      <c r="Z17" s="800"/>
      <c r="AA17" s="824"/>
      <c r="AB17" s="837" t="s">
        <v>603</v>
      </c>
      <c r="AC17" s="800"/>
      <c r="AD17" s="800"/>
      <c r="AE17" s="800"/>
      <c r="AF17" s="800"/>
      <c r="AG17" s="800"/>
      <c r="AH17" s="824"/>
      <c r="AI17" s="837" t="s">
        <v>316</v>
      </c>
      <c r="AJ17" s="800"/>
      <c r="AK17" s="800"/>
      <c r="AL17" s="800"/>
      <c r="AM17" s="800"/>
      <c r="AN17" s="800"/>
      <c r="AO17" s="824"/>
      <c r="AP17" s="837" t="s">
        <v>312</v>
      </c>
      <c r="AQ17" s="800"/>
      <c r="AR17" s="800"/>
      <c r="AS17" s="800"/>
      <c r="AT17" s="800"/>
      <c r="AU17" s="800"/>
      <c r="AV17" s="824"/>
      <c r="AW17" s="837" t="s">
        <v>619</v>
      </c>
      <c r="AX17" s="800"/>
      <c r="AY17" s="800"/>
      <c r="AZ17" s="868"/>
      <c r="BA17" s="881"/>
      <c r="BB17" s="895"/>
      <c r="BC17" s="881"/>
      <c r="BD17" s="678"/>
      <c r="BE17" s="692"/>
      <c r="BF17" s="692"/>
      <c r="BG17" s="692"/>
      <c r="BH17" s="783"/>
    </row>
    <row r="18" spans="2:60" ht="20.25" customHeight="1">
      <c r="B18" s="662"/>
      <c r="C18" s="678"/>
      <c r="D18" s="692"/>
      <c r="E18" s="700"/>
      <c r="F18" s="700"/>
      <c r="G18" s="708"/>
      <c r="H18" s="719"/>
      <c r="I18" s="728"/>
      <c r="J18" s="692"/>
      <c r="K18" s="692"/>
      <c r="L18" s="700"/>
      <c r="M18" s="728"/>
      <c r="N18" s="692"/>
      <c r="O18" s="700"/>
      <c r="P18" s="728"/>
      <c r="Q18" s="692"/>
      <c r="R18" s="692"/>
      <c r="S18" s="692"/>
      <c r="T18" s="783"/>
      <c r="U18" s="801">
        <v>1</v>
      </c>
      <c r="V18" s="812">
        <v>2</v>
      </c>
      <c r="W18" s="812">
        <v>3</v>
      </c>
      <c r="X18" s="812">
        <v>4</v>
      </c>
      <c r="Y18" s="812">
        <v>5</v>
      </c>
      <c r="Z18" s="812">
        <v>6</v>
      </c>
      <c r="AA18" s="825">
        <v>7</v>
      </c>
      <c r="AB18" s="838">
        <v>8</v>
      </c>
      <c r="AC18" s="812">
        <v>9</v>
      </c>
      <c r="AD18" s="812">
        <v>10</v>
      </c>
      <c r="AE18" s="812">
        <v>11</v>
      </c>
      <c r="AF18" s="812">
        <v>12</v>
      </c>
      <c r="AG18" s="812">
        <v>13</v>
      </c>
      <c r="AH18" s="825">
        <v>14</v>
      </c>
      <c r="AI18" s="801">
        <v>15</v>
      </c>
      <c r="AJ18" s="812">
        <v>16</v>
      </c>
      <c r="AK18" s="812">
        <v>17</v>
      </c>
      <c r="AL18" s="812">
        <v>18</v>
      </c>
      <c r="AM18" s="812">
        <v>19</v>
      </c>
      <c r="AN18" s="812">
        <v>20</v>
      </c>
      <c r="AO18" s="825">
        <v>21</v>
      </c>
      <c r="AP18" s="838">
        <v>22</v>
      </c>
      <c r="AQ18" s="812">
        <v>23</v>
      </c>
      <c r="AR18" s="812">
        <v>24</v>
      </c>
      <c r="AS18" s="812">
        <v>25</v>
      </c>
      <c r="AT18" s="812">
        <v>26</v>
      </c>
      <c r="AU18" s="812">
        <v>27</v>
      </c>
      <c r="AV18" s="825">
        <v>28</v>
      </c>
      <c r="AW18" s="838" t="str">
        <f>IF($BC$3="暦月",IF(DAY(DATE($AD$2,$AH$2,29))=29,29,""),"")</f>
        <v/>
      </c>
      <c r="AX18" s="812" t="str">
        <f>IF($BC$3="暦月",IF(DAY(DATE($AD$2,$AH$2,30))=30,30,""),"")</f>
        <v/>
      </c>
      <c r="AY18" s="825" t="str">
        <f>IF($BC$3="暦月",IF(DAY(DATE($AD$2,$AH$2,31))=31,31,""),"")</f>
        <v/>
      </c>
      <c r="AZ18" s="868"/>
      <c r="BA18" s="881"/>
      <c r="BB18" s="895"/>
      <c r="BC18" s="881"/>
      <c r="BD18" s="678"/>
      <c r="BE18" s="692"/>
      <c r="BF18" s="692"/>
      <c r="BG18" s="692"/>
      <c r="BH18" s="783"/>
    </row>
    <row r="19" spans="2:60" ht="20.25" hidden="1" customHeight="1">
      <c r="B19" s="662"/>
      <c r="C19" s="678"/>
      <c r="D19" s="692"/>
      <c r="E19" s="700"/>
      <c r="F19" s="700"/>
      <c r="G19" s="708"/>
      <c r="H19" s="719"/>
      <c r="I19" s="728"/>
      <c r="J19" s="692"/>
      <c r="K19" s="692"/>
      <c r="L19" s="700"/>
      <c r="M19" s="728"/>
      <c r="N19" s="692"/>
      <c r="O19" s="700"/>
      <c r="P19" s="728"/>
      <c r="Q19" s="692"/>
      <c r="R19" s="692"/>
      <c r="S19" s="692"/>
      <c r="T19" s="783"/>
      <c r="U19" s="801">
        <f>WEEKDAY(DATE($AD$2,$AH$2,1))</f>
        <v>5</v>
      </c>
      <c r="V19" s="812">
        <f>WEEKDAY(DATE($AD$2,$AH$2,2))</f>
        <v>6</v>
      </c>
      <c r="W19" s="812">
        <f>WEEKDAY(DATE($AD$2,$AH$2,3))</f>
        <v>7</v>
      </c>
      <c r="X19" s="812">
        <f>WEEKDAY(DATE($AD$2,$AH$2,4))</f>
        <v>1</v>
      </c>
      <c r="Y19" s="812">
        <f>WEEKDAY(DATE($AD$2,$AH$2,5))</f>
        <v>2</v>
      </c>
      <c r="Z19" s="812">
        <f>WEEKDAY(DATE($AD$2,$AH$2,6))</f>
        <v>3</v>
      </c>
      <c r="AA19" s="825">
        <f>WEEKDAY(DATE($AD$2,$AH$2,7))</f>
        <v>4</v>
      </c>
      <c r="AB19" s="838">
        <f>WEEKDAY(DATE($AD$2,$AH$2,8))</f>
        <v>5</v>
      </c>
      <c r="AC19" s="812">
        <f>WEEKDAY(DATE($AD$2,$AH$2,9))</f>
        <v>6</v>
      </c>
      <c r="AD19" s="812">
        <f>WEEKDAY(DATE($AD$2,$AH$2,10))</f>
        <v>7</v>
      </c>
      <c r="AE19" s="812">
        <f>WEEKDAY(DATE($AD$2,$AH$2,11))</f>
        <v>1</v>
      </c>
      <c r="AF19" s="812">
        <f>WEEKDAY(DATE($AD$2,$AH$2,12))</f>
        <v>2</v>
      </c>
      <c r="AG19" s="812">
        <f>WEEKDAY(DATE($AD$2,$AH$2,13))</f>
        <v>3</v>
      </c>
      <c r="AH19" s="825">
        <f>WEEKDAY(DATE($AD$2,$AH$2,14))</f>
        <v>4</v>
      </c>
      <c r="AI19" s="838">
        <f>WEEKDAY(DATE($AD$2,$AH$2,15))</f>
        <v>5</v>
      </c>
      <c r="AJ19" s="812">
        <f>WEEKDAY(DATE($AD$2,$AH$2,16))</f>
        <v>6</v>
      </c>
      <c r="AK19" s="812">
        <f>WEEKDAY(DATE($AD$2,$AH$2,17))</f>
        <v>7</v>
      </c>
      <c r="AL19" s="812">
        <f>WEEKDAY(DATE($AD$2,$AH$2,18))</f>
        <v>1</v>
      </c>
      <c r="AM19" s="812">
        <f>WEEKDAY(DATE($AD$2,$AH$2,19))</f>
        <v>2</v>
      </c>
      <c r="AN19" s="812">
        <f>WEEKDAY(DATE($AD$2,$AH$2,20))</f>
        <v>3</v>
      </c>
      <c r="AO19" s="825">
        <f>WEEKDAY(DATE($AD$2,$AH$2,21))</f>
        <v>4</v>
      </c>
      <c r="AP19" s="838">
        <f>WEEKDAY(DATE($AD$2,$AH$2,22))</f>
        <v>5</v>
      </c>
      <c r="AQ19" s="812">
        <f>WEEKDAY(DATE($AD$2,$AH$2,23))</f>
        <v>6</v>
      </c>
      <c r="AR19" s="812">
        <f>WEEKDAY(DATE($AD$2,$AH$2,24))</f>
        <v>7</v>
      </c>
      <c r="AS19" s="812">
        <f>WEEKDAY(DATE($AD$2,$AH$2,25))</f>
        <v>1</v>
      </c>
      <c r="AT19" s="812">
        <f>WEEKDAY(DATE($AD$2,$AH$2,26))</f>
        <v>2</v>
      </c>
      <c r="AU19" s="812">
        <f>WEEKDAY(DATE($AD$2,$AH$2,27))</f>
        <v>3</v>
      </c>
      <c r="AV19" s="825">
        <f>WEEKDAY(DATE($AD$2,$AH$2,28))</f>
        <v>4</v>
      </c>
      <c r="AW19" s="838">
        <f>IF(AW18=29,WEEKDAY(DATE($AD$2,$AH$2,29)),0)</f>
        <v>0</v>
      </c>
      <c r="AX19" s="812">
        <f>IF(AX18=30,WEEKDAY(DATE($AD$2,$AH$2,30)),0)</f>
        <v>0</v>
      </c>
      <c r="AY19" s="825">
        <f>IF(AY18=31,WEEKDAY(DATE($AD$2,$AH$2,31)),0)</f>
        <v>0</v>
      </c>
      <c r="AZ19" s="868"/>
      <c r="BA19" s="881"/>
      <c r="BB19" s="895"/>
      <c r="BC19" s="881"/>
      <c r="BD19" s="678"/>
      <c r="BE19" s="692"/>
      <c r="BF19" s="692"/>
      <c r="BG19" s="692"/>
      <c r="BH19" s="783"/>
    </row>
    <row r="20" spans="2:60" ht="20.25" customHeight="1">
      <c r="B20" s="663"/>
      <c r="C20" s="679"/>
      <c r="D20" s="693"/>
      <c r="E20" s="701"/>
      <c r="F20" s="701"/>
      <c r="G20" s="709"/>
      <c r="H20" s="720"/>
      <c r="I20" s="729"/>
      <c r="J20" s="693"/>
      <c r="K20" s="693"/>
      <c r="L20" s="701"/>
      <c r="M20" s="729"/>
      <c r="N20" s="693"/>
      <c r="O20" s="701"/>
      <c r="P20" s="729"/>
      <c r="Q20" s="693"/>
      <c r="R20" s="693"/>
      <c r="S20" s="693"/>
      <c r="T20" s="784"/>
      <c r="U20" s="802" t="str">
        <f t="shared" ref="U20:AV20" si="0">IF(U19=1,"日",IF(U19=2,"月",IF(U19=3,"火",IF(U19=4,"水",IF(U19=5,"木",IF(U19=6,"金","土"))))))</f>
        <v>木</v>
      </c>
      <c r="V20" s="813" t="str">
        <f t="shared" si="0"/>
        <v>金</v>
      </c>
      <c r="W20" s="813" t="str">
        <f t="shared" si="0"/>
        <v>土</v>
      </c>
      <c r="X20" s="813" t="str">
        <f t="shared" si="0"/>
        <v>日</v>
      </c>
      <c r="Y20" s="813" t="str">
        <f t="shared" si="0"/>
        <v>月</v>
      </c>
      <c r="Z20" s="813" t="str">
        <f t="shared" si="0"/>
        <v>火</v>
      </c>
      <c r="AA20" s="826" t="str">
        <f t="shared" si="0"/>
        <v>水</v>
      </c>
      <c r="AB20" s="839" t="str">
        <f t="shared" si="0"/>
        <v>木</v>
      </c>
      <c r="AC20" s="813" t="str">
        <f t="shared" si="0"/>
        <v>金</v>
      </c>
      <c r="AD20" s="813" t="str">
        <f t="shared" si="0"/>
        <v>土</v>
      </c>
      <c r="AE20" s="813" t="str">
        <f t="shared" si="0"/>
        <v>日</v>
      </c>
      <c r="AF20" s="813" t="str">
        <f t="shared" si="0"/>
        <v>月</v>
      </c>
      <c r="AG20" s="813" t="str">
        <f t="shared" si="0"/>
        <v>火</v>
      </c>
      <c r="AH20" s="826" t="str">
        <f t="shared" si="0"/>
        <v>水</v>
      </c>
      <c r="AI20" s="839" t="str">
        <f t="shared" si="0"/>
        <v>木</v>
      </c>
      <c r="AJ20" s="813" t="str">
        <f t="shared" si="0"/>
        <v>金</v>
      </c>
      <c r="AK20" s="813" t="str">
        <f t="shared" si="0"/>
        <v>土</v>
      </c>
      <c r="AL20" s="813" t="str">
        <f t="shared" si="0"/>
        <v>日</v>
      </c>
      <c r="AM20" s="813" t="str">
        <f t="shared" si="0"/>
        <v>月</v>
      </c>
      <c r="AN20" s="813" t="str">
        <f t="shared" si="0"/>
        <v>火</v>
      </c>
      <c r="AO20" s="826" t="str">
        <f t="shared" si="0"/>
        <v>水</v>
      </c>
      <c r="AP20" s="839" t="str">
        <f t="shared" si="0"/>
        <v>木</v>
      </c>
      <c r="AQ20" s="813" t="str">
        <f t="shared" si="0"/>
        <v>金</v>
      </c>
      <c r="AR20" s="813" t="str">
        <f t="shared" si="0"/>
        <v>土</v>
      </c>
      <c r="AS20" s="813" t="str">
        <f t="shared" si="0"/>
        <v>日</v>
      </c>
      <c r="AT20" s="813" t="str">
        <f t="shared" si="0"/>
        <v>月</v>
      </c>
      <c r="AU20" s="813" t="str">
        <f t="shared" si="0"/>
        <v>火</v>
      </c>
      <c r="AV20" s="826" t="str">
        <f t="shared" si="0"/>
        <v>水</v>
      </c>
      <c r="AW20" s="813" t="str">
        <f>IF(AW19=1,"日",IF(AW19=2,"月",IF(AW19=3,"火",IF(AW19=4,"水",IF(AW19=5,"木",IF(AW19=6,"金",IF(AW19=0,"","土")))))))</f>
        <v/>
      </c>
      <c r="AX20" s="813" t="str">
        <f>IF(AX19=1,"日",IF(AX19=2,"月",IF(AX19=3,"火",IF(AX19=4,"水",IF(AX19=5,"木",IF(AX19=6,"金",IF(AX19=0,"","土")))))))</f>
        <v/>
      </c>
      <c r="AY20" s="813" t="str">
        <f>IF(AY19=1,"日",IF(AY19=2,"月",IF(AY19=3,"火",IF(AY19=4,"水",IF(AY19=5,"木",IF(AY19=6,"金",IF(AY19=0,"","土")))))))</f>
        <v/>
      </c>
      <c r="AZ20" s="869"/>
      <c r="BA20" s="882"/>
      <c r="BB20" s="896"/>
      <c r="BC20" s="882"/>
      <c r="BD20" s="679"/>
      <c r="BE20" s="693"/>
      <c r="BF20" s="693"/>
      <c r="BG20" s="693"/>
      <c r="BH20" s="784"/>
    </row>
    <row r="21" spans="2:60" ht="20.25" customHeight="1">
      <c r="B21" s="664"/>
      <c r="C21" s="680" t="s">
        <v>370</v>
      </c>
      <c r="D21" s="694"/>
      <c r="E21" s="702"/>
      <c r="F21" s="702"/>
      <c r="G21" s="710"/>
      <c r="H21" s="721" t="s">
        <v>630</v>
      </c>
      <c r="I21" s="730" t="s">
        <v>75</v>
      </c>
      <c r="J21" s="736"/>
      <c r="K21" s="736"/>
      <c r="L21" s="710"/>
      <c r="M21" s="742" t="s">
        <v>360</v>
      </c>
      <c r="N21" s="747"/>
      <c r="O21" s="752"/>
      <c r="P21" s="758" t="s">
        <v>599</v>
      </c>
      <c r="Q21" s="764"/>
      <c r="R21" s="764"/>
      <c r="S21" s="772"/>
      <c r="T21" s="785"/>
      <c r="U21" s="803" t="s">
        <v>397</v>
      </c>
      <c r="V21" s="803" t="s">
        <v>397</v>
      </c>
      <c r="W21" s="803" t="s">
        <v>397</v>
      </c>
      <c r="X21" s="803"/>
      <c r="Y21" s="803" t="s">
        <v>397</v>
      </c>
      <c r="Z21" s="803" t="s">
        <v>397</v>
      </c>
      <c r="AA21" s="827"/>
      <c r="AB21" s="840" t="s">
        <v>397</v>
      </c>
      <c r="AC21" s="803"/>
      <c r="AD21" s="803" t="s">
        <v>397</v>
      </c>
      <c r="AE21" s="803" t="s">
        <v>397</v>
      </c>
      <c r="AF21" s="803" t="s">
        <v>397</v>
      </c>
      <c r="AG21" s="803"/>
      <c r="AH21" s="827" t="s">
        <v>397</v>
      </c>
      <c r="AI21" s="840"/>
      <c r="AJ21" s="803" t="s">
        <v>397</v>
      </c>
      <c r="AK21" s="803" t="s">
        <v>397</v>
      </c>
      <c r="AL21" s="803" t="s">
        <v>397</v>
      </c>
      <c r="AM21" s="803" t="s">
        <v>397</v>
      </c>
      <c r="AN21" s="803" t="s">
        <v>397</v>
      </c>
      <c r="AO21" s="827"/>
      <c r="AP21" s="840"/>
      <c r="AQ21" s="803" t="s">
        <v>397</v>
      </c>
      <c r="AR21" s="803" t="s">
        <v>397</v>
      </c>
      <c r="AS21" s="803" t="s">
        <v>397</v>
      </c>
      <c r="AT21" s="803" t="s">
        <v>397</v>
      </c>
      <c r="AU21" s="803" t="s">
        <v>397</v>
      </c>
      <c r="AV21" s="827"/>
      <c r="AW21" s="840"/>
      <c r="AX21" s="803"/>
      <c r="AY21" s="803"/>
      <c r="AZ21" s="870"/>
      <c r="BA21" s="883"/>
      <c r="BB21" s="897"/>
      <c r="BC21" s="883"/>
      <c r="BD21" s="913"/>
      <c r="BE21" s="917"/>
      <c r="BF21" s="917"/>
      <c r="BG21" s="917"/>
      <c r="BH21" s="923"/>
    </row>
    <row r="22" spans="2:60" ht="20.25" customHeight="1">
      <c r="B22" s="665">
        <v>1</v>
      </c>
      <c r="C22" s="681"/>
      <c r="D22" s="695"/>
      <c r="E22" s="703"/>
      <c r="F22" s="703" t="str">
        <f>C21</f>
        <v>管理者</v>
      </c>
      <c r="G22" s="711"/>
      <c r="H22" s="722"/>
      <c r="I22" s="731"/>
      <c r="J22" s="737"/>
      <c r="K22" s="737"/>
      <c r="L22" s="711"/>
      <c r="M22" s="743"/>
      <c r="N22" s="748"/>
      <c r="O22" s="753"/>
      <c r="P22" s="759" t="s">
        <v>600</v>
      </c>
      <c r="Q22" s="765"/>
      <c r="R22" s="765"/>
      <c r="S22" s="773"/>
      <c r="T22" s="786"/>
      <c r="U22" s="804">
        <f>IF(U21="","",VLOOKUP(U21,'(参考様式９関係)【記載例】シフト記号表'!$D$6:$X$47,21,FALSE))</f>
        <v>8</v>
      </c>
      <c r="V22" s="814">
        <f>IF(V21="","",VLOOKUP(V21,'(参考様式９関係)【記載例】シフト記号表'!$D$6:$X$47,21,FALSE))</f>
        <v>8</v>
      </c>
      <c r="W22" s="814">
        <f>IF(W21="","",VLOOKUP(W21,'(参考様式９関係)【記載例】シフト記号表'!$D$6:$X$47,21,FALSE))</f>
        <v>8</v>
      </c>
      <c r="X22" s="814" t="str">
        <f>IF(X21="","",VLOOKUP(X21,'(参考様式９関係)【記載例】シフト記号表'!$D$6:$X$47,21,FALSE))</f>
        <v/>
      </c>
      <c r="Y22" s="814">
        <f>IF(Y21="","",VLOOKUP(Y21,'(参考様式９関係)【記載例】シフト記号表'!$D$6:$X$47,21,FALSE))</f>
        <v>8</v>
      </c>
      <c r="Z22" s="814">
        <f>IF(Z21="","",VLOOKUP(Z21,'(参考様式９関係)【記載例】シフト記号表'!$D$6:$X$47,21,FALSE))</f>
        <v>8</v>
      </c>
      <c r="AA22" s="828" t="str">
        <f>IF(AA21="","",VLOOKUP(AA21,'(参考様式９関係)【記載例】シフト記号表'!$D$6:$X$47,21,FALSE))</f>
        <v/>
      </c>
      <c r="AB22" s="804">
        <f>IF(AB21="","",VLOOKUP(AB21,'(参考様式９関係)【記載例】シフト記号表'!$D$6:$X$47,21,FALSE))</f>
        <v>8</v>
      </c>
      <c r="AC22" s="814" t="str">
        <f>IF(AC21="","",VLOOKUP(AC21,'(参考様式９関係)【記載例】シフト記号表'!$D$6:$X$47,21,FALSE))</f>
        <v/>
      </c>
      <c r="AD22" s="814">
        <f>IF(AD21="","",VLOOKUP(AD21,'(参考様式９関係)【記載例】シフト記号表'!$D$6:$X$47,21,FALSE))</f>
        <v>8</v>
      </c>
      <c r="AE22" s="814">
        <f>IF(AE21="","",VLOOKUP(AE21,'(参考様式９関係)【記載例】シフト記号表'!$D$6:$X$47,21,FALSE))</f>
        <v>8</v>
      </c>
      <c r="AF22" s="814">
        <f>IF(AF21="","",VLOOKUP(AF21,'(参考様式９関係)【記載例】シフト記号表'!$D$6:$X$47,21,FALSE))</f>
        <v>8</v>
      </c>
      <c r="AG22" s="814" t="str">
        <f>IF(AG21="","",VLOOKUP(AG21,'(参考様式９関係)【記載例】シフト記号表'!$D$6:$X$47,21,FALSE))</f>
        <v/>
      </c>
      <c r="AH22" s="828">
        <f>IF(AH21="","",VLOOKUP(AH21,'(参考様式９関係)【記載例】シフト記号表'!$D$6:$X$47,21,FALSE))</f>
        <v>8</v>
      </c>
      <c r="AI22" s="804" t="str">
        <f>IF(AI21="","",VLOOKUP(AI21,'(参考様式９関係)【記載例】シフト記号表'!$D$6:$X$47,21,FALSE))</f>
        <v/>
      </c>
      <c r="AJ22" s="814">
        <f>IF(AJ21="","",VLOOKUP(AJ21,'(参考様式９関係)【記載例】シフト記号表'!$D$6:$X$47,21,FALSE))</f>
        <v>8</v>
      </c>
      <c r="AK22" s="814">
        <f>IF(AK21="","",VLOOKUP(AK21,'(参考様式９関係)【記載例】シフト記号表'!$D$6:$X$47,21,FALSE))</f>
        <v>8</v>
      </c>
      <c r="AL22" s="814">
        <f>IF(AL21="","",VLOOKUP(AL21,'(参考様式９関係)【記載例】シフト記号表'!$D$6:$X$47,21,FALSE))</f>
        <v>8</v>
      </c>
      <c r="AM22" s="814">
        <f>IF(AM21="","",VLOOKUP(AM21,'(参考様式９関係)【記載例】シフト記号表'!$D$6:$X$47,21,FALSE))</f>
        <v>8</v>
      </c>
      <c r="AN22" s="814">
        <f>IF(AN21="","",VLOOKUP(AN21,'(参考様式９関係)【記載例】シフト記号表'!$D$6:$X$47,21,FALSE))</f>
        <v>8</v>
      </c>
      <c r="AO22" s="828" t="str">
        <f>IF(AO21="","",VLOOKUP(AO21,'(参考様式９関係)【記載例】シフト記号表'!$D$6:$X$47,21,FALSE))</f>
        <v/>
      </c>
      <c r="AP22" s="804" t="str">
        <f>IF(AP21="","",VLOOKUP(AP21,'(参考様式９関係)【記載例】シフト記号表'!$D$6:$X$47,21,FALSE))</f>
        <v/>
      </c>
      <c r="AQ22" s="814">
        <f>IF(AQ21="","",VLOOKUP(AQ21,'(参考様式９関係)【記載例】シフト記号表'!$D$6:$X$47,21,FALSE))</f>
        <v>8</v>
      </c>
      <c r="AR22" s="814">
        <f>IF(AR21="","",VLOOKUP(AR21,'(参考様式９関係)【記載例】シフト記号表'!$D$6:$X$47,21,FALSE))</f>
        <v>8</v>
      </c>
      <c r="AS22" s="814">
        <f>IF(AS21="","",VLOOKUP(AS21,'(参考様式９関係)【記載例】シフト記号表'!$D$6:$X$47,21,FALSE))</f>
        <v>8</v>
      </c>
      <c r="AT22" s="814">
        <f>IF(AT21="","",VLOOKUP(AT21,'(参考様式９関係)【記載例】シフト記号表'!$D$6:$X$47,21,FALSE))</f>
        <v>8</v>
      </c>
      <c r="AU22" s="814">
        <f>IF(AU21="","",VLOOKUP(AU21,'(参考様式９関係)【記載例】シフト記号表'!$D$6:$X$47,21,FALSE))</f>
        <v>8</v>
      </c>
      <c r="AV22" s="828" t="str">
        <f>IF(AV21="","",VLOOKUP(AV21,'(参考様式９関係)【記載例】シフト記号表'!$D$6:$X$47,21,FALSE))</f>
        <v/>
      </c>
      <c r="AW22" s="804" t="str">
        <f>IF(AW21="","",VLOOKUP(AW21,'(参考様式９関係)【記載例】シフト記号表'!$D$6:$X$47,21,FALSE))</f>
        <v/>
      </c>
      <c r="AX22" s="814" t="str">
        <f>IF(AX21="","",VLOOKUP(AX21,'(参考様式９関係)【記載例】シフト記号表'!$D$6:$X$47,21,FALSE))</f>
        <v/>
      </c>
      <c r="AY22" s="814" t="str">
        <f>IF(AY21="","",VLOOKUP(AY21,'(参考様式９関係)【記載例】シフト記号表'!$D$6:$X$47,21,FALSE))</f>
        <v/>
      </c>
      <c r="AZ22" s="871">
        <f>IF($BC$3="４週",SUM(U22:AV22),IF($BC$3="暦月",SUM(U22:AY22),""))</f>
        <v>160</v>
      </c>
      <c r="BA22" s="884"/>
      <c r="BB22" s="898">
        <f>IF($BC$3="４週",AZ22/4,IF($BC$3="暦月",(AZ22/($BC$8/7)),""))</f>
        <v>40</v>
      </c>
      <c r="BC22" s="884"/>
      <c r="BD22" s="914"/>
      <c r="BE22" s="918"/>
      <c r="BF22" s="918"/>
      <c r="BG22" s="918"/>
      <c r="BH22" s="924"/>
    </row>
    <row r="23" spans="2:60" ht="20.25" customHeight="1">
      <c r="B23" s="666"/>
      <c r="C23" s="682"/>
      <c r="D23" s="696"/>
      <c r="E23" s="704"/>
      <c r="F23" s="704"/>
      <c r="G23" s="712" t="str">
        <f>C21</f>
        <v>管理者</v>
      </c>
      <c r="H23" s="723"/>
      <c r="I23" s="732"/>
      <c r="J23" s="738"/>
      <c r="K23" s="738"/>
      <c r="L23" s="712"/>
      <c r="M23" s="744"/>
      <c r="N23" s="749"/>
      <c r="O23" s="754"/>
      <c r="P23" s="760" t="s">
        <v>47</v>
      </c>
      <c r="Q23" s="339"/>
      <c r="R23" s="339"/>
      <c r="S23" s="774"/>
      <c r="T23" s="787"/>
      <c r="U23" s="805" t="str">
        <f>IF(U21="","",VLOOKUP(U21,'(参考様式９関係)【記載例】シフト記号表'!$D$6:$Z$47,23,FALSE))</f>
        <v>-</v>
      </c>
      <c r="V23" s="815" t="str">
        <f>IF(V21="","",VLOOKUP(V21,'(参考様式９関係)【記載例】シフト記号表'!$D$6:$Z$47,23,FALSE))</f>
        <v>-</v>
      </c>
      <c r="W23" s="815" t="str">
        <f>IF(W21="","",VLOOKUP(W21,'(参考様式９関係)【記載例】シフト記号表'!$D$6:$Z$47,23,FALSE))</f>
        <v>-</v>
      </c>
      <c r="X23" s="815" t="str">
        <f>IF(X21="","",VLOOKUP(X21,'(参考様式９関係)【記載例】シフト記号表'!$D$6:$Z$47,23,FALSE))</f>
        <v/>
      </c>
      <c r="Y23" s="815" t="str">
        <f>IF(Y21="","",VLOOKUP(Y21,'(参考様式９関係)【記載例】シフト記号表'!$D$6:$Z$47,23,FALSE))</f>
        <v>-</v>
      </c>
      <c r="Z23" s="815" t="str">
        <f>IF(Z21="","",VLOOKUP(Z21,'(参考様式９関係)【記載例】シフト記号表'!$D$6:$Z$47,23,FALSE))</f>
        <v>-</v>
      </c>
      <c r="AA23" s="829" t="str">
        <f>IF(AA21="","",VLOOKUP(AA21,'(参考様式９関係)【記載例】シフト記号表'!$D$6:$Z$47,23,FALSE))</f>
        <v/>
      </c>
      <c r="AB23" s="805" t="str">
        <f>IF(AB21="","",VLOOKUP(AB21,'(参考様式９関係)【記載例】シフト記号表'!$D$6:$Z$47,23,FALSE))</f>
        <v>-</v>
      </c>
      <c r="AC23" s="815" t="str">
        <f>IF(AC21="","",VLOOKUP(AC21,'(参考様式９関係)【記載例】シフト記号表'!$D$6:$Z$47,23,FALSE))</f>
        <v/>
      </c>
      <c r="AD23" s="815" t="str">
        <f>IF(AD21="","",VLOOKUP(AD21,'(参考様式９関係)【記載例】シフト記号表'!$D$6:$Z$47,23,FALSE))</f>
        <v>-</v>
      </c>
      <c r="AE23" s="815" t="str">
        <f>IF(AE21="","",VLOOKUP(AE21,'(参考様式９関係)【記載例】シフト記号表'!$D$6:$Z$47,23,FALSE))</f>
        <v>-</v>
      </c>
      <c r="AF23" s="815" t="str">
        <f>IF(AF21="","",VLOOKUP(AF21,'(参考様式９関係)【記載例】シフト記号表'!$D$6:$Z$47,23,FALSE))</f>
        <v>-</v>
      </c>
      <c r="AG23" s="815" t="str">
        <f>IF(AG21="","",VLOOKUP(AG21,'(参考様式９関係)【記載例】シフト記号表'!$D$6:$Z$47,23,FALSE))</f>
        <v/>
      </c>
      <c r="AH23" s="829" t="str">
        <f>IF(AH21="","",VLOOKUP(AH21,'(参考様式９関係)【記載例】シフト記号表'!$D$6:$Z$47,23,FALSE))</f>
        <v>-</v>
      </c>
      <c r="AI23" s="805" t="str">
        <f>IF(AI21="","",VLOOKUP(AI21,'(参考様式９関係)【記載例】シフト記号表'!$D$6:$Z$47,23,FALSE))</f>
        <v/>
      </c>
      <c r="AJ23" s="815" t="str">
        <f>IF(AJ21="","",VLOOKUP(AJ21,'(参考様式９関係)【記載例】シフト記号表'!$D$6:$Z$47,23,FALSE))</f>
        <v>-</v>
      </c>
      <c r="AK23" s="815" t="str">
        <f>IF(AK21="","",VLOOKUP(AK21,'(参考様式９関係)【記載例】シフト記号表'!$D$6:$Z$47,23,FALSE))</f>
        <v>-</v>
      </c>
      <c r="AL23" s="815" t="str">
        <f>IF(AL21="","",VLOOKUP(AL21,'(参考様式９関係)【記載例】シフト記号表'!$D$6:$Z$47,23,FALSE))</f>
        <v>-</v>
      </c>
      <c r="AM23" s="815" t="str">
        <f>IF(AM21="","",VLOOKUP(AM21,'(参考様式９関係)【記載例】シフト記号表'!$D$6:$Z$47,23,FALSE))</f>
        <v>-</v>
      </c>
      <c r="AN23" s="815" t="str">
        <f>IF(AN21="","",VLOOKUP(AN21,'(参考様式９関係)【記載例】シフト記号表'!$D$6:$Z$47,23,FALSE))</f>
        <v>-</v>
      </c>
      <c r="AO23" s="829" t="str">
        <f>IF(AO21="","",VLOOKUP(AO21,'(参考様式９関係)【記載例】シフト記号表'!$D$6:$Z$47,23,FALSE))</f>
        <v/>
      </c>
      <c r="AP23" s="805" t="str">
        <f>IF(AP21="","",VLOOKUP(AP21,'(参考様式９関係)【記載例】シフト記号表'!$D$6:$Z$47,23,FALSE))</f>
        <v/>
      </c>
      <c r="AQ23" s="815" t="str">
        <f>IF(AQ21="","",VLOOKUP(AQ21,'(参考様式９関係)【記載例】シフト記号表'!$D$6:$Z$47,23,FALSE))</f>
        <v>-</v>
      </c>
      <c r="AR23" s="815" t="str">
        <f>IF(AR21="","",VLOOKUP(AR21,'(参考様式９関係)【記載例】シフト記号表'!$D$6:$Z$47,23,FALSE))</f>
        <v>-</v>
      </c>
      <c r="AS23" s="815" t="str">
        <f>IF(AS21="","",VLOOKUP(AS21,'(参考様式９関係)【記載例】シフト記号表'!$D$6:$Z$47,23,FALSE))</f>
        <v>-</v>
      </c>
      <c r="AT23" s="815" t="str">
        <f>IF(AT21="","",VLOOKUP(AT21,'(参考様式９関係)【記載例】シフト記号表'!$D$6:$Z$47,23,FALSE))</f>
        <v>-</v>
      </c>
      <c r="AU23" s="815" t="str">
        <f>IF(AU21="","",VLOOKUP(AU21,'(参考様式９関係)【記載例】シフト記号表'!$D$6:$Z$47,23,FALSE))</f>
        <v>-</v>
      </c>
      <c r="AV23" s="829" t="str">
        <f>IF(AV21="","",VLOOKUP(AV21,'(参考様式９関係)【記載例】シフト記号表'!$D$6:$Z$47,23,FALSE))</f>
        <v/>
      </c>
      <c r="AW23" s="805" t="str">
        <f>IF(AW21="","",VLOOKUP(AW21,'(参考様式９関係)【記載例】シフト記号表'!$D$6:$Z$47,23,FALSE))</f>
        <v/>
      </c>
      <c r="AX23" s="815" t="str">
        <f>IF(AX21="","",VLOOKUP(AX21,'(参考様式９関係)【記載例】シフト記号表'!$D$6:$Z$47,23,FALSE))</f>
        <v/>
      </c>
      <c r="AY23" s="815" t="str">
        <f>IF(AY21="","",VLOOKUP(AY21,'(参考様式９関係)【記載例】シフト記号表'!$D$6:$Z$47,23,FALSE))</f>
        <v/>
      </c>
      <c r="AZ23" s="872">
        <f>IF($BC$3="４週",SUM(U23:AV23),IF($BC$3="暦月",SUM(U23:AY23),""))</f>
        <v>0</v>
      </c>
      <c r="BA23" s="885"/>
      <c r="BB23" s="899">
        <f>IF($BC$3="４週",AZ23/4,IF($BC$3="暦月",(AZ23/($BC$8/7)),""))</f>
        <v>0</v>
      </c>
      <c r="BC23" s="885"/>
      <c r="BD23" s="915"/>
      <c r="BE23" s="919"/>
      <c r="BF23" s="919"/>
      <c r="BG23" s="919"/>
      <c r="BH23" s="925"/>
    </row>
    <row r="24" spans="2:60" ht="20.25" customHeight="1">
      <c r="B24" s="667"/>
      <c r="C24" s="683" t="s">
        <v>58</v>
      </c>
      <c r="D24" s="697"/>
      <c r="E24" s="705"/>
      <c r="F24" s="705"/>
      <c r="G24" s="713"/>
      <c r="H24" s="724" t="s">
        <v>630</v>
      </c>
      <c r="I24" s="733" t="s">
        <v>58</v>
      </c>
      <c r="J24" s="739"/>
      <c r="K24" s="739"/>
      <c r="L24" s="713"/>
      <c r="M24" s="745" t="s">
        <v>419</v>
      </c>
      <c r="N24" s="750"/>
      <c r="O24" s="755"/>
      <c r="P24" s="560" t="s">
        <v>599</v>
      </c>
      <c r="Q24" s="338"/>
      <c r="R24" s="338"/>
      <c r="S24" s="775"/>
      <c r="T24" s="788"/>
      <c r="U24" s="806" t="s">
        <v>644</v>
      </c>
      <c r="V24" s="816" t="s">
        <v>644</v>
      </c>
      <c r="W24" s="816" t="s">
        <v>644</v>
      </c>
      <c r="X24" s="816" t="s">
        <v>644</v>
      </c>
      <c r="Y24" s="816"/>
      <c r="Z24" s="816" t="s">
        <v>644</v>
      </c>
      <c r="AA24" s="830" t="s">
        <v>644</v>
      </c>
      <c r="AB24" s="806"/>
      <c r="AC24" s="816" t="s">
        <v>644</v>
      </c>
      <c r="AD24" s="816" t="s">
        <v>644</v>
      </c>
      <c r="AE24" s="816" t="s">
        <v>644</v>
      </c>
      <c r="AF24" s="816"/>
      <c r="AG24" s="816"/>
      <c r="AH24" s="830" t="s">
        <v>644</v>
      </c>
      <c r="AI24" s="806" t="s">
        <v>644</v>
      </c>
      <c r="AJ24" s="816" t="s">
        <v>644</v>
      </c>
      <c r="AK24" s="816"/>
      <c r="AL24" s="816" t="s">
        <v>644</v>
      </c>
      <c r="AM24" s="816" t="s">
        <v>644</v>
      </c>
      <c r="AN24" s="816" t="s">
        <v>644</v>
      </c>
      <c r="AO24" s="830" t="s">
        <v>644</v>
      </c>
      <c r="AP24" s="806" t="s">
        <v>644</v>
      </c>
      <c r="AQ24" s="816"/>
      <c r="AR24" s="816" t="s">
        <v>644</v>
      </c>
      <c r="AS24" s="816"/>
      <c r="AT24" s="816" t="s">
        <v>644</v>
      </c>
      <c r="AU24" s="816"/>
      <c r="AV24" s="830" t="s">
        <v>644</v>
      </c>
      <c r="AW24" s="806"/>
      <c r="AX24" s="816"/>
      <c r="AY24" s="816"/>
      <c r="AZ24" s="873"/>
      <c r="BA24" s="886"/>
      <c r="BB24" s="900"/>
      <c r="BC24" s="886"/>
      <c r="BD24" s="916"/>
      <c r="BE24" s="920"/>
      <c r="BF24" s="920"/>
      <c r="BG24" s="920"/>
      <c r="BH24" s="926"/>
    </row>
    <row r="25" spans="2:60" ht="20.25" customHeight="1">
      <c r="B25" s="665">
        <f>B22+1</f>
        <v>2</v>
      </c>
      <c r="C25" s="681"/>
      <c r="D25" s="695"/>
      <c r="E25" s="703"/>
      <c r="F25" s="703" t="str">
        <f>C24</f>
        <v>介護支援専門員</v>
      </c>
      <c r="G25" s="711"/>
      <c r="H25" s="722"/>
      <c r="I25" s="731"/>
      <c r="J25" s="737"/>
      <c r="K25" s="737"/>
      <c r="L25" s="711"/>
      <c r="M25" s="743"/>
      <c r="N25" s="748"/>
      <c r="O25" s="753"/>
      <c r="P25" s="759" t="s">
        <v>600</v>
      </c>
      <c r="Q25" s="765"/>
      <c r="R25" s="765"/>
      <c r="S25" s="773"/>
      <c r="T25" s="786"/>
      <c r="U25" s="804">
        <f>IF(U24="","",VLOOKUP(U24,'(参考様式９関係)【記載例】シフト記号表'!$D$6:$X$47,21,FALSE))</f>
        <v>7.9999999999999982</v>
      </c>
      <c r="V25" s="814">
        <f>IF(V24="","",VLOOKUP(V24,'(参考様式９関係)【記載例】シフト記号表'!$D$6:$X$47,21,FALSE))</f>
        <v>7.9999999999999982</v>
      </c>
      <c r="W25" s="814">
        <f>IF(W24="","",VLOOKUP(W24,'(参考様式９関係)【記載例】シフト記号表'!$D$6:$X$47,21,FALSE))</f>
        <v>7.9999999999999982</v>
      </c>
      <c r="X25" s="814">
        <f>IF(X24="","",VLOOKUP(X24,'(参考様式９関係)【記載例】シフト記号表'!$D$6:$X$47,21,FALSE))</f>
        <v>7.9999999999999982</v>
      </c>
      <c r="Y25" s="814" t="str">
        <f>IF(Y24="","",VLOOKUP(Y24,'(参考様式９関係)【記載例】シフト記号表'!$D$6:$X$47,21,FALSE))</f>
        <v/>
      </c>
      <c r="Z25" s="814">
        <f>IF(Z24="","",VLOOKUP(Z24,'(参考様式９関係)【記載例】シフト記号表'!$D$6:$X$47,21,FALSE))</f>
        <v>7.9999999999999982</v>
      </c>
      <c r="AA25" s="828">
        <f>IF(AA24="","",VLOOKUP(AA24,'(参考様式９関係)【記載例】シフト記号表'!$D$6:$X$47,21,FALSE))</f>
        <v>7.9999999999999982</v>
      </c>
      <c r="AB25" s="804" t="str">
        <f>IF(AB24="","",VLOOKUP(AB24,'(参考様式９関係)【記載例】シフト記号表'!$D$6:$X$47,21,FALSE))</f>
        <v/>
      </c>
      <c r="AC25" s="814">
        <f>IF(AC24="","",VLOOKUP(AC24,'(参考様式９関係)【記載例】シフト記号表'!$D$6:$X$47,21,FALSE))</f>
        <v>7.9999999999999982</v>
      </c>
      <c r="AD25" s="814">
        <f>IF(AD24="","",VLOOKUP(AD24,'(参考様式９関係)【記載例】シフト記号表'!$D$6:$X$47,21,FALSE))</f>
        <v>7.9999999999999982</v>
      </c>
      <c r="AE25" s="814">
        <f>IF(AE24="","",VLOOKUP(AE24,'(参考様式９関係)【記載例】シフト記号表'!$D$6:$X$47,21,FALSE))</f>
        <v>7.9999999999999982</v>
      </c>
      <c r="AF25" s="814" t="str">
        <f>IF(AF24="","",VLOOKUP(AF24,'(参考様式９関係)【記載例】シフト記号表'!$D$6:$X$47,21,FALSE))</f>
        <v/>
      </c>
      <c r="AG25" s="814" t="str">
        <f>IF(AG24="","",VLOOKUP(AG24,'(参考様式９関係)【記載例】シフト記号表'!$D$6:$X$47,21,FALSE))</f>
        <v/>
      </c>
      <c r="AH25" s="828">
        <f>IF(AH24="","",VLOOKUP(AH24,'(参考様式９関係)【記載例】シフト記号表'!$D$6:$X$47,21,FALSE))</f>
        <v>7.9999999999999982</v>
      </c>
      <c r="AI25" s="804">
        <f>IF(AI24="","",VLOOKUP(AI24,'(参考様式９関係)【記載例】シフト記号表'!$D$6:$X$47,21,FALSE))</f>
        <v>7.9999999999999982</v>
      </c>
      <c r="AJ25" s="814">
        <f>IF(AJ24="","",VLOOKUP(AJ24,'(参考様式９関係)【記載例】シフト記号表'!$D$6:$X$47,21,FALSE))</f>
        <v>7.9999999999999982</v>
      </c>
      <c r="AK25" s="814" t="str">
        <f>IF(AK24="","",VLOOKUP(AK24,'(参考様式９関係)【記載例】シフト記号表'!$D$6:$X$47,21,FALSE))</f>
        <v/>
      </c>
      <c r="AL25" s="814">
        <f>IF(AL24="","",VLOOKUP(AL24,'(参考様式９関係)【記載例】シフト記号表'!$D$6:$X$47,21,FALSE))</f>
        <v>7.9999999999999982</v>
      </c>
      <c r="AM25" s="814">
        <f>IF(AM24="","",VLOOKUP(AM24,'(参考様式９関係)【記載例】シフト記号表'!$D$6:$X$47,21,FALSE))</f>
        <v>7.9999999999999982</v>
      </c>
      <c r="AN25" s="814">
        <f>IF(AN24="","",VLOOKUP(AN24,'(参考様式９関係)【記載例】シフト記号表'!$D$6:$X$47,21,FALSE))</f>
        <v>7.9999999999999982</v>
      </c>
      <c r="AO25" s="828">
        <f>IF(AO24="","",VLOOKUP(AO24,'(参考様式９関係)【記載例】シフト記号表'!$D$6:$X$47,21,FALSE))</f>
        <v>7.9999999999999982</v>
      </c>
      <c r="AP25" s="804">
        <f>IF(AP24="","",VLOOKUP(AP24,'(参考様式９関係)【記載例】シフト記号表'!$D$6:$X$47,21,FALSE))</f>
        <v>7.9999999999999982</v>
      </c>
      <c r="AQ25" s="814" t="str">
        <f>IF(AQ24="","",VLOOKUP(AQ24,'(参考様式９関係)【記載例】シフト記号表'!$D$6:$X$47,21,FALSE))</f>
        <v/>
      </c>
      <c r="AR25" s="814">
        <f>IF(AR24="","",VLOOKUP(AR24,'(参考様式９関係)【記載例】シフト記号表'!$D$6:$X$47,21,FALSE))</f>
        <v>7.9999999999999982</v>
      </c>
      <c r="AS25" s="814" t="str">
        <f>IF(AS24="","",VLOOKUP(AS24,'(参考様式９関係)【記載例】シフト記号表'!$D$6:$X$47,21,FALSE))</f>
        <v/>
      </c>
      <c r="AT25" s="814">
        <f>IF(AT24="","",VLOOKUP(AT24,'(参考様式９関係)【記載例】シフト記号表'!$D$6:$X$47,21,FALSE))</f>
        <v>7.9999999999999982</v>
      </c>
      <c r="AU25" s="814" t="str">
        <f>IF(AU24="","",VLOOKUP(AU24,'(参考様式９関係)【記載例】シフト記号表'!$D$6:$X$47,21,FALSE))</f>
        <v/>
      </c>
      <c r="AV25" s="828">
        <f>IF(AV24="","",VLOOKUP(AV24,'(参考様式９関係)【記載例】シフト記号表'!$D$6:$X$47,21,FALSE))</f>
        <v>7.9999999999999982</v>
      </c>
      <c r="AW25" s="804" t="str">
        <f>IF(AW24="","",VLOOKUP(AW24,'(参考様式９関係)【記載例】シフト記号表'!$D$6:$X$47,21,FALSE))</f>
        <v/>
      </c>
      <c r="AX25" s="814" t="str">
        <f>IF(AX24="","",VLOOKUP(AX24,'(参考様式９関係)【記載例】シフト記号表'!$D$6:$X$47,21,FALSE))</f>
        <v/>
      </c>
      <c r="AY25" s="814" t="str">
        <f>IF(AY24="","",VLOOKUP(AY24,'(参考様式９関係)【記載例】シフト記号表'!$D$6:$X$47,21,FALSE))</f>
        <v/>
      </c>
      <c r="AZ25" s="871">
        <f>IF($BC$3="４週",SUM(U25:AV25),IF($BC$3="暦月",SUM(U25:AY25),""))</f>
        <v>159.99999999999997</v>
      </c>
      <c r="BA25" s="884"/>
      <c r="BB25" s="898">
        <f>IF($BC$3="４週",AZ25/4,IF($BC$3="暦月",(AZ25/($BC$8/7)),""))</f>
        <v>39.999999999999993</v>
      </c>
      <c r="BC25" s="884"/>
      <c r="BD25" s="914"/>
      <c r="BE25" s="918"/>
      <c r="BF25" s="918"/>
      <c r="BG25" s="918"/>
      <c r="BH25" s="924"/>
    </row>
    <row r="26" spans="2:60" ht="20.25" customHeight="1">
      <c r="B26" s="666"/>
      <c r="C26" s="682"/>
      <c r="D26" s="696"/>
      <c r="E26" s="704"/>
      <c r="F26" s="704"/>
      <c r="G26" s="712" t="str">
        <f>C24</f>
        <v>介護支援専門員</v>
      </c>
      <c r="H26" s="723"/>
      <c r="I26" s="732"/>
      <c r="J26" s="738"/>
      <c r="K26" s="738"/>
      <c r="L26" s="712"/>
      <c r="M26" s="744"/>
      <c r="N26" s="749"/>
      <c r="O26" s="754"/>
      <c r="P26" s="760" t="s">
        <v>47</v>
      </c>
      <c r="Q26" s="339"/>
      <c r="R26" s="339"/>
      <c r="S26" s="774"/>
      <c r="T26" s="787"/>
      <c r="U26" s="805" t="str">
        <f>IF(U24="","",VLOOKUP(U24,'(参考様式９関係)【記載例】シフト記号表'!$D$6:$Z$47,23,FALSE))</f>
        <v>-</v>
      </c>
      <c r="V26" s="815" t="str">
        <f>IF(V24="","",VLOOKUP(V24,'(参考様式９関係)【記載例】シフト記号表'!$D$6:$Z$47,23,FALSE))</f>
        <v>-</v>
      </c>
      <c r="W26" s="815" t="str">
        <f>IF(W24="","",VLOOKUP(W24,'(参考様式９関係)【記載例】シフト記号表'!$D$6:$Z$47,23,FALSE))</f>
        <v>-</v>
      </c>
      <c r="X26" s="815" t="str">
        <f>IF(X24="","",VLOOKUP(X24,'(参考様式９関係)【記載例】シフト記号表'!$D$6:$Z$47,23,FALSE))</f>
        <v>-</v>
      </c>
      <c r="Y26" s="815" t="str">
        <f>IF(Y24="","",VLOOKUP(Y24,'(参考様式９関係)【記載例】シフト記号表'!$D$6:$Z$47,23,FALSE))</f>
        <v/>
      </c>
      <c r="Z26" s="815" t="str">
        <f>IF(Z24="","",VLOOKUP(Z24,'(参考様式９関係)【記載例】シフト記号表'!$D$6:$Z$47,23,FALSE))</f>
        <v>-</v>
      </c>
      <c r="AA26" s="829" t="str">
        <f>IF(AA24="","",VLOOKUP(AA24,'(参考様式９関係)【記載例】シフト記号表'!$D$6:$Z$47,23,FALSE))</f>
        <v>-</v>
      </c>
      <c r="AB26" s="805" t="str">
        <f>IF(AB24="","",VLOOKUP(AB24,'(参考様式９関係)【記載例】シフト記号表'!$D$6:$Z$47,23,FALSE))</f>
        <v/>
      </c>
      <c r="AC26" s="815" t="str">
        <f>IF(AC24="","",VLOOKUP(AC24,'(参考様式９関係)【記載例】シフト記号表'!$D$6:$Z$47,23,FALSE))</f>
        <v>-</v>
      </c>
      <c r="AD26" s="815" t="str">
        <f>IF(AD24="","",VLOOKUP(AD24,'(参考様式９関係)【記載例】シフト記号表'!$D$6:$Z$47,23,FALSE))</f>
        <v>-</v>
      </c>
      <c r="AE26" s="815" t="str">
        <f>IF(AE24="","",VLOOKUP(AE24,'(参考様式９関係)【記載例】シフト記号表'!$D$6:$Z$47,23,FALSE))</f>
        <v>-</v>
      </c>
      <c r="AF26" s="815" t="str">
        <f>IF(AF24="","",VLOOKUP(AF24,'(参考様式９関係)【記載例】シフト記号表'!$D$6:$Z$47,23,FALSE))</f>
        <v/>
      </c>
      <c r="AG26" s="815" t="str">
        <f>IF(AG24="","",VLOOKUP(AG24,'(参考様式９関係)【記載例】シフト記号表'!$D$6:$Z$47,23,FALSE))</f>
        <v/>
      </c>
      <c r="AH26" s="829" t="str">
        <f>IF(AH24="","",VLOOKUP(AH24,'(参考様式９関係)【記載例】シフト記号表'!$D$6:$Z$47,23,FALSE))</f>
        <v>-</v>
      </c>
      <c r="AI26" s="805" t="str">
        <f>IF(AI24="","",VLOOKUP(AI24,'(参考様式９関係)【記載例】シフト記号表'!$D$6:$Z$47,23,FALSE))</f>
        <v>-</v>
      </c>
      <c r="AJ26" s="815" t="str">
        <f>IF(AJ24="","",VLOOKUP(AJ24,'(参考様式９関係)【記載例】シフト記号表'!$D$6:$Z$47,23,FALSE))</f>
        <v>-</v>
      </c>
      <c r="AK26" s="815" t="str">
        <f>IF(AK24="","",VLOOKUP(AK24,'(参考様式９関係)【記載例】シフト記号表'!$D$6:$Z$47,23,FALSE))</f>
        <v/>
      </c>
      <c r="AL26" s="815" t="str">
        <f>IF(AL24="","",VLOOKUP(AL24,'(参考様式９関係)【記載例】シフト記号表'!$D$6:$Z$47,23,FALSE))</f>
        <v>-</v>
      </c>
      <c r="AM26" s="815" t="str">
        <f>IF(AM24="","",VLOOKUP(AM24,'(参考様式９関係)【記載例】シフト記号表'!$D$6:$Z$47,23,FALSE))</f>
        <v>-</v>
      </c>
      <c r="AN26" s="815" t="str">
        <f>IF(AN24="","",VLOOKUP(AN24,'(参考様式９関係)【記載例】シフト記号表'!$D$6:$Z$47,23,FALSE))</f>
        <v>-</v>
      </c>
      <c r="AO26" s="829" t="str">
        <f>IF(AO24="","",VLOOKUP(AO24,'(参考様式９関係)【記載例】シフト記号表'!$D$6:$Z$47,23,FALSE))</f>
        <v>-</v>
      </c>
      <c r="AP26" s="805" t="str">
        <f>IF(AP24="","",VLOOKUP(AP24,'(参考様式９関係)【記載例】シフト記号表'!$D$6:$Z$47,23,FALSE))</f>
        <v>-</v>
      </c>
      <c r="AQ26" s="815" t="str">
        <f>IF(AQ24="","",VLOOKUP(AQ24,'(参考様式９関係)【記載例】シフト記号表'!$D$6:$Z$47,23,FALSE))</f>
        <v/>
      </c>
      <c r="AR26" s="815" t="str">
        <f>IF(AR24="","",VLOOKUP(AR24,'(参考様式９関係)【記載例】シフト記号表'!$D$6:$Z$47,23,FALSE))</f>
        <v>-</v>
      </c>
      <c r="AS26" s="815" t="str">
        <f>IF(AS24="","",VLOOKUP(AS24,'(参考様式９関係)【記載例】シフト記号表'!$D$6:$Z$47,23,FALSE))</f>
        <v/>
      </c>
      <c r="AT26" s="815" t="str">
        <f>IF(AT24="","",VLOOKUP(AT24,'(参考様式９関係)【記載例】シフト記号表'!$D$6:$Z$47,23,FALSE))</f>
        <v>-</v>
      </c>
      <c r="AU26" s="815" t="str">
        <f>IF(AU24="","",VLOOKUP(AU24,'(参考様式９関係)【記載例】シフト記号表'!$D$6:$Z$47,23,FALSE))</f>
        <v/>
      </c>
      <c r="AV26" s="829" t="str">
        <f>IF(AV24="","",VLOOKUP(AV24,'(参考様式９関係)【記載例】シフト記号表'!$D$6:$Z$47,23,FALSE))</f>
        <v>-</v>
      </c>
      <c r="AW26" s="805" t="str">
        <f>IF(AW24="","",VLOOKUP(AW24,'(参考様式９関係)【記載例】シフト記号表'!$D$6:$Z$47,23,FALSE))</f>
        <v/>
      </c>
      <c r="AX26" s="815" t="str">
        <f>IF(AX24="","",VLOOKUP(AX24,'(参考様式９関係)【記載例】シフト記号表'!$D$6:$Z$47,23,FALSE))</f>
        <v/>
      </c>
      <c r="AY26" s="815" t="str">
        <f>IF(AY24="","",VLOOKUP(AY24,'(参考様式９関係)【記載例】シフト記号表'!$D$6:$Z$47,23,FALSE))</f>
        <v/>
      </c>
      <c r="AZ26" s="872">
        <f>IF($BC$3="４週",SUM(U26:AV26),IF($BC$3="暦月",SUM(U26:AY26),""))</f>
        <v>0</v>
      </c>
      <c r="BA26" s="885"/>
      <c r="BB26" s="899">
        <f>IF($BC$3="４週",AZ26/4,IF($BC$3="暦月",(AZ26/($BC$8/7)),""))</f>
        <v>0</v>
      </c>
      <c r="BC26" s="885"/>
      <c r="BD26" s="915"/>
      <c r="BE26" s="919"/>
      <c r="BF26" s="919"/>
      <c r="BG26" s="919"/>
      <c r="BH26" s="925"/>
    </row>
    <row r="27" spans="2:60" ht="20.25" customHeight="1">
      <c r="B27" s="667"/>
      <c r="C27" s="683" t="s">
        <v>629</v>
      </c>
      <c r="D27" s="697"/>
      <c r="E27" s="705"/>
      <c r="F27" s="703"/>
      <c r="G27" s="711"/>
      <c r="H27" s="725" t="s">
        <v>630</v>
      </c>
      <c r="I27" s="733" t="s">
        <v>632</v>
      </c>
      <c r="J27" s="739"/>
      <c r="K27" s="739"/>
      <c r="L27" s="713"/>
      <c r="M27" s="745" t="s">
        <v>615</v>
      </c>
      <c r="N27" s="750"/>
      <c r="O27" s="755"/>
      <c r="P27" s="560" t="s">
        <v>599</v>
      </c>
      <c r="Q27" s="338"/>
      <c r="R27" s="338"/>
      <c r="S27" s="775"/>
      <c r="T27" s="788"/>
      <c r="U27" s="806" t="s">
        <v>205</v>
      </c>
      <c r="V27" s="816" t="s">
        <v>648</v>
      </c>
      <c r="W27" s="816"/>
      <c r="X27" s="816" t="s">
        <v>646</v>
      </c>
      <c r="Y27" s="816" t="s">
        <v>397</v>
      </c>
      <c r="Z27" s="816"/>
      <c r="AA27" s="830" t="s">
        <v>646</v>
      </c>
      <c r="AB27" s="806" t="s">
        <v>205</v>
      </c>
      <c r="AC27" s="816" t="s">
        <v>648</v>
      </c>
      <c r="AD27" s="816" t="s">
        <v>397</v>
      </c>
      <c r="AE27" s="816"/>
      <c r="AF27" s="816" t="s">
        <v>646</v>
      </c>
      <c r="AG27" s="816" t="s">
        <v>397</v>
      </c>
      <c r="AH27" s="830"/>
      <c r="AI27" s="806" t="s">
        <v>397</v>
      </c>
      <c r="AJ27" s="816" t="s">
        <v>205</v>
      </c>
      <c r="AK27" s="816" t="s">
        <v>648</v>
      </c>
      <c r="AL27" s="816"/>
      <c r="AM27" s="816"/>
      <c r="AN27" s="816" t="s">
        <v>205</v>
      </c>
      <c r="AO27" s="830" t="s">
        <v>648</v>
      </c>
      <c r="AP27" s="806"/>
      <c r="AQ27" s="816" t="s">
        <v>646</v>
      </c>
      <c r="AR27" s="816" t="s">
        <v>397</v>
      </c>
      <c r="AS27" s="816" t="s">
        <v>205</v>
      </c>
      <c r="AT27" s="816" t="s">
        <v>648</v>
      </c>
      <c r="AU27" s="816"/>
      <c r="AV27" s="830" t="s">
        <v>646</v>
      </c>
      <c r="AW27" s="806"/>
      <c r="AX27" s="816"/>
      <c r="AY27" s="816"/>
      <c r="AZ27" s="873"/>
      <c r="BA27" s="886"/>
      <c r="BB27" s="900"/>
      <c r="BC27" s="886"/>
      <c r="BD27" s="916"/>
      <c r="BE27" s="920"/>
      <c r="BF27" s="920"/>
      <c r="BG27" s="920"/>
      <c r="BH27" s="926"/>
    </row>
    <row r="28" spans="2:60" ht="20.25" customHeight="1">
      <c r="B28" s="665">
        <f>B25+1</f>
        <v>3</v>
      </c>
      <c r="C28" s="681"/>
      <c r="D28" s="695"/>
      <c r="E28" s="703"/>
      <c r="F28" s="703" t="str">
        <f>C27</f>
        <v>介護従業者</v>
      </c>
      <c r="G28" s="711"/>
      <c r="H28" s="722"/>
      <c r="I28" s="731"/>
      <c r="J28" s="737"/>
      <c r="K28" s="737"/>
      <c r="L28" s="711"/>
      <c r="M28" s="743"/>
      <c r="N28" s="748"/>
      <c r="O28" s="753"/>
      <c r="P28" s="759" t="s">
        <v>600</v>
      </c>
      <c r="Q28" s="765"/>
      <c r="R28" s="765"/>
      <c r="S28" s="773"/>
      <c r="T28" s="786"/>
      <c r="U28" s="804">
        <f>IF(U27="","",VLOOKUP(U27,'(参考様式９関係)【記載例】シフト記号表'!$D$6:$X$47,21,FALSE))</f>
        <v>3</v>
      </c>
      <c r="V28" s="814">
        <f>IF(V27="","",VLOOKUP(V27,'(参考様式９関係)【記載例】シフト記号表'!$D$6:$X$47,21,FALSE))</f>
        <v>3</v>
      </c>
      <c r="W28" s="814" t="str">
        <f>IF(W27="","",VLOOKUP(W27,'(参考様式９関係)【記載例】シフト記号表'!$D$6:$X$47,21,FALSE))</f>
        <v/>
      </c>
      <c r="X28" s="814">
        <f>IF(X27="","",VLOOKUP(X27,'(参考様式９関係)【記載例】シフト記号表'!$D$6:$X$47,21,FALSE))</f>
        <v>7.9999999999999982</v>
      </c>
      <c r="Y28" s="814">
        <f>IF(Y27="","",VLOOKUP(Y27,'(参考様式９関係)【記載例】シフト記号表'!$D$6:$X$47,21,FALSE))</f>
        <v>8</v>
      </c>
      <c r="Z28" s="814" t="str">
        <f>IF(Z27="","",VLOOKUP(Z27,'(参考様式９関係)【記載例】シフト記号表'!$D$6:$X$47,21,FALSE))</f>
        <v/>
      </c>
      <c r="AA28" s="828">
        <f>IF(AA27="","",VLOOKUP(AA27,'(参考様式９関係)【記載例】シフト記号表'!$D$6:$X$47,21,FALSE))</f>
        <v>7.9999999999999982</v>
      </c>
      <c r="AB28" s="804">
        <f>IF(AB27="","",VLOOKUP(AB27,'(参考様式９関係)【記載例】シフト記号表'!$D$6:$X$47,21,FALSE))</f>
        <v>3</v>
      </c>
      <c r="AC28" s="814">
        <f>IF(AC27="","",VLOOKUP(AC27,'(参考様式９関係)【記載例】シフト記号表'!$D$6:$X$47,21,FALSE))</f>
        <v>3</v>
      </c>
      <c r="AD28" s="814">
        <f>IF(AD27="","",VLOOKUP(AD27,'(参考様式９関係)【記載例】シフト記号表'!$D$6:$X$47,21,FALSE))</f>
        <v>8</v>
      </c>
      <c r="AE28" s="814" t="str">
        <f>IF(AE27="","",VLOOKUP(AE27,'(参考様式９関係)【記載例】シフト記号表'!$D$6:$X$47,21,FALSE))</f>
        <v/>
      </c>
      <c r="AF28" s="814">
        <f>IF(AF27="","",VLOOKUP(AF27,'(参考様式９関係)【記載例】シフト記号表'!$D$6:$X$47,21,FALSE))</f>
        <v>7.9999999999999982</v>
      </c>
      <c r="AG28" s="814">
        <f>IF(AG27="","",VLOOKUP(AG27,'(参考様式９関係)【記載例】シフト記号表'!$D$6:$X$47,21,FALSE))</f>
        <v>8</v>
      </c>
      <c r="AH28" s="828" t="str">
        <f>IF(AH27="","",VLOOKUP(AH27,'(参考様式９関係)【記載例】シフト記号表'!$D$6:$X$47,21,FALSE))</f>
        <v/>
      </c>
      <c r="AI28" s="804">
        <f>IF(AI27="","",VLOOKUP(AI27,'(参考様式９関係)【記載例】シフト記号表'!$D$6:$X$47,21,FALSE))</f>
        <v>8</v>
      </c>
      <c r="AJ28" s="814">
        <f>IF(AJ27="","",VLOOKUP(AJ27,'(参考様式９関係)【記載例】シフト記号表'!$D$6:$X$47,21,FALSE))</f>
        <v>3</v>
      </c>
      <c r="AK28" s="814">
        <f>IF(AK27="","",VLOOKUP(AK27,'(参考様式９関係)【記載例】シフト記号表'!$D$6:$X$47,21,FALSE))</f>
        <v>3</v>
      </c>
      <c r="AL28" s="814" t="str">
        <f>IF(AL27="","",VLOOKUP(AL27,'(参考様式９関係)【記載例】シフト記号表'!$D$6:$X$47,21,FALSE))</f>
        <v/>
      </c>
      <c r="AM28" s="814" t="str">
        <f>IF(AM27="","",VLOOKUP(AM27,'(参考様式９関係)【記載例】シフト記号表'!$D$6:$X$47,21,FALSE))</f>
        <v/>
      </c>
      <c r="AN28" s="814">
        <f>IF(AN27="","",VLOOKUP(AN27,'(参考様式９関係)【記載例】シフト記号表'!$D$6:$X$47,21,FALSE))</f>
        <v>3</v>
      </c>
      <c r="AO28" s="828">
        <f>IF(AO27="","",VLOOKUP(AO27,'(参考様式９関係)【記載例】シフト記号表'!$D$6:$X$47,21,FALSE))</f>
        <v>3</v>
      </c>
      <c r="AP28" s="804" t="str">
        <f>IF(AP27="","",VLOOKUP(AP27,'(参考様式９関係)【記載例】シフト記号表'!$D$6:$X$47,21,FALSE))</f>
        <v/>
      </c>
      <c r="AQ28" s="814">
        <f>IF(AQ27="","",VLOOKUP(AQ27,'(参考様式９関係)【記載例】シフト記号表'!$D$6:$X$47,21,FALSE))</f>
        <v>7.9999999999999982</v>
      </c>
      <c r="AR28" s="814">
        <f>IF(AR27="","",VLOOKUP(AR27,'(参考様式９関係)【記載例】シフト記号表'!$D$6:$X$47,21,FALSE))</f>
        <v>8</v>
      </c>
      <c r="AS28" s="814">
        <f>IF(AS27="","",VLOOKUP(AS27,'(参考様式９関係)【記載例】シフト記号表'!$D$6:$X$47,21,FALSE))</f>
        <v>3</v>
      </c>
      <c r="AT28" s="814">
        <f>IF(AT27="","",VLOOKUP(AT27,'(参考様式９関係)【記載例】シフト記号表'!$D$6:$X$47,21,FALSE))</f>
        <v>3</v>
      </c>
      <c r="AU28" s="814" t="str">
        <f>IF(AU27="","",VLOOKUP(AU27,'(参考様式９関係)【記載例】シフト記号表'!$D$6:$X$47,21,FALSE))</f>
        <v/>
      </c>
      <c r="AV28" s="828">
        <f>IF(AV27="","",VLOOKUP(AV27,'(参考様式９関係)【記載例】シフト記号表'!$D$6:$X$47,21,FALSE))</f>
        <v>7.9999999999999982</v>
      </c>
      <c r="AW28" s="804" t="str">
        <f>IF(AW27="","",VLOOKUP(AW27,'(参考様式９関係)【記載例】シフト記号表'!$D$6:$X$47,21,FALSE))</f>
        <v/>
      </c>
      <c r="AX28" s="814" t="str">
        <f>IF(AX27="","",VLOOKUP(AX27,'(参考様式９関係)【記載例】シフト記号表'!$D$6:$X$47,21,FALSE))</f>
        <v/>
      </c>
      <c r="AY28" s="814" t="str">
        <f>IF(AY27="","",VLOOKUP(AY27,'(参考様式９関係)【記載例】シフト記号表'!$D$6:$X$47,21,FALSE))</f>
        <v/>
      </c>
      <c r="AZ28" s="871">
        <f>IF($BC$3="４週",SUM(U28:AV28),IF($BC$3="暦月",SUM(U28:AY28),""))</f>
        <v>110</v>
      </c>
      <c r="BA28" s="884"/>
      <c r="BB28" s="898">
        <f>IF($BC$3="４週",AZ28/4,IF($BC$3="暦月",(AZ28/($BC$8/7)),""))</f>
        <v>27.5</v>
      </c>
      <c r="BC28" s="884"/>
      <c r="BD28" s="914"/>
      <c r="BE28" s="918"/>
      <c r="BF28" s="918"/>
      <c r="BG28" s="918"/>
      <c r="BH28" s="924"/>
    </row>
    <row r="29" spans="2:60" ht="20.25" customHeight="1">
      <c r="B29" s="666"/>
      <c r="C29" s="682"/>
      <c r="D29" s="696"/>
      <c r="E29" s="704"/>
      <c r="F29" s="704"/>
      <c r="G29" s="712" t="str">
        <f>C27</f>
        <v>介護従業者</v>
      </c>
      <c r="H29" s="723"/>
      <c r="I29" s="732"/>
      <c r="J29" s="738"/>
      <c r="K29" s="738"/>
      <c r="L29" s="712"/>
      <c r="M29" s="744"/>
      <c r="N29" s="749"/>
      <c r="O29" s="754"/>
      <c r="P29" s="760" t="s">
        <v>47</v>
      </c>
      <c r="Q29" s="265"/>
      <c r="R29" s="265"/>
      <c r="S29" s="776"/>
      <c r="T29" s="789"/>
      <c r="U29" s="805">
        <f>IF(U27="","",VLOOKUP(U27,'(参考様式９関係)【記載例】シフト記号表'!$D$6:$Z$47,23,FALSE))</f>
        <v>3.9999999999999991</v>
      </c>
      <c r="V29" s="815">
        <f>IF(V27="","",VLOOKUP(V27,'(参考様式９関係)【記載例】シフト記号表'!$D$6:$Z$47,23,FALSE))</f>
        <v>6</v>
      </c>
      <c r="W29" s="815" t="str">
        <f>IF(W27="","",VLOOKUP(W27,'(参考様式９関係)【記載例】シフト記号表'!$D$6:$Z$47,23,FALSE))</f>
        <v/>
      </c>
      <c r="X29" s="815" t="str">
        <f>IF(X27="","",VLOOKUP(X27,'(参考様式９関係)【記載例】シフト記号表'!$D$6:$Z$47,23,FALSE))</f>
        <v>-</v>
      </c>
      <c r="Y29" s="815" t="str">
        <f>IF(Y27="","",VLOOKUP(Y27,'(参考様式９関係)【記載例】シフト記号表'!$D$6:$Z$47,23,FALSE))</f>
        <v>-</v>
      </c>
      <c r="Z29" s="815" t="str">
        <f>IF(Z27="","",VLOOKUP(Z27,'(参考様式９関係)【記載例】シフト記号表'!$D$6:$Z$47,23,FALSE))</f>
        <v/>
      </c>
      <c r="AA29" s="829" t="str">
        <f>IF(AA27="","",VLOOKUP(AA27,'(参考様式９関係)【記載例】シフト記号表'!$D$6:$Z$47,23,FALSE))</f>
        <v>-</v>
      </c>
      <c r="AB29" s="805">
        <f>IF(AB27="","",VLOOKUP(AB27,'(参考様式９関係)【記載例】シフト記号表'!$D$6:$Z$47,23,FALSE))</f>
        <v>3.9999999999999991</v>
      </c>
      <c r="AC29" s="815">
        <f>IF(AC27="","",VLOOKUP(AC27,'(参考様式９関係)【記載例】シフト記号表'!$D$6:$Z$47,23,FALSE))</f>
        <v>6</v>
      </c>
      <c r="AD29" s="815" t="str">
        <f>IF(AD27="","",VLOOKUP(AD27,'(参考様式９関係)【記載例】シフト記号表'!$D$6:$Z$47,23,FALSE))</f>
        <v>-</v>
      </c>
      <c r="AE29" s="815" t="str">
        <f>IF(AE27="","",VLOOKUP(AE27,'(参考様式９関係)【記載例】シフト記号表'!$D$6:$Z$47,23,FALSE))</f>
        <v/>
      </c>
      <c r="AF29" s="815" t="str">
        <f>IF(AF27="","",VLOOKUP(AF27,'(参考様式９関係)【記載例】シフト記号表'!$D$6:$Z$47,23,FALSE))</f>
        <v>-</v>
      </c>
      <c r="AG29" s="815" t="str">
        <f>IF(AG27="","",VLOOKUP(AG27,'(参考様式９関係)【記載例】シフト記号表'!$D$6:$Z$47,23,FALSE))</f>
        <v>-</v>
      </c>
      <c r="AH29" s="829" t="str">
        <f>IF(AH27="","",VLOOKUP(AH27,'(参考様式９関係)【記載例】シフト記号表'!$D$6:$Z$47,23,FALSE))</f>
        <v/>
      </c>
      <c r="AI29" s="805" t="str">
        <f>IF(AI27="","",VLOOKUP(AI27,'(参考様式９関係)【記載例】シフト記号表'!$D$6:$Z$47,23,FALSE))</f>
        <v>-</v>
      </c>
      <c r="AJ29" s="815">
        <f>IF(AJ27="","",VLOOKUP(AJ27,'(参考様式９関係)【記載例】シフト記号表'!$D$6:$Z$47,23,FALSE))</f>
        <v>3.9999999999999991</v>
      </c>
      <c r="AK29" s="815">
        <f>IF(AK27="","",VLOOKUP(AK27,'(参考様式９関係)【記載例】シフト記号表'!$D$6:$Z$47,23,FALSE))</f>
        <v>6</v>
      </c>
      <c r="AL29" s="815" t="str">
        <f>IF(AL27="","",VLOOKUP(AL27,'(参考様式９関係)【記載例】シフト記号表'!$D$6:$Z$47,23,FALSE))</f>
        <v/>
      </c>
      <c r="AM29" s="815" t="str">
        <f>IF(AM27="","",VLOOKUP(AM27,'(参考様式９関係)【記載例】シフト記号表'!$D$6:$Z$47,23,FALSE))</f>
        <v/>
      </c>
      <c r="AN29" s="815">
        <f>IF(AN27="","",VLOOKUP(AN27,'(参考様式９関係)【記載例】シフト記号表'!$D$6:$Z$47,23,FALSE))</f>
        <v>3.9999999999999991</v>
      </c>
      <c r="AO29" s="829">
        <f>IF(AO27="","",VLOOKUP(AO27,'(参考様式９関係)【記載例】シフト記号表'!$D$6:$Z$47,23,FALSE))</f>
        <v>6</v>
      </c>
      <c r="AP29" s="805" t="str">
        <f>IF(AP27="","",VLOOKUP(AP27,'(参考様式９関係)【記載例】シフト記号表'!$D$6:$Z$47,23,FALSE))</f>
        <v/>
      </c>
      <c r="AQ29" s="815" t="str">
        <f>IF(AQ27="","",VLOOKUP(AQ27,'(参考様式９関係)【記載例】シフト記号表'!$D$6:$Z$47,23,FALSE))</f>
        <v>-</v>
      </c>
      <c r="AR29" s="815" t="str">
        <f>IF(AR27="","",VLOOKUP(AR27,'(参考様式９関係)【記載例】シフト記号表'!$D$6:$Z$47,23,FALSE))</f>
        <v>-</v>
      </c>
      <c r="AS29" s="815">
        <f>IF(AS27="","",VLOOKUP(AS27,'(参考様式９関係)【記載例】シフト記号表'!$D$6:$Z$47,23,FALSE))</f>
        <v>3.9999999999999991</v>
      </c>
      <c r="AT29" s="815">
        <f>IF(AT27="","",VLOOKUP(AT27,'(参考様式９関係)【記載例】シフト記号表'!$D$6:$Z$47,23,FALSE))</f>
        <v>6</v>
      </c>
      <c r="AU29" s="815" t="str">
        <f>IF(AU27="","",VLOOKUP(AU27,'(参考様式９関係)【記載例】シフト記号表'!$D$6:$Z$47,23,FALSE))</f>
        <v/>
      </c>
      <c r="AV29" s="829" t="str">
        <f>IF(AV27="","",VLOOKUP(AV27,'(参考様式９関係)【記載例】シフト記号表'!$D$6:$Z$47,23,FALSE))</f>
        <v>-</v>
      </c>
      <c r="AW29" s="805" t="str">
        <f>IF(AW27="","",VLOOKUP(AW27,'(参考様式９関係)【記載例】シフト記号表'!$D$6:$Z$47,23,FALSE))</f>
        <v/>
      </c>
      <c r="AX29" s="815" t="str">
        <f>IF(AX27="","",VLOOKUP(AX27,'(参考様式９関係)【記載例】シフト記号表'!$D$6:$Z$47,23,FALSE))</f>
        <v/>
      </c>
      <c r="AY29" s="815" t="str">
        <f>IF(AY27="","",VLOOKUP(AY27,'(参考様式９関係)【記載例】シフト記号表'!$D$6:$Z$47,23,FALSE))</f>
        <v/>
      </c>
      <c r="AZ29" s="872">
        <f>IF($BC$3="４週",SUM(U29:AV29),IF($BC$3="暦月",SUM(U29:AY29),""))</f>
        <v>50</v>
      </c>
      <c r="BA29" s="885"/>
      <c r="BB29" s="899">
        <f>IF($BC$3="４週",AZ29/4,IF($BC$3="暦月",(AZ29/($BC$8/7)),""))</f>
        <v>12.5</v>
      </c>
      <c r="BC29" s="885"/>
      <c r="BD29" s="915"/>
      <c r="BE29" s="919"/>
      <c r="BF29" s="919"/>
      <c r="BG29" s="919"/>
      <c r="BH29" s="925"/>
    </row>
    <row r="30" spans="2:60" ht="20.25" customHeight="1">
      <c r="B30" s="667"/>
      <c r="C30" s="683" t="s">
        <v>629</v>
      </c>
      <c r="D30" s="697"/>
      <c r="E30" s="705"/>
      <c r="F30" s="703"/>
      <c r="G30" s="711"/>
      <c r="H30" s="725" t="s">
        <v>630</v>
      </c>
      <c r="I30" s="733" t="s">
        <v>632</v>
      </c>
      <c r="J30" s="739"/>
      <c r="K30" s="739"/>
      <c r="L30" s="713"/>
      <c r="M30" s="745" t="s">
        <v>634</v>
      </c>
      <c r="N30" s="750"/>
      <c r="O30" s="755"/>
      <c r="P30" s="560" t="s">
        <v>599</v>
      </c>
      <c r="Q30" s="338"/>
      <c r="R30" s="338"/>
      <c r="S30" s="775"/>
      <c r="T30" s="788"/>
      <c r="U30" s="806"/>
      <c r="V30" s="816" t="s">
        <v>205</v>
      </c>
      <c r="W30" s="816" t="s">
        <v>648</v>
      </c>
      <c r="X30" s="816" t="s">
        <v>646</v>
      </c>
      <c r="Y30" s="816"/>
      <c r="Z30" s="816" t="s">
        <v>205</v>
      </c>
      <c r="AA30" s="830" t="s">
        <v>648</v>
      </c>
      <c r="AB30" s="806"/>
      <c r="AC30" s="816" t="s">
        <v>646</v>
      </c>
      <c r="AD30" s="816" t="s">
        <v>205</v>
      </c>
      <c r="AE30" s="816" t="s">
        <v>648</v>
      </c>
      <c r="AF30" s="816"/>
      <c r="AG30" s="816" t="s">
        <v>645</v>
      </c>
      <c r="AH30" s="830" t="s">
        <v>646</v>
      </c>
      <c r="AI30" s="806"/>
      <c r="AJ30" s="816" t="s">
        <v>646</v>
      </c>
      <c r="AK30" s="816" t="s">
        <v>397</v>
      </c>
      <c r="AL30" s="816" t="s">
        <v>205</v>
      </c>
      <c r="AM30" s="816" t="s">
        <v>648</v>
      </c>
      <c r="AN30" s="816"/>
      <c r="AO30" s="830" t="s">
        <v>646</v>
      </c>
      <c r="AP30" s="806" t="s">
        <v>645</v>
      </c>
      <c r="AQ30" s="816" t="s">
        <v>397</v>
      </c>
      <c r="AR30" s="816" t="s">
        <v>205</v>
      </c>
      <c r="AS30" s="816" t="s">
        <v>648</v>
      </c>
      <c r="AT30" s="816"/>
      <c r="AU30" s="816"/>
      <c r="AV30" s="830" t="s">
        <v>646</v>
      </c>
      <c r="AW30" s="806"/>
      <c r="AX30" s="816"/>
      <c r="AY30" s="816"/>
      <c r="AZ30" s="873"/>
      <c r="BA30" s="886"/>
      <c r="BB30" s="900"/>
      <c r="BC30" s="886"/>
      <c r="BD30" s="916"/>
      <c r="BE30" s="920"/>
      <c r="BF30" s="920"/>
      <c r="BG30" s="920"/>
      <c r="BH30" s="926"/>
    </row>
    <row r="31" spans="2:60" ht="20.25" customHeight="1">
      <c r="B31" s="665">
        <f>B28+1</f>
        <v>4</v>
      </c>
      <c r="C31" s="681"/>
      <c r="D31" s="695"/>
      <c r="E31" s="703"/>
      <c r="F31" s="703" t="str">
        <f>C30</f>
        <v>介護従業者</v>
      </c>
      <c r="G31" s="711"/>
      <c r="H31" s="722"/>
      <c r="I31" s="731"/>
      <c r="J31" s="737"/>
      <c r="K31" s="737"/>
      <c r="L31" s="711"/>
      <c r="M31" s="743"/>
      <c r="N31" s="748"/>
      <c r="O31" s="753"/>
      <c r="P31" s="759" t="s">
        <v>600</v>
      </c>
      <c r="Q31" s="765"/>
      <c r="R31" s="765"/>
      <c r="S31" s="773"/>
      <c r="T31" s="786"/>
      <c r="U31" s="804" t="str">
        <f>IF(U30="","",VLOOKUP(U30,'(参考様式９関係)【記載例】シフト記号表'!$D$6:$X$47,21,FALSE))</f>
        <v/>
      </c>
      <c r="V31" s="814">
        <f>IF(V30="","",VLOOKUP(V30,'(参考様式９関係)【記載例】シフト記号表'!$D$6:$X$47,21,FALSE))</f>
        <v>3</v>
      </c>
      <c r="W31" s="814">
        <f>IF(W30="","",VLOOKUP(W30,'(参考様式９関係)【記載例】シフト記号表'!$D$6:$X$47,21,FALSE))</f>
        <v>3</v>
      </c>
      <c r="X31" s="814">
        <f>IF(X30="","",VLOOKUP(X30,'(参考様式９関係)【記載例】シフト記号表'!$D$6:$X$47,21,FALSE))</f>
        <v>7.9999999999999982</v>
      </c>
      <c r="Y31" s="814" t="str">
        <f>IF(Y30="","",VLOOKUP(Y30,'(参考様式９関係)【記載例】シフト記号表'!$D$6:$X$47,21,FALSE))</f>
        <v/>
      </c>
      <c r="Z31" s="814">
        <f>IF(Z30="","",VLOOKUP(Z30,'(参考様式９関係)【記載例】シフト記号表'!$D$6:$X$47,21,FALSE))</f>
        <v>3</v>
      </c>
      <c r="AA31" s="828">
        <f>IF(AA30="","",VLOOKUP(AA30,'(参考様式９関係)【記載例】シフト記号表'!$D$6:$X$47,21,FALSE))</f>
        <v>3</v>
      </c>
      <c r="AB31" s="804" t="str">
        <f>IF(AB30="","",VLOOKUP(AB30,'(参考様式９関係)【記載例】シフト記号表'!$D$6:$X$47,21,FALSE))</f>
        <v/>
      </c>
      <c r="AC31" s="814">
        <f>IF(AC30="","",VLOOKUP(AC30,'(参考様式９関係)【記載例】シフト記号表'!$D$6:$X$47,21,FALSE))</f>
        <v>7.9999999999999982</v>
      </c>
      <c r="AD31" s="814">
        <f>IF(AD30="","",VLOOKUP(AD30,'(参考様式９関係)【記載例】シフト記号表'!$D$6:$X$47,21,FALSE))</f>
        <v>3</v>
      </c>
      <c r="AE31" s="814">
        <f>IF(AE30="","",VLOOKUP(AE30,'(参考様式９関係)【記載例】シフト記号表'!$D$6:$X$47,21,FALSE))</f>
        <v>3</v>
      </c>
      <c r="AF31" s="814" t="str">
        <f>IF(AF30="","",VLOOKUP(AF30,'(参考様式９関係)【記載例】シフト記号表'!$D$6:$X$47,21,FALSE))</f>
        <v/>
      </c>
      <c r="AG31" s="814">
        <f>IF(AG30="","",VLOOKUP(AG30,'(参考様式９関係)【記載例】シフト記号表'!$D$6:$X$47,21,FALSE))</f>
        <v>8</v>
      </c>
      <c r="AH31" s="828">
        <f>IF(AH30="","",VLOOKUP(AH30,'(参考様式９関係)【記載例】シフト記号表'!$D$6:$X$47,21,FALSE))</f>
        <v>7.9999999999999982</v>
      </c>
      <c r="AI31" s="804" t="str">
        <f>IF(AI30="","",VLOOKUP(AI30,'(参考様式９関係)【記載例】シフト記号表'!$D$6:$X$47,21,FALSE))</f>
        <v/>
      </c>
      <c r="AJ31" s="814">
        <f>IF(AJ30="","",VLOOKUP(AJ30,'(参考様式９関係)【記載例】シフト記号表'!$D$6:$X$47,21,FALSE))</f>
        <v>7.9999999999999982</v>
      </c>
      <c r="AK31" s="814">
        <f>IF(AK30="","",VLOOKUP(AK30,'(参考様式９関係)【記載例】シフト記号表'!$D$6:$X$47,21,FALSE))</f>
        <v>8</v>
      </c>
      <c r="AL31" s="814">
        <f>IF(AL30="","",VLOOKUP(AL30,'(参考様式９関係)【記載例】シフト記号表'!$D$6:$X$47,21,FALSE))</f>
        <v>3</v>
      </c>
      <c r="AM31" s="814">
        <f>IF(AM30="","",VLOOKUP(AM30,'(参考様式９関係)【記載例】シフト記号表'!$D$6:$X$47,21,FALSE))</f>
        <v>3</v>
      </c>
      <c r="AN31" s="814" t="str">
        <f>IF(AN30="","",VLOOKUP(AN30,'(参考様式９関係)【記載例】シフト記号表'!$D$6:$X$47,21,FALSE))</f>
        <v/>
      </c>
      <c r="AO31" s="828">
        <f>IF(AO30="","",VLOOKUP(AO30,'(参考様式９関係)【記載例】シフト記号表'!$D$6:$X$47,21,FALSE))</f>
        <v>7.9999999999999982</v>
      </c>
      <c r="AP31" s="804">
        <f>IF(AP30="","",VLOOKUP(AP30,'(参考様式９関係)【記載例】シフト記号表'!$D$6:$X$47,21,FALSE))</f>
        <v>8</v>
      </c>
      <c r="AQ31" s="814">
        <f>IF(AQ30="","",VLOOKUP(AQ30,'(参考様式９関係)【記載例】シフト記号表'!$D$6:$X$47,21,FALSE))</f>
        <v>8</v>
      </c>
      <c r="AR31" s="814">
        <f>IF(AR30="","",VLOOKUP(AR30,'(参考様式９関係)【記載例】シフト記号表'!$D$6:$X$47,21,FALSE))</f>
        <v>3</v>
      </c>
      <c r="AS31" s="814">
        <f>IF(AS30="","",VLOOKUP(AS30,'(参考様式９関係)【記載例】シフト記号表'!$D$6:$X$47,21,FALSE))</f>
        <v>3</v>
      </c>
      <c r="AT31" s="814" t="str">
        <f>IF(AT30="","",VLOOKUP(AT30,'(参考様式９関係)【記載例】シフト記号表'!$D$6:$X$47,21,FALSE))</f>
        <v/>
      </c>
      <c r="AU31" s="814" t="str">
        <f>IF(AU30="","",VLOOKUP(AU30,'(参考様式９関係)【記載例】シフト記号表'!$D$6:$X$47,21,FALSE))</f>
        <v/>
      </c>
      <c r="AV31" s="828">
        <f>IF(AV30="","",VLOOKUP(AV30,'(参考様式９関係)【記載例】シフト記号表'!$D$6:$X$47,21,FALSE))</f>
        <v>7.9999999999999982</v>
      </c>
      <c r="AW31" s="804" t="str">
        <f>IF(AW30="","",VLOOKUP(AW30,'(参考様式９関係)【記載例】シフト記号表'!$D$6:$X$47,21,FALSE))</f>
        <v/>
      </c>
      <c r="AX31" s="814" t="str">
        <f>IF(AX30="","",VLOOKUP(AX30,'(参考様式９関係)【記載例】シフト記号表'!$D$6:$X$47,21,FALSE))</f>
        <v/>
      </c>
      <c r="AY31" s="814" t="str">
        <f>IF(AY30="","",VLOOKUP(AY30,'(参考様式９関係)【記載例】シフト記号表'!$D$6:$X$47,21,FALSE))</f>
        <v/>
      </c>
      <c r="AZ31" s="871">
        <f>IF($BC$3="４週",SUM(U31:AV31),IF($BC$3="暦月",SUM(U31:AY31),""))</f>
        <v>110</v>
      </c>
      <c r="BA31" s="884"/>
      <c r="BB31" s="898">
        <f>IF($BC$3="４週",AZ31/4,IF($BC$3="暦月",(AZ31/($BC$8/7)),""))</f>
        <v>27.5</v>
      </c>
      <c r="BC31" s="884"/>
      <c r="BD31" s="914"/>
      <c r="BE31" s="918"/>
      <c r="BF31" s="918"/>
      <c r="BG31" s="918"/>
      <c r="BH31" s="924"/>
    </row>
    <row r="32" spans="2:60" ht="20.25" customHeight="1">
      <c r="B32" s="666"/>
      <c r="C32" s="682"/>
      <c r="D32" s="696"/>
      <c r="E32" s="704"/>
      <c r="F32" s="704"/>
      <c r="G32" s="712" t="str">
        <f>C30</f>
        <v>介護従業者</v>
      </c>
      <c r="H32" s="723"/>
      <c r="I32" s="732"/>
      <c r="J32" s="738"/>
      <c r="K32" s="738"/>
      <c r="L32" s="712"/>
      <c r="M32" s="744"/>
      <c r="N32" s="749"/>
      <c r="O32" s="754"/>
      <c r="P32" s="760" t="s">
        <v>47</v>
      </c>
      <c r="Q32" s="766"/>
      <c r="R32" s="766"/>
      <c r="S32" s="774"/>
      <c r="T32" s="787"/>
      <c r="U32" s="805" t="str">
        <f>IF(U30="","",VLOOKUP(U30,'(参考様式９関係)【記載例】シフト記号表'!$D$6:$Z$47,23,FALSE))</f>
        <v/>
      </c>
      <c r="V32" s="815">
        <f>IF(V30="","",VLOOKUP(V30,'(参考様式９関係)【記載例】シフト記号表'!$D$6:$Z$47,23,FALSE))</f>
        <v>3.9999999999999991</v>
      </c>
      <c r="W32" s="815">
        <f>IF(W30="","",VLOOKUP(W30,'(参考様式９関係)【記載例】シフト記号表'!$D$6:$Z$47,23,FALSE))</f>
        <v>6</v>
      </c>
      <c r="X32" s="815" t="str">
        <f>IF(X30="","",VLOOKUP(X30,'(参考様式９関係)【記載例】シフト記号表'!$D$6:$Z$47,23,FALSE))</f>
        <v>-</v>
      </c>
      <c r="Y32" s="815" t="str">
        <f>IF(Y30="","",VLOOKUP(Y30,'(参考様式９関係)【記載例】シフト記号表'!$D$6:$Z$47,23,FALSE))</f>
        <v/>
      </c>
      <c r="Z32" s="815">
        <f>IF(Z30="","",VLOOKUP(Z30,'(参考様式９関係)【記載例】シフト記号表'!$D$6:$Z$47,23,FALSE))</f>
        <v>3.9999999999999991</v>
      </c>
      <c r="AA32" s="829">
        <f>IF(AA30="","",VLOOKUP(AA30,'(参考様式９関係)【記載例】シフト記号表'!$D$6:$Z$47,23,FALSE))</f>
        <v>6</v>
      </c>
      <c r="AB32" s="805" t="str">
        <f>IF(AB30="","",VLOOKUP(AB30,'(参考様式９関係)【記載例】シフト記号表'!$D$6:$Z$47,23,FALSE))</f>
        <v/>
      </c>
      <c r="AC32" s="815" t="str">
        <f>IF(AC30="","",VLOOKUP(AC30,'(参考様式９関係)【記載例】シフト記号表'!$D$6:$Z$47,23,FALSE))</f>
        <v>-</v>
      </c>
      <c r="AD32" s="815">
        <f>IF(AD30="","",VLOOKUP(AD30,'(参考様式９関係)【記載例】シフト記号表'!$D$6:$Z$47,23,FALSE))</f>
        <v>3.9999999999999991</v>
      </c>
      <c r="AE32" s="815">
        <f>IF(AE30="","",VLOOKUP(AE30,'(参考様式９関係)【記載例】シフト記号表'!$D$6:$Z$47,23,FALSE))</f>
        <v>6</v>
      </c>
      <c r="AF32" s="815" t="str">
        <f>IF(AF30="","",VLOOKUP(AF30,'(参考様式９関係)【記載例】シフト記号表'!$D$6:$Z$47,23,FALSE))</f>
        <v/>
      </c>
      <c r="AG32" s="815" t="str">
        <f>IF(AG30="","",VLOOKUP(AG30,'(参考様式９関係)【記載例】シフト記号表'!$D$6:$Z$47,23,FALSE))</f>
        <v>-</v>
      </c>
      <c r="AH32" s="829" t="str">
        <f>IF(AH30="","",VLOOKUP(AH30,'(参考様式９関係)【記載例】シフト記号表'!$D$6:$Z$47,23,FALSE))</f>
        <v>-</v>
      </c>
      <c r="AI32" s="805" t="str">
        <f>IF(AI30="","",VLOOKUP(AI30,'(参考様式９関係)【記載例】シフト記号表'!$D$6:$Z$47,23,FALSE))</f>
        <v/>
      </c>
      <c r="AJ32" s="815" t="str">
        <f>IF(AJ30="","",VLOOKUP(AJ30,'(参考様式９関係)【記載例】シフト記号表'!$D$6:$Z$47,23,FALSE))</f>
        <v>-</v>
      </c>
      <c r="AK32" s="815" t="str">
        <f>IF(AK30="","",VLOOKUP(AK30,'(参考様式９関係)【記載例】シフト記号表'!$D$6:$Z$47,23,FALSE))</f>
        <v>-</v>
      </c>
      <c r="AL32" s="815">
        <f>IF(AL30="","",VLOOKUP(AL30,'(参考様式９関係)【記載例】シフト記号表'!$D$6:$Z$47,23,FALSE))</f>
        <v>3.9999999999999991</v>
      </c>
      <c r="AM32" s="815">
        <f>IF(AM30="","",VLOOKUP(AM30,'(参考様式９関係)【記載例】シフト記号表'!$D$6:$Z$47,23,FALSE))</f>
        <v>6</v>
      </c>
      <c r="AN32" s="815" t="str">
        <f>IF(AN30="","",VLOOKUP(AN30,'(参考様式９関係)【記載例】シフト記号表'!$D$6:$Z$47,23,FALSE))</f>
        <v/>
      </c>
      <c r="AO32" s="829" t="str">
        <f>IF(AO30="","",VLOOKUP(AO30,'(参考様式９関係)【記載例】シフト記号表'!$D$6:$Z$47,23,FALSE))</f>
        <v>-</v>
      </c>
      <c r="AP32" s="805" t="str">
        <f>IF(AP30="","",VLOOKUP(AP30,'(参考様式９関係)【記載例】シフト記号表'!$D$6:$Z$47,23,FALSE))</f>
        <v>-</v>
      </c>
      <c r="AQ32" s="815" t="str">
        <f>IF(AQ30="","",VLOOKUP(AQ30,'(参考様式９関係)【記載例】シフト記号表'!$D$6:$Z$47,23,FALSE))</f>
        <v>-</v>
      </c>
      <c r="AR32" s="815">
        <f>IF(AR30="","",VLOOKUP(AR30,'(参考様式９関係)【記載例】シフト記号表'!$D$6:$Z$47,23,FALSE))</f>
        <v>3.9999999999999991</v>
      </c>
      <c r="AS32" s="815">
        <f>IF(AS30="","",VLOOKUP(AS30,'(参考様式９関係)【記載例】シフト記号表'!$D$6:$Z$47,23,FALSE))</f>
        <v>6</v>
      </c>
      <c r="AT32" s="815" t="str">
        <f>IF(AT30="","",VLOOKUP(AT30,'(参考様式９関係)【記載例】シフト記号表'!$D$6:$Z$47,23,FALSE))</f>
        <v/>
      </c>
      <c r="AU32" s="815" t="str">
        <f>IF(AU30="","",VLOOKUP(AU30,'(参考様式９関係)【記載例】シフト記号表'!$D$6:$Z$47,23,FALSE))</f>
        <v/>
      </c>
      <c r="AV32" s="829" t="str">
        <f>IF(AV30="","",VLOOKUP(AV30,'(参考様式９関係)【記載例】シフト記号表'!$D$6:$Z$47,23,FALSE))</f>
        <v>-</v>
      </c>
      <c r="AW32" s="805" t="str">
        <f>IF(AW30="","",VLOOKUP(AW30,'(参考様式９関係)【記載例】シフト記号表'!$D$6:$Z$47,23,FALSE))</f>
        <v/>
      </c>
      <c r="AX32" s="815" t="str">
        <f>IF(AX30="","",VLOOKUP(AX30,'(参考様式９関係)【記載例】シフト記号表'!$D$6:$Z$47,23,FALSE))</f>
        <v/>
      </c>
      <c r="AY32" s="815" t="str">
        <f>IF(AY30="","",VLOOKUP(AY30,'(参考様式９関係)【記載例】シフト記号表'!$D$6:$Z$47,23,FALSE))</f>
        <v/>
      </c>
      <c r="AZ32" s="872">
        <f>IF($BC$3="４週",SUM(U32:AV32),IF($BC$3="暦月",SUM(U32:AY32),""))</f>
        <v>50</v>
      </c>
      <c r="BA32" s="885"/>
      <c r="BB32" s="899">
        <f>IF($BC$3="４週",AZ32/4,IF($BC$3="暦月",(AZ32/($BC$8/7)),""))</f>
        <v>12.5</v>
      </c>
      <c r="BC32" s="885"/>
      <c r="BD32" s="915"/>
      <c r="BE32" s="919"/>
      <c r="BF32" s="919"/>
      <c r="BG32" s="919"/>
      <c r="BH32" s="925"/>
    </row>
    <row r="33" spans="2:60" ht="20.25" customHeight="1">
      <c r="B33" s="667"/>
      <c r="C33" s="683" t="s">
        <v>629</v>
      </c>
      <c r="D33" s="697"/>
      <c r="E33" s="705"/>
      <c r="F33" s="703"/>
      <c r="G33" s="711"/>
      <c r="H33" s="725" t="s">
        <v>630</v>
      </c>
      <c r="I33" s="733" t="s">
        <v>632</v>
      </c>
      <c r="J33" s="739"/>
      <c r="K33" s="739"/>
      <c r="L33" s="713"/>
      <c r="M33" s="745" t="s">
        <v>635</v>
      </c>
      <c r="N33" s="750"/>
      <c r="O33" s="755"/>
      <c r="P33" s="560" t="s">
        <v>599</v>
      </c>
      <c r="Q33" s="338"/>
      <c r="R33" s="338"/>
      <c r="S33" s="775"/>
      <c r="T33" s="788"/>
      <c r="U33" s="806" t="s">
        <v>645</v>
      </c>
      <c r="V33" s="816" t="s">
        <v>646</v>
      </c>
      <c r="W33" s="816"/>
      <c r="X33" s="816" t="s">
        <v>646</v>
      </c>
      <c r="Y33" s="816" t="s">
        <v>645</v>
      </c>
      <c r="Z33" s="816" t="s">
        <v>645</v>
      </c>
      <c r="AA33" s="830"/>
      <c r="AB33" s="806" t="s">
        <v>645</v>
      </c>
      <c r="AC33" s="816" t="s">
        <v>645</v>
      </c>
      <c r="AD33" s="816" t="s">
        <v>645</v>
      </c>
      <c r="AE33" s="816" t="s">
        <v>645</v>
      </c>
      <c r="AF33" s="816" t="s">
        <v>645</v>
      </c>
      <c r="AG33" s="816"/>
      <c r="AH33" s="830"/>
      <c r="AI33" s="806" t="s">
        <v>645</v>
      </c>
      <c r="AJ33" s="816"/>
      <c r="AK33" s="816" t="s">
        <v>646</v>
      </c>
      <c r="AL33" s="816"/>
      <c r="AM33" s="816" t="s">
        <v>645</v>
      </c>
      <c r="AN33" s="816" t="s">
        <v>645</v>
      </c>
      <c r="AO33" s="830" t="s">
        <v>645</v>
      </c>
      <c r="AP33" s="806" t="s">
        <v>645</v>
      </c>
      <c r="AQ33" s="816"/>
      <c r="AR33" s="816"/>
      <c r="AS33" s="816" t="s">
        <v>645</v>
      </c>
      <c r="AT33" s="816" t="s">
        <v>645</v>
      </c>
      <c r="AU33" s="816" t="s">
        <v>645</v>
      </c>
      <c r="AV33" s="830" t="s">
        <v>645</v>
      </c>
      <c r="AW33" s="806"/>
      <c r="AX33" s="816"/>
      <c r="AY33" s="816"/>
      <c r="AZ33" s="873"/>
      <c r="BA33" s="886"/>
      <c r="BB33" s="900"/>
      <c r="BC33" s="886"/>
      <c r="BD33" s="916"/>
      <c r="BE33" s="920"/>
      <c r="BF33" s="920"/>
      <c r="BG33" s="920"/>
      <c r="BH33" s="926"/>
    </row>
    <row r="34" spans="2:60" ht="20.25" customHeight="1">
      <c r="B34" s="665">
        <f>B31+1</f>
        <v>5</v>
      </c>
      <c r="C34" s="681"/>
      <c r="D34" s="695"/>
      <c r="E34" s="703"/>
      <c r="F34" s="703" t="str">
        <f>C33</f>
        <v>介護従業者</v>
      </c>
      <c r="G34" s="711"/>
      <c r="H34" s="722"/>
      <c r="I34" s="731"/>
      <c r="J34" s="737"/>
      <c r="K34" s="737"/>
      <c r="L34" s="711"/>
      <c r="M34" s="743"/>
      <c r="N34" s="748"/>
      <c r="O34" s="753"/>
      <c r="P34" s="759" t="s">
        <v>600</v>
      </c>
      <c r="Q34" s="765"/>
      <c r="R34" s="765"/>
      <c r="S34" s="773"/>
      <c r="T34" s="786"/>
      <c r="U34" s="804">
        <f>IF(U33="","",VLOOKUP(U33,'(参考様式９関係)【記載例】シフト記号表'!$D$6:$X$47,21,FALSE))</f>
        <v>8</v>
      </c>
      <c r="V34" s="814">
        <f>IF(V33="","",VLOOKUP(V33,'(参考様式９関係)【記載例】シフト記号表'!$D$6:$X$47,21,FALSE))</f>
        <v>7.9999999999999982</v>
      </c>
      <c r="W34" s="814" t="str">
        <f>IF(W33="","",VLOOKUP(W33,'(参考様式９関係)【記載例】シフト記号表'!$D$6:$X$47,21,FALSE))</f>
        <v/>
      </c>
      <c r="X34" s="814">
        <f>IF(X33="","",VLOOKUP(X33,'(参考様式９関係)【記載例】シフト記号表'!$D$6:$X$47,21,FALSE))</f>
        <v>7.9999999999999982</v>
      </c>
      <c r="Y34" s="814">
        <f>IF(Y33="","",VLOOKUP(Y33,'(参考様式９関係)【記載例】シフト記号表'!$D$6:$X$47,21,FALSE))</f>
        <v>8</v>
      </c>
      <c r="Z34" s="814">
        <f>IF(Z33="","",VLOOKUP(Z33,'(参考様式９関係)【記載例】シフト記号表'!$D$6:$X$47,21,FALSE))</f>
        <v>8</v>
      </c>
      <c r="AA34" s="828" t="str">
        <f>IF(AA33="","",VLOOKUP(AA33,'(参考様式９関係)【記載例】シフト記号表'!$D$6:$X$47,21,FALSE))</f>
        <v/>
      </c>
      <c r="AB34" s="804">
        <f>IF(AB33="","",VLOOKUP(AB33,'(参考様式９関係)【記載例】シフト記号表'!$D$6:$X$47,21,FALSE))</f>
        <v>8</v>
      </c>
      <c r="AC34" s="814">
        <f>IF(AC33="","",VLOOKUP(AC33,'(参考様式９関係)【記載例】シフト記号表'!$D$6:$X$47,21,FALSE))</f>
        <v>8</v>
      </c>
      <c r="AD34" s="814">
        <f>IF(AD33="","",VLOOKUP(AD33,'(参考様式９関係)【記載例】シフト記号表'!$D$6:$X$47,21,FALSE))</f>
        <v>8</v>
      </c>
      <c r="AE34" s="814">
        <f>IF(AE33="","",VLOOKUP(AE33,'(参考様式９関係)【記載例】シフト記号表'!$D$6:$X$47,21,FALSE))</f>
        <v>8</v>
      </c>
      <c r="AF34" s="814">
        <f>IF(AF33="","",VLOOKUP(AF33,'(参考様式９関係)【記載例】シフト記号表'!$D$6:$X$47,21,FALSE))</f>
        <v>8</v>
      </c>
      <c r="AG34" s="814" t="str">
        <f>IF(AG33="","",VLOOKUP(AG33,'(参考様式９関係)【記載例】シフト記号表'!$D$6:$X$47,21,FALSE))</f>
        <v/>
      </c>
      <c r="AH34" s="828" t="str">
        <f>IF(AH33="","",VLOOKUP(AH33,'(参考様式９関係)【記載例】シフト記号表'!$D$6:$X$47,21,FALSE))</f>
        <v/>
      </c>
      <c r="AI34" s="804">
        <f>IF(AI33="","",VLOOKUP(AI33,'(参考様式９関係)【記載例】シフト記号表'!$D$6:$X$47,21,FALSE))</f>
        <v>8</v>
      </c>
      <c r="AJ34" s="814" t="str">
        <f>IF(AJ33="","",VLOOKUP(AJ33,'(参考様式９関係)【記載例】シフト記号表'!$D$6:$X$47,21,FALSE))</f>
        <v/>
      </c>
      <c r="AK34" s="814">
        <f>IF(AK33="","",VLOOKUP(AK33,'(参考様式９関係)【記載例】シフト記号表'!$D$6:$X$47,21,FALSE))</f>
        <v>7.9999999999999982</v>
      </c>
      <c r="AL34" s="814" t="str">
        <f>IF(AL33="","",VLOOKUP(AL33,'(参考様式９関係)【記載例】シフト記号表'!$D$6:$X$47,21,FALSE))</f>
        <v/>
      </c>
      <c r="AM34" s="814">
        <f>IF(AM33="","",VLOOKUP(AM33,'(参考様式９関係)【記載例】シフト記号表'!$D$6:$X$47,21,FALSE))</f>
        <v>8</v>
      </c>
      <c r="AN34" s="814">
        <f>IF(AN33="","",VLOOKUP(AN33,'(参考様式９関係)【記載例】シフト記号表'!$D$6:$X$47,21,FALSE))</f>
        <v>8</v>
      </c>
      <c r="AO34" s="828">
        <f>IF(AO33="","",VLOOKUP(AO33,'(参考様式９関係)【記載例】シフト記号表'!$D$6:$X$47,21,FALSE))</f>
        <v>8</v>
      </c>
      <c r="AP34" s="804">
        <f>IF(AP33="","",VLOOKUP(AP33,'(参考様式９関係)【記載例】シフト記号表'!$D$6:$X$47,21,FALSE))</f>
        <v>8</v>
      </c>
      <c r="AQ34" s="814" t="str">
        <f>IF(AQ33="","",VLOOKUP(AQ33,'(参考様式９関係)【記載例】シフト記号表'!$D$6:$X$47,21,FALSE))</f>
        <v/>
      </c>
      <c r="AR34" s="814" t="str">
        <f>IF(AR33="","",VLOOKUP(AR33,'(参考様式９関係)【記載例】シフト記号表'!$D$6:$X$47,21,FALSE))</f>
        <v/>
      </c>
      <c r="AS34" s="814">
        <f>IF(AS33="","",VLOOKUP(AS33,'(参考様式９関係)【記載例】シフト記号表'!$D$6:$X$47,21,FALSE))</f>
        <v>8</v>
      </c>
      <c r="AT34" s="814">
        <f>IF(AT33="","",VLOOKUP(AT33,'(参考様式９関係)【記載例】シフト記号表'!$D$6:$X$47,21,FALSE))</f>
        <v>8</v>
      </c>
      <c r="AU34" s="814">
        <f>IF(AU33="","",VLOOKUP(AU33,'(参考様式９関係)【記載例】シフト記号表'!$D$6:$X$47,21,FALSE))</f>
        <v>8</v>
      </c>
      <c r="AV34" s="828">
        <f>IF(AV33="","",VLOOKUP(AV33,'(参考様式９関係)【記載例】シフト記号表'!$D$6:$X$47,21,FALSE))</f>
        <v>8</v>
      </c>
      <c r="AW34" s="804" t="str">
        <f>IF(AW33="","",VLOOKUP(AW33,'(参考様式９関係)【記載例】シフト記号表'!$D$6:$X$47,21,FALSE))</f>
        <v/>
      </c>
      <c r="AX34" s="814" t="str">
        <f>IF(AX33="","",VLOOKUP(AX33,'(参考様式９関係)【記載例】シフト記号表'!$D$6:$X$47,21,FALSE))</f>
        <v/>
      </c>
      <c r="AY34" s="814" t="str">
        <f>IF(AY33="","",VLOOKUP(AY33,'(参考様式９関係)【記載例】シフト記号表'!$D$6:$X$47,21,FALSE))</f>
        <v/>
      </c>
      <c r="AZ34" s="871">
        <f>IF($BC$3="４週",SUM(U34:AV34),IF($BC$3="暦月",SUM(U34:AY34),""))</f>
        <v>160</v>
      </c>
      <c r="BA34" s="884"/>
      <c r="BB34" s="898">
        <f>IF($BC$3="４週",AZ34/4,IF($BC$3="暦月",(AZ34/($BC$8/7)),""))</f>
        <v>40</v>
      </c>
      <c r="BC34" s="884"/>
      <c r="BD34" s="914"/>
      <c r="BE34" s="918"/>
      <c r="BF34" s="918"/>
      <c r="BG34" s="918"/>
      <c r="BH34" s="924"/>
    </row>
    <row r="35" spans="2:60" ht="20.25" customHeight="1">
      <c r="B35" s="666"/>
      <c r="C35" s="682"/>
      <c r="D35" s="696"/>
      <c r="E35" s="704"/>
      <c r="F35" s="704"/>
      <c r="G35" s="712" t="str">
        <f>C33</f>
        <v>介護従業者</v>
      </c>
      <c r="H35" s="723"/>
      <c r="I35" s="732"/>
      <c r="J35" s="738"/>
      <c r="K35" s="738"/>
      <c r="L35" s="712"/>
      <c r="M35" s="744"/>
      <c r="N35" s="749"/>
      <c r="O35" s="754"/>
      <c r="P35" s="760" t="s">
        <v>47</v>
      </c>
      <c r="Q35" s="339"/>
      <c r="R35" s="339"/>
      <c r="S35" s="777"/>
      <c r="T35" s="790"/>
      <c r="U35" s="805" t="str">
        <f>IF(U33="","",VLOOKUP(U33,'(参考様式９関係)【記載例】シフト記号表'!$D$6:$Z$47,23,FALSE))</f>
        <v>-</v>
      </c>
      <c r="V35" s="815" t="str">
        <f>IF(V33="","",VLOOKUP(V33,'(参考様式９関係)【記載例】シフト記号表'!$D$6:$Z$47,23,FALSE))</f>
        <v>-</v>
      </c>
      <c r="W35" s="815" t="str">
        <f>IF(W33="","",VLOOKUP(W33,'(参考様式９関係)【記載例】シフト記号表'!$D$6:$Z$47,23,FALSE))</f>
        <v/>
      </c>
      <c r="X35" s="815" t="str">
        <f>IF(X33="","",VLOOKUP(X33,'(参考様式９関係)【記載例】シフト記号表'!$D$6:$Z$47,23,FALSE))</f>
        <v>-</v>
      </c>
      <c r="Y35" s="815" t="str">
        <f>IF(Y33="","",VLOOKUP(Y33,'(参考様式９関係)【記載例】シフト記号表'!$D$6:$Z$47,23,FALSE))</f>
        <v>-</v>
      </c>
      <c r="Z35" s="815" t="str">
        <f>IF(Z33="","",VLOOKUP(Z33,'(参考様式９関係)【記載例】シフト記号表'!$D$6:$Z$47,23,FALSE))</f>
        <v>-</v>
      </c>
      <c r="AA35" s="829" t="str">
        <f>IF(AA33="","",VLOOKUP(AA33,'(参考様式９関係)【記載例】シフト記号表'!$D$6:$Z$47,23,FALSE))</f>
        <v/>
      </c>
      <c r="AB35" s="805" t="str">
        <f>IF(AB33="","",VLOOKUP(AB33,'(参考様式９関係)【記載例】シフト記号表'!$D$6:$Z$47,23,FALSE))</f>
        <v>-</v>
      </c>
      <c r="AC35" s="815" t="str">
        <f>IF(AC33="","",VLOOKUP(AC33,'(参考様式９関係)【記載例】シフト記号表'!$D$6:$Z$47,23,FALSE))</f>
        <v>-</v>
      </c>
      <c r="AD35" s="815" t="str">
        <f>IF(AD33="","",VLOOKUP(AD33,'(参考様式９関係)【記載例】シフト記号表'!$D$6:$Z$47,23,FALSE))</f>
        <v>-</v>
      </c>
      <c r="AE35" s="815" t="str">
        <f>IF(AE33="","",VLOOKUP(AE33,'(参考様式９関係)【記載例】シフト記号表'!$D$6:$Z$47,23,FALSE))</f>
        <v>-</v>
      </c>
      <c r="AF35" s="815" t="str">
        <f>IF(AF33="","",VLOOKUP(AF33,'(参考様式９関係)【記載例】シフト記号表'!$D$6:$Z$47,23,FALSE))</f>
        <v>-</v>
      </c>
      <c r="AG35" s="815" t="str">
        <f>IF(AG33="","",VLOOKUP(AG33,'(参考様式９関係)【記載例】シフト記号表'!$D$6:$Z$47,23,FALSE))</f>
        <v/>
      </c>
      <c r="AH35" s="829" t="str">
        <f>IF(AH33="","",VLOOKUP(AH33,'(参考様式９関係)【記載例】シフト記号表'!$D$6:$Z$47,23,FALSE))</f>
        <v/>
      </c>
      <c r="AI35" s="805" t="str">
        <f>IF(AI33="","",VLOOKUP(AI33,'(参考様式９関係)【記載例】シフト記号表'!$D$6:$Z$47,23,FALSE))</f>
        <v>-</v>
      </c>
      <c r="AJ35" s="815" t="str">
        <f>IF(AJ33="","",VLOOKUP(AJ33,'(参考様式９関係)【記載例】シフト記号表'!$D$6:$Z$47,23,FALSE))</f>
        <v/>
      </c>
      <c r="AK35" s="815" t="str">
        <f>IF(AK33="","",VLOOKUP(AK33,'(参考様式９関係)【記載例】シフト記号表'!$D$6:$Z$47,23,FALSE))</f>
        <v>-</v>
      </c>
      <c r="AL35" s="815" t="str">
        <f>IF(AL33="","",VLOOKUP(AL33,'(参考様式９関係)【記載例】シフト記号表'!$D$6:$Z$47,23,FALSE))</f>
        <v/>
      </c>
      <c r="AM35" s="815" t="str">
        <f>IF(AM33="","",VLOOKUP(AM33,'(参考様式９関係)【記載例】シフト記号表'!$D$6:$Z$47,23,FALSE))</f>
        <v>-</v>
      </c>
      <c r="AN35" s="815" t="str">
        <f>IF(AN33="","",VLOOKUP(AN33,'(参考様式９関係)【記載例】シフト記号表'!$D$6:$Z$47,23,FALSE))</f>
        <v>-</v>
      </c>
      <c r="AO35" s="829" t="str">
        <f>IF(AO33="","",VLOOKUP(AO33,'(参考様式９関係)【記載例】シフト記号表'!$D$6:$Z$47,23,FALSE))</f>
        <v>-</v>
      </c>
      <c r="AP35" s="805" t="str">
        <f>IF(AP33="","",VLOOKUP(AP33,'(参考様式９関係)【記載例】シフト記号表'!$D$6:$Z$47,23,FALSE))</f>
        <v>-</v>
      </c>
      <c r="AQ35" s="815" t="str">
        <f>IF(AQ33="","",VLOOKUP(AQ33,'(参考様式９関係)【記載例】シフト記号表'!$D$6:$Z$47,23,FALSE))</f>
        <v/>
      </c>
      <c r="AR35" s="815" t="str">
        <f>IF(AR33="","",VLOOKUP(AR33,'(参考様式９関係)【記載例】シフト記号表'!$D$6:$Z$47,23,FALSE))</f>
        <v/>
      </c>
      <c r="AS35" s="815" t="str">
        <f>IF(AS33="","",VLOOKUP(AS33,'(参考様式９関係)【記載例】シフト記号表'!$D$6:$Z$47,23,FALSE))</f>
        <v>-</v>
      </c>
      <c r="AT35" s="815" t="str">
        <f>IF(AT33="","",VLOOKUP(AT33,'(参考様式９関係)【記載例】シフト記号表'!$D$6:$Z$47,23,FALSE))</f>
        <v>-</v>
      </c>
      <c r="AU35" s="815" t="str">
        <f>IF(AU33="","",VLOOKUP(AU33,'(参考様式９関係)【記載例】シフト記号表'!$D$6:$Z$47,23,FALSE))</f>
        <v>-</v>
      </c>
      <c r="AV35" s="829" t="str">
        <f>IF(AV33="","",VLOOKUP(AV33,'(参考様式９関係)【記載例】シフト記号表'!$D$6:$Z$47,23,FALSE))</f>
        <v>-</v>
      </c>
      <c r="AW35" s="805" t="str">
        <f>IF(AW33="","",VLOOKUP(AW33,'(参考様式９関係)【記載例】シフト記号表'!$D$6:$Z$47,23,FALSE))</f>
        <v/>
      </c>
      <c r="AX35" s="815" t="str">
        <f>IF(AX33="","",VLOOKUP(AX33,'(参考様式９関係)【記載例】シフト記号表'!$D$6:$Z$47,23,FALSE))</f>
        <v/>
      </c>
      <c r="AY35" s="815" t="str">
        <f>IF(AY33="","",VLOOKUP(AY33,'(参考様式９関係)【記載例】シフト記号表'!$D$6:$Z$47,23,FALSE))</f>
        <v/>
      </c>
      <c r="AZ35" s="872">
        <f>IF($BC$3="４週",SUM(U35:AV35),IF($BC$3="暦月",SUM(U35:AY35),""))</f>
        <v>0</v>
      </c>
      <c r="BA35" s="885"/>
      <c r="BB35" s="899">
        <f>IF($BC$3="４週",AZ35/4,IF($BC$3="暦月",(AZ35/($BC$8/7)),""))</f>
        <v>0</v>
      </c>
      <c r="BC35" s="885"/>
      <c r="BD35" s="915"/>
      <c r="BE35" s="919"/>
      <c r="BF35" s="919"/>
      <c r="BG35" s="919"/>
      <c r="BH35" s="925"/>
    </row>
    <row r="36" spans="2:60" ht="20.25" customHeight="1">
      <c r="B36" s="667"/>
      <c r="C36" s="683" t="s">
        <v>629</v>
      </c>
      <c r="D36" s="697"/>
      <c r="E36" s="705"/>
      <c r="F36" s="703"/>
      <c r="G36" s="711"/>
      <c r="H36" s="725" t="s">
        <v>630</v>
      </c>
      <c r="I36" s="733" t="s">
        <v>163</v>
      </c>
      <c r="J36" s="739"/>
      <c r="K36" s="739"/>
      <c r="L36" s="713"/>
      <c r="M36" s="745" t="s">
        <v>524</v>
      </c>
      <c r="N36" s="750"/>
      <c r="O36" s="755"/>
      <c r="P36" s="560" t="s">
        <v>599</v>
      </c>
      <c r="Q36" s="265"/>
      <c r="R36" s="265"/>
      <c r="S36" s="776"/>
      <c r="T36" s="791"/>
      <c r="U36" s="806" t="s">
        <v>646</v>
      </c>
      <c r="V36" s="816"/>
      <c r="W36" s="816" t="s">
        <v>646</v>
      </c>
      <c r="X36" s="816"/>
      <c r="Y36" s="816" t="s">
        <v>205</v>
      </c>
      <c r="Z36" s="816" t="s">
        <v>648</v>
      </c>
      <c r="AA36" s="830" t="s">
        <v>645</v>
      </c>
      <c r="AB36" s="806"/>
      <c r="AC36" s="816" t="s">
        <v>205</v>
      </c>
      <c r="AD36" s="816" t="s">
        <v>648</v>
      </c>
      <c r="AE36" s="816" t="s">
        <v>645</v>
      </c>
      <c r="AF36" s="816"/>
      <c r="AG36" s="816" t="s">
        <v>205</v>
      </c>
      <c r="AH36" s="830" t="s">
        <v>648</v>
      </c>
      <c r="AI36" s="806"/>
      <c r="AJ36" s="816" t="s">
        <v>397</v>
      </c>
      <c r="AK36" s="816" t="s">
        <v>397</v>
      </c>
      <c r="AL36" s="816" t="s">
        <v>645</v>
      </c>
      <c r="AM36" s="816" t="s">
        <v>397</v>
      </c>
      <c r="AN36" s="816"/>
      <c r="AO36" s="830" t="s">
        <v>205</v>
      </c>
      <c r="AP36" s="806" t="s">
        <v>648</v>
      </c>
      <c r="AQ36" s="816" t="s">
        <v>645</v>
      </c>
      <c r="AR36" s="816" t="s">
        <v>397</v>
      </c>
      <c r="AS36" s="816"/>
      <c r="AT36" s="816" t="s">
        <v>397</v>
      </c>
      <c r="AU36" s="816" t="s">
        <v>645</v>
      </c>
      <c r="AV36" s="830"/>
      <c r="AW36" s="806"/>
      <c r="AX36" s="816"/>
      <c r="AY36" s="816"/>
      <c r="AZ36" s="873"/>
      <c r="BA36" s="886"/>
      <c r="BB36" s="900"/>
      <c r="BC36" s="886"/>
      <c r="BD36" s="916"/>
      <c r="BE36" s="920"/>
      <c r="BF36" s="920"/>
      <c r="BG36" s="920"/>
      <c r="BH36" s="926"/>
    </row>
    <row r="37" spans="2:60" ht="20.25" customHeight="1">
      <c r="B37" s="665">
        <f>B34+1</f>
        <v>6</v>
      </c>
      <c r="C37" s="681"/>
      <c r="D37" s="695"/>
      <c r="E37" s="703"/>
      <c r="F37" s="703" t="str">
        <f>C36</f>
        <v>介護従業者</v>
      </c>
      <c r="G37" s="711"/>
      <c r="H37" s="722"/>
      <c r="I37" s="731"/>
      <c r="J37" s="737"/>
      <c r="K37" s="737"/>
      <c r="L37" s="711"/>
      <c r="M37" s="743"/>
      <c r="N37" s="748"/>
      <c r="O37" s="753"/>
      <c r="P37" s="759" t="s">
        <v>600</v>
      </c>
      <c r="Q37" s="765"/>
      <c r="R37" s="765"/>
      <c r="S37" s="773"/>
      <c r="T37" s="786"/>
      <c r="U37" s="804">
        <f>IF(U36="","",VLOOKUP(U36,'(参考様式９関係)【記載例】シフト記号表'!$D$6:$X$47,21,FALSE))</f>
        <v>7.9999999999999982</v>
      </c>
      <c r="V37" s="814" t="str">
        <f>IF(V36="","",VLOOKUP(V36,'(参考様式９関係)【記載例】シフト記号表'!$D$6:$X$47,21,FALSE))</f>
        <v/>
      </c>
      <c r="W37" s="814">
        <f>IF(W36="","",VLOOKUP(W36,'(参考様式９関係)【記載例】シフト記号表'!$D$6:$X$47,21,FALSE))</f>
        <v>7.9999999999999982</v>
      </c>
      <c r="X37" s="814" t="str">
        <f>IF(X36="","",VLOOKUP(X36,'(参考様式９関係)【記載例】シフト記号表'!$D$6:$X$47,21,FALSE))</f>
        <v/>
      </c>
      <c r="Y37" s="814">
        <f>IF(Y36="","",VLOOKUP(Y36,'(参考様式９関係)【記載例】シフト記号表'!$D$6:$X$47,21,FALSE))</f>
        <v>3</v>
      </c>
      <c r="Z37" s="814">
        <f>IF(Z36="","",VLOOKUP(Z36,'(参考様式９関係)【記載例】シフト記号表'!$D$6:$X$47,21,FALSE))</f>
        <v>3</v>
      </c>
      <c r="AA37" s="828">
        <f>IF(AA36="","",VLOOKUP(AA36,'(参考様式９関係)【記載例】シフト記号表'!$D$6:$X$47,21,FALSE))</f>
        <v>8</v>
      </c>
      <c r="AB37" s="804" t="str">
        <f>IF(AB36="","",VLOOKUP(AB36,'(参考様式９関係)【記載例】シフト記号表'!$D$6:$X$47,21,FALSE))</f>
        <v/>
      </c>
      <c r="AC37" s="814">
        <f>IF(AC36="","",VLOOKUP(AC36,'(参考様式９関係)【記載例】シフト記号表'!$D$6:$X$47,21,FALSE))</f>
        <v>3</v>
      </c>
      <c r="AD37" s="814">
        <f>IF(AD36="","",VLOOKUP(AD36,'(参考様式９関係)【記載例】シフト記号表'!$D$6:$X$47,21,FALSE))</f>
        <v>3</v>
      </c>
      <c r="AE37" s="814">
        <f>IF(AE36="","",VLOOKUP(AE36,'(参考様式９関係)【記載例】シフト記号表'!$D$6:$X$47,21,FALSE))</f>
        <v>8</v>
      </c>
      <c r="AF37" s="814" t="str">
        <f>IF(AF36="","",VLOOKUP(AF36,'(参考様式９関係)【記載例】シフト記号表'!$D$6:$X$47,21,FALSE))</f>
        <v/>
      </c>
      <c r="AG37" s="814">
        <f>IF(AG36="","",VLOOKUP(AG36,'(参考様式９関係)【記載例】シフト記号表'!$D$6:$X$47,21,FALSE))</f>
        <v>3</v>
      </c>
      <c r="AH37" s="828">
        <f>IF(AH36="","",VLOOKUP(AH36,'(参考様式９関係)【記載例】シフト記号表'!$D$6:$X$47,21,FALSE))</f>
        <v>3</v>
      </c>
      <c r="AI37" s="804" t="str">
        <f>IF(AI36="","",VLOOKUP(AI36,'(参考様式９関係)【記載例】シフト記号表'!$D$6:$X$47,21,FALSE))</f>
        <v/>
      </c>
      <c r="AJ37" s="814">
        <f>IF(AJ36="","",VLOOKUP(AJ36,'(参考様式９関係)【記載例】シフト記号表'!$D$6:$X$47,21,FALSE))</f>
        <v>8</v>
      </c>
      <c r="AK37" s="814">
        <f>IF(AK36="","",VLOOKUP(AK36,'(参考様式９関係)【記載例】シフト記号表'!$D$6:$X$47,21,FALSE))</f>
        <v>8</v>
      </c>
      <c r="AL37" s="814">
        <f>IF(AL36="","",VLOOKUP(AL36,'(参考様式９関係)【記載例】シフト記号表'!$D$6:$X$47,21,FALSE))</f>
        <v>8</v>
      </c>
      <c r="AM37" s="814">
        <f>IF(AM36="","",VLOOKUP(AM36,'(参考様式９関係)【記載例】シフト記号表'!$D$6:$X$47,21,FALSE))</f>
        <v>8</v>
      </c>
      <c r="AN37" s="814" t="str">
        <f>IF(AN36="","",VLOOKUP(AN36,'(参考様式９関係)【記載例】シフト記号表'!$D$6:$X$47,21,FALSE))</f>
        <v/>
      </c>
      <c r="AO37" s="828">
        <f>IF(AO36="","",VLOOKUP(AO36,'(参考様式９関係)【記載例】シフト記号表'!$D$6:$X$47,21,FALSE))</f>
        <v>3</v>
      </c>
      <c r="AP37" s="804">
        <f>IF(AP36="","",VLOOKUP(AP36,'(参考様式９関係)【記載例】シフト記号表'!$D$6:$X$47,21,FALSE))</f>
        <v>3</v>
      </c>
      <c r="AQ37" s="814">
        <f>IF(AQ36="","",VLOOKUP(AQ36,'(参考様式９関係)【記載例】シフト記号表'!$D$6:$X$47,21,FALSE))</f>
        <v>8</v>
      </c>
      <c r="AR37" s="814">
        <f>IF(AR36="","",VLOOKUP(AR36,'(参考様式９関係)【記載例】シフト記号表'!$D$6:$X$47,21,FALSE))</f>
        <v>8</v>
      </c>
      <c r="AS37" s="814" t="str">
        <f>IF(AS36="","",VLOOKUP(AS36,'(参考様式９関係)【記載例】シフト記号表'!$D$6:$X$47,21,FALSE))</f>
        <v/>
      </c>
      <c r="AT37" s="814">
        <f>IF(AT36="","",VLOOKUP(AT36,'(参考様式９関係)【記載例】シフト記号表'!$D$6:$X$47,21,FALSE))</f>
        <v>8</v>
      </c>
      <c r="AU37" s="814">
        <f>IF(AU36="","",VLOOKUP(AU36,'(参考様式９関係)【記載例】シフト記号表'!$D$6:$X$47,21,FALSE))</f>
        <v>8</v>
      </c>
      <c r="AV37" s="828" t="str">
        <f>IF(AV36="","",VLOOKUP(AV36,'(参考様式９関係)【記載例】シフト記号表'!$D$6:$X$47,21,FALSE))</f>
        <v/>
      </c>
      <c r="AW37" s="804" t="str">
        <f>IF(AW36="","",VLOOKUP(AW36,'(参考様式９関係)【記載例】シフト記号表'!$D$6:$X$47,21,FALSE))</f>
        <v/>
      </c>
      <c r="AX37" s="814" t="str">
        <f>IF(AX36="","",VLOOKUP(AX36,'(参考様式９関係)【記載例】シフト記号表'!$D$6:$X$47,21,FALSE))</f>
        <v/>
      </c>
      <c r="AY37" s="814" t="str">
        <f>IF(AY36="","",VLOOKUP(AY36,'(参考様式９関係)【記載例】シフト記号表'!$D$6:$X$47,21,FALSE))</f>
        <v/>
      </c>
      <c r="AZ37" s="871">
        <f>IF($BC$3="４週",SUM(U37:AV37),IF($BC$3="暦月",SUM(U37:AY37),""))</f>
        <v>120</v>
      </c>
      <c r="BA37" s="884"/>
      <c r="BB37" s="898">
        <f>IF($BC$3="４週",AZ37/4,IF($BC$3="暦月",(AZ37/($BC$8/7)),""))</f>
        <v>30</v>
      </c>
      <c r="BC37" s="884"/>
      <c r="BD37" s="914"/>
      <c r="BE37" s="918"/>
      <c r="BF37" s="918"/>
      <c r="BG37" s="918"/>
      <c r="BH37" s="924"/>
    </row>
    <row r="38" spans="2:60" ht="20.25" customHeight="1">
      <c r="B38" s="666"/>
      <c r="C38" s="682"/>
      <c r="D38" s="696"/>
      <c r="E38" s="704"/>
      <c r="F38" s="704"/>
      <c r="G38" s="712" t="str">
        <f>C36</f>
        <v>介護従業者</v>
      </c>
      <c r="H38" s="723"/>
      <c r="I38" s="732"/>
      <c r="J38" s="738"/>
      <c r="K38" s="738"/>
      <c r="L38" s="712"/>
      <c r="M38" s="744"/>
      <c r="N38" s="749"/>
      <c r="O38" s="754"/>
      <c r="P38" s="760" t="s">
        <v>47</v>
      </c>
      <c r="Q38" s="766"/>
      <c r="R38" s="766"/>
      <c r="S38" s="774"/>
      <c r="T38" s="787"/>
      <c r="U38" s="805" t="str">
        <f>IF(U36="","",VLOOKUP(U36,'(参考様式９関係)【記載例】シフト記号表'!$D$6:$Z$47,23,FALSE))</f>
        <v>-</v>
      </c>
      <c r="V38" s="815" t="str">
        <f>IF(V36="","",VLOOKUP(V36,'(参考様式９関係)【記載例】シフト記号表'!$D$6:$Z$47,23,FALSE))</f>
        <v/>
      </c>
      <c r="W38" s="815" t="str">
        <f>IF(W36="","",VLOOKUP(W36,'(参考様式９関係)【記載例】シフト記号表'!$D$6:$Z$47,23,FALSE))</f>
        <v>-</v>
      </c>
      <c r="X38" s="815" t="str">
        <f>IF(X36="","",VLOOKUP(X36,'(参考様式９関係)【記載例】シフト記号表'!$D$6:$Z$47,23,FALSE))</f>
        <v/>
      </c>
      <c r="Y38" s="815">
        <f>IF(Y36="","",VLOOKUP(Y36,'(参考様式９関係)【記載例】シフト記号表'!$D$6:$Z$47,23,FALSE))</f>
        <v>3.9999999999999991</v>
      </c>
      <c r="Z38" s="815">
        <f>IF(Z36="","",VLOOKUP(Z36,'(参考様式９関係)【記載例】シフト記号表'!$D$6:$Z$47,23,FALSE))</f>
        <v>6</v>
      </c>
      <c r="AA38" s="829" t="str">
        <f>IF(AA36="","",VLOOKUP(AA36,'(参考様式９関係)【記載例】シフト記号表'!$D$6:$Z$47,23,FALSE))</f>
        <v>-</v>
      </c>
      <c r="AB38" s="805" t="str">
        <f>IF(AB36="","",VLOOKUP(AB36,'(参考様式９関係)【記載例】シフト記号表'!$D$6:$Z$47,23,FALSE))</f>
        <v/>
      </c>
      <c r="AC38" s="815">
        <f>IF(AC36="","",VLOOKUP(AC36,'(参考様式９関係)【記載例】シフト記号表'!$D$6:$Z$47,23,FALSE))</f>
        <v>3.9999999999999991</v>
      </c>
      <c r="AD38" s="815">
        <f>IF(AD36="","",VLOOKUP(AD36,'(参考様式９関係)【記載例】シフト記号表'!$D$6:$Z$47,23,FALSE))</f>
        <v>6</v>
      </c>
      <c r="AE38" s="815" t="str">
        <f>IF(AE36="","",VLOOKUP(AE36,'(参考様式９関係)【記載例】シフト記号表'!$D$6:$Z$47,23,FALSE))</f>
        <v>-</v>
      </c>
      <c r="AF38" s="815" t="str">
        <f>IF(AF36="","",VLOOKUP(AF36,'(参考様式９関係)【記載例】シフト記号表'!$D$6:$Z$47,23,FALSE))</f>
        <v/>
      </c>
      <c r="AG38" s="815">
        <f>IF(AG36="","",VLOOKUP(AG36,'(参考様式９関係)【記載例】シフト記号表'!$D$6:$Z$47,23,FALSE))</f>
        <v>3.9999999999999991</v>
      </c>
      <c r="AH38" s="829">
        <f>IF(AH36="","",VLOOKUP(AH36,'(参考様式９関係)【記載例】シフト記号表'!$D$6:$Z$47,23,FALSE))</f>
        <v>6</v>
      </c>
      <c r="AI38" s="805" t="str">
        <f>IF(AI36="","",VLOOKUP(AI36,'(参考様式９関係)【記載例】シフト記号表'!$D$6:$Z$47,23,FALSE))</f>
        <v/>
      </c>
      <c r="AJ38" s="815" t="str">
        <f>IF(AJ36="","",VLOOKUP(AJ36,'(参考様式９関係)【記載例】シフト記号表'!$D$6:$Z$47,23,FALSE))</f>
        <v>-</v>
      </c>
      <c r="AK38" s="815" t="str">
        <f>IF(AK36="","",VLOOKUP(AK36,'(参考様式９関係)【記載例】シフト記号表'!$D$6:$Z$47,23,FALSE))</f>
        <v>-</v>
      </c>
      <c r="AL38" s="815" t="str">
        <f>IF(AL36="","",VLOOKUP(AL36,'(参考様式９関係)【記載例】シフト記号表'!$D$6:$Z$47,23,FALSE))</f>
        <v>-</v>
      </c>
      <c r="AM38" s="815" t="str">
        <f>IF(AM36="","",VLOOKUP(AM36,'(参考様式９関係)【記載例】シフト記号表'!$D$6:$Z$47,23,FALSE))</f>
        <v>-</v>
      </c>
      <c r="AN38" s="815" t="str">
        <f>IF(AN36="","",VLOOKUP(AN36,'(参考様式９関係)【記載例】シフト記号表'!$D$6:$Z$47,23,FALSE))</f>
        <v/>
      </c>
      <c r="AO38" s="829">
        <f>IF(AO36="","",VLOOKUP(AO36,'(参考様式９関係)【記載例】シフト記号表'!$D$6:$Z$47,23,FALSE))</f>
        <v>3.9999999999999991</v>
      </c>
      <c r="AP38" s="805">
        <f>IF(AP36="","",VLOOKUP(AP36,'(参考様式９関係)【記載例】シフト記号表'!$D$6:$Z$47,23,FALSE))</f>
        <v>6</v>
      </c>
      <c r="AQ38" s="815" t="str">
        <f>IF(AQ36="","",VLOOKUP(AQ36,'(参考様式９関係)【記載例】シフト記号表'!$D$6:$Z$47,23,FALSE))</f>
        <v>-</v>
      </c>
      <c r="AR38" s="815" t="str">
        <f>IF(AR36="","",VLOOKUP(AR36,'(参考様式９関係)【記載例】シフト記号表'!$D$6:$Z$47,23,FALSE))</f>
        <v>-</v>
      </c>
      <c r="AS38" s="815" t="str">
        <f>IF(AS36="","",VLOOKUP(AS36,'(参考様式９関係)【記載例】シフト記号表'!$D$6:$Z$47,23,FALSE))</f>
        <v/>
      </c>
      <c r="AT38" s="815" t="str">
        <f>IF(AT36="","",VLOOKUP(AT36,'(参考様式９関係)【記載例】シフト記号表'!$D$6:$Z$47,23,FALSE))</f>
        <v>-</v>
      </c>
      <c r="AU38" s="815" t="str">
        <f>IF(AU36="","",VLOOKUP(AU36,'(参考様式９関係)【記載例】シフト記号表'!$D$6:$Z$47,23,FALSE))</f>
        <v>-</v>
      </c>
      <c r="AV38" s="829" t="str">
        <f>IF(AV36="","",VLOOKUP(AV36,'(参考様式９関係)【記載例】シフト記号表'!$D$6:$Z$47,23,FALSE))</f>
        <v/>
      </c>
      <c r="AW38" s="805" t="str">
        <f>IF(AW36="","",VLOOKUP(AW36,'(参考様式９関係)【記載例】シフト記号表'!$D$6:$Z$47,23,FALSE))</f>
        <v/>
      </c>
      <c r="AX38" s="815" t="str">
        <f>IF(AX36="","",VLOOKUP(AX36,'(参考様式９関係)【記載例】シフト記号表'!$D$6:$Z$47,23,FALSE))</f>
        <v/>
      </c>
      <c r="AY38" s="815" t="str">
        <f>IF(AY36="","",VLOOKUP(AY36,'(参考様式９関係)【記載例】シフト記号表'!$D$6:$Z$47,23,FALSE))</f>
        <v/>
      </c>
      <c r="AZ38" s="872">
        <f>IF($BC$3="４週",SUM(U38:AV38),IF($BC$3="暦月",SUM(U38:AY38),""))</f>
        <v>40</v>
      </c>
      <c r="BA38" s="885"/>
      <c r="BB38" s="899">
        <f>IF($BC$3="４週",AZ38/4,IF($BC$3="暦月",(AZ38/($BC$8/7)),""))</f>
        <v>10</v>
      </c>
      <c r="BC38" s="885"/>
      <c r="BD38" s="915"/>
      <c r="BE38" s="919"/>
      <c r="BF38" s="919"/>
      <c r="BG38" s="919"/>
      <c r="BH38" s="925"/>
    </row>
    <row r="39" spans="2:60" ht="20.25" customHeight="1">
      <c r="B39" s="667"/>
      <c r="C39" s="683" t="s">
        <v>629</v>
      </c>
      <c r="D39" s="697"/>
      <c r="E39" s="705"/>
      <c r="F39" s="703"/>
      <c r="G39" s="711"/>
      <c r="H39" s="725" t="s">
        <v>630</v>
      </c>
      <c r="I39" s="733" t="s">
        <v>632</v>
      </c>
      <c r="J39" s="739"/>
      <c r="K39" s="739"/>
      <c r="L39" s="713"/>
      <c r="M39" s="745" t="s">
        <v>636</v>
      </c>
      <c r="N39" s="750"/>
      <c r="O39" s="755"/>
      <c r="P39" s="560" t="s">
        <v>599</v>
      </c>
      <c r="Q39" s="338"/>
      <c r="R39" s="338"/>
      <c r="S39" s="775"/>
      <c r="T39" s="788"/>
      <c r="U39" s="806"/>
      <c r="V39" s="816" t="s">
        <v>646</v>
      </c>
      <c r="W39" s="816" t="s">
        <v>205</v>
      </c>
      <c r="X39" s="816" t="s">
        <v>648</v>
      </c>
      <c r="Y39" s="816" t="s">
        <v>646</v>
      </c>
      <c r="Z39" s="816"/>
      <c r="AA39" s="830" t="s">
        <v>646</v>
      </c>
      <c r="AB39" s="806" t="s">
        <v>645</v>
      </c>
      <c r="AC39" s="816" t="s">
        <v>645</v>
      </c>
      <c r="AD39" s="816"/>
      <c r="AE39" s="816"/>
      <c r="AF39" s="816" t="s">
        <v>205</v>
      </c>
      <c r="AG39" s="816" t="s">
        <v>648</v>
      </c>
      <c r="AH39" s="830" t="s">
        <v>645</v>
      </c>
      <c r="AI39" s="806" t="s">
        <v>646</v>
      </c>
      <c r="AJ39" s="816"/>
      <c r="AK39" s="816" t="s">
        <v>205</v>
      </c>
      <c r="AL39" s="816" t="s">
        <v>648</v>
      </c>
      <c r="AM39" s="816"/>
      <c r="AN39" s="816" t="s">
        <v>646</v>
      </c>
      <c r="AO39" s="830" t="s">
        <v>646</v>
      </c>
      <c r="AP39" s="806" t="s">
        <v>397</v>
      </c>
      <c r="AQ39" s="816"/>
      <c r="AR39" s="816" t="s">
        <v>646</v>
      </c>
      <c r="AS39" s="816" t="s">
        <v>645</v>
      </c>
      <c r="AT39" s="816" t="s">
        <v>205</v>
      </c>
      <c r="AU39" s="816" t="s">
        <v>648</v>
      </c>
      <c r="AV39" s="830"/>
      <c r="AW39" s="806"/>
      <c r="AX39" s="816"/>
      <c r="AY39" s="816"/>
      <c r="AZ39" s="873"/>
      <c r="BA39" s="886"/>
      <c r="BB39" s="900"/>
      <c r="BC39" s="886"/>
      <c r="BD39" s="916"/>
      <c r="BE39" s="920"/>
      <c r="BF39" s="920"/>
      <c r="BG39" s="920"/>
      <c r="BH39" s="926"/>
    </row>
    <row r="40" spans="2:60" ht="20.25" customHeight="1">
      <c r="B40" s="665">
        <f>B37+1</f>
        <v>7</v>
      </c>
      <c r="C40" s="681"/>
      <c r="D40" s="695"/>
      <c r="E40" s="703"/>
      <c r="F40" s="703" t="str">
        <f>C39</f>
        <v>介護従業者</v>
      </c>
      <c r="G40" s="711"/>
      <c r="H40" s="722"/>
      <c r="I40" s="731"/>
      <c r="J40" s="737"/>
      <c r="K40" s="737"/>
      <c r="L40" s="711"/>
      <c r="M40" s="743"/>
      <c r="N40" s="748"/>
      <c r="O40" s="753"/>
      <c r="P40" s="759" t="s">
        <v>600</v>
      </c>
      <c r="Q40" s="765"/>
      <c r="R40" s="765"/>
      <c r="S40" s="773"/>
      <c r="T40" s="786"/>
      <c r="U40" s="804" t="str">
        <f>IF(U39="","",VLOOKUP(U39,'(参考様式９関係)【記載例】シフト記号表'!$D$6:$X$47,21,FALSE))</f>
        <v/>
      </c>
      <c r="V40" s="814">
        <f>IF(V39="","",VLOOKUP(V39,'(参考様式９関係)【記載例】シフト記号表'!$D$6:$X$47,21,FALSE))</f>
        <v>7.9999999999999982</v>
      </c>
      <c r="W40" s="814">
        <f>IF(W39="","",VLOOKUP(W39,'(参考様式９関係)【記載例】シフト記号表'!$D$6:$X$47,21,FALSE))</f>
        <v>3</v>
      </c>
      <c r="X40" s="814">
        <f>IF(X39="","",VLOOKUP(X39,'(参考様式９関係)【記載例】シフト記号表'!$D$6:$X$47,21,FALSE))</f>
        <v>3</v>
      </c>
      <c r="Y40" s="814">
        <f>IF(Y39="","",VLOOKUP(Y39,'(参考様式９関係)【記載例】シフト記号表'!$D$6:$X$47,21,FALSE))</f>
        <v>7.9999999999999982</v>
      </c>
      <c r="Z40" s="814" t="str">
        <f>IF(Z39="","",VLOOKUP(Z39,'(参考様式９関係)【記載例】シフト記号表'!$D$6:$X$47,21,FALSE))</f>
        <v/>
      </c>
      <c r="AA40" s="828">
        <f>IF(AA39="","",VLOOKUP(AA39,'(参考様式９関係)【記載例】シフト記号表'!$D$6:$X$47,21,FALSE))</f>
        <v>7.9999999999999982</v>
      </c>
      <c r="AB40" s="804">
        <f>IF(AB39="","",VLOOKUP(AB39,'(参考様式９関係)【記載例】シフト記号表'!$D$6:$X$47,21,FALSE))</f>
        <v>8</v>
      </c>
      <c r="AC40" s="814">
        <f>IF(AC39="","",VLOOKUP(AC39,'(参考様式９関係)【記載例】シフト記号表'!$D$6:$X$47,21,FALSE))</f>
        <v>8</v>
      </c>
      <c r="AD40" s="814" t="str">
        <f>IF(AD39="","",VLOOKUP(AD39,'(参考様式９関係)【記載例】シフト記号表'!$D$6:$X$47,21,FALSE))</f>
        <v/>
      </c>
      <c r="AE40" s="814" t="str">
        <f>IF(AE39="","",VLOOKUP(AE39,'(参考様式９関係)【記載例】シフト記号表'!$D$6:$X$47,21,FALSE))</f>
        <v/>
      </c>
      <c r="AF40" s="814">
        <f>IF(AF39="","",VLOOKUP(AF39,'(参考様式９関係)【記載例】シフト記号表'!$D$6:$X$47,21,FALSE))</f>
        <v>3</v>
      </c>
      <c r="AG40" s="814">
        <f>IF(AG39="","",VLOOKUP(AG39,'(参考様式９関係)【記載例】シフト記号表'!$D$6:$X$47,21,FALSE))</f>
        <v>3</v>
      </c>
      <c r="AH40" s="828">
        <f>IF(AH39="","",VLOOKUP(AH39,'(参考様式９関係)【記載例】シフト記号表'!$D$6:$X$47,21,FALSE))</f>
        <v>8</v>
      </c>
      <c r="AI40" s="804">
        <f>IF(AI39="","",VLOOKUP(AI39,'(参考様式９関係)【記載例】シフト記号表'!$D$6:$X$47,21,FALSE))</f>
        <v>7.9999999999999982</v>
      </c>
      <c r="AJ40" s="814" t="str">
        <f>IF(AJ39="","",VLOOKUP(AJ39,'(参考様式９関係)【記載例】シフト記号表'!$D$6:$X$47,21,FALSE))</f>
        <v/>
      </c>
      <c r="AK40" s="814">
        <f>IF(AK39="","",VLOOKUP(AK39,'(参考様式９関係)【記載例】シフト記号表'!$D$6:$X$47,21,FALSE))</f>
        <v>3</v>
      </c>
      <c r="AL40" s="814">
        <f>IF(AL39="","",VLOOKUP(AL39,'(参考様式９関係)【記載例】シフト記号表'!$D$6:$X$47,21,FALSE))</f>
        <v>3</v>
      </c>
      <c r="AM40" s="814" t="str">
        <f>IF(AM39="","",VLOOKUP(AM39,'(参考様式９関係)【記載例】シフト記号表'!$D$6:$X$47,21,FALSE))</f>
        <v/>
      </c>
      <c r="AN40" s="814">
        <f>IF(AN39="","",VLOOKUP(AN39,'(参考様式９関係)【記載例】シフト記号表'!$D$6:$X$47,21,FALSE))</f>
        <v>7.9999999999999982</v>
      </c>
      <c r="AO40" s="828">
        <f>IF(AO39="","",VLOOKUP(AO39,'(参考様式９関係)【記載例】シフト記号表'!$D$6:$X$47,21,FALSE))</f>
        <v>7.9999999999999982</v>
      </c>
      <c r="AP40" s="804">
        <f>IF(AP39="","",VLOOKUP(AP39,'(参考様式９関係)【記載例】シフト記号表'!$D$6:$X$47,21,FALSE))</f>
        <v>8</v>
      </c>
      <c r="AQ40" s="814" t="str">
        <f>IF(AQ39="","",VLOOKUP(AQ39,'(参考様式９関係)【記載例】シフト記号表'!$D$6:$X$47,21,FALSE))</f>
        <v/>
      </c>
      <c r="AR40" s="814">
        <f>IF(AR39="","",VLOOKUP(AR39,'(参考様式９関係)【記載例】シフト記号表'!$D$6:$X$47,21,FALSE))</f>
        <v>7.9999999999999982</v>
      </c>
      <c r="AS40" s="814">
        <f>IF(AS39="","",VLOOKUP(AS39,'(参考様式９関係)【記載例】シフト記号表'!$D$6:$X$47,21,FALSE))</f>
        <v>8</v>
      </c>
      <c r="AT40" s="814">
        <f>IF(AT39="","",VLOOKUP(AT39,'(参考様式９関係)【記載例】シフト記号表'!$D$6:$X$47,21,FALSE))</f>
        <v>3</v>
      </c>
      <c r="AU40" s="814">
        <f>IF(AU39="","",VLOOKUP(AU39,'(参考様式９関係)【記載例】シフト記号表'!$D$6:$X$47,21,FALSE))</f>
        <v>3</v>
      </c>
      <c r="AV40" s="828" t="str">
        <f>IF(AV39="","",VLOOKUP(AV39,'(参考様式９関係)【記載例】シフト記号表'!$D$6:$X$47,21,FALSE))</f>
        <v/>
      </c>
      <c r="AW40" s="804" t="str">
        <f>IF(AW39="","",VLOOKUP(AW39,'(参考様式９関係)【記載例】シフト記号表'!$D$6:$X$47,21,FALSE))</f>
        <v/>
      </c>
      <c r="AX40" s="814" t="str">
        <f>IF(AX39="","",VLOOKUP(AX39,'(参考様式９関係)【記載例】シフト記号表'!$D$6:$X$47,21,FALSE))</f>
        <v/>
      </c>
      <c r="AY40" s="814" t="str">
        <f>IF(AY39="","",VLOOKUP(AY39,'(参考様式９関係)【記載例】シフト記号表'!$D$6:$X$47,21,FALSE))</f>
        <v/>
      </c>
      <c r="AZ40" s="871">
        <f>IF($BC$3="４週",SUM(U40:AV40),IF($BC$3="暦月",SUM(U40:AY40),""))</f>
        <v>119.99999999999999</v>
      </c>
      <c r="BA40" s="884"/>
      <c r="BB40" s="898">
        <f>IF($BC$3="４週",AZ40/4,IF($BC$3="暦月",(AZ40/($BC$8/7)),""))</f>
        <v>29.999999999999996</v>
      </c>
      <c r="BC40" s="884"/>
      <c r="BD40" s="914"/>
      <c r="BE40" s="918"/>
      <c r="BF40" s="918"/>
      <c r="BG40" s="918"/>
      <c r="BH40" s="924"/>
    </row>
    <row r="41" spans="2:60" ht="20.25" customHeight="1">
      <c r="B41" s="666"/>
      <c r="C41" s="682"/>
      <c r="D41" s="696"/>
      <c r="E41" s="704"/>
      <c r="F41" s="704"/>
      <c r="G41" s="712" t="str">
        <f>C39</f>
        <v>介護従業者</v>
      </c>
      <c r="H41" s="723"/>
      <c r="I41" s="732"/>
      <c r="J41" s="738"/>
      <c r="K41" s="738"/>
      <c r="L41" s="712"/>
      <c r="M41" s="744"/>
      <c r="N41" s="749"/>
      <c r="O41" s="754"/>
      <c r="P41" s="760" t="s">
        <v>47</v>
      </c>
      <c r="Q41" s="265"/>
      <c r="R41" s="265"/>
      <c r="S41" s="776"/>
      <c r="T41" s="789"/>
      <c r="U41" s="805" t="str">
        <f>IF(U39="","",VLOOKUP(U39,'(参考様式９関係)【記載例】シフト記号表'!$D$6:$Z$47,23,FALSE))</f>
        <v/>
      </c>
      <c r="V41" s="815" t="str">
        <f>IF(V39="","",VLOOKUP(V39,'(参考様式９関係)【記載例】シフト記号表'!$D$6:$Z$47,23,FALSE))</f>
        <v>-</v>
      </c>
      <c r="W41" s="815">
        <f>IF(W39="","",VLOOKUP(W39,'(参考様式９関係)【記載例】シフト記号表'!$D$6:$Z$47,23,FALSE))</f>
        <v>3.9999999999999991</v>
      </c>
      <c r="X41" s="815">
        <f>IF(X39="","",VLOOKUP(X39,'(参考様式９関係)【記載例】シフト記号表'!$D$6:$Z$47,23,FALSE))</f>
        <v>6</v>
      </c>
      <c r="Y41" s="815" t="str">
        <f>IF(Y39="","",VLOOKUP(Y39,'(参考様式９関係)【記載例】シフト記号表'!$D$6:$Z$47,23,FALSE))</f>
        <v>-</v>
      </c>
      <c r="Z41" s="815" t="str">
        <f>IF(Z39="","",VLOOKUP(Z39,'(参考様式９関係)【記載例】シフト記号表'!$D$6:$Z$47,23,FALSE))</f>
        <v/>
      </c>
      <c r="AA41" s="829" t="str">
        <f>IF(AA39="","",VLOOKUP(AA39,'(参考様式９関係)【記載例】シフト記号表'!$D$6:$Z$47,23,FALSE))</f>
        <v>-</v>
      </c>
      <c r="AB41" s="805" t="str">
        <f>IF(AB39="","",VLOOKUP(AB39,'(参考様式９関係)【記載例】シフト記号表'!$D$6:$Z$47,23,FALSE))</f>
        <v>-</v>
      </c>
      <c r="AC41" s="815" t="str">
        <f>IF(AC39="","",VLOOKUP(AC39,'(参考様式９関係)【記載例】シフト記号表'!$D$6:$Z$47,23,FALSE))</f>
        <v>-</v>
      </c>
      <c r="AD41" s="815" t="str">
        <f>IF(AD39="","",VLOOKUP(AD39,'(参考様式９関係)【記載例】シフト記号表'!$D$6:$Z$47,23,FALSE))</f>
        <v/>
      </c>
      <c r="AE41" s="815" t="str">
        <f>IF(AE39="","",VLOOKUP(AE39,'(参考様式９関係)【記載例】シフト記号表'!$D$6:$Z$47,23,FALSE))</f>
        <v/>
      </c>
      <c r="AF41" s="815">
        <f>IF(AF39="","",VLOOKUP(AF39,'(参考様式９関係)【記載例】シフト記号表'!$D$6:$Z$47,23,FALSE))</f>
        <v>3.9999999999999991</v>
      </c>
      <c r="AG41" s="815">
        <f>IF(AG39="","",VLOOKUP(AG39,'(参考様式９関係)【記載例】シフト記号表'!$D$6:$Z$47,23,FALSE))</f>
        <v>6</v>
      </c>
      <c r="AH41" s="829" t="str">
        <f>IF(AH39="","",VLOOKUP(AH39,'(参考様式９関係)【記載例】シフト記号表'!$D$6:$Z$47,23,FALSE))</f>
        <v>-</v>
      </c>
      <c r="AI41" s="805" t="str">
        <f>IF(AI39="","",VLOOKUP(AI39,'(参考様式９関係)【記載例】シフト記号表'!$D$6:$Z$47,23,FALSE))</f>
        <v>-</v>
      </c>
      <c r="AJ41" s="815" t="str">
        <f>IF(AJ39="","",VLOOKUP(AJ39,'(参考様式９関係)【記載例】シフト記号表'!$D$6:$Z$47,23,FALSE))</f>
        <v/>
      </c>
      <c r="AK41" s="815">
        <f>IF(AK39="","",VLOOKUP(AK39,'(参考様式９関係)【記載例】シフト記号表'!$D$6:$Z$47,23,FALSE))</f>
        <v>3.9999999999999991</v>
      </c>
      <c r="AL41" s="815">
        <f>IF(AL39="","",VLOOKUP(AL39,'(参考様式９関係)【記載例】シフト記号表'!$D$6:$Z$47,23,FALSE))</f>
        <v>6</v>
      </c>
      <c r="AM41" s="815" t="str">
        <f>IF(AM39="","",VLOOKUP(AM39,'(参考様式９関係)【記載例】シフト記号表'!$D$6:$Z$47,23,FALSE))</f>
        <v/>
      </c>
      <c r="AN41" s="815" t="str">
        <f>IF(AN39="","",VLOOKUP(AN39,'(参考様式９関係)【記載例】シフト記号表'!$D$6:$Z$47,23,FALSE))</f>
        <v>-</v>
      </c>
      <c r="AO41" s="829" t="str">
        <f>IF(AO39="","",VLOOKUP(AO39,'(参考様式９関係)【記載例】シフト記号表'!$D$6:$Z$47,23,FALSE))</f>
        <v>-</v>
      </c>
      <c r="AP41" s="805" t="str">
        <f>IF(AP39="","",VLOOKUP(AP39,'(参考様式９関係)【記載例】シフト記号表'!$D$6:$Z$47,23,FALSE))</f>
        <v>-</v>
      </c>
      <c r="AQ41" s="815" t="str">
        <f>IF(AQ39="","",VLOOKUP(AQ39,'(参考様式９関係)【記載例】シフト記号表'!$D$6:$Z$47,23,FALSE))</f>
        <v/>
      </c>
      <c r="AR41" s="815" t="str">
        <f>IF(AR39="","",VLOOKUP(AR39,'(参考様式９関係)【記載例】シフト記号表'!$D$6:$Z$47,23,FALSE))</f>
        <v>-</v>
      </c>
      <c r="AS41" s="815" t="str">
        <f>IF(AS39="","",VLOOKUP(AS39,'(参考様式９関係)【記載例】シフト記号表'!$D$6:$Z$47,23,FALSE))</f>
        <v>-</v>
      </c>
      <c r="AT41" s="815">
        <f>IF(AT39="","",VLOOKUP(AT39,'(参考様式９関係)【記載例】シフト記号表'!$D$6:$Z$47,23,FALSE))</f>
        <v>3.9999999999999991</v>
      </c>
      <c r="AU41" s="815">
        <f>IF(AU39="","",VLOOKUP(AU39,'(参考様式９関係)【記載例】シフト記号表'!$D$6:$Z$47,23,FALSE))</f>
        <v>6</v>
      </c>
      <c r="AV41" s="829" t="str">
        <f>IF(AV39="","",VLOOKUP(AV39,'(参考様式９関係)【記載例】シフト記号表'!$D$6:$Z$47,23,FALSE))</f>
        <v/>
      </c>
      <c r="AW41" s="805" t="str">
        <f>IF(AW39="","",VLOOKUP(AW39,'(参考様式９関係)【記載例】シフト記号表'!$D$6:$Z$47,23,FALSE))</f>
        <v/>
      </c>
      <c r="AX41" s="815" t="str">
        <f>IF(AX39="","",VLOOKUP(AX39,'(参考様式９関係)【記載例】シフト記号表'!$D$6:$Z$47,23,FALSE))</f>
        <v/>
      </c>
      <c r="AY41" s="815" t="str">
        <f>IF(AY39="","",VLOOKUP(AY39,'(参考様式９関係)【記載例】シフト記号表'!$D$6:$Z$47,23,FALSE))</f>
        <v/>
      </c>
      <c r="AZ41" s="872">
        <f>IF($BC$3="４週",SUM(U41:AV41),IF($BC$3="暦月",SUM(U41:AY41),""))</f>
        <v>40</v>
      </c>
      <c r="BA41" s="885"/>
      <c r="BB41" s="899">
        <f>IF($BC$3="４週",AZ41/4,IF($BC$3="暦月",(AZ41/($BC$8/7)),""))</f>
        <v>10</v>
      </c>
      <c r="BC41" s="885"/>
      <c r="BD41" s="915"/>
      <c r="BE41" s="919"/>
      <c r="BF41" s="919"/>
      <c r="BG41" s="919"/>
      <c r="BH41" s="925"/>
    </row>
    <row r="42" spans="2:60" ht="20.25" customHeight="1">
      <c r="B42" s="667"/>
      <c r="C42" s="683" t="s">
        <v>629</v>
      </c>
      <c r="D42" s="697"/>
      <c r="E42" s="705"/>
      <c r="F42" s="703"/>
      <c r="G42" s="711"/>
      <c r="H42" s="725" t="s">
        <v>630</v>
      </c>
      <c r="I42" s="733" t="s">
        <v>632</v>
      </c>
      <c r="J42" s="739"/>
      <c r="K42" s="739"/>
      <c r="L42" s="713"/>
      <c r="M42" s="745" t="s">
        <v>637</v>
      </c>
      <c r="N42" s="750"/>
      <c r="O42" s="755"/>
      <c r="P42" s="560" t="s">
        <v>599</v>
      </c>
      <c r="Q42" s="338"/>
      <c r="R42" s="338"/>
      <c r="S42" s="775"/>
      <c r="T42" s="788"/>
      <c r="U42" s="806" t="s">
        <v>646</v>
      </c>
      <c r="V42" s="816"/>
      <c r="W42" s="816" t="s">
        <v>645</v>
      </c>
      <c r="X42" s="816" t="s">
        <v>205</v>
      </c>
      <c r="Y42" s="816" t="s">
        <v>648</v>
      </c>
      <c r="Z42" s="816" t="s">
        <v>646</v>
      </c>
      <c r="AA42" s="830"/>
      <c r="AB42" s="806" t="s">
        <v>646</v>
      </c>
      <c r="AC42" s="816"/>
      <c r="AD42" s="816" t="s">
        <v>397</v>
      </c>
      <c r="AE42" s="816" t="s">
        <v>205</v>
      </c>
      <c r="AF42" s="816" t="s">
        <v>648</v>
      </c>
      <c r="AG42" s="816"/>
      <c r="AH42" s="830" t="s">
        <v>646</v>
      </c>
      <c r="AI42" s="806" t="s">
        <v>205</v>
      </c>
      <c r="AJ42" s="816" t="s">
        <v>648</v>
      </c>
      <c r="AK42" s="816"/>
      <c r="AL42" s="816" t="s">
        <v>646</v>
      </c>
      <c r="AM42" s="816" t="s">
        <v>646</v>
      </c>
      <c r="AN42" s="816" t="s">
        <v>645</v>
      </c>
      <c r="AO42" s="830"/>
      <c r="AP42" s="806" t="s">
        <v>205</v>
      </c>
      <c r="AQ42" s="816" t="s">
        <v>648</v>
      </c>
      <c r="AR42" s="816"/>
      <c r="AS42" s="816" t="s">
        <v>646</v>
      </c>
      <c r="AT42" s="816"/>
      <c r="AU42" s="816" t="s">
        <v>205</v>
      </c>
      <c r="AV42" s="830" t="s">
        <v>648</v>
      </c>
      <c r="AW42" s="806"/>
      <c r="AX42" s="816"/>
      <c r="AY42" s="816"/>
      <c r="AZ42" s="873"/>
      <c r="BA42" s="886"/>
      <c r="BB42" s="900"/>
      <c r="BC42" s="886"/>
      <c r="BD42" s="916"/>
      <c r="BE42" s="920"/>
      <c r="BF42" s="920"/>
      <c r="BG42" s="920"/>
      <c r="BH42" s="926"/>
    </row>
    <row r="43" spans="2:60" ht="20.25" customHeight="1">
      <c r="B43" s="665">
        <f>B40+1</f>
        <v>8</v>
      </c>
      <c r="C43" s="681"/>
      <c r="D43" s="695"/>
      <c r="E43" s="703"/>
      <c r="F43" s="703" t="str">
        <f>C42</f>
        <v>介護従業者</v>
      </c>
      <c r="G43" s="711"/>
      <c r="H43" s="722"/>
      <c r="I43" s="731"/>
      <c r="J43" s="737"/>
      <c r="K43" s="737"/>
      <c r="L43" s="711"/>
      <c r="M43" s="743"/>
      <c r="N43" s="748"/>
      <c r="O43" s="753"/>
      <c r="P43" s="759" t="s">
        <v>600</v>
      </c>
      <c r="Q43" s="765"/>
      <c r="R43" s="765"/>
      <c r="S43" s="773"/>
      <c r="T43" s="786"/>
      <c r="U43" s="804">
        <f>IF(U42="","",VLOOKUP(U42,'(参考様式９関係)【記載例】シフト記号表'!$D$6:$X$47,21,FALSE))</f>
        <v>7.9999999999999982</v>
      </c>
      <c r="V43" s="814" t="str">
        <f>IF(V42="","",VLOOKUP(V42,'(参考様式９関係)【記載例】シフト記号表'!$D$6:$X$47,21,FALSE))</f>
        <v/>
      </c>
      <c r="W43" s="814">
        <f>IF(W42="","",VLOOKUP(W42,'(参考様式９関係)【記載例】シフト記号表'!$D$6:$X$47,21,FALSE))</f>
        <v>8</v>
      </c>
      <c r="X43" s="814">
        <f>IF(X42="","",VLOOKUP(X42,'(参考様式９関係)【記載例】シフト記号表'!$D$6:$X$47,21,FALSE))</f>
        <v>3</v>
      </c>
      <c r="Y43" s="814">
        <f>IF(Y42="","",VLOOKUP(Y42,'(参考様式９関係)【記載例】シフト記号表'!$D$6:$X$47,21,FALSE))</f>
        <v>3</v>
      </c>
      <c r="Z43" s="814">
        <f>IF(Z42="","",VLOOKUP(Z42,'(参考様式９関係)【記載例】シフト記号表'!$D$6:$X$47,21,FALSE))</f>
        <v>7.9999999999999982</v>
      </c>
      <c r="AA43" s="828" t="str">
        <f>IF(AA42="","",VLOOKUP(AA42,'(参考様式９関係)【記載例】シフト記号表'!$D$6:$X$47,21,FALSE))</f>
        <v/>
      </c>
      <c r="AB43" s="804">
        <f>IF(AB42="","",VLOOKUP(AB42,'(参考様式９関係)【記載例】シフト記号表'!$D$6:$X$47,21,FALSE))</f>
        <v>7.9999999999999982</v>
      </c>
      <c r="AC43" s="814" t="str">
        <f>IF(AC42="","",VLOOKUP(AC42,'(参考様式９関係)【記載例】シフト記号表'!$D$6:$X$47,21,FALSE))</f>
        <v/>
      </c>
      <c r="AD43" s="814">
        <f>IF(AD42="","",VLOOKUP(AD42,'(参考様式９関係)【記載例】シフト記号表'!$D$6:$X$47,21,FALSE))</f>
        <v>8</v>
      </c>
      <c r="AE43" s="814">
        <f>IF(AE42="","",VLOOKUP(AE42,'(参考様式９関係)【記載例】シフト記号表'!$D$6:$X$47,21,FALSE))</f>
        <v>3</v>
      </c>
      <c r="AF43" s="814">
        <f>IF(AF42="","",VLOOKUP(AF42,'(参考様式９関係)【記載例】シフト記号表'!$D$6:$X$47,21,FALSE))</f>
        <v>3</v>
      </c>
      <c r="AG43" s="814" t="str">
        <f>IF(AG42="","",VLOOKUP(AG42,'(参考様式９関係)【記載例】シフト記号表'!$D$6:$X$47,21,FALSE))</f>
        <v/>
      </c>
      <c r="AH43" s="828">
        <f>IF(AH42="","",VLOOKUP(AH42,'(参考様式９関係)【記載例】シフト記号表'!$D$6:$X$47,21,FALSE))</f>
        <v>7.9999999999999982</v>
      </c>
      <c r="AI43" s="804">
        <f>IF(AI42="","",VLOOKUP(AI42,'(参考様式９関係)【記載例】シフト記号表'!$D$6:$X$47,21,FALSE))</f>
        <v>3</v>
      </c>
      <c r="AJ43" s="814">
        <f>IF(AJ42="","",VLOOKUP(AJ42,'(参考様式９関係)【記載例】シフト記号表'!$D$6:$X$47,21,FALSE))</f>
        <v>3</v>
      </c>
      <c r="AK43" s="814" t="str">
        <f>IF(AK42="","",VLOOKUP(AK42,'(参考様式９関係)【記載例】シフト記号表'!$D$6:$X$47,21,FALSE))</f>
        <v/>
      </c>
      <c r="AL43" s="814">
        <f>IF(AL42="","",VLOOKUP(AL42,'(参考様式９関係)【記載例】シフト記号表'!$D$6:$X$47,21,FALSE))</f>
        <v>7.9999999999999982</v>
      </c>
      <c r="AM43" s="814">
        <f>IF(AM42="","",VLOOKUP(AM42,'(参考様式９関係)【記載例】シフト記号表'!$D$6:$X$47,21,FALSE))</f>
        <v>7.9999999999999982</v>
      </c>
      <c r="AN43" s="814">
        <f>IF(AN42="","",VLOOKUP(AN42,'(参考様式９関係)【記載例】シフト記号表'!$D$6:$X$47,21,FALSE))</f>
        <v>8</v>
      </c>
      <c r="AO43" s="828" t="str">
        <f>IF(AO42="","",VLOOKUP(AO42,'(参考様式９関係)【記載例】シフト記号表'!$D$6:$X$47,21,FALSE))</f>
        <v/>
      </c>
      <c r="AP43" s="804">
        <f>IF(AP42="","",VLOOKUP(AP42,'(参考様式９関係)【記載例】シフト記号表'!$D$6:$X$47,21,FALSE))</f>
        <v>3</v>
      </c>
      <c r="AQ43" s="814">
        <f>IF(AQ42="","",VLOOKUP(AQ42,'(参考様式９関係)【記載例】シフト記号表'!$D$6:$X$47,21,FALSE))</f>
        <v>3</v>
      </c>
      <c r="AR43" s="814" t="str">
        <f>IF(AR42="","",VLOOKUP(AR42,'(参考様式９関係)【記載例】シフト記号表'!$D$6:$X$47,21,FALSE))</f>
        <v/>
      </c>
      <c r="AS43" s="814">
        <f>IF(AS42="","",VLOOKUP(AS42,'(参考様式９関係)【記載例】シフト記号表'!$D$6:$X$47,21,FALSE))</f>
        <v>7.9999999999999982</v>
      </c>
      <c r="AT43" s="814" t="str">
        <f>IF(AT42="","",VLOOKUP(AT42,'(参考様式９関係)【記載例】シフト記号表'!$D$6:$X$47,21,FALSE))</f>
        <v/>
      </c>
      <c r="AU43" s="814">
        <f>IF(AU42="","",VLOOKUP(AU42,'(参考様式９関係)【記載例】シフト記号表'!$D$6:$X$47,21,FALSE))</f>
        <v>3</v>
      </c>
      <c r="AV43" s="828">
        <f>IF(AV42="","",VLOOKUP(AV42,'(参考様式９関係)【記載例】シフト記号表'!$D$6:$X$47,21,FALSE))</f>
        <v>3</v>
      </c>
      <c r="AW43" s="804" t="str">
        <f>IF(AW42="","",VLOOKUP(AW42,'(参考様式９関係)【記載例】シフト記号表'!$D$6:$X$47,21,FALSE))</f>
        <v/>
      </c>
      <c r="AX43" s="814" t="str">
        <f>IF(AX42="","",VLOOKUP(AX42,'(参考様式９関係)【記載例】シフト記号表'!$D$6:$X$47,21,FALSE))</f>
        <v/>
      </c>
      <c r="AY43" s="814" t="str">
        <f>IF(AY42="","",VLOOKUP(AY42,'(参考様式９関係)【記載例】シフト記号表'!$D$6:$X$47,21,FALSE))</f>
        <v/>
      </c>
      <c r="AZ43" s="871">
        <f>IF($BC$3="４週",SUM(U43:AV43),IF($BC$3="暦月",SUM(U43:AY43),""))</f>
        <v>110</v>
      </c>
      <c r="BA43" s="884"/>
      <c r="BB43" s="898">
        <f>IF($BC$3="４週",AZ43/4,IF($BC$3="暦月",(AZ43/($BC$8/7)),""))</f>
        <v>27.5</v>
      </c>
      <c r="BC43" s="884"/>
      <c r="BD43" s="914"/>
      <c r="BE43" s="918"/>
      <c r="BF43" s="918"/>
      <c r="BG43" s="918"/>
      <c r="BH43" s="924"/>
    </row>
    <row r="44" spans="2:60" ht="20.25" customHeight="1">
      <c r="B44" s="666"/>
      <c r="C44" s="682"/>
      <c r="D44" s="696"/>
      <c r="E44" s="704"/>
      <c r="F44" s="704"/>
      <c r="G44" s="712" t="str">
        <f>C42</f>
        <v>介護従業者</v>
      </c>
      <c r="H44" s="723"/>
      <c r="I44" s="732"/>
      <c r="J44" s="738"/>
      <c r="K44" s="738"/>
      <c r="L44" s="712"/>
      <c r="M44" s="744"/>
      <c r="N44" s="749"/>
      <c r="O44" s="754"/>
      <c r="P44" s="760" t="s">
        <v>47</v>
      </c>
      <c r="Q44" s="766"/>
      <c r="R44" s="766"/>
      <c r="S44" s="774"/>
      <c r="T44" s="787"/>
      <c r="U44" s="805" t="str">
        <f>IF(U42="","",VLOOKUP(U42,'(参考様式９関係)【記載例】シフト記号表'!$D$6:$Z$47,23,FALSE))</f>
        <v>-</v>
      </c>
      <c r="V44" s="815" t="str">
        <f>IF(V42="","",VLOOKUP(V42,'(参考様式９関係)【記載例】シフト記号表'!$D$6:$Z$47,23,FALSE))</f>
        <v/>
      </c>
      <c r="W44" s="815" t="str">
        <f>IF(W42="","",VLOOKUP(W42,'(参考様式９関係)【記載例】シフト記号表'!$D$6:$Z$47,23,FALSE))</f>
        <v>-</v>
      </c>
      <c r="X44" s="815">
        <f>IF(X42="","",VLOOKUP(X42,'(参考様式９関係)【記載例】シフト記号表'!$D$6:$Z$47,23,FALSE))</f>
        <v>3.9999999999999991</v>
      </c>
      <c r="Y44" s="815">
        <f>IF(Y42="","",VLOOKUP(Y42,'(参考様式９関係)【記載例】シフト記号表'!$D$6:$Z$47,23,FALSE))</f>
        <v>6</v>
      </c>
      <c r="Z44" s="815" t="str">
        <f>IF(Z42="","",VLOOKUP(Z42,'(参考様式９関係)【記載例】シフト記号表'!$D$6:$Z$47,23,FALSE))</f>
        <v>-</v>
      </c>
      <c r="AA44" s="829" t="str">
        <f>IF(AA42="","",VLOOKUP(AA42,'(参考様式９関係)【記載例】シフト記号表'!$D$6:$Z$47,23,FALSE))</f>
        <v/>
      </c>
      <c r="AB44" s="805" t="str">
        <f>IF(AB42="","",VLOOKUP(AB42,'(参考様式９関係)【記載例】シフト記号表'!$D$6:$Z$47,23,FALSE))</f>
        <v>-</v>
      </c>
      <c r="AC44" s="815" t="str">
        <f>IF(AC42="","",VLOOKUP(AC42,'(参考様式９関係)【記載例】シフト記号表'!$D$6:$Z$47,23,FALSE))</f>
        <v/>
      </c>
      <c r="AD44" s="815" t="str">
        <f>IF(AD42="","",VLOOKUP(AD42,'(参考様式９関係)【記載例】シフト記号表'!$D$6:$Z$47,23,FALSE))</f>
        <v>-</v>
      </c>
      <c r="AE44" s="815">
        <f>IF(AE42="","",VLOOKUP(AE42,'(参考様式９関係)【記載例】シフト記号表'!$D$6:$Z$47,23,FALSE))</f>
        <v>3.9999999999999991</v>
      </c>
      <c r="AF44" s="815">
        <f>IF(AF42="","",VLOOKUP(AF42,'(参考様式９関係)【記載例】シフト記号表'!$D$6:$Z$47,23,FALSE))</f>
        <v>6</v>
      </c>
      <c r="AG44" s="815" t="str">
        <f>IF(AG42="","",VLOOKUP(AG42,'(参考様式９関係)【記載例】シフト記号表'!$D$6:$Z$47,23,FALSE))</f>
        <v/>
      </c>
      <c r="AH44" s="829" t="str">
        <f>IF(AH42="","",VLOOKUP(AH42,'(参考様式９関係)【記載例】シフト記号表'!$D$6:$Z$47,23,FALSE))</f>
        <v>-</v>
      </c>
      <c r="AI44" s="805">
        <f>IF(AI42="","",VLOOKUP(AI42,'(参考様式９関係)【記載例】シフト記号表'!$D$6:$Z$47,23,FALSE))</f>
        <v>3.9999999999999991</v>
      </c>
      <c r="AJ44" s="815">
        <f>IF(AJ42="","",VLOOKUP(AJ42,'(参考様式９関係)【記載例】シフト記号表'!$D$6:$Z$47,23,FALSE))</f>
        <v>6</v>
      </c>
      <c r="AK44" s="815" t="str">
        <f>IF(AK42="","",VLOOKUP(AK42,'(参考様式９関係)【記載例】シフト記号表'!$D$6:$Z$47,23,FALSE))</f>
        <v/>
      </c>
      <c r="AL44" s="815" t="str">
        <f>IF(AL42="","",VLOOKUP(AL42,'(参考様式９関係)【記載例】シフト記号表'!$D$6:$Z$47,23,FALSE))</f>
        <v>-</v>
      </c>
      <c r="AM44" s="815" t="str">
        <f>IF(AM42="","",VLOOKUP(AM42,'(参考様式９関係)【記載例】シフト記号表'!$D$6:$Z$47,23,FALSE))</f>
        <v>-</v>
      </c>
      <c r="AN44" s="815" t="str">
        <f>IF(AN42="","",VLOOKUP(AN42,'(参考様式９関係)【記載例】シフト記号表'!$D$6:$Z$47,23,FALSE))</f>
        <v>-</v>
      </c>
      <c r="AO44" s="829" t="str">
        <f>IF(AO42="","",VLOOKUP(AO42,'(参考様式９関係)【記載例】シフト記号表'!$D$6:$Z$47,23,FALSE))</f>
        <v/>
      </c>
      <c r="AP44" s="805">
        <f>IF(AP42="","",VLOOKUP(AP42,'(参考様式９関係)【記載例】シフト記号表'!$D$6:$Z$47,23,FALSE))</f>
        <v>3.9999999999999991</v>
      </c>
      <c r="AQ44" s="815">
        <f>IF(AQ42="","",VLOOKUP(AQ42,'(参考様式９関係)【記載例】シフト記号表'!$D$6:$Z$47,23,FALSE))</f>
        <v>6</v>
      </c>
      <c r="AR44" s="815" t="str">
        <f>IF(AR42="","",VLOOKUP(AR42,'(参考様式９関係)【記載例】シフト記号表'!$D$6:$Z$47,23,FALSE))</f>
        <v/>
      </c>
      <c r="AS44" s="815" t="str">
        <f>IF(AS42="","",VLOOKUP(AS42,'(参考様式９関係)【記載例】シフト記号表'!$D$6:$Z$47,23,FALSE))</f>
        <v>-</v>
      </c>
      <c r="AT44" s="815" t="str">
        <f>IF(AT42="","",VLOOKUP(AT42,'(参考様式９関係)【記載例】シフト記号表'!$D$6:$Z$47,23,FALSE))</f>
        <v/>
      </c>
      <c r="AU44" s="815">
        <f>IF(AU42="","",VLOOKUP(AU42,'(参考様式９関係)【記載例】シフト記号表'!$D$6:$Z$47,23,FALSE))</f>
        <v>3.9999999999999991</v>
      </c>
      <c r="AV44" s="829">
        <f>IF(AV42="","",VLOOKUP(AV42,'(参考様式９関係)【記載例】シフト記号表'!$D$6:$Z$47,23,FALSE))</f>
        <v>6</v>
      </c>
      <c r="AW44" s="805" t="str">
        <f>IF(AW42="","",VLOOKUP(AW42,'(参考様式９関係)【記載例】シフト記号表'!$D$6:$Z$47,23,FALSE))</f>
        <v/>
      </c>
      <c r="AX44" s="815" t="str">
        <f>IF(AX42="","",VLOOKUP(AX42,'(参考様式９関係)【記載例】シフト記号表'!$D$6:$Z$47,23,FALSE))</f>
        <v/>
      </c>
      <c r="AY44" s="815" t="str">
        <f>IF(AY42="","",VLOOKUP(AY42,'(参考様式９関係)【記載例】シフト記号表'!$D$6:$Z$47,23,FALSE))</f>
        <v/>
      </c>
      <c r="AZ44" s="872">
        <f>IF($BC$3="４週",SUM(U44:AV44),IF($BC$3="暦月",SUM(U44:AY44),""))</f>
        <v>50</v>
      </c>
      <c r="BA44" s="885"/>
      <c r="BB44" s="899">
        <f>IF($BC$3="４週",AZ44/4,IF($BC$3="暦月",(AZ44/($BC$8/7)),""))</f>
        <v>12.5</v>
      </c>
      <c r="BC44" s="885"/>
      <c r="BD44" s="915"/>
      <c r="BE44" s="919"/>
      <c r="BF44" s="919"/>
      <c r="BG44" s="919"/>
      <c r="BH44" s="925"/>
    </row>
    <row r="45" spans="2:60" ht="20.25" customHeight="1">
      <c r="B45" s="667"/>
      <c r="C45" s="683" t="s">
        <v>629</v>
      </c>
      <c r="D45" s="697"/>
      <c r="E45" s="705"/>
      <c r="F45" s="703"/>
      <c r="G45" s="711"/>
      <c r="H45" s="725" t="s">
        <v>630</v>
      </c>
      <c r="I45" s="733" t="s">
        <v>633</v>
      </c>
      <c r="J45" s="739"/>
      <c r="K45" s="739"/>
      <c r="L45" s="713"/>
      <c r="M45" s="745" t="s">
        <v>555</v>
      </c>
      <c r="N45" s="750"/>
      <c r="O45" s="755"/>
      <c r="P45" s="560" t="s">
        <v>599</v>
      </c>
      <c r="Q45" s="338"/>
      <c r="R45" s="338"/>
      <c r="S45" s="775"/>
      <c r="T45" s="788"/>
      <c r="U45" s="806" t="s">
        <v>648</v>
      </c>
      <c r="V45" s="816" t="s">
        <v>397</v>
      </c>
      <c r="W45" s="816" t="s">
        <v>397</v>
      </c>
      <c r="X45" s="816"/>
      <c r="Y45" s="816"/>
      <c r="Z45" s="816" t="s">
        <v>645</v>
      </c>
      <c r="AA45" s="830" t="s">
        <v>205</v>
      </c>
      <c r="AB45" s="806" t="s">
        <v>648</v>
      </c>
      <c r="AC45" s="816"/>
      <c r="AD45" s="816"/>
      <c r="AE45" s="816" t="s">
        <v>646</v>
      </c>
      <c r="AF45" s="816" t="s">
        <v>397</v>
      </c>
      <c r="AG45" s="816" t="s">
        <v>397</v>
      </c>
      <c r="AH45" s="830" t="s">
        <v>205</v>
      </c>
      <c r="AI45" s="806" t="s">
        <v>648</v>
      </c>
      <c r="AJ45" s="816" t="s">
        <v>397</v>
      </c>
      <c r="AK45" s="816"/>
      <c r="AL45" s="816" t="s">
        <v>645</v>
      </c>
      <c r="AM45" s="816" t="s">
        <v>205</v>
      </c>
      <c r="AN45" s="816" t="s">
        <v>648</v>
      </c>
      <c r="AO45" s="830"/>
      <c r="AP45" s="806"/>
      <c r="AQ45" s="816" t="s">
        <v>205</v>
      </c>
      <c r="AR45" s="816" t="s">
        <v>648</v>
      </c>
      <c r="AS45" s="816"/>
      <c r="AT45" s="816" t="s">
        <v>646</v>
      </c>
      <c r="AU45" s="816" t="s">
        <v>645</v>
      </c>
      <c r="AV45" s="830" t="s">
        <v>205</v>
      </c>
      <c r="AW45" s="806"/>
      <c r="AX45" s="816"/>
      <c r="AY45" s="816"/>
      <c r="AZ45" s="873"/>
      <c r="BA45" s="886"/>
      <c r="BB45" s="900"/>
      <c r="BC45" s="886"/>
      <c r="BD45" s="916"/>
      <c r="BE45" s="920"/>
      <c r="BF45" s="920"/>
      <c r="BG45" s="920"/>
      <c r="BH45" s="926"/>
    </row>
    <row r="46" spans="2:60" ht="20.25" customHeight="1">
      <c r="B46" s="665">
        <f>B43+1</f>
        <v>9</v>
      </c>
      <c r="C46" s="681"/>
      <c r="D46" s="695"/>
      <c r="E46" s="703"/>
      <c r="F46" s="703" t="str">
        <f>C45</f>
        <v>介護従業者</v>
      </c>
      <c r="G46" s="711"/>
      <c r="H46" s="722"/>
      <c r="I46" s="731"/>
      <c r="J46" s="737"/>
      <c r="K46" s="737"/>
      <c r="L46" s="711"/>
      <c r="M46" s="743"/>
      <c r="N46" s="748"/>
      <c r="O46" s="753"/>
      <c r="P46" s="759" t="s">
        <v>600</v>
      </c>
      <c r="Q46" s="765"/>
      <c r="R46" s="765"/>
      <c r="S46" s="773"/>
      <c r="T46" s="786"/>
      <c r="U46" s="804">
        <f>IF(U45="","",VLOOKUP(U45,'(参考様式９関係)【記載例】シフト記号表'!$D$6:$X$47,21,FALSE))</f>
        <v>3</v>
      </c>
      <c r="V46" s="814">
        <f>IF(V45="","",VLOOKUP(V45,'(参考様式９関係)【記載例】シフト記号表'!$D$6:$X$47,21,FALSE))</f>
        <v>8</v>
      </c>
      <c r="W46" s="814">
        <f>IF(W45="","",VLOOKUP(W45,'(参考様式９関係)【記載例】シフト記号表'!$D$6:$X$47,21,FALSE))</f>
        <v>8</v>
      </c>
      <c r="X46" s="814" t="str">
        <f>IF(X45="","",VLOOKUP(X45,'(参考様式９関係)【記載例】シフト記号表'!$D$6:$X$47,21,FALSE))</f>
        <v/>
      </c>
      <c r="Y46" s="814" t="str">
        <f>IF(Y45="","",VLOOKUP(Y45,'(参考様式９関係)【記載例】シフト記号表'!$D$6:$X$47,21,FALSE))</f>
        <v/>
      </c>
      <c r="Z46" s="814">
        <f>IF(Z45="","",VLOOKUP(Z45,'(参考様式９関係)【記載例】シフト記号表'!$D$6:$X$47,21,FALSE))</f>
        <v>8</v>
      </c>
      <c r="AA46" s="828">
        <f>IF(AA45="","",VLOOKUP(AA45,'(参考様式９関係)【記載例】シフト記号表'!$D$6:$X$47,21,FALSE))</f>
        <v>3</v>
      </c>
      <c r="AB46" s="804">
        <f>IF(AB45="","",VLOOKUP(AB45,'(参考様式９関係)【記載例】シフト記号表'!$D$6:$X$47,21,FALSE))</f>
        <v>3</v>
      </c>
      <c r="AC46" s="814" t="str">
        <f>IF(AC45="","",VLOOKUP(AC45,'(参考様式９関係)【記載例】シフト記号表'!$D$6:$X$47,21,FALSE))</f>
        <v/>
      </c>
      <c r="AD46" s="814" t="str">
        <f>IF(AD45="","",VLOOKUP(AD45,'(参考様式９関係)【記載例】シフト記号表'!$D$6:$X$47,21,FALSE))</f>
        <v/>
      </c>
      <c r="AE46" s="814">
        <f>IF(AE45="","",VLOOKUP(AE45,'(参考様式９関係)【記載例】シフト記号表'!$D$6:$X$47,21,FALSE))</f>
        <v>7.9999999999999982</v>
      </c>
      <c r="AF46" s="814">
        <f>IF(AF45="","",VLOOKUP(AF45,'(参考様式９関係)【記載例】シフト記号表'!$D$6:$X$47,21,FALSE))</f>
        <v>8</v>
      </c>
      <c r="AG46" s="814">
        <f>IF(AG45="","",VLOOKUP(AG45,'(参考様式９関係)【記載例】シフト記号表'!$D$6:$X$47,21,FALSE))</f>
        <v>8</v>
      </c>
      <c r="AH46" s="828">
        <f>IF(AH45="","",VLOOKUP(AH45,'(参考様式９関係)【記載例】シフト記号表'!$D$6:$X$47,21,FALSE))</f>
        <v>3</v>
      </c>
      <c r="AI46" s="804">
        <f>IF(AI45="","",VLOOKUP(AI45,'(参考様式９関係)【記載例】シフト記号表'!$D$6:$X$47,21,FALSE))</f>
        <v>3</v>
      </c>
      <c r="AJ46" s="814">
        <f>IF(AJ45="","",VLOOKUP(AJ45,'(参考様式９関係)【記載例】シフト記号表'!$D$6:$X$47,21,FALSE))</f>
        <v>8</v>
      </c>
      <c r="AK46" s="814" t="str">
        <f>IF(AK45="","",VLOOKUP(AK45,'(参考様式９関係)【記載例】シフト記号表'!$D$6:$X$47,21,FALSE))</f>
        <v/>
      </c>
      <c r="AL46" s="814">
        <f>IF(AL45="","",VLOOKUP(AL45,'(参考様式９関係)【記載例】シフト記号表'!$D$6:$X$47,21,FALSE))</f>
        <v>8</v>
      </c>
      <c r="AM46" s="814">
        <f>IF(AM45="","",VLOOKUP(AM45,'(参考様式９関係)【記載例】シフト記号表'!$D$6:$X$47,21,FALSE))</f>
        <v>3</v>
      </c>
      <c r="AN46" s="814">
        <f>IF(AN45="","",VLOOKUP(AN45,'(参考様式９関係)【記載例】シフト記号表'!$D$6:$X$47,21,FALSE))</f>
        <v>3</v>
      </c>
      <c r="AO46" s="828" t="str">
        <f>IF(AO45="","",VLOOKUP(AO45,'(参考様式９関係)【記載例】シフト記号表'!$D$6:$X$47,21,FALSE))</f>
        <v/>
      </c>
      <c r="AP46" s="804" t="str">
        <f>IF(AP45="","",VLOOKUP(AP45,'(参考様式９関係)【記載例】シフト記号表'!$D$6:$X$47,21,FALSE))</f>
        <v/>
      </c>
      <c r="AQ46" s="814">
        <f>IF(AQ45="","",VLOOKUP(AQ45,'(参考様式９関係)【記載例】シフト記号表'!$D$6:$X$47,21,FALSE))</f>
        <v>3</v>
      </c>
      <c r="AR46" s="814">
        <f>IF(AR45="","",VLOOKUP(AR45,'(参考様式９関係)【記載例】シフト記号表'!$D$6:$X$47,21,FALSE))</f>
        <v>3</v>
      </c>
      <c r="AS46" s="814" t="str">
        <f>IF(AS45="","",VLOOKUP(AS45,'(参考様式９関係)【記載例】シフト記号表'!$D$6:$X$47,21,FALSE))</f>
        <v/>
      </c>
      <c r="AT46" s="814">
        <f>IF(AT45="","",VLOOKUP(AT45,'(参考様式９関係)【記載例】シフト記号表'!$D$6:$X$47,21,FALSE))</f>
        <v>7.9999999999999982</v>
      </c>
      <c r="AU46" s="814">
        <f>IF(AU45="","",VLOOKUP(AU45,'(参考様式９関係)【記載例】シフト記号表'!$D$6:$X$47,21,FALSE))</f>
        <v>8</v>
      </c>
      <c r="AV46" s="828">
        <f>IF(AV45="","",VLOOKUP(AV45,'(参考様式９関係)【記載例】シフト記号表'!$D$6:$X$47,21,FALSE))</f>
        <v>3</v>
      </c>
      <c r="AW46" s="804" t="str">
        <f>IF(AW45="","",VLOOKUP(AW45,'(参考様式９関係)【記載例】シフト記号表'!$D$6:$X$47,21,FALSE))</f>
        <v/>
      </c>
      <c r="AX46" s="814" t="str">
        <f>IF(AX45="","",VLOOKUP(AX45,'(参考様式９関係)【記載例】シフト記号表'!$D$6:$X$47,21,FALSE))</f>
        <v/>
      </c>
      <c r="AY46" s="814" t="str">
        <f>IF(AY45="","",VLOOKUP(AY45,'(参考様式９関係)【記載例】シフト記号表'!$D$6:$X$47,21,FALSE))</f>
        <v/>
      </c>
      <c r="AZ46" s="871">
        <f>IF($BC$3="４週",SUM(U46:AV46),IF($BC$3="暦月",SUM(U46:AY46),""))</f>
        <v>110</v>
      </c>
      <c r="BA46" s="884"/>
      <c r="BB46" s="898">
        <f>IF($BC$3="４週",AZ46/4,IF($BC$3="暦月",(AZ46/($BC$8/7)),""))</f>
        <v>27.5</v>
      </c>
      <c r="BC46" s="884"/>
      <c r="BD46" s="914"/>
      <c r="BE46" s="918"/>
      <c r="BF46" s="918"/>
      <c r="BG46" s="918"/>
      <c r="BH46" s="924"/>
    </row>
    <row r="47" spans="2:60" ht="20.25" customHeight="1">
      <c r="B47" s="666"/>
      <c r="C47" s="682"/>
      <c r="D47" s="696"/>
      <c r="E47" s="704"/>
      <c r="F47" s="704"/>
      <c r="G47" s="712" t="str">
        <f>C45</f>
        <v>介護従業者</v>
      </c>
      <c r="H47" s="723"/>
      <c r="I47" s="732"/>
      <c r="J47" s="738"/>
      <c r="K47" s="738"/>
      <c r="L47" s="712"/>
      <c r="M47" s="744"/>
      <c r="N47" s="749"/>
      <c r="O47" s="754"/>
      <c r="P47" s="760" t="s">
        <v>47</v>
      </c>
      <c r="Q47" s="339"/>
      <c r="R47" s="339"/>
      <c r="S47" s="777"/>
      <c r="T47" s="790"/>
      <c r="U47" s="805">
        <f>IF(U45="","",VLOOKUP(U45,'(参考様式９関係)【記載例】シフト記号表'!$D$6:$Z$47,23,FALSE))</f>
        <v>6</v>
      </c>
      <c r="V47" s="815" t="str">
        <f>IF(V45="","",VLOOKUP(V45,'(参考様式９関係)【記載例】シフト記号表'!$D$6:$Z$47,23,FALSE))</f>
        <v>-</v>
      </c>
      <c r="W47" s="815" t="str">
        <f>IF(W45="","",VLOOKUP(W45,'(参考様式９関係)【記載例】シフト記号表'!$D$6:$Z$47,23,FALSE))</f>
        <v>-</v>
      </c>
      <c r="X47" s="815" t="str">
        <f>IF(X45="","",VLOOKUP(X45,'(参考様式９関係)【記載例】シフト記号表'!$D$6:$Z$47,23,FALSE))</f>
        <v/>
      </c>
      <c r="Y47" s="815" t="str">
        <f>IF(Y45="","",VLOOKUP(Y45,'(参考様式９関係)【記載例】シフト記号表'!$D$6:$Z$47,23,FALSE))</f>
        <v/>
      </c>
      <c r="Z47" s="815" t="str">
        <f>IF(Z45="","",VLOOKUP(Z45,'(参考様式９関係)【記載例】シフト記号表'!$D$6:$Z$47,23,FALSE))</f>
        <v>-</v>
      </c>
      <c r="AA47" s="829">
        <f>IF(AA45="","",VLOOKUP(AA45,'(参考様式９関係)【記載例】シフト記号表'!$D$6:$Z$47,23,FALSE))</f>
        <v>3.9999999999999991</v>
      </c>
      <c r="AB47" s="805">
        <f>IF(AB45="","",VLOOKUP(AB45,'(参考様式９関係)【記載例】シフト記号表'!$D$6:$Z$47,23,FALSE))</f>
        <v>6</v>
      </c>
      <c r="AC47" s="815" t="str">
        <f>IF(AC45="","",VLOOKUP(AC45,'(参考様式９関係)【記載例】シフト記号表'!$D$6:$Z$47,23,FALSE))</f>
        <v/>
      </c>
      <c r="AD47" s="815" t="str">
        <f>IF(AD45="","",VLOOKUP(AD45,'(参考様式９関係)【記載例】シフト記号表'!$D$6:$Z$47,23,FALSE))</f>
        <v/>
      </c>
      <c r="AE47" s="815" t="str">
        <f>IF(AE45="","",VLOOKUP(AE45,'(参考様式９関係)【記載例】シフト記号表'!$D$6:$Z$47,23,FALSE))</f>
        <v>-</v>
      </c>
      <c r="AF47" s="815" t="str">
        <f>IF(AF45="","",VLOOKUP(AF45,'(参考様式９関係)【記載例】シフト記号表'!$D$6:$Z$47,23,FALSE))</f>
        <v>-</v>
      </c>
      <c r="AG47" s="815" t="str">
        <f>IF(AG45="","",VLOOKUP(AG45,'(参考様式９関係)【記載例】シフト記号表'!$D$6:$Z$47,23,FALSE))</f>
        <v>-</v>
      </c>
      <c r="AH47" s="829">
        <f>IF(AH45="","",VLOOKUP(AH45,'(参考様式９関係)【記載例】シフト記号表'!$D$6:$Z$47,23,FALSE))</f>
        <v>3.9999999999999991</v>
      </c>
      <c r="AI47" s="805">
        <f>IF(AI45="","",VLOOKUP(AI45,'(参考様式９関係)【記載例】シフト記号表'!$D$6:$Z$47,23,FALSE))</f>
        <v>6</v>
      </c>
      <c r="AJ47" s="815" t="str">
        <f>IF(AJ45="","",VLOOKUP(AJ45,'(参考様式９関係)【記載例】シフト記号表'!$D$6:$Z$47,23,FALSE))</f>
        <v>-</v>
      </c>
      <c r="AK47" s="815" t="str">
        <f>IF(AK45="","",VLOOKUP(AK45,'(参考様式９関係)【記載例】シフト記号表'!$D$6:$Z$47,23,FALSE))</f>
        <v/>
      </c>
      <c r="AL47" s="815" t="str">
        <f>IF(AL45="","",VLOOKUP(AL45,'(参考様式９関係)【記載例】シフト記号表'!$D$6:$Z$47,23,FALSE))</f>
        <v>-</v>
      </c>
      <c r="AM47" s="815">
        <f>IF(AM45="","",VLOOKUP(AM45,'(参考様式９関係)【記載例】シフト記号表'!$D$6:$Z$47,23,FALSE))</f>
        <v>3.9999999999999991</v>
      </c>
      <c r="AN47" s="815">
        <f>IF(AN45="","",VLOOKUP(AN45,'(参考様式９関係)【記載例】シフト記号表'!$D$6:$Z$47,23,FALSE))</f>
        <v>6</v>
      </c>
      <c r="AO47" s="829" t="str">
        <f>IF(AO45="","",VLOOKUP(AO45,'(参考様式９関係)【記載例】シフト記号表'!$D$6:$Z$47,23,FALSE))</f>
        <v/>
      </c>
      <c r="AP47" s="805" t="str">
        <f>IF(AP45="","",VLOOKUP(AP45,'(参考様式９関係)【記載例】シフト記号表'!$D$6:$Z$47,23,FALSE))</f>
        <v/>
      </c>
      <c r="AQ47" s="815">
        <f>IF(AQ45="","",VLOOKUP(AQ45,'(参考様式９関係)【記載例】シフト記号表'!$D$6:$Z$47,23,FALSE))</f>
        <v>3.9999999999999991</v>
      </c>
      <c r="AR47" s="815">
        <f>IF(AR45="","",VLOOKUP(AR45,'(参考様式９関係)【記載例】シフト記号表'!$D$6:$Z$47,23,FALSE))</f>
        <v>6</v>
      </c>
      <c r="AS47" s="815" t="str">
        <f>IF(AS45="","",VLOOKUP(AS45,'(参考様式９関係)【記載例】シフト記号表'!$D$6:$Z$47,23,FALSE))</f>
        <v/>
      </c>
      <c r="AT47" s="815" t="str">
        <f>IF(AT45="","",VLOOKUP(AT45,'(参考様式９関係)【記載例】シフト記号表'!$D$6:$Z$47,23,FALSE))</f>
        <v>-</v>
      </c>
      <c r="AU47" s="815" t="str">
        <f>IF(AU45="","",VLOOKUP(AU45,'(参考様式９関係)【記載例】シフト記号表'!$D$6:$Z$47,23,FALSE))</f>
        <v>-</v>
      </c>
      <c r="AV47" s="829">
        <f>IF(AV45="","",VLOOKUP(AV45,'(参考様式９関係)【記載例】シフト記号表'!$D$6:$Z$47,23,FALSE))</f>
        <v>3.9999999999999991</v>
      </c>
      <c r="AW47" s="805" t="str">
        <f>IF(AW45="","",VLOOKUP(AW45,'(参考様式９関係)【記載例】シフト記号表'!$D$6:$Z$47,23,FALSE))</f>
        <v/>
      </c>
      <c r="AX47" s="815" t="str">
        <f>IF(AX45="","",VLOOKUP(AX45,'(参考様式９関係)【記載例】シフト記号表'!$D$6:$Z$47,23,FALSE))</f>
        <v/>
      </c>
      <c r="AY47" s="815" t="str">
        <f>IF(AY45="","",VLOOKUP(AY45,'(参考様式９関係)【記載例】シフト記号表'!$D$6:$Z$47,23,FALSE))</f>
        <v/>
      </c>
      <c r="AZ47" s="872">
        <f>IF($BC$3="４週",SUM(U47:AV47),IF($BC$3="暦月",SUM(U47:AY47),""))</f>
        <v>50</v>
      </c>
      <c r="BA47" s="885"/>
      <c r="BB47" s="899">
        <f>IF($BC$3="４週",AZ47/4,IF($BC$3="暦月",(AZ47/($BC$8/7)),""))</f>
        <v>12.5</v>
      </c>
      <c r="BC47" s="885"/>
      <c r="BD47" s="915"/>
      <c r="BE47" s="919"/>
      <c r="BF47" s="919"/>
      <c r="BG47" s="919"/>
      <c r="BH47" s="925"/>
    </row>
    <row r="48" spans="2:60" ht="20.25" customHeight="1">
      <c r="B48" s="667"/>
      <c r="C48" s="683" t="s">
        <v>629</v>
      </c>
      <c r="D48" s="697"/>
      <c r="E48" s="705"/>
      <c r="F48" s="703"/>
      <c r="G48" s="711"/>
      <c r="H48" s="725" t="s">
        <v>631</v>
      </c>
      <c r="I48" s="733" t="s">
        <v>632</v>
      </c>
      <c r="J48" s="739"/>
      <c r="K48" s="739"/>
      <c r="L48" s="713"/>
      <c r="M48" s="745" t="s">
        <v>639</v>
      </c>
      <c r="N48" s="750"/>
      <c r="O48" s="755"/>
      <c r="P48" s="560" t="s">
        <v>599</v>
      </c>
      <c r="Q48" s="265"/>
      <c r="R48" s="265"/>
      <c r="S48" s="776"/>
      <c r="T48" s="791"/>
      <c r="U48" s="806"/>
      <c r="V48" s="816"/>
      <c r="W48" s="816"/>
      <c r="X48" s="816" t="s">
        <v>646</v>
      </c>
      <c r="Y48" s="816" t="s">
        <v>646</v>
      </c>
      <c r="Z48" s="816"/>
      <c r="AA48" s="830"/>
      <c r="AB48" s="806"/>
      <c r="AC48" s="816"/>
      <c r="AD48" s="816"/>
      <c r="AE48" s="816" t="s">
        <v>646</v>
      </c>
      <c r="AF48" s="816" t="s">
        <v>646</v>
      </c>
      <c r="AG48" s="816"/>
      <c r="AH48" s="830"/>
      <c r="AI48" s="806"/>
      <c r="AJ48" s="816"/>
      <c r="AK48" s="816"/>
      <c r="AL48" s="816" t="s">
        <v>646</v>
      </c>
      <c r="AM48" s="816" t="s">
        <v>646</v>
      </c>
      <c r="AN48" s="816"/>
      <c r="AO48" s="830"/>
      <c r="AP48" s="806"/>
      <c r="AQ48" s="816"/>
      <c r="AR48" s="816"/>
      <c r="AS48" s="816" t="s">
        <v>646</v>
      </c>
      <c r="AT48" s="816" t="s">
        <v>646</v>
      </c>
      <c r="AU48" s="816"/>
      <c r="AV48" s="830"/>
      <c r="AW48" s="806"/>
      <c r="AX48" s="816"/>
      <c r="AY48" s="816"/>
      <c r="AZ48" s="873"/>
      <c r="BA48" s="886"/>
      <c r="BB48" s="900"/>
      <c r="BC48" s="886"/>
      <c r="BD48" s="916"/>
      <c r="BE48" s="920"/>
      <c r="BF48" s="920"/>
      <c r="BG48" s="920"/>
      <c r="BH48" s="926"/>
    </row>
    <row r="49" spans="2:60" ht="20.25" customHeight="1">
      <c r="B49" s="665">
        <f>B46+1</f>
        <v>10</v>
      </c>
      <c r="C49" s="681"/>
      <c r="D49" s="695"/>
      <c r="E49" s="703"/>
      <c r="F49" s="703" t="str">
        <f>C48</f>
        <v>介護従業者</v>
      </c>
      <c r="G49" s="711"/>
      <c r="H49" s="722"/>
      <c r="I49" s="731"/>
      <c r="J49" s="737"/>
      <c r="K49" s="737"/>
      <c r="L49" s="711"/>
      <c r="M49" s="743"/>
      <c r="N49" s="748"/>
      <c r="O49" s="753"/>
      <c r="P49" s="759" t="s">
        <v>600</v>
      </c>
      <c r="Q49" s="765"/>
      <c r="R49" s="765"/>
      <c r="S49" s="773"/>
      <c r="T49" s="786"/>
      <c r="U49" s="804" t="str">
        <f>IF(U48="","",VLOOKUP(U48,'(参考様式９関係)【記載例】シフト記号表'!$D$6:$X$47,21,FALSE))</f>
        <v/>
      </c>
      <c r="V49" s="814" t="str">
        <f>IF(V48="","",VLOOKUP(V48,'(参考様式９関係)【記載例】シフト記号表'!$D$6:$X$47,21,FALSE))</f>
        <v/>
      </c>
      <c r="W49" s="814" t="str">
        <f>IF(W48="","",VLOOKUP(W48,'(参考様式９関係)【記載例】シフト記号表'!$D$6:$X$47,21,FALSE))</f>
        <v/>
      </c>
      <c r="X49" s="814">
        <f>IF(X48="","",VLOOKUP(X48,'(参考様式９関係)【記載例】シフト記号表'!$D$6:$X$47,21,FALSE))</f>
        <v>7.9999999999999982</v>
      </c>
      <c r="Y49" s="814">
        <f>IF(Y48="","",VLOOKUP(Y48,'(参考様式９関係)【記載例】シフト記号表'!$D$6:$X$47,21,FALSE))</f>
        <v>7.9999999999999982</v>
      </c>
      <c r="Z49" s="814" t="str">
        <f>IF(Z48="","",VLOOKUP(Z48,'(参考様式９関係)【記載例】シフト記号表'!$D$6:$X$47,21,FALSE))</f>
        <v/>
      </c>
      <c r="AA49" s="828" t="str">
        <f>IF(AA48="","",VLOOKUP(AA48,'(参考様式９関係)【記載例】シフト記号表'!$D$6:$X$47,21,FALSE))</f>
        <v/>
      </c>
      <c r="AB49" s="804" t="str">
        <f>IF(AB48="","",VLOOKUP(AB48,'(参考様式９関係)【記載例】シフト記号表'!$D$6:$X$47,21,FALSE))</f>
        <v/>
      </c>
      <c r="AC49" s="814" t="str">
        <f>IF(AC48="","",VLOOKUP(AC48,'(参考様式９関係)【記載例】シフト記号表'!$D$6:$X$47,21,FALSE))</f>
        <v/>
      </c>
      <c r="AD49" s="814" t="str">
        <f>IF(AD48="","",VLOOKUP(AD48,'(参考様式９関係)【記載例】シフト記号表'!$D$6:$X$47,21,FALSE))</f>
        <v/>
      </c>
      <c r="AE49" s="814">
        <f>IF(AE48="","",VLOOKUP(AE48,'(参考様式９関係)【記載例】シフト記号表'!$D$6:$X$47,21,FALSE))</f>
        <v>7.9999999999999982</v>
      </c>
      <c r="AF49" s="814">
        <f>IF(AF48="","",VLOOKUP(AF48,'(参考様式９関係)【記載例】シフト記号表'!$D$6:$X$47,21,FALSE))</f>
        <v>7.9999999999999982</v>
      </c>
      <c r="AG49" s="814" t="str">
        <f>IF(AG48="","",VLOOKUP(AG48,'(参考様式９関係)【記載例】シフト記号表'!$D$6:$X$47,21,FALSE))</f>
        <v/>
      </c>
      <c r="AH49" s="828" t="str">
        <f>IF(AH48="","",VLOOKUP(AH48,'(参考様式９関係)【記載例】シフト記号表'!$D$6:$X$47,21,FALSE))</f>
        <v/>
      </c>
      <c r="AI49" s="804" t="str">
        <f>IF(AI48="","",VLOOKUP(AI48,'(参考様式９関係)【記載例】シフト記号表'!$D$6:$X$47,21,FALSE))</f>
        <v/>
      </c>
      <c r="AJ49" s="814" t="str">
        <f>IF(AJ48="","",VLOOKUP(AJ48,'(参考様式９関係)【記載例】シフト記号表'!$D$6:$X$47,21,FALSE))</f>
        <v/>
      </c>
      <c r="AK49" s="814" t="str">
        <f>IF(AK48="","",VLOOKUP(AK48,'(参考様式９関係)【記載例】シフト記号表'!$D$6:$X$47,21,FALSE))</f>
        <v/>
      </c>
      <c r="AL49" s="814">
        <f>IF(AL48="","",VLOOKUP(AL48,'(参考様式９関係)【記載例】シフト記号表'!$D$6:$X$47,21,FALSE))</f>
        <v>7.9999999999999982</v>
      </c>
      <c r="AM49" s="814">
        <f>IF(AM48="","",VLOOKUP(AM48,'(参考様式９関係)【記載例】シフト記号表'!$D$6:$X$47,21,FALSE))</f>
        <v>7.9999999999999982</v>
      </c>
      <c r="AN49" s="814" t="str">
        <f>IF(AN48="","",VLOOKUP(AN48,'(参考様式９関係)【記載例】シフト記号表'!$D$6:$X$47,21,FALSE))</f>
        <v/>
      </c>
      <c r="AO49" s="828" t="str">
        <f>IF(AO48="","",VLOOKUP(AO48,'(参考様式９関係)【記載例】シフト記号表'!$D$6:$X$47,21,FALSE))</f>
        <v/>
      </c>
      <c r="AP49" s="804" t="str">
        <f>IF(AP48="","",VLOOKUP(AP48,'(参考様式９関係)【記載例】シフト記号表'!$D$6:$X$47,21,FALSE))</f>
        <v/>
      </c>
      <c r="AQ49" s="814" t="str">
        <f>IF(AQ48="","",VLOOKUP(AQ48,'(参考様式９関係)【記載例】シフト記号表'!$D$6:$X$47,21,FALSE))</f>
        <v/>
      </c>
      <c r="AR49" s="814" t="str">
        <f>IF(AR48="","",VLOOKUP(AR48,'(参考様式９関係)【記載例】シフト記号表'!$D$6:$X$47,21,FALSE))</f>
        <v/>
      </c>
      <c r="AS49" s="814">
        <f>IF(AS48="","",VLOOKUP(AS48,'(参考様式９関係)【記載例】シフト記号表'!$D$6:$X$47,21,FALSE))</f>
        <v>7.9999999999999982</v>
      </c>
      <c r="AT49" s="814">
        <f>IF(AT48="","",VLOOKUP(AT48,'(参考様式９関係)【記載例】シフト記号表'!$D$6:$X$47,21,FALSE))</f>
        <v>7.9999999999999982</v>
      </c>
      <c r="AU49" s="814" t="str">
        <f>IF(AU48="","",VLOOKUP(AU48,'(参考様式９関係)【記載例】シフト記号表'!$D$6:$X$47,21,FALSE))</f>
        <v/>
      </c>
      <c r="AV49" s="828" t="str">
        <f>IF(AV48="","",VLOOKUP(AV48,'(参考様式９関係)【記載例】シフト記号表'!$D$6:$X$47,21,FALSE))</f>
        <v/>
      </c>
      <c r="AW49" s="804" t="str">
        <f>IF(AW48="","",VLOOKUP(AW48,'(参考様式９関係)【記載例】シフト記号表'!$D$6:$X$47,21,FALSE))</f>
        <v/>
      </c>
      <c r="AX49" s="814" t="str">
        <f>IF(AX48="","",VLOOKUP(AX48,'(参考様式９関係)【記載例】シフト記号表'!$D$6:$X$47,21,FALSE))</f>
        <v/>
      </c>
      <c r="AY49" s="814" t="str">
        <f>IF(AY48="","",VLOOKUP(AY48,'(参考様式９関係)【記載例】シフト記号表'!$D$6:$X$47,21,FALSE))</f>
        <v/>
      </c>
      <c r="AZ49" s="871">
        <f>IF($BC$3="４週",SUM(U49:AV49),IF($BC$3="暦月",SUM(U49:AY49),""))</f>
        <v>63.999999999999993</v>
      </c>
      <c r="BA49" s="884"/>
      <c r="BB49" s="898">
        <f>IF($BC$3="４週",AZ49/4,IF($BC$3="暦月",(AZ49/($BC$8/7)),""))</f>
        <v>15.999999999999998</v>
      </c>
      <c r="BC49" s="884"/>
      <c r="BD49" s="914"/>
      <c r="BE49" s="918"/>
      <c r="BF49" s="918"/>
      <c r="BG49" s="918"/>
      <c r="BH49" s="924"/>
    </row>
    <row r="50" spans="2:60" ht="20.25" customHeight="1">
      <c r="B50" s="666"/>
      <c r="C50" s="682"/>
      <c r="D50" s="696"/>
      <c r="E50" s="704"/>
      <c r="F50" s="704"/>
      <c r="G50" s="712" t="str">
        <f>C48</f>
        <v>介護従業者</v>
      </c>
      <c r="H50" s="723"/>
      <c r="I50" s="732"/>
      <c r="J50" s="738"/>
      <c r="K50" s="738"/>
      <c r="L50" s="712"/>
      <c r="M50" s="744"/>
      <c r="N50" s="749"/>
      <c r="O50" s="754"/>
      <c r="P50" s="761" t="s">
        <v>47</v>
      </c>
      <c r="Q50" s="767"/>
      <c r="R50" s="767"/>
      <c r="S50" s="778"/>
      <c r="T50" s="792"/>
      <c r="U50" s="805" t="str">
        <f>IF(U48="","",VLOOKUP(U48,'(参考様式９関係)【記載例】シフト記号表'!$D$6:$Z$47,23,FALSE))</f>
        <v/>
      </c>
      <c r="V50" s="815" t="str">
        <f>IF(V48="","",VLOOKUP(V48,'(参考様式９関係)【記載例】シフト記号表'!$D$6:$Z$47,23,FALSE))</f>
        <v/>
      </c>
      <c r="W50" s="815" t="str">
        <f>IF(W48="","",VLOOKUP(W48,'(参考様式９関係)【記載例】シフト記号表'!$D$6:$Z$47,23,FALSE))</f>
        <v/>
      </c>
      <c r="X50" s="815" t="str">
        <f>IF(X48="","",VLOOKUP(X48,'(参考様式９関係)【記載例】シフト記号表'!$D$6:$Z$47,23,FALSE))</f>
        <v>-</v>
      </c>
      <c r="Y50" s="815" t="str">
        <f>IF(Y48="","",VLOOKUP(Y48,'(参考様式９関係)【記載例】シフト記号表'!$D$6:$Z$47,23,FALSE))</f>
        <v>-</v>
      </c>
      <c r="Z50" s="815" t="str">
        <f>IF(Z48="","",VLOOKUP(Z48,'(参考様式９関係)【記載例】シフト記号表'!$D$6:$Z$47,23,FALSE))</f>
        <v/>
      </c>
      <c r="AA50" s="829" t="str">
        <f>IF(AA48="","",VLOOKUP(AA48,'(参考様式９関係)【記載例】シフト記号表'!$D$6:$Z$47,23,FALSE))</f>
        <v/>
      </c>
      <c r="AB50" s="805" t="str">
        <f>IF(AB48="","",VLOOKUP(AB48,'(参考様式９関係)【記載例】シフト記号表'!$D$6:$Z$47,23,FALSE))</f>
        <v/>
      </c>
      <c r="AC50" s="815" t="str">
        <f>IF(AC48="","",VLOOKUP(AC48,'(参考様式９関係)【記載例】シフト記号表'!$D$6:$Z$47,23,FALSE))</f>
        <v/>
      </c>
      <c r="AD50" s="815" t="str">
        <f>IF(AD48="","",VLOOKUP(AD48,'(参考様式９関係)【記載例】シフト記号表'!$D$6:$Z$47,23,FALSE))</f>
        <v/>
      </c>
      <c r="AE50" s="815" t="str">
        <f>IF(AE48="","",VLOOKUP(AE48,'(参考様式９関係)【記載例】シフト記号表'!$D$6:$Z$47,23,FALSE))</f>
        <v>-</v>
      </c>
      <c r="AF50" s="815" t="str">
        <f>IF(AF48="","",VLOOKUP(AF48,'(参考様式９関係)【記載例】シフト記号表'!$D$6:$Z$47,23,FALSE))</f>
        <v>-</v>
      </c>
      <c r="AG50" s="815" t="str">
        <f>IF(AG48="","",VLOOKUP(AG48,'(参考様式９関係)【記載例】シフト記号表'!$D$6:$Z$47,23,FALSE))</f>
        <v/>
      </c>
      <c r="AH50" s="829" t="str">
        <f>IF(AH48="","",VLOOKUP(AH48,'(参考様式９関係)【記載例】シフト記号表'!$D$6:$Z$47,23,FALSE))</f>
        <v/>
      </c>
      <c r="AI50" s="805" t="str">
        <f>IF(AI48="","",VLOOKUP(AI48,'(参考様式９関係)【記載例】シフト記号表'!$D$6:$Z$47,23,FALSE))</f>
        <v/>
      </c>
      <c r="AJ50" s="815" t="str">
        <f>IF(AJ48="","",VLOOKUP(AJ48,'(参考様式９関係)【記載例】シフト記号表'!$D$6:$Z$47,23,FALSE))</f>
        <v/>
      </c>
      <c r="AK50" s="815" t="str">
        <f>IF(AK48="","",VLOOKUP(AK48,'(参考様式９関係)【記載例】シフト記号表'!$D$6:$Z$47,23,FALSE))</f>
        <v/>
      </c>
      <c r="AL50" s="815" t="str">
        <f>IF(AL48="","",VLOOKUP(AL48,'(参考様式９関係)【記載例】シフト記号表'!$D$6:$Z$47,23,FALSE))</f>
        <v>-</v>
      </c>
      <c r="AM50" s="815" t="str">
        <f>IF(AM48="","",VLOOKUP(AM48,'(参考様式９関係)【記載例】シフト記号表'!$D$6:$Z$47,23,FALSE))</f>
        <v>-</v>
      </c>
      <c r="AN50" s="815" t="str">
        <f>IF(AN48="","",VLOOKUP(AN48,'(参考様式９関係)【記載例】シフト記号表'!$D$6:$Z$47,23,FALSE))</f>
        <v/>
      </c>
      <c r="AO50" s="829" t="str">
        <f>IF(AO48="","",VLOOKUP(AO48,'(参考様式９関係)【記載例】シフト記号表'!$D$6:$Z$47,23,FALSE))</f>
        <v/>
      </c>
      <c r="AP50" s="805" t="str">
        <f>IF(AP48="","",VLOOKUP(AP48,'(参考様式９関係)【記載例】シフト記号表'!$D$6:$Z$47,23,FALSE))</f>
        <v/>
      </c>
      <c r="AQ50" s="815" t="str">
        <f>IF(AQ48="","",VLOOKUP(AQ48,'(参考様式９関係)【記載例】シフト記号表'!$D$6:$Z$47,23,FALSE))</f>
        <v/>
      </c>
      <c r="AR50" s="815" t="str">
        <f>IF(AR48="","",VLOOKUP(AR48,'(参考様式９関係)【記載例】シフト記号表'!$D$6:$Z$47,23,FALSE))</f>
        <v/>
      </c>
      <c r="AS50" s="815" t="str">
        <f>IF(AS48="","",VLOOKUP(AS48,'(参考様式９関係)【記載例】シフト記号表'!$D$6:$Z$47,23,FALSE))</f>
        <v>-</v>
      </c>
      <c r="AT50" s="815" t="str">
        <f>IF(AT48="","",VLOOKUP(AT48,'(参考様式９関係)【記載例】シフト記号表'!$D$6:$Z$47,23,FALSE))</f>
        <v>-</v>
      </c>
      <c r="AU50" s="815" t="str">
        <f>IF(AU48="","",VLOOKUP(AU48,'(参考様式９関係)【記載例】シフト記号表'!$D$6:$Z$47,23,FALSE))</f>
        <v/>
      </c>
      <c r="AV50" s="829" t="str">
        <f>IF(AV48="","",VLOOKUP(AV48,'(参考様式９関係)【記載例】シフト記号表'!$D$6:$Z$47,23,FALSE))</f>
        <v/>
      </c>
      <c r="AW50" s="805" t="str">
        <f>IF(AW48="","",VLOOKUP(AW48,'(参考様式９関係)【記載例】シフト記号表'!$D$6:$Z$47,23,FALSE))</f>
        <v/>
      </c>
      <c r="AX50" s="815" t="str">
        <f>IF(AX48="","",VLOOKUP(AX48,'(参考様式９関係)【記載例】シフト記号表'!$D$6:$Z$47,23,FALSE))</f>
        <v/>
      </c>
      <c r="AY50" s="815" t="str">
        <f>IF(AY48="","",VLOOKUP(AY48,'(参考様式９関係)【記載例】シフト記号表'!$D$6:$Z$47,23,FALSE))</f>
        <v/>
      </c>
      <c r="AZ50" s="872">
        <f>IF($BC$3="４週",SUM(U50:AV50),IF($BC$3="暦月",SUM(U50:AY50),""))</f>
        <v>0</v>
      </c>
      <c r="BA50" s="885"/>
      <c r="BB50" s="899">
        <f>IF($BC$3="４週",AZ50/4,IF($BC$3="暦月",(AZ50/($BC$8/7)),""))</f>
        <v>0</v>
      </c>
      <c r="BC50" s="885"/>
      <c r="BD50" s="915"/>
      <c r="BE50" s="919"/>
      <c r="BF50" s="919"/>
      <c r="BG50" s="919"/>
      <c r="BH50" s="925"/>
    </row>
    <row r="51" spans="2:60" ht="20.25" customHeight="1">
      <c r="B51" s="667"/>
      <c r="C51" s="683" t="s">
        <v>629</v>
      </c>
      <c r="D51" s="697"/>
      <c r="E51" s="705"/>
      <c r="F51" s="703"/>
      <c r="G51" s="711"/>
      <c r="H51" s="725" t="s">
        <v>631</v>
      </c>
      <c r="I51" s="733" t="s">
        <v>632</v>
      </c>
      <c r="J51" s="739"/>
      <c r="K51" s="739"/>
      <c r="L51" s="713"/>
      <c r="M51" s="745" t="s">
        <v>640</v>
      </c>
      <c r="N51" s="750"/>
      <c r="O51" s="755"/>
      <c r="P51" s="560" t="s">
        <v>599</v>
      </c>
      <c r="Q51" s="265"/>
      <c r="R51" s="265"/>
      <c r="S51" s="776"/>
      <c r="T51" s="791"/>
      <c r="U51" s="806"/>
      <c r="V51" s="816"/>
      <c r="W51" s="816"/>
      <c r="X51" s="816" t="s">
        <v>655</v>
      </c>
      <c r="Y51" s="816"/>
      <c r="Z51" s="816" t="s">
        <v>655</v>
      </c>
      <c r="AA51" s="830" t="s">
        <v>655</v>
      </c>
      <c r="AB51" s="806"/>
      <c r="AC51" s="816"/>
      <c r="AD51" s="816"/>
      <c r="AE51" s="816" t="s">
        <v>655</v>
      </c>
      <c r="AF51" s="816"/>
      <c r="AG51" s="816" t="s">
        <v>655</v>
      </c>
      <c r="AH51" s="830" t="s">
        <v>655</v>
      </c>
      <c r="AI51" s="806"/>
      <c r="AJ51" s="816"/>
      <c r="AK51" s="816"/>
      <c r="AL51" s="816" t="s">
        <v>655</v>
      </c>
      <c r="AM51" s="816"/>
      <c r="AN51" s="816" t="s">
        <v>655</v>
      </c>
      <c r="AO51" s="830" t="s">
        <v>655</v>
      </c>
      <c r="AP51" s="806"/>
      <c r="AQ51" s="816"/>
      <c r="AR51" s="816"/>
      <c r="AS51" s="816" t="s">
        <v>655</v>
      </c>
      <c r="AT51" s="816"/>
      <c r="AU51" s="816" t="s">
        <v>655</v>
      </c>
      <c r="AV51" s="830" t="s">
        <v>655</v>
      </c>
      <c r="AW51" s="806"/>
      <c r="AX51" s="816"/>
      <c r="AY51" s="816"/>
      <c r="AZ51" s="873"/>
      <c r="BA51" s="886"/>
      <c r="BB51" s="900"/>
      <c r="BC51" s="886"/>
      <c r="BD51" s="916"/>
      <c r="BE51" s="920"/>
      <c r="BF51" s="920"/>
      <c r="BG51" s="920"/>
      <c r="BH51" s="926"/>
    </row>
    <row r="52" spans="2:60" ht="20.25" customHeight="1">
      <c r="B52" s="665">
        <f>B49+1</f>
        <v>11</v>
      </c>
      <c r="C52" s="681"/>
      <c r="D52" s="695"/>
      <c r="E52" s="703"/>
      <c r="F52" s="703" t="str">
        <f>C51</f>
        <v>介護従業者</v>
      </c>
      <c r="G52" s="711"/>
      <c r="H52" s="722"/>
      <c r="I52" s="731"/>
      <c r="J52" s="737"/>
      <c r="K52" s="737"/>
      <c r="L52" s="711"/>
      <c r="M52" s="743"/>
      <c r="N52" s="748"/>
      <c r="O52" s="753"/>
      <c r="P52" s="759" t="s">
        <v>600</v>
      </c>
      <c r="Q52" s="765"/>
      <c r="R52" s="765"/>
      <c r="S52" s="773"/>
      <c r="T52" s="786"/>
      <c r="U52" s="804" t="str">
        <f>IF(U51="","",VLOOKUP(U51,'(参考様式９関係)【記載例】シフト記号表'!$D$6:$X$47,21,FALSE))</f>
        <v/>
      </c>
      <c r="V52" s="814" t="str">
        <f>IF(V51="","",VLOOKUP(V51,'(参考様式９関係)【記載例】シフト記号表'!$D$6:$X$47,21,FALSE))</f>
        <v/>
      </c>
      <c r="W52" s="814" t="str">
        <f>IF(W51="","",VLOOKUP(W51,'(参考様式９関係)【記載例】シフト記号表'!$D$6:$X$47,21,FALSE))</f>
        <v/>
      </c>
      <c r="X52" s="814">
        <f>IF(X51="","",VLOOKUP(X51,'(参考様式９関係)【記載例】シフト記号表'!$D$6:$X$47,21,FALSE))</f>
        <v>5.9999999999999982</v>
      </c>
      <c r="Y52" s="814" t="str">
        <f>IF(Y51="","",VLOOKUP(Y51,'(参考様式９関係)【記載例】シフト記号表'!$D$6:$X$47,21,FALSE))</f>
        <v/>
      </c>
      <c r="Z52" s="814">
        <f>IF(Z51="","",VLOOKUP(Z51,'(参考様式９関係)【記載例】シフト記号表'!$D$6:$X$47,21,FALSE))</f>
        <v>5.9999999999999982</v>
      </c>
      <c r="AA52" s="828">
        <f>IF(AA51="","",VLOOKUP(AA51,'(参考様式９関係)【記載例】シフト記号表'!$D$6:$X$47,21,FALSE))</f>
        <v>5.9999999999999982</v>
      </c>
      <c r="AB52" s="804" t="str">
        <f>IF(AB51="","",VLOOKUP(AB51,'(参考様式９関係)【記載例】シフト記号表'!$D$6:$X$47,21,FALSE))</f>
        <v/>
      </c>
      <c r="AC52" s="814" t="str">
        <f>IF(AC51="","",VLOOKUP(AC51,'(参考様式９関係)【記載例】シフト記号表'!$D$6:$X$47,21,FALSE))</f>
        <v/>
      </c>
      <c r="AD52" s="814" t="str">
        <f>IF(AD51="","",VLOOKUP(AD51,'(参考様式９関係)【記載例】シフト記号表'!$D$6:$X$47,21,FALSE))</f>
        <v/>
      </c>
      <c r="AE52" s="814">
        <f>IF(AE51="","",VLOOKUP(AE51,'(参考様式９関係)【記載例】シフト記号表'!$D$6:$X$47,21,FALSE))</f>
        <v>5.9999999999999982</v>
      </c>
      <c r="AF52" s="814" t="str">
        <f>IF(AF51="","",VLOOKUP(AF51,'(参考様式９関係)【記載例】シフト記号表'!$D$6:$X$47,21,FALSE))</f>
        <v/>
      </c>
      <c r="AG52" s="814">
        <f>IF(AG51="","",VLOOKUP(AG51,'(参考様式９関係)【記載例】シフト記号表'!$D$6:$X$47,21,FALSE))</f>
        <v>5.9999999999999982</v>
      </c>
      <c r="AH52" s="828">
        <f>IF(AH51="","",VLOOKUP(AH51,'(参考様式９関係)【記載例】シフト記号表'!$D$6:$X$47,21,FALSE))</f>
        <v>5.9999999999999982</v>
      </c>
      <c r="AI52" s="804" t="str">
        <f>IF(AI51="","",VLOOKUP(AI51,'(参考様式９関係)【記載例】シフト記号表'!$D$6:$X$47,21,FALSE))</f>
        <v/>
      </c>
      <c r="AJ52" s="814" t="str">
        <f>IF(AJ51="","",VLOOKUP(AJ51,'(参考様式９関係)【記載例】シフト記号表'!$D$6:$X$47,21,FALSE))</f>
        <v/>
      </c>
      <c r="AK52" s="814" t="str">
        <f>IF(AK51="","",VLOOKUP(AK51,'(参考様式９関係)【記載例】シフト記号表'!$D$6:$X$47,21,FALSE))</f>
        <v/>
      </c>
      <c r="AL52" s="814">
        <f>IF(AL51="","",VLOOKUP(AL51,'(参考様式９関係)【記載例】シフト記号表'!$D$6:$X$47,21,FALSE))</f>
        <v>5.9999999999999982</v>
      </c>
      <c r="AM52" s="814" t="str">
        <f>IF(AM51="","",VLOOKUP(AM51,'(参考様式９関係)【記載例】シフト記号表'!$D$6:$X$47,21,FALSE))</f>
        <v/>
      </c>
      <c r="AN52" s="814">
        <f>IF(AN51="","",VLOOKUP(AN51,'(参考様式９関係)【記載例】シフト記号表'!$D$6:$X$47,21,FALSE))</f>
        <v>5.9999999999999982</v>
      </c>
      <c r="AO52" s="828">
        <f>IF(AO51="","",VLOOKUP(AO51,'(参考様式９関係)【記載例】シフト記号表'!$D$6:$X$47,21,FALSE))</f>
        <v>5.9999999999999982</v>
      </c>
      <c r="AP52" s="804" t="str">
        <f>IF(AP51="","",VLOOKUP(AP51,'(参考様式９関係)【記載例】シフト記号表'!$D$6:$X$47,21,FALSE))</f>
        <v/>
      </c>
      <c r="AQ52" s="814" t="str">
        <f>IF(AQ51="","",VLOOKUP(AQ51,'(参考様式９関係)【記載例】シフト記号表'!$D$6:$X$47,21,FALSE))</f>
        <v/>
      </c>
      <c r="AR52" s="814" t="str">
        <f>IF(AR51="","",VLOOKUP(AR51,'(参考様式９関係)【記載例】シフト記号表'!$D$6:$X$47,21,FALSE))</f>
        <v/>
      </c>
      <c r="AS52" s="814">
        <f>IF(AS51="","",VLOOKUP(AS51,'(参考様式９関係)【記載例】シフト記号表'!$D$6:$X$47,21,FALSE))</f>
        <v>5.9999999999999982</v>
      </c>
      <c r="AT52" s="814" t="str">
        <f>IF(AT51="","",VLOOKUP(AT51,'(参考様式９関係)【記載例】シフト記号表'!$D$6:$X$47,21,FALSE))</f>
        <v/>
      </c>
      <c r="AU52" s="814">
        <f>IF(AU51="","",VLOOKUP(AU51,'(参考様式９関係)【記載例】シフト記号表'!$D$6:$X$47,21,FALSE))</f>
        <v>5.9999999999999982</v>
      </c>
      <c r="AV52" s="828">
        <f>IF(AV51="","",VLOOKUP(AV51,'(参考様式９関係)【記載例】シフト記号表'!$D$6:$X$47,21,FALSE))</f>
        <v>5.9999999999999982</v>
      </c>
      <c r="AW52" s="804" t="str">
        <f>IF(AW51="","",VLOOKUP(AW51,'(参考様式９関係)【記載例】シフト記号表'!$D$6:$X$47,21,FALSE))</f>
        <v/>
      </c>
      <c r="AX52" s="814" t="str">
        <f>IF(AX51="","",VLOOKUP(AX51,'(参考様式９関係)【記載例】シフト記号表'!$D$6:$X$47,21,FALSE))</f>
        <v/>
      </c>
      <c r="AY52" s="814" t="str">
        <f>IF(AY51="","",VLOOKUP(AY51,'(参考様式９関係)【記載例】シフト記号表'!$D$6:$X$47,21,FALSE))</f>
        <v/>
      </c>
      <c r="AZ52" s="871">
        <f>IF($BC$3="４週",SUM(U52:AV52),IF($BC$3="暦月",SUM(U52:AY52),""))</f>
        <v>71.999999999999986</v>
      </c>
      <c r="BA52" s="884"/>
      <c r="BB52" s="898">
        <f>IF($BC$3="４週",AZ52/4,IF($BC$3="暦月",(AZ52/($BC$8/7)),""))</f>
        <v>17.999999999999996</v>
      </c>
      <c r="BC52" s="884"/>
      <c r="BD52" s="914"/>
      <c r="BE52" s="918"/>
      <c r="BF52" s="918"/>
      <c r="BG52" s="918"/>
      <c r="BH52" s="924"/>
    </row>
    <row r="53" spans="2:60" ht="20.25" customHeight="1">
      <c r="B53" s="666"/>
      <c r="C53" s="682"/>
      <c r="D53" s="696"/>
      <c r="E53" s="704"/>
      <c r="F53" s="704"/>
      <c r="G53" s="712" t="str">
        <f>C51</f>
        <v>介護従業者</v>
      </c>
      <c r="H53" s="723"/>
      <c r="I53" s="732"/>
      <c r="J53" s="738"/>
      <c r="K53" s="738"/>
      <c r="L53" s="712"/>
      <c r="M53" s="744"/>
      <c r="N53" s="749"/>
      <c r="O53" s="754"/>
      <c r="P53" s="761" t="s">
        <v>47</v>
      </c>
      <c r="Q53" s="767"/>
      <c r="R53" s="767"/>
      <c r="S53" s="778"/>
      <c r="T53" s="792"/>
      <c r="U53" s="805" t="str">
        <f>IF(U51="","",VLOOKUP(U51,'(参考様式９関係)【記載例】シフト記号表'!$D$6:$Z$47,23,FALSE))</f>
        <v/>
      </c>
      <c r="V53" s="815" t="str">
        <f>IF(V51="","",VLOOKUP(V51,'(参考様式９関係)【記載例】シフト記号表'!$D$6:$Z$47,23,FALSE))</f>
        <v/>
      </c>
      <c r="W53" s="815" t="str">
        <f>IF(W51="","",VLOOKUP(W51,'(参考様式９関係)【記載例】シフト記号表'!$D$6:$Z$47,23,FALSE))</f>
        <v/>
      </c>
      <c r="X53" s="815" t="str">
        <f>IF(X51="","",VLOOKUP(X51,'(参考様式９関係)【記載例】シフト記号表'!$D$6:$Z$47,23,FALSE))</f>
        <v>-</v>
      </c>
      <c r="Y53" s="815" t="str">
        <f>IF(Y51="","",VLOOKUP(Y51,'(参考様式９関係)【記載例】シフト記号表'!$D$6:$Z$47,23,FALSE))</f>
        <v/>
      </c>
      <c r="Z53" s="815" t="str">
        <f>IF(Z51="","",VLOOKUP(Z51,'(参考様式９関係)【記載例】シフト記号表'!$D$6:$Z$47,23,FALSE))</f>
        <v>-</v>
      </c>
      <c r="AA53" s="829" t="str">
        <f>IF(AA51="","",VLOOKUP(AA51,'(参考様式９関係)【記載例】シフト記号表'!$D$6:$Z$47,23,FALSE))</f>
        <v>-</v>
      </c>
      <c r="AB53" s="805" t="str">
        <f>IF(AB51="","",VLOOKUP(AB51,'(参考様式９関係)【記載例】シフト記号表'!$D$6:$Z$47,23,FALSE))</f>
        <v/>
      </c>
      <c r="AC53" s="815" t="str">
        <f>IF(AC51="","",VLOOKUP(AC51,'(参考様式９関係)【記載例】シフト記号表'!$D$6:$Z$47,23,FALSE))</f>
        <v/>
      </c>
      <c r="AD53" s="815" t="str">
        <f>IF(AD51="","",VLOOKUP(AD51,'(参考様式９関係)【記載例】シフト記号表'!$D$6:$Z$47,23,FALSE))</f>
        <v/>
      </c>
      <c r="AE53" s="815" t="str">
        <f>IF(AE51="","",VLOOKUP(AE51,'(参考様式９関係)【記載例】シフト記号表'!$D$6:$Z$47,23,FALSE))</f>
        <v>-</v>
      </c>
      <c r="AF53" s="815" t="str">
        <f>IF(AF51="","",VLOOKUP(AF51,'(参考様式９関係)【記載例】シフト記号表'!$D$6:$Z$47,23,FALSE))</f>
        <v/>
      </c>
      <c r="AG53" s="815" t="str">
        <f>IF(AG51="","",VLOOKUP(AG51,'(参考様式９関係)【記載例】シフト記号表'!$D$6:$Z$47,23,FALSE))</f>
        <v>-</v>
      </c>
      <c r="AH53" s="829" t="str">
        <f>IF(AH51="","",VLOOKUP(AH51,'(参考様式９関係)【記載例】シフト記号表'!$D$6:$Z$47,23,FALSE))</f>
        <v>-</v>
      </c>
      <c r="AI53" s="805" t="str">
        <f>IF(AI51="","",VLOOKUP(AI51,'(参考様式９関係)【記載例】シフト記号表'!$D$6:$Z$47,23,FALSE))</f>
        <v/>
      </c>
      <c r="AJ53" s="815" t="str">
        <f>IF(AJ51="","",VLOOKUP(AJ51,'(参考様式９関係)【記載例】シフト記号表'!$D$6:$Z$47,23,FALSE))</f>
        <v/>
      </c>
      <c r="AK53" s="815" t="str">
        <f>IF(AK51="","",VLOOKUP(AK51,'(参考様式９関係)【記載例】シフト記号表'!$D$6:$Z$47,23,FALSE))</f>
        <v/>
      </c>
      <c r="AL53" s="815" t="str">
        <f>IF(AL51="","",VLOOKUP(AL51,'(参考様式９関係)【記載例】シフト記号表'!$D$6:$Z$47,23,FALSE))</f>
        <v>-</v>
      </c>
      <c r="AM53" s="815" t="str">
        <f>IF(AM51="","",VLOOKUP(AM51,'(参考様式９関係)【記載例】シフト記号表'!$D$6:$Z$47,23,FALSE))</f>
        <v/>
      </c>
      <c r="AN53" s="815" t="str">
        <f>IF(AN51="","",VLOOKUP(AN51,'(参考様式９関係)【記載例】シフト記号表'!$D$6:$Z$47,23,FALSE))</f>
        <v>-</v>
      </c>
      <c r="AO53" s="829" t="str">
        <f>IF(AO51="","",VLOOKUP(AO51,'(参考様式９関係)【記載例】シフト記号表'!$D$6:$Z$47,23,FALSE))</f>
        <v>-</v>
      </c>
      <c r="AP53" s="805" t="str">
        <f>IF(AP51="","",VLOOKUP(AP51,'(参考様式９関係)【記載例】シフト記号表'!$D$6:$Z$47,23,FALSE))</f>
        <v/>
      </c>
      <c r="AQ53" s="815" t="str">
        <f>IF(AQ51="","",VLOOKUP(AQ51,'(参考様式９関係)【記載例】シフト記号表'!$D$6:$Z$47,23,FALSE))</f>
        <v/>
      </c>
      <c r="AR53" s="815" t="str">
        <f>IF(AR51="","",VLOOKUP(AR51,'(参考様式９関係)【記載例】シフト記号表'!$D$6:$Z$47,23,FALSE))</f>
        <v/>
      </c>
      <c r="AS53" s="815" t="str">
        <f>IF(AS51="","",VLOOKUP(AS51,'(参考様式９関係)【記載例】シフト記号表'!$D$6:$Z$47,23,FALSE))</f>
        <v>-</v>
      </c>
      <c r="AT53" s="815" t="str">
        <f>IF(AT51="","",VLOOKUP(AT51,'(参考様式９関係)【記載例】シフト記号表'!$D$6:$Z$47,23,FALSE))</f>
        <v/>
      </c>
      <c r="AU53" s="815" t="str">
        <f>IF(AU51="","",VLOOKUP(AU51,'(参考様式９関係)【記載例】シフト記号表'!$D$6:$Z$47,23,FALSE))</f>
        <v>-</v>
      </c>
      <c r="AV53" s="829" t="str">
        <f>IF(AV51="","",VLOOKUP(AV51,'(参考様式９関係)【記載例】シフト記号表'!$D$6:$Z$47,23,FALSE))</f>
        <v>-</v>
      </c>
      <c r="AW53" s="805" t="str">
        <f>IF(AW51="","",VLOOKUP(AW51,'(参考様式９関係)【記載例】シフト記号表'!$D$6:$Z$47,23,FALSE))</f>
        <v/>
      </c>
      <c r="AX53" s="815" t="str">
        <f>IF(AX51="","",VLOOKUP(AX51,'(参考様式９関係)【記載例】シフト記号表'!$D$6:$Z$47,23,FALSE))</f>
        <v/>
      </c>
      <c r="AY53" s="815" t="str">
        <f>IF(AY51="","",VLOOKUP(AY51,'(参考様式９関係)【記載例】シフト記号表'!$D$6:$Z$47,23,FALSE))</f>
        <v/>
      </c>
      <c r="AZ53" s="872">
        <f>IF($BC$3="４週",SUM(U53:AV53),IF($BC$3="暦月",SUM(U53:AY53),""))</f>
        <v>0</v>
      </c>
      <c r="BA53" s="885"/>
      <c r="BB53" s="899">
        <f>IF($BC$3="４週",AZ53/4,IF($BC$3="暦月",(AZ53/($BC$8/7)),""))</f>
        <v>0</v>
      </c>
      <c r="BC53" s="885"/>
      <c r="BD53" s="915"/>
      <c r="BE53" s="919"/>
      <c r="BF53" s="919"/>
      <c r="BG53" s="919"/>
      <c r="BH53" s="925"/>
    </row>
    <row r="54" spans="2:60" ht="20.25" customHeight="1">
      <c r="B54" s="667"/>
      <c r="C54" s="683" t="s">
        <v>629</v>
      </c>
      <c r="D54" s="697"/>
      <c r="E54" s="705"/>
      <c r="F54" s="703"/>
      <c r="G54" s="711"/>
      <c r="H54" s="725" t="s">
        <v>631</v>
      </c>
      <c r="I54" s="733" t="s">
        <v>163</v>
      </c>
      <c r="J54" s="739"/>
      <c r="K54" s="739"/>
      <c r="L54" s="713"/>
      <c r="M54" s="745" t="s">
        <v>642</v>
      </c>
      <c r="N54" s="750"/>
      <c r="O54" s="755"/>
      <c r="P54" s="560" t="s">
        <v>599</v>
      </c>
      <c r="Q54" s="265"/>
      <c r="R54" s="265"/>
      <c r="S54" s="776"/>
      <c r="T54" s="791"/>
      <c r="U54" s="806"/>
      <c r="V54" s="816" t="s">
        <v>646</v>
      </c>
      <c r="W54" s="816"/>
      <c r="X54" s="816"/>
      <c r="Y54" s="816" t="s">
        <v>646</v>
      </c>
      <c r="Z54" s="816"/>
      <c r="AA54" s="830"/>
      <c r="AB54" s="806"/>
      <c r="AC54" s="816" t="s">
        <v>646</v>
      </c>
      <c r="AD54" s="816"/>
      <c r="AE54" s="816"/>
      <c r="AF54" s="816" t="s">
        <v>646</v>
      </c>
      <c r="AG54" s="816"/>
      <c r="AH54" s="830"/>
      <c r="AI54" s="806"/>
      <c r="AJ54" s="816" t="s">
        <v>646</v>
      </c>
      <c r="AK54" s="816"/>
      <c r="AL54" s="816"/>
      <c r="AM54" s="816" t="s">
        <v>646</v>
      </c>
      <c r="AN54" s="816"/>
      <c r="AO54" s="830"/>
      <c r="AP54" s="806"/>
      <c r="AQ54" s="816" t="s">
        <v>646</v>
      </c>
      <c r="AR54" s="816"/>
      <c r="AS54" s="816"/>
      <c r="AT54" s="816" t="s">
        <v>646</v>
      </c>
      <c r="AU54" s="816"/>
      <c r="AV54" s="830"/>
      <c r="AW54" s="806"/>
      <c r="AX54" s="816"/>
      <c r="AY54" s="816"/>
      <c r="AZ54" s="873"/>
      <c r="BA54" s="886"/>
      <c r="BB54" s="900"/>
      <c r="BC54" s="886"/>
      <c r="BD54" s="916"/>
      <c r="BE54" s="920"/>
      <c r="BF54" s="920"/>
      <c r="BG54" s="920"/>
      <c r="BH54" s="926"/>
    </row>
    <row r="55" spans="2:60" ht="20.25" customHeight="1">
      <c r="B55" s="665">
        <f>B52+1</f>
        <v>12</v>
      </c>
      <c r="C55" s="681"/>
      <c r="D55" s="695"/>
      <c r="E55" s="703"/>
      <c r="F55" s="703" t="str">
        <f>C54</f>
        <v>介護従業者</v>
      </c>
      <c r="G55" s="711"/>
      <c r="H55" s="722"/>
      <c r="I55" s="731"/>
      <c r="J55" s="737"/>
      <c r="K55" s="737"/>
      <c r="L55" s="711"/>
      <c r="M55" s="743"/>
      <c r="N55" s="748"/>
      <c r="O55" s="753"/>
      <c r="P55" s="759" t="s">
        <v>600</v>
      </c>
      <c r="Q55" s="765"/>
      <c r="R55" s="765"/>
      <c r="S55" s="773"/>
      <c r="T55" s="786"/>
      <c r="U55" s="804" t="str">
        <f>IF(U54="","",VLOOKUP(U54,'(参考様式９関係)【記載例】シフト記号表'!$D$6:$X$47,21,FALSE))</f>
        <v/>
      </c>
      <c r="V55" s="814">
        <f>IF(V54="","",VLOOKUP(V54,'(参考様式９関係)【記載例】シフト記号表'!$D$6:$X$47,21,FALSE))</f>
        <v>7.9999999999999982</v>
      </c>
      <c r="W55" s="814" t="str">
        <f>IF(W54="","",VLOOKUP(W54,'(参考様式９関係)【記載例】シフト記号表'!$D$6:$X$47,21,FALSE))</f>
        <v/>
      </c>
      <c r="X55" s="814" t="str">
        <f>IF(X54="","",VLOOKUP(X54,'(参考様式９関係)【記載例】シフト記号表'!$D$6:$X$47,21,FALSE))</f>
        <v/>
      </c>
      <c r="Y55" s="814">
        <f>IF(Y54="","",VLOOKUP(Y54,'(参考様式９関係)【記載例】シフト記号表'!$D$6:$X$47,21,FALSE))</f>
        <v>7.9999999999999982</v>
      </c>
      <c r="Z55" s="814" t="str">
        <f>IF(Z54="","",VLOOKUP(Z54,'(参考様式９関係)【記載例】シフト記号表'!$D$6:$X$47,21,FALSE))</f>
        <v/>
      </c>
      <c r="AA55" s="828" t="str">
        <f>IF(AA54="","",VLOOKUP(AA54,'(参考様式９関係)【記載例】シフト記号表'!$D$6:$X$47,21,FALSE))</f>
        <v/>
      </c>
      <c r="AB55" s="804" t="str">
        <f>IF(AB54="","",VLOOKUP(AB54,'(参考様式９関係)【記載例】シフト記号表'!$D$6:$X$47,21,FALSE))</f>
        <v/>
      </c>
      <c r="AC55" s="814">
        <f>IF(AC54="","",VLOOKUP(AC54,'(参考様式９関係)【記載例】シフト記号表'!$D$6:$X$47,21,FALSE))</f>
        <v>7.9999999999999982</v>
      </c>
      <c r="AD55" s="814" t="str">
        <f>IF(AD54="","",VLOOKUP(AD54,'(参考様式９関係)【記載例】シフト記号表'!$D$6:$X$47,21,FALSE))</f>
        <v/>
      </c>
      <c r="AE55" s="814" t="str">
        <f>IF(AE54="","",VLOOKUP(AE54,'(参考様式９関係)【記載例】シフト記号表'!$D$6:$X$47,21,FALSE))</f>
        <v/>
      </c>
      <c r="AF55" s="814">
        <f>IF(AF54="","",VLOOKUP(AF54,'(参考様式９関係)【記載例】シフト記号表'!$D$6:$X$47,21,FALSE))</f>
        <v>7.9999999999999982</v>
      </c>
      <c r="AG55" s="814" t="str">
        <f>IF(AG54="","",VLOOKUP(AG54,'(参考様式９関係)【記載例】シフト記号表'!$D$6:$X$47,21,FALSE))</f>
        <v/>
      </c>
      <c r="AH55" s="828" t="str">
        <f>IF(AH54="","",VLOOKUP(AH54,'(参考様式９関係)【記載例】シフト記号表'!$D$6:$X$47,21,FALSE))</f>
        <v/>
      </c>
      <c r="AI55" s="804" t="str">
        <f>IF(AI54="","",VLOOKUP(AI54,'(参考様式９関係)【記載例】シフト記号表'!$D$6:$X$47,21,FALSE))</f>
        <v/>
      </c>
      <c r="AJ55" s="814">
        <f>IF(AJ54="","",VLOOKUP(AJ54,'(参考様式９関係)【記載例】シフト記号表'!$D$6:$X$47,21,FALSE))</f>
        <v>7.9999999999999982</v>
      </c>
      <c r="AK55" s="814" t="str">
        <f>IF(AK54="","",VLOOKUP(AK54,'(参考様式９関係)【記載例】シフト記号表'!$D$6:$X$47,21,FALSE))</f>
        <v/>
      </c>
      <c r="AL55" s="814" t="str">
        <f>IF(AL54="","",VLOOKUP(AL54,'(参考様式９関係)【記載例】シフト記号表'!$D$6:$X$47,21,FALSE))</f>
        <v/>
      </c>
      <c r="AM55" s="814">
        <f>IF(AM54="","",VLOOKUP(AM54,'(参考様式９関係)【記載例】シフト記号表'!$D$6:$X$47,21,FALSE))</f>
        <v>7.9999999999999982</v>
      </c>
      <c r="AN55" s="814" t="str">
        <f>IF(AN54="","",VLOOKUP(AN54,'(参考様式９関係)【記載例】シフト記号表'!$D$6:$X$47,21,FALSE))</f>
        <v/>
      </c>
      <c r="AO55" s="828" t="str">
        <f>IF(AO54="","",VLOOKUP(AO54,'(参考様式９関係)【記載例】シフト記号表'!$D$6:$X$47,21,FALSE))</f>
        <v/>
      </c>
      <c r="AP55" s="804" t="str">
        <f>IF(AP54="","",VLOOKUP(AP54,'(参考様式９関係)【記載例】シフト記号表'!$D$6:$X$47,21,FALSE))</f>
        <v/>
      </c>
      <c r="AQ55" s="814">
        <f>IF(AQ54="","",VLOOKUP(AQ54,'(参考様式９関係)【記載例】シフト記号表'!$D$6:$X$47,21,FALSE))</f>
        <v>7.9999999999999982</v>
      </c>
      <c r="AR55" s="814" t="str">
        <f>IF(AR54="","",VLOOKUP(AR54,'(参考様式９関係)【記載例】シフト記号表'!$D$6:$X$47,21,FALSE))</f>
        <v/>
      </c>
      <c r="AS55" s="814" t="str">
        <f>IF(AS54="","",VLOOKUP(AS54,'(参考様式９関係)【記載例】シフト記号表'!$D$6:$X$47,21,FALSE))</f>
        <v/>
      </c>
      <c r="AT55" s="814">
        <f>IF(AT54="","",VLOOKUP(AT54,'(参考様式９関係)【記載例】シフト記号表'!$D$6:$X$47,21,FALSE))</f>
        <v>7.9999999999999982</v>
      </c>
      <c r="AU55" s="814" t="str">
        <f>IF(AU54="","",VLOOKUP(AU54,'(参考様式９関係)【記載例】シフト記号表'!$D$6:$X$47,21,FALSE))</f>
        <v/>
      </c>
      <c r="AV55" s="828" t="str">
        <f>IF(AV54="","",VLOOKUP(AV54,'(参考様式９関係)【記載例】シフト記号表'!$D$6:$X$47,21,FALSE))</f>
        <v/>
      </c>
      <c r="AW55" s="804" t="str">
        <f>IF(AW54="","",VLOOKUP(AW54,'(参考様式９関係)【記載例】シフト記号表'!$D$6:$X$47,21,FALSE))</f>
        <v/>
      </c>
      <c r="AX55" s="814" t="str">
        <f>IF(AX54="","",VLOOKUP(AX54,'(参考様式９関係)【記載例】シフト記号表'!$D$6:$X$47,21,FALSE))</f>
        <v/>
      </c>
      <c r="AY55" s="814" t="str">
        <f>IF(AY54="","",VLOOKUP(AY54,'(参考様式９関係)【記載例】シフト記号表'!$D$6:$X$47,21,FALSE))</f>
        <v/>
      </c>
      <c r="AZ55" s="871">
        <f>IF($BC$3="４週",SUM(U55:AV55),IF($BC$3="暦月",SUM(U55:AY55),""))</f>
        <v>63.999999999999993</v>
      </c>
      <c r="BA55" s="884"/>
      <c r="BB55" s="898">
        <f>IF($BC$3="４週",AZ55/4,IF($BC$3="暦月",(AZ55/($BC$8/7)),""))</f>
        <v>15.999999999999998</v>
      </c>
      <c r="BC55" s="884"/>
      <c r="BD55" s="914"/>
      <c r="BE55" s="918"/>
      <c r="BF55" s="918"/>
      <c r="BG55" s="918"/>
      <c r="BH55" s="924"/>
    </row>
    <row r="56" spans="2:60" ht="20.25" customHeight="1">
      <c r="B56" s="666"/>
      <c r="C56" s="682"/>
      <c r="D56" s="696"/>
      <c r="E56" s="704"/>
      <c r="F56" s="704"/>
      <c r="G56" s="712" t="str">
        <f>C54</f>
        <v>介護従業者</v>
      </c>
      <c r="H56" s="723"/>
      <c r="I56" s="732"/>
      <c r="J56" s="738"/>
      <c r="K56" s="738"/>
      <c r="L56" s="712"/>
      <c r="M56" s="744"/>
      <c r="N56" s="749"/>
      <c r="O56" s="754"/>
      <c r="P56" s="761" t="s">
        <v>47</v>
      </c>
      <c r="Q56" s="767"/>
      <c r="R56" s="767"/>
      <c r="S56" s="778"/>
      <c r="T56" s="792"/>
      <c r="U56" s="805" t="str">
        <f>IF(U54="","",VLOOKUP(U54,'(参考様式９関係)【記載例】シフト記号表'!$D$6:$Z$47,23,FALSE))</f>
        <v/>
      </c>
      <c r="V56" s="815" t="str">
        <f>IF(V54="","",VLOOKUP(V54,'(参考様式９関係)【記載例】シフト記号表'!$D$6:$Z$47,23,FALSE))</f>
        <v>-</v>
      </c>
      <c r="W56" s="815" t="str">
        <f>IF(W54="","",VLOOKUP(W54,'(参考様式９関係)【記載例】シフト記号表'!$D$6:$Z$47,23,FALSE))</f>
        <v/>
      </c>
      <c r="X56" s="815" t="str">
        <f>IF(X54="","",VLOOKUP(X54,'(参考様式９関係)【記載例】シフト記号表'!$D$6:$Z$47,23,FALSE))</f>
        <v/>
      </c>
      <c r="Y56" s="815" t="str">
        <f>IF(Y54="","",VLOOKUP(Y54,'(参考様式９関係)【記載例】シフト記号表'!$D$6:$Z$47,23,FALSE))</f>
        <v>-</v>
      </c>
      <c r="Z56" s="815" t="str">
        <f>IF(Z54="","",VLOOKUP(Z54,'(参考様式９関係)【記載例】シフト記号表'!$D$6:$Z$47,23,FALSE))</f>
        <v/>
      </c>
      <c r="AA56" s="829" t="str">
        <f>IF(AA54="","",VLOOKUP(AA54,'(参考様式９関係)【記載例】シフト記号表'!$D$6:$Z$47,23,FALSE))</f>
        <v/>
      </c>
      <c r="AB56" s="805" t="str">
        <f>IF(AB54="","",VLOOKUP(AB54,'(参考様式９関係)【記載例】シフト記号表'!$D$6:$Z$47,23,FALSE))</f>
        <v/>
      </c>
      <c r="AC56" s="815" t="str">
        <f>IF(AC54="","",VLOOKUP(AC54,'(参考様式９関係)【記載例】シフト記号表'!$D$6:$Z$47,23,FALSE))</f>
        <v>-</v>
      </c>
      <c r="AD56" s="815" t="str">
        <f>IF(AD54="","",VLOOKUP(AD54,'(参考様式９関係)【記載例】シフト記号表'!$D$6:$Z$47,23,FALSE))</f>
        <v/>
      </c>
      <c r="AE56" s="815" t="str">
        <f>IF(AE54="","",VLOOKUP(AE54,'(参考様式９関係)【記載例】シフト記号表'!$D$6:$Z$47,23,FALSE))</f>
        <v/>
      </c>
      <c r="AF56" s="815" t="str">
        <f>IF(AF54="","",VLOOKUP(AF54,'(参考様式９関係)【記載例】シフト記号表'!$D$6:$Z$47,23,FALSE))</f>
        <v>-</v>
      </c>
      <c r="AG56" s="815" t="str">
        <f>IF(AG54="","",VLOOKUP(AG54,'(参考様式９関係)【記載例】シフト記号表'!$D$6:$Z$47,23,FALSE))</f>
        <v/>
      </c>
      <c r="AH56" s="829" t="str">
        <f>IF(AH54="","",VLOOKUP(AH54,'(参考様式９関係)【記載例】シフト記号表'!$D$6:$Z$47,23,FALSE))</f>
        <v/>
      </c>
      <c r="AI56" s="805" t="str">
        <f>IF(AI54="","",VLOOKUP(AI54,'(参考様式９関係)【記載例】シフト記号表'!$D$6:$Z$47,23,FALSE))</f>
        <v/>
      </c>
      <c r="AJ56" s="815" t="str">
        <f>IF(AJ54="","",VLOOKUP(AJ54,'(参考様式９関係)【記載例】シフト記号表'!$D$6:$Z$47,23,FALSE))</f>
        <v>-</v>
      </c>
      <c r="AK56" s="815" t="str">
        <f>IF(AK54="","",VLOOKUP(AK54,'(参考様式９関係)【記載例】シフト記号表'!$D$6:$Z$47,23,FALSE))</f>
        <v/>
      </c>
      <c r="AL56" s="815" t="str">
        <f>IF(AL54="","",VLOOKUP(AL54,'(参考様式９関係)【記載例】シフト記号表'!$D$6:$Z$47,23,FALSE))</f>
        <v/>
      </c>
      <c r="AM56" s="815" t="str">
        <f>IF(AM54="","",VLOOKUP(AM54,'(参考様式９関係)【記載例】シフト記号表'!$D$6:$Z$47,23,FALSE))</f>
        <v>-</v>
      </c>
      <c r="AN56" s="815" t="str">
        <f>IF(AN54="","",VLOOKUP(AN54,'(参考様式９関係)【記載例】シフト記号表'!$D$6:$Z$47,23,FALSE))</f>
        <v/>
      </c>
      <c r="AO56" s="829" t="str">
        <f>IF(AO54="","",VLOOKUP(AO54,'(参考様式９関係)【記載例】シフト記号表'!$D$6:$Z$47,23,FALSE))</f>
        <v/>
      </c>
      <c r="AP56" s="805" t="str">
        <f>IF(AP54="","",VLOOKUP(AP54,'(参考様式９関係)【記載例】シフト記号表'!$D$6:$Z$47,23,FALSE))</f>
        <v/>
      </c>
      <c r="AQ56" s="815" t="str">
        <f>IF(AQ54="","",VLOOKUP(AQ54,'(参考様式９関係)【記載例】シフト記号表'!$D$6:$Z$47,23,FALSE))</f>
        <v>-</v>
      </c>
      <c r="AR56" s="815" t="str">
        <f>IF(AR54="","",VLOOKUP(AR54,'(参考様式９関係)【記載例】シフト記号表'!$D$6:$Z$47,23,FALSE))</f>
        <v/>
      </c>
      <c r="AS56" s="815" t="str">
        <f>IF(AS54="","",VLOOKUP(AS54,'(参考様式９関係)【記載例】シフト記号表'!$D$6:$Z$47,23,FALSE))</f>
        <v/>
      </c>
      <c r="AT56" s="815" t="str">
        <f>IF(AT54="","",VLOOKUP(AT54,'(参考様式９関係)【記載例】シフト記号表'!$D$6:$Z$47,23,FALSE))</f>
        <v>-</v>
      </c>
      <c r="AU56" s="815" t="str">
        <f>IF(AU54="","",VLOOKUP(AU54,'(参考様式９関係)【記載例】シフト記号表'!$D$6:$Z$47,23,FALSE))</f>
        <v/>
      </c>
      <c r="AV56" s="829" t="str">
        <f>IF(AV54="","",VLOOKUP(AV54,'(参考様式９関係)【記載例】シフト記号表'!$D$6:$Z$47,23,FALSE))</f>
        <v/>
      </c>
      <c r="AW56" s="805" t="str">
        <f>IF(AW54="","",VLOOKUP(AW54,'(参考様式９関係)【記載例】シフト記号表'!$D$6:$Z$47,23,FALSE))</f>
        <v/>
      </c>
      <c r="AX56" s="815" t="str">
        <f>IF(AX54="","",VLOOKUP(AX54,'(参考様式９関係)【記載例】シフト記号表'!$D$6:$Z$47,23,FALSE))</f>
        <v/>
      </c>
      <c r="AY56" s="815" t="str">
        <f>IF(AY54="","",VLOOKUP(AY54,'(参考様式９関係)【記載例】シフト記号表'!$D$6:$Z$47,23,FALSE))</f>
        <v/>
      </c>
      <c r="AZ56" s="872">
        <f>IF($BC$3="４週",SUM(U56:AV56),IF($BC$3="暦月",SUM(U56:AY56),""))</f>
        <v>0</v>
      </c>
      <c r="BA56" s="885"/>
      <c r="BB56" s="899">
        <f>IF($BC$3="４週",AZ56/4,IF($BC$3="暦月",(AZ56/($BC$8/7)),""))</f>
        <v>0</v>
      </c>
      <c r="BC56" s="885"/>
      <c r="BD56" s="915"/>
      <c r="BE56" s="919"/>
      <c r="BF56" s="919"/>
      <c r="BG56" s="919"/>
      <c r="BH56" s="925"/>
    </row>
    <row r="57" spans="2:60" ht="20.25" customHeight="1">
      <c r="B57" s="667"/>
      <c r="C57" s="683" t="s">
        <v>629</v>
      </c>
      <c r="D57" s="697"/>
      <c r="E57" s="705"/>
      <c r="F57" s="703"/>
      <c r="G57" s="711"/>
      <c r="H57" s="725" t="s">
        <v>631</v>
      </c>
      <c r="I57" s="733" t="s">
        <v>163</v>
      </c>
      <c r="J57" s="739"/>
      <c r="K57" s="739"/>
      <c r="L57" s="713"/>
      <c r="M57" s="745" t="s">
        <v>383</v>
      </c>
      <c r="N57" s="750"/>
      <c r="O57" s="755"/>
      <c r="P57" s="560" t="s">
        <v>599</v>
      </c>
      <c r="Q57" s="265"/>
      <c r="R57" s="265"/>
      <c r="S57" s="776"/>
      <c r="T57" s="791"/>
      <c r="U57" s="806" t="s">
        <v>77</v>
      </c>
      <c r="V57" s="816"/>
      <c r="W57" s="816" t="s">
        <v>77</v>
      </c>
      <c r="X57" s="816"/>
      <c r="Y57" s="816"/>
      <c r="Z57" s="816" t="s">
        <v>77</v>
      </c>
      <c r="AA57" s="830" t="s">
        <v>77</v>
      </c>
      <c r="AB57" s="806" t="s">
        <v>77</v>
      </c>
      <c r="AC57" s="816"/>
      <c r="AD57" s="816" t="s">
        <v>77</v>
      </c>
      <c r="AE57" s="816"/>
      <c r="AF57" s="816"/>
      <c r="AG57" s="816" t="s">
        <v>77</v>
      </c>
      <c r="AH57" s="830" t="s">
        <v>77</v>
      </c>
      <c r="AI57" s="806" t="s">
        <v>77</v>
      </c>
      <c r="AJ57" s="816"/>
      <c r="AK57" s="816" t="s">
        <v>77</v>
      </c>
      <c r="AL57" s="816"/>
      <c r="AM57" s="816"/>
      <c r="AN57" s="816" t="s">
        <v>77</v>
      </c>
      <c r="AO57" s="830" t="s">
        <v>77</v>
      </c>
      <c r="AP57" s="806" t="s">
        <v>77</v>
      </c>
      <c r="AQ57" s="816"/>
      <c r="AR57" s="816" t="s">
        <v>77</v>
      </c>
      <c r="AS57" s="816"/>
      <c r="AT57" s="816"/>
      <c r="AU57" s="816" t="s">
        <v>77</v>
      </c>
      <c r="AV57" s="830" t="s">
        <v>77</v>
      </c>
      <c r="AW57" s="806"/>
      <c r="AX57" s="816"/>
      <c r="AY57" s="816"/>
      <c r="AZ57" s="873"/>
      <c r="BA57" s="886"/>
      <c r="BB57" s="900"/>
      <c r="BC57" s="886"/>
      <c r="BD57" s="916"/>
      <c r="BE57" s="920"/>
      <c r="BF57" s="920"/>
      <c r="BG57" s="920"/>
      <c r="BH57" s="926"/>
    </row>
    <row r="58" spans="2:60" ht="20.25" customHeight="1">
      <c r="B58" s="665">
        <f>B55+1</f>
        <v>13</v>
      </c>
      <c r="C58" s="681"/>
      <c r="D58" s="695"/>
      <c r="E58" s="703"/>
      <c r="F58" s="703" t="str">
        <f>C57</f>
        <v>介護従業者</v>
      </c>
      <c r="G58" s="711"/>
      <c r="H58" s="722"/>
      <c r="I58" s="731"/>
      <c r="J58" s="737"/>
      <c r="K58" s="737"/>
      <c r="L58" s="711"/>
      <c r="M58" s="743"/>
      <c r="N58" s="748"/>
      <c r="O58" s="753"/>
      <c r="P58" s="759" t="s">
        <v>600</v>
      </c>
      <c r="Q58" s="765"/>
      <c r="R58" s="765"/>
      <c r="S58" s="773"/>
      <c r="T58" s="786"/>
      <c r="U58" s="804">
        <f>IF(U57="","",VLOOKUP(U57,'(参考様式９関係)【記載例】シフト記号表'!$D$6:$X$47,21,FALSE))</f>
        <v>6</v>
      </c>
      <c r="V58" s="814" t="str">
        <f>IF(V57="","",VLOOKUP(V57,'(参考様式９関係)【記載例】シフト記号表'!$D$6:$X$47,21,FALSE))</f>
        <v/>
      </c>
      <c r="W58" s="814">
        <f>IF(W57="","",VLOOKUP(W57,'(参考様式９関係)【記載例】シフト記号表'!$D$6:$X$47,21,FALSE))</f>
        <v>6</v>
      </c>
      <c r="X58" s="814" t="str">
        <f>IF(X57="","",VLOOKUP(X57,'(参考様式９関係)【記載例】シフト記号表'!$D$6:$X$47,21,FALSE))</f>
        <v/>
      </c>
      <c r="Y58" s="814" t="str">
        <f>IF(Y57="","",VLOOKUP(Y57,'(参考様式９関係)【記載例】シフト記号表'!$D$6:$X$47,21,FALSE))</f>
        <v/>
      </c>
      <c r="Z58" s="814">
        <f>IF(Z57="","",VLOOKUP(Z57,'(参考様式９関係)【記載例】シフト記号表'!$D$6:$X$47,21,FALSE))</f>
        <v>6</v>
      </c>
      <c r="AA58" s="828">
        <f>IF(AA57="","",VLOOKUP(AA57,'(参考様式９関係)【記載例】シフト記号表'!$D$6:$X$47,21,FALSE))</f>
        <v>6</v>
      </c>
      <c r="AB58" s="804">
        <f>IF(AB57="","",VLOOKUP(AB57,'(参考様式９関係)【記載例】シフト記号表'!$D$6:$X$47,21,FALSE))</f>
        <v>6</v>
      </c>
      <c r="AC58" s="814" t="str">
        <f>IF(AC57="","",VLOOKUP(AC57,'(参考様式９関係)【記載例】シフト記号表'!$D$6:$X$47,21,FALSE))</f>
        <v/>
      </c>
      <c r="AD58" s="814">
        <f>IF(AD57="","",VLOOKUP(AD57,'(参考様式９関係)【記載例】シフト記号表'!$D$6:$X$47,21,FALSE))</f>
        <v>6</v>
      </c>
      <c r="AE58" s="814" t="str">
        <f>IF(AE57="","",VLOOKUP(AE57,'(参考様式９関係)【記載例】シフト記号表'!$D$6:$X$47,21,FALSE))</f>
        <v/>
      </c>
      <c r="AF58" s="814" t="str">
        <f>IF(AF57="","",VLOOKUP(AF57,'(参考様式９関係)【記載例】シフト記号表'!$D$6:$X$47,21,FALSE))</f>
        <v/>
      </c>
      <c r="AG58" s="814">
        <f>IF(AG57="","",VLOOKUP(AG57,'(参考様式９関係)【記載例】シフト記号表'!$D$6:$X$47,21,FALSE))</f>
        <v>6</v>
      </c>
      <c r="AH58" s="828">
        <f>IF(AH57="","",VLOOKUP(AH57,'(参考様式９関係)【記載例】シフト記号表'!$D$6:$X$47,21,FALSE))</f>
        <v>6</v>
      </c>
      <c r="AI58" s="804">
        <f>IF(AI57="","",VLOOKUP(AI57,'(参考様式９関係)【記載例】シフト記号表'!$D$6:$X$47,21,FALSE))</f>
        <v>6</v>
      </c>
      <c r="AJ58" s="814" t="str">
        <f>IF(AJ57="","",VLOOKUP(AJ57,'(参考様式９関係)【記載例】シフト記号表'!$D$6:$X$47,21,FALSE))</f>
        <v/>
      </c>
      <c r="AK58" s="814">
        <f>IF(AK57="","",VLOOKUP(AK57,'(参考様式９関係)【記載例】シフト記号表'!$D$6:$X$47,21,FALSE))</f>
        <v>6</v>
      </c>
      <c r="AL58" s="814" t="str">
        <f>IF(AL57="","",VLOOKUP(AL57,'(参考様式９関係)【記載例】シフト記号表'!$D$6:$X$47,21,FALSE))</f>
        <v/>
      </c>
      <c r="AM58" s="814" t="str">
        <f>IF(AM57="","",VLOOKUP(AM57,'(参考様式９関係)【記載例】シフト記号表'!$D$6:$X$47,21,FALSE))</f>
        <v/>
      </c>
      <c r="AN58" s="814">
        <f>IF(AN57="","",VLOOKUP(AN57,'(参考様式９関係)【記載例】シフト記号表'!$D$6:$X$47,21,FALSE))</f>
        <v>6</v>
      </c>
      <c r="AO58" s="828">
        <f>IF(AO57="","",VLOOKUP(AO57,'(参考様式９関係)【記載例】シフト記号表'!$D$6:$X$47,21,FALSE))</f>
        <v>6</v>
      </c>
      <c r="AP58" s="804">
        <f>IF(AP57="","",VLOOKUP(AP57,'(参考様式９関係)【記載例】シフト記号表'!$D$6:$X$47,21,FALSE))</f>
        <v>6</v>
      </c>
      <c r="AQ58" s="814" t="str">
        <f>IF(AQ57="","",VLOOKUP(AQ57,'(参考様式９関係)【記載例】シフト記号表'!$D$6:$X$47,21,FALSE))</f>
        <v/>
      </c>
      <c r="AR58" s="814">
        <f>IF(AR57="","",VLOOKUP(AR57,'(参考様式９関係)【記載例】シフト記号表'!$D$6:$X$47,21,FALSE))</f>
        <v>6</v>
      </c>
      <c r="AS58" s="814" t="str">
        <f>IF(AS57="","",VLOOKUP(AS57,'(参考様式９関係)【記載例】シフト記号表'!$D$6:$X$47,21,FALSE))</f>
        <v/>
      </c>
      <c r="AT58" s="814" t="str">
        <f>IF(AT57="","",VLOOKUP(AT57,'(参考様式９関係)【記載例】シフト記号表'!$D$6:$X$47,21,FALSE))</f>
        <v/>
      </c>
      <c r="AU58" s="814">
        <f>IF(AU57="","",VLOOKUP(AU57,'(参考様式９関係)【記載例】シフト記号表'!$D$6:$X$47,21,FALSE))</f>
        <v>6</v>
      </c>
      <c r="AV58" s="828">
        <f>IF(AV57="","",VLOOKUP(AV57,'(参考様式９関係)【記載例】シフト記号表'!$D$6:$X$47,21,FALSE))</f>
        <v>6</v>
      </c>
      <c r="AW58" s="804" t="str">
        <f>IF(AW57="","",VLOOKUP(AW57,'(参考様式９関係)【記載例】シフト記号表'!$D$6:$X$47,21,FALSE))</f>
        <v/>
      </c>
      <c r="AX58" s="814" t="str">
        <f>IF(AX57="","",VLOOKUP(AX57,'(参考様式９関係)【記載例】シフト記号表'!$D$6:$X$47,21,FALSE))</f>
        <v/>
      </c>
      <c r="AY58" s="814" t="str">
        <f>IF(AY57="","",VLOOKUP(AY57,'(参考様式９関係)【記載例】シフト記号表'!$D$6:$X$47,21,FALSE))</f>
        <v/>
      </c>
      <c r="AZ58" s="871">
        <f>IF($BC$3="４週",SUM(U58:AV58),IF($BC$3="暦月",SUM(U58:AY58),""))</f>
        <v>96</v>
      </c>
      <c r="BA58" s="884"/>
      <c r="BB58" s="898">
        <f>IF($BC$3="４週",AZ58/4,IF($BC$3="暦月",(AZ58/($BC$8/7)),""))</f>
        <v>24</v>
      </c>
      <c r="BC58" s="884"/>
      <c r="BD58" s="914"/>
      <c r="BE58" s="918"/>
      <c r="BF58" s="918"/>
      <c r="BG58" s="918"/>
      <c r="BH58" s="924"/>
    </row>
    <row r="59" spans="2:60" ht="20.25" customHeight="1">
      <c r="B59" s="666"/>
      <c r="C59" s="682"/>
      <c r="D59" s="696"/>
      <c r="E59" s="704"/>
      <c r="F59" s="704"/>
      <c r="G59" s="712" t="str">
        <f>C57</f>
        <v>介護従業者</v>
      </c>
      <c r="H59" s="723"/>
      <c r="I59" s="732"/>
      <c r="J59" s="738"/>
      <c r="K59" s="738"/>
      <c r="L59" s="712"/>
      <c r="M59" s="744"/>
      <c r="N59" s="749"/>
      <c r="O59" s="754"/>
      <c r="P59" s="761" t="s">
        <v>47</v>
      </c>
      <c r="Q59" s="767"/>
      <c r="R59" s="767"/>
      <c r="S59" s="778"/>
      <c r="T59" s="792"/>
      <c r="U59" s="805" t="str">
        <f>IF(U57="","",VLOOKUP(U57,'(参考様式９関係)【記載例】シフト記号表'!$D$6:$Z$47,23,FALSE))</f>
        <v>-</v>
      </c>
      <c r="V59" s="815" t="str">
        <f>IF(V57="","",VLOOKUP(V57,'(参考様式９関係)【記載例】シフト記号表'!$D$6:$Z$47,23,FALSE))</f>
        <v/>
      </c>
      <c r="W59" s="815" t="str">
        <f>IF(W57="","",VLOOKUP(W57,'(参考様式９関係)【記載例】シフト記号表'!$D$6:$Z$47,23,FALSE))</f>
        <v>-</v>
      </c>
      <c r="X59" s="815" t="str">
        <f>IF(X57="","",VLOOKUP(X57,'(参考様式９関係)【記載例】シフト記号表'!$D$6:$Z$47,23,FALSE))</f>
        <v/>
      </c>
      <c r="Y59" s="815" t="str">
        <f>IF(Y57="","",VLOOKUP(Y57,'(参考様式９関係)【記載例】シフト記号表'!$D$6:$Z$47,23,FALSE))</f>
        <v/>
      </c>
      <c r="Z59" s="815" t="str">
        <f>IF(Z57="","",VLOOKUP(Z57,'(参考様式９関係)【記載例】シフト記号表'!$D$6:$Z$47,23,FALSE))</f>
        <v>-</v>
      </c>
      <c r="AA59" s="829" t="str">
        <f>IF(AA57="","",VLOOKUP(AA57,'(参考様式９関係)【記載例】シフト記号表'!$D$6:$Z$47,23,FALSE))</f>
        <v>-</v>
      </c>
      <c r="AB59" s="805" t="str">
        <f>IF(AB57="","",VLOOKUP(AB57,'(参考様式９関係)【記載例】シフト記号表'!$D$6:$Z$47,23,FALSE))</f>
        <v>-</v>
      </c>
      <c r="AC59" s="815" t="str">
        <f>IF(AC57="","",VLOOKUP(AC57,'(参考様式９関係)【記載例】シフト記号表'!$D$6:$Z$47,23,FALSE))</f>
        <v/>
      </c>
      <c r="AD59" s="815" t="str">
        <f>IF(AD57="","",VLOOKUP(AD57,'(参考様式９関係)【記載例】シフト記号表'!$D$6:$Z$47,23,FALSE))</f>
        <v>-</v>
      </c>
      <c r="AE59" s="815" t="str">
        <f>IF(AE57="","",VLOOKUP(AE57,'(参考様式９関係)【記載例】シフト記号表'!$D$6:$Z$47,23,FALSE))</f>
        <v/>
      </c>
      <c r="AF59" s="815" t="str">
        <f>IF(AF57="","",VLOOKUP(AF57,'(参考様式９関係)【記載例】シフト記号表'!$D$6:$Z$47,23,FALSE))</f>
        <v/>
      </c>
      <c r="AG59" s="815" t="str">
        <f>IF(AG57="","",VLOOKUP(AG57,'(参考様式９関係)【記載例】シフト記号表'!$D$6:$Z$47,23,FALSE))</f>
        <v>-</v>
      </c>
      <c r="AH59" s="829" t="str">
        <f>IF(AH57="","",VLOOKUP(AH57,'(参考様式９関係)【記載例】シフト記号表'!$D$6:$Z$47,23,FALSE))</f>
        <v>-</v>
      </c>
      <c r="AI59" s="805" t="str">
        <f>IF(AI57="","",VLOOKUP(AI57,'(参考様式９関係)【記載例】シフト記号表'!$D$6:$Z$47,23,FALSE))</f>
        <v>-</v>
      </c>
      <c r="AJ59" s="815" t="str">
        <f>IF(AJ57="","",VLOOKUP(AJ57,'(参考様式９関係)【記載例】シフト記号表'!$D$6:$Z$47,23,FALSE))</f>
        <v/>
      </c>
      <c r="AK59" s="815" t="str">
        <f>IF(AK57="","",VLOOKUP(AK57,'(参考様式９関係)【記載例】シフト記号表'!$D$6:$Z$47,23,FALSE))</f>
        <v>-</v>
      </c>
      <c r="AL59" s="815" t="str">
        <f>IF(AL57="","",VLOOKUP(AL57,'(参考様式９関係)【記載例】シフト記号表'!$D$6:$Z$47,23,FALSE))</f>
        <v/>
      </c>
      <c r="AM59" s="815" t="str">
        <f>IF(AM57="","",VLOOKUP(AM57,'(参考様式９関係)【記載例】シフト記号表'!$D$6:$Z$47,23,FALSE))</f>
        <v/>
      </c>
      <c r="AN59" s="815" t="str">
        <f>IF(AN57="","",VLOOKUP(AN57,'(参考様式９関係)【記載例】シフト記号表'!$D$6:$Z$47,23,FALSE))</f>
        <v>-</v>
      </c>
      <c r="AO59" s="829" t="str">
        <f>IF(AO57="","",VLOOKUP(AO57,'(参考様式９関係)【記載例】シフト記号表'!$D$6:$Z$47,23,FALSE))</f>
        <v>-</v>
      </c>
      <c r="AP59" s="805" t="str">
        <f>IF(AP57="","",VLOOKUP(AP57,'(参考様式９関係)【記載例】シフト記号表'!$D$6:$Z$47,23,FALSE))</f>
        <v>-</v>
      </c>
      <c r="AQ59" s="815" t="str">
        <f>IF(AQ57="","",VLOOKUP(AQ57,'(参考様式９関係)【記載例】シフト記号表'!$D$6:$Z$47,23,FALSE))</f>
        <v/>
      </c>
      <c r="AR59" s="815" t="str">
        <f>IF(AR57="","",VLOOKUP(AR57,'(参考様式９関係)【記載例】シフト記号表'!$D$6:$Z$47,23,FALSE))</f>
        <v>-</v>
      </c>
      <c r="AS59" s="815" t="str">
        <f>IF(AS57="","",VLOOKUP(AS57,'(参考様式９関係)【記載例】シフト記号表'!$D$6:$Z$47,23,FALSE))</f>
        <v/>
      </c>
      <c r="AT59" s="815" t="str">
        <f>IF(AT57="","",VLOOKUP(AT57,'(参考様式９関係)【記載例】シフト記号表'!$D$6:$Z$47,23,FALSE))</f>
        <v/>
      </c>
      <c r="AU59" s="815" t="str">
        <f>IF(AU57="","",VLOOKUP(AU57,'(参考様式９関係)【記載例】シフト記号表'!$D$6:$Z$47,23,FALSE))</f>
        <v>-</v>
      </c>
      <c r="AV59" s="829" t="str">
        <f>IF(AV57="","",VLOOKUP(AV57,'(参考様式９関係)【記載例】シフト記号表'!$D$6:$Z$47,23,FALSE))</f>
        <v>-</v>
      </c>
      <c r="AW59" s="805" t="str">
        <f>IF(AW57="","",VLOOKUP(AW57,'(参考様式９関係)【記載例】シフト記号表'!$D$6:$Z$47,23,FALSE))</f>
        <v/>
      </c>
      <c r="AX59" s="815" t="str">
        <f>IF(AX57="","",VLOOKUP(AX57,'(参考様式９関係)【記載例】シフト記号表'!$D$6:$Z$47,23,FALSE))</f>
        <v/>
      </c>
      <c r="AY59" s="815" t="str">
        <f>IF(AY57="","",VLOOKUP(AY57,'(参考様式９関係)【記載例】シフト記号表'!$D$6:$Z$47,23,FALSE))</f>
        <v/>
      </c>
      <c r="AZ59" s="872">
        <f>IF($BC$3="４週",SUM(U59:AV59),IF($BC$3="暦月",SUM(U59:AY59),""))</f>
        <v>0</v>
      </c>
      <c r="BA59" s="885"/>
      <c r="BB59" s="899">
        <f>IF($BC$3="４週",AZ59/4,IF($BC$3="暦月",(AZ59/($BC$8/7)),""))</f>
        <v>0</v>
      </c>
      <c r="BC59" s="885"/>
      <c r="BD59" s="915"/>
      <c r="BE59" s="919"/>
      <c r="BF59" s="919"/>
      <c r="BG59" s="919"/>
      <c r="BH59" s="925"/>
    </row>
    <row r="60" spans="2:60" ht="20.25" customHeight="1">
      <c r="B60" s="667"/>
      <c r="C60" s="683" t="s">
        <v>629</v>
      </c>
      <c r="D60" s="697"/>
      <c r="E60" s="705"/>
      <c r="F60" s="703"/>
      <c r="G60" s="711"/>
      <c r="H60" s="725" t="s">
        <v>631</v>
      </c>
      <c r="I60" s="733" t="s">
        <v>163</v>
      </c>
      <c r="J60" s="739"/>
      <c r="K60" s="739"/>
      <c r="L60" s="713"/>
      <c r="M60" s="745" t="s">
        <v>292</v>
      </c>
      <c r="N60" s="750"/>
      <c r="O60" s="755"/>
      <c r="P60" s="560" t="s">
        <v>599</v>
      </c>
      <c r="Q60" s="265"/>
      <c r="R60" s="265"/>
      <c r="S60" s="776"/>
      <c r="T60" s="791"/>
      <c r="U60" s="806" t="s">
        <v>170</v>
      </c>
      <c r="V60" s="816" t="s">
        <v>170</v>
      </c>
      <c r="W60" s="816" t="s">
        <v>170</v>
      </c>
      <c r="X60" s="816"/>
      <c r="Y60" s="816"/>
      <c r="Z60" s="816"/>
      <c r="AA60" s="830" t="s">
        <v>170</v>
      </c>
      <c r="AB60" s="806" t="s">
        <v>170</v>
      </c>
      <c r="AC60" s="816" t="s">
        <v>170</v>
      </c>
      <c r="AD60" s="816" t="s">
        <v>170</v>
      </c>
      <c r="AE60" s="816"/>
      <c r="AF60" s="816"/>
      <c r="AG60" s="816"/>
      <c r="AH60" s="830" t="s">
        <v>170</v>
      </c>
      <c r="AI60" s="806" t="s">
        <v>170</v>
      </c>
      <c r="AJ60" s="816" t="s">
        <v>170</v>
      </c>
      <c r="AK60" s="816" t="s">
        <v>170</v>
      </c>
      <c r="AL60" s="816"/>
      <c r="AM60" s="816"/>
      <c r="AN60" s="816"/>
      <c r="AO60" s="830" t="s">
        <v>170</v>
      </c>
      <c r="AP60" s="806" t="s">
        <v>170</v>
      </c>
      <c r="AQ60" s="816" t="s">
        <v>170</v>
      </c>
      <c r="AR60" s="816" t="s">
        <v>170</v>
      </c>
      <c r="AS60" s="816"/>
      <c r="AT60" s="816"/>
      <c r="AU60" s="816"/>
      <c r="AV60" s="830" t="s">
        <v>170</v>
      </c>
      <c r="AW60" s="806"/>
      <c r="AX60" s="816"/>
      <c r="AY60" s="816"/>
      <c r="AZ60" s="873"/>
      <c r="BA60" s="886"/>
      <c r="BB60" s="900"/>
      <c r="BC60" s="886"/>
      <c r="BD60" s="916"/>
      <c r="BE60" s="920"/>
      <c r="BF60" s="920"/>
      <c r="BG60" s="920"/>
      <c r="BH60" s="926"/>
    </row>
    <row r="61" spans="2:60" ht="20.25" customHeight="1">
      <c r="B61" s="665">
        <f>B58+1</f>
        <v>14</v>
      </c>
      <c r="C61" s="681"/>
      <c r="D61" s="695"/>
      <c r="E61" s="703"/>
      <c r="F61" s="703" t="str">
        <f>C60</f>
        <v>介護従業者</v>
      </c>
      <c r="G61" s="711"/>
      <c r="H61" s="722"/>
      <c r="I61" s="731"/>
      <c r="J61" s="737"/>
      <c r="K61" s="737"/>
      <c r="L61" s="711"/>
      <c r="M61" s="743"/>
      <c r="N61" s="748"/>
      <c r="O61" s="753"/>
      <c r="P61" s="759" t="s">
        <v>600</v>
      </c>
      <c r="Q61" s="765"/>
      <c r="R61" s="765"/>
      <c r="S61" s="773"/>
      <c r="T61" s="786"/>
      <c r="U61" s="804">
        <f>IF(U60="","",VLOOKUP(U60,'(参考様式９関係)【記載例】シフト記号表'!$D$6:$X$47,21,FALSE))</f>
        <v>4.0000000000000018</v>
      </c>
      <c r="V61" s="814">
        <f>IF(V60="","",VLOOKUP(V60,'(参考様式９関係)【記載例】シフト記号表'!$D$6:$X$47,21,FALSE))</f>
        <v>4.0000000000000018</v>
      </c>
      <c r="W61" s="814">
        <f>IF(W60="","",VLOOKUP(W60,'(参考様式９関係)【記載例】シフト記号表'!$D$6:$X$47,21,FALSE))</f>
        <v>4.0000000000000018</v>
      </c>
      <c r="X61" s="814" t="str">
        <f>IF(X60="","",VLOOKUP(X60,'(参考様式９関係)【記載例】シフト記号表'!$D$6:$X$47,21,FALSE))</f>
        <v/>
      </c>
      <c r="Y61" s="814" t="str">
        <f>IF(Y60="","",VLOOKUP(Y60,'(参考様式９関係)【記載例】シフト記号表'!$D$6:$X$47,21,FALSE))</f>
        <v/>
      </c>
      <c r="Z61" s="814" t="str">
        <f>IF(Z60="","",VLOOKUP(Z60,'(参考様式９関係)【記載例】シフト記号表'!$D$6:$X$47,21,FALSE))</f>
        <v/>
      </c>
      <c r="AA61" s="828">
        <f>IF(AA60="","",VLOOKUP(AA60,'(参考様式９関係)【記載例】シフト記号表'!$D$6:$X$47,21,FALSE))</f>
        <v>4.0000000000000018</v>
      </c>
      <c r="AB61" s="804">
        <f>IF(AB60="","",VLOOKUP(AB60,'(参考様式９関係)【記載例】シフト記号表'!$D$6:$X$47,21,FALSE))</f>
        <v>4.0000000000000018</v>
      </c>
      <c r="AC61" s="814">
        <f>IF(AC60="","",VLOOKUP(AC60,'(参考様式９関係)【記載例】シフト記号表'!$D$6:$X$47,21,FALSE))</f>
        <v>4.0000000000000018</v>
      </c>
      <c r="AD61" s="814">
        <f>IF(AD60="","",VLOOKUP(AD60,'(参考様式９関係)【記載例】シフト記号表'!$D$6:$X$47,21,FALSE))</f>
        <v>4.0000000000000018</v>
      </c>
      <c r="AE61" s="814" t="str">
        <f>IF(AE60="","",VLOOKUP(AE60,'(参考様式９関係)【記載例】シフト記号表'!$D$6:$X$47,21,FALSE))</f>
        <v/>
      </c>
      <c r="AF61" s="814" t="str">
        <f>IF(AF60="","",VLOOKUP(AF60,'(参考様式９関係)【記載例】シフト記号表'!$D$6:$X$47,21,FALSE))</f>
        <v/>
      </c>
      <c r="AG61" s="814" t="str">
        <f>IF(AG60="","",VLOOKUP(AG60,'(参考様式９関係)【記載例】シフト記号表'!$D$6:$X$47,21,FALSE))</f>
        <v/>
      </c>
      <c r="AH61" s="828">
        <f>IF(AH60="","",VLOOKUP(AH60,'(参考様式９関係)【記載例】シフト記号表'!$D$6:$X$47,21,FALSE))</f>
        <v>4.0000000000000018</v>
      </c>
      <c r="AI61" s="804">
        <f>IF(AI60="","",VLOOKUP(AI60,'(参考様式９関係)【記載例】シフト記号表'!$D$6:$X$47,21,FALSE))</f>
        <v>4.0000000000000018</v>
      </c>
      <c r="AJ61" s="814">
        <f>IF(AJ60="","",VLOOKUP(AJ60,'(参考様式９関係)【記載例】シフト記号表'!$D$6:$X$47,21,FALSE))</f>
        <v>4.0000000000000018</v>
      </c>
      <c r="AK61" s="814">
        <f>IF(AK60="","",VLOOKUP(AK60,'(参考様式９関係)【記載例】シフト記号表'!$D$6:$X$47,21,FALSE))</f>
        <v>4.0000000000000018</v>
      </c>
      <c r="AL61" s="814" t="str">
        <f>IF(AL60="","",VLOOKUP(AL60,'(参考様式９関係)【記載例】シフト記号表'!$D$6:$X$47,21,FALSE))</f>
        <v/>
      </c>
      <c r="AM61" s="814" t="str">
        <f>IF(AM60="","",VLOOKUP(AM60,'(参考様式９関係)【記載例】シフト記号表'!$D$6:$X$47,21,FALSE))</f>
        <v/>
      </c>
      <c r="AN61" s="814" t="str">
        <f>IF(AN60="","",VLOOKUP(AN60,'(参考様式９関係)【記載例】シフト記号表'!$D$6:$X$47,21,FALSE))</f>
        <v/>
      </c>
      <c r="AO61" s="828">
        <f>IF(AO60="","",VLOOKUP(AO60,'(参考様式９関係)【記載例】シフト記号表'!$D$6:$X$47,21,FALSE))</f>
        <v>4.0000000000000018</v>
      </c>
      <c r="AP61" s="804">
        <f>IF(AP60="","",VLOOKUP(AP60,'(参考様式９関係)【記載例】シフト記号表'!$D$6:$X$47,21,FALSE))</f>
        <v>4.0000000000000018</v>
      </c>
      <c r="AQ61" s="814">
        <f>IF(AQ60="","",VLOOKUP(AQ60,'(参考様式９関係)【記載例】シフト記号表'!$D$6:$X$47,21,FALSE))</f>
        <v>4.0000000000000018</v>
      </c>
      <c r="AR61" s="814">
        <f>IF(AR60="","",VLOOKUP(AR60,'(参考様式９関係)【記載例】シフト記号表'!$D$6:$X$47,21,FALSE))</f>
        <v>4.0000000000000018</v>
      </c>
      <c r="AS61" s="814" t="str">
        <f>IF(AS60="","",VLOOKUP(AS60,'(参考様式９関係)【記載例】シフト記号表'!$D$6:$X$47,21,FALSE))</f>
        <v/>
      </c>
      <c r="AT61" s="814" t="str">
        <f>IF(AT60="","",VLOOKUP(AT60,'(参考様式９関係)【記載例】シフト記号表'!$D$6:$X$47,21,FALSE))</f>
        <v/>
      </c>
      <c r="AU61" s="814" t="str">
        <f>IF(AU60="","",VLOOKUP(AU60,'(参考様式９関係)【記載例】シフト記号表'!$D$6:$X$47,21,FALSE))</f>
        <v/>
      </c>
      <c r="AV61" s="828">
        <f>IF(AV60="","",VLOOKUP(AV60,'(参考様式９関係)【記載例】シフト記号表'!$D$6:$X$47,21,FALSE))</f>
        <v>4.0000000000000018</v>
      </c>
      <c r="AW61" s="804" t="str">
        <f>IF(AW60="","",VLOOKUP(AW60,'(参考様式９関係)【記載例】シフト記号表'!$D$6:$X$47,21,FALSE))</f>
        <v/>
      </c>
      <c r="AX61" s="814" t="str">
        <f>IF(AX60="","",VLOOKUP(AX60,'(参考様式９関係)【記載例】シフト記号表'!$D$6:$X$47,21,FALSE))</f>
        <v/>
      </c>
      <c r="AY61" s="814" t="str">
        <f>IF(AY60="","",VLOOKUP(AY60,'(参考様式９関係)【記載例】シフト記号表'!$D$6:$X$47,21,FALSE))</f>
        <v/>
      </c>
      <c r="AZ61" s="871">
        <f>IF($BC$3="４週",SUM(U61:AV61),IF($BC$3="暦月",SUM(U61:AY61),""))</f>
        <v>64.000000000000014</v>
      </c>
      <c r="BA61" s="884"/>
      <c r="BB61" s="898">
        <f>IF($BC$3="４週",AZ61/4,IF($BC$3="暦月",(AZ61/($BC$8/7)),""))</f>
        <v>16.000000000000004</v>
      </c>
      <c r="BC61" s="884"/>
      <c r="BD61" s="914"/>
      <c r="BE61" s="918"/>
      <c r="BF61" s="918"/>
      <c r="BG61" s="918"/>
      <c r="BH61" s="924"/>
    </row>
    <row r="62" spans="2:60" ht="20.25" customHeight="1">
      <c r="B62" s="666"/>
      <c r="C62" s="682"/>
      <c r="D62" s="696"/>
      <c r="E62" s="704"/>
      <c r="F62" s="704"/>
      <c r="G62" s="712" t="str">
        <f>C60</f>
        <v>介護従業者</v>
      </c>
      <c r="H62" s="723"/>
      <c r="I62" s="732"/>
      <c r="J62" s="738"/>
      <c r="K62" s="738"/>
      <c r="L62" s="712"/>
      <c r="M62" s="744"/>
      <c r="N62" s="749"/>
      <c r="O62" s="754"/>
      <c r="P62" s="761" t="s">
        <v>47</v>
      </c>
      <c r="Q62" s="767"/>
      <c r="R62" s="767"/>
      <c r="S62" s="778"/>
      <c r="T62" s="792"/>
      <c r="U62" s="805" t="str">
        <f>IF(U60="","",VLOOKUP(U60,'(参考様式９関係)【記載例】シフト記号表'!$D$6:$Z$47,23,FALSE))</f>
        <v>-</v>
      </c>
      <c r="V62" s="815" t="str">
        <f>IF(V60="","",VLOOKUP(V60,'(参考様式９関係)【記載例】シフト記号表'!$D$6:$Z$47,23,FALSE))</f>
        <v>-</v>
      </c>
      <c r="W62" s="815" t="str">
        <f>IF(W60="","",VLOOKUP(W60,'(参考様式９関係)【記載例】シフト記号表'!$D$6:$Z$47,23,FALSE))</f>
        <v>-</v>
      </c>
      <c r="X62" s="815" t="str">
        <f>IF(X60="","",VLOOKUP(X60,'(参考様式９関係)【記載例】シフト記号表'!$D$6:$Z$47,23,FALSE))</f>
        <v/>
      </c>
      <c r="Y62" s="815" t="str">
        <f>IF(Y60="","",VLOOKUP(Y60,'(参考様式９関係)【記載例】シフト記号表'!$D$6:$Z$47,23,FALSE))</f>
        <v/>
      </c>
      <c r="Z62" s="815" t="str">
        <f>IF(Z60="","",VLOOKUP(Z60,'(参考様式９関係)【記載例】シフト記号表'!$D$6:$Z$47,23,FALSE))</f>
        <v/>
      </c>
      <c r="AA62" s="829" t="str">
        <f>IF(AA60="","",VLOOKUP(AA60,'(参考様式９関係)【記載例】シフト記号表'!$D$6:$Z$47,23,FALSE))</f>
        <v>-</v>
      </c>
      <c r="AB62" s="805" t="str">
        <f>IF(AB60="","",VLOOKUP(AB60,'(参考様式９関係)【記載例】シフト記号表'!$D$6:$Z$47,23,FALSE))</f>
        <v>-</v>
      </c>
      <c r="AC62" s="815" t="str">
        <f>IF(AC60="","",VLOOKUP(AC60,'(参考様式９関係)【記載例】シフト記号表'!$D$6:$Z$47,23,FALSE))</f>
        <v>-</v>
      </c>
      <c r="AD62" s="815" t="str">
        <f>IF(AD60="","",VLOOKUP(AD60,'(参考様式９関係)【記載例】シフト記号表'!$D$6:$Z$47,23,FALSE))</f>
        <v>-</v>
      </c>
      <c r="AE62" s="815" t="str">
        <f>IF(AE60="","",VLOOKUP(AE60,'(参考様式９関係)【記載例】シフト記号表'!$D$6:$Z$47,23,FALSE))</f>
        <v/>
      </c>
      <c r="AF62" s="815" t="str">
        <f>IF(AF60="","",VLOOKUP(AF60,'(参考様式９関係)【記載例】シフト記号表'!$D$6:$Z$47,23,FALSE))</f>
        <v/>
      </c>
      <c r="AG62" s="815" t="str">
        <f>IF(AG60="","",VLOOKUP(AG60,'(参考様式９関係)【記載例】シフト記号表'!$D$6:$Z$47,23,FALSE))</f>
        <v/>
      </c>
      <c r="AH62" s="829" t="str">
        <f>IF(AH60="","",VLOOKUP(AH60,'(参考様式９関係)【記載例】シフト記号表'!$D$6:$Z$47,23,FALSE))</f>
        <v>-</v>
      </c>
      <c r="AI62" s="805" t="str">
        <f>IF(AI60="","",VLOOKUP(AI60,'(参考様式９関係)【記載例】シフト記号表'!$D$6:$Z$47,23,FALSE))</f>
        <v>-</v>
      </c>
      <c r="AJ62" s="815" t="str">
        <f>IF(AJ60="","",VLOOKUP(AJ60,'(参考様式９関係)【記載例】シフト記号表'!$D$6:$Z$47,23,FALSE))</f>
        <v>-</v>
      </c>
      <c r="AK62" s="815" t="str">
        <f>IF(AK60="","",VLOOKUP(AK60,'(参考様式９関係)【記載例】シフト記号表'!$D$6:$Z$47,23,FALSE))</f>
        <v>-</v>
      </c>
      <c r="AL62" s="815" t="str">
        <f>IF(AL60="","",VLOOKUP(AL60,'(参考様式９関係)【記載例】シフト記号表'!$D$6:$Z$47,23,FALSE))</f>
        <v/>
      </c>
      <c r="AM62" s="815" t="str">
        <f>IF(AM60="","",VLOOKUP(AM60,'(参考様式９関係)【記載例】シフト記号表'!$D$6:$Z$47,23,FALSE))</f>
        <v/>
      </c>
      <c r="AN62" s="815" t="str">
        <f>IF(AN60="","",VLOOKUP(AN60,'(参考様式９関係)【記載例】シフト記号表'!$D$6:$Z$47,23,FALSE))</f>
        <v/>
      </c>
      <c r="AO62" s="829" t="str">
        <f>IF(AO60="","",VLOOKUP(AO60,'(参考様式９関係)【記載例】シフト記号表'!$D$6:$Z$47,23,FALSE))</f>
        <v>-</v>
      </c>
      <c r="AP62" s="805" t="str">
        <f>IF(AP60="","",VLOOKUP(AP60,'(参考様式９関係)【記載例】シフト記号表'!$D$6:$Z$47,23,FALSE))</f>
        <v>-</v>
      </c>
      <c r="AQ62" s="815" t="str">
        <f>IF(AQ60="","",VLOOKUP(AQ60,'(参考様式９関係)【記載例】シフト記号表'!$D$6:$Z$47,23,FALSE))</f>
        <v>-</v>
      </c>
      <c r="AR62" s="815" t="str">
        <f>IF(AR60="","",VLOOKUP(AR60,'(参考様式９関係)【記載例】シフト記号表'!$D$6:$Z$47,23,FALSE))</f>
        <v>-</v>
      </c>
      <c r="AS62" s="815" t="str">
        <f>IF(AS60="","",VLOOKUP(AS60,'(参考様式９関係)【記載例】シフト記号表'!$D$6:$Z$47,23,FALSE))</f>
        <v/>
      </c>
      <c r="AT62" s="815" t="str">
        <f>IF(AT60="","",VLOOKUP(AT60,'(参考様式９関係)【記載例】シフト記号表'!$D$6:$Z$47,23,FALSE))</f>
        <v/>
      </c>
      <c r="AU62" s="815" t="str">
        <f>IF(AU60="","",VLOOKUP(AU60,'(参考様式９関係)【記載例】シフト記号表'!$D$6:$Z$47,23,FALSE))</f>
        <v/>
      </c>
      <c r="AV62" s="829" t="str">
        <f>IF(AV60="","",VLOOKUP(AV60,'(参考様式９関係)【記載例】シフト記号表'!$D$6:$Z$47,23,FALSE))</f>
        <v>-</v>
      </c>
      <c r="AW62" s="805" t="str">
        <f>IF(AW60="","",VLOOKUP(AW60,'(参考様式９関係)【記載例】シフト記号表'!$D$6:$Z$47,23,FALSE))</f>
        <v/>
      </c>
      <c r="AX62" s="815" t="str">
        <f>IF(AX60="","",VLOOKUP(AX60,'(参考様式９関係)【記載例】シフト記号表'!$D$6:$Z$47,23,FALSE))</f>
        <v/>
      </c>
      <c r="AY62" s="815" t="str">
        <f>IF(AY60="","",VLOOKUP(AY60,'(参考様式９関係)【記載例】シフト記号表'!$D$6:$Z$47,23,FALSE))</f>
        <v/>
      </c>
      <c r="AZ62" s="872">
        <f>IF($BC$3="４週",SUM(U62:AV62),IF($BC$3="暦月",SUM(U62:AY62),""))</f>
        <v>0</v>
      </c>
      <c r="BA62" s="885"/>
      <c r="BB62" s="899">
        <f>IF($BC$3="４週",AZ62/4,IF($BC$3="暦月",(AZ62/($BC$8/7)),""))</f>
        <v>0</v>
      </c>
      <c r="BC62" s="885"/>
      <c r="BD62" s="915"/>
      <c r="BE62" s="919"/>
      <c r="BF62" s="919"/>
      <c r="BG62" s="919"/>
      <c r="BH62" s="925"/>
    </row>
    <row r="63" spans="2:60" ht="20.25" customHeight="1">
      <c r="B63" s="667"/>
      <c r="C63" s="683" t="s">
        <v>629</v>
      </c>
      <c r="D63" s="697"/>
      <c r="E63" s="705"/>
      <c r="F63" s="703"/>
      <c r="G63" s="711"/>
      <c r="H63" s="725" t="s">
        <v>631</v>
      </c>
      <c r="I63" s="733" t="s">
        <v>163</v>
      </c>
      <c r="J63" s="739"/>
      <c r="K63" s="739"/>
      <c r="L63" s="713"/>
      <c r="M63" s="745" t="s">
        <v>309</v>
      </c>
      <c r="N63" s="750"/>
      <c r="O63" s="755"/>
      <c r="P63" s="560" t="s">
        <v>599</v>
      </c>
      <c r="Q63" s="265"/>
      <c r="R63" s="265"/>
      <c r="S63" s="776"/>
      <c r="T63" s="791"/>
      <c r="U63" s="806" t="s">
        <v>231</v>
      </c>
      <c r="V63" s="816" t="s">
        <v>231</v>
      </c>
      <c r="W63" s="816" t="s">
        <v>231</v>
      </c>
      <c r="X63" s="816" t="s">
        <v>231</v>
      </c>
      <c r="Y63" s="816"/>
      <c r="Z63" s="816"/>
      <c r="AA63" s="830"/>
      <c r="AB63" s="806" t="s">
        <v>231</v>
      </c>
      <c r="AC63" s="816" t="s">
        <v>231</v>
      </c>
      <c r="AD63" s="816" t="s">
        <v>231</v>
      </c>
      <c r="AE63" s="816" t="s">
        <v>231</v>
      </c>
      <c r="AF63" s="816"/>
      <c r="AG63" s="816"/>
      <c r="AH63" s="830"/>
      <c r="AI63" s="806" t="s">
        <v>231</v>
      </c>
      <c r="AJ63" s="816" t="s">
        <v>231</v>
      </c>
      <c r="AK63" s="816" t="s">
        <v>231</v>
      </c>
      <c r="AL63" s="816" t="s">
        <v>231</v>
      </c>
      <c r="AM63" s="816"/>
      <c r="AN63" s="816"/>
      <c r="AO63" s="830"/>
      <c r="AP63" s="806" t="s">
        <v>231</v>
      </c>
      <c r="AQ63" s="816" t="s">
        <v>231</v>
      </c>
      <c r="AR63" s="816" t="s">
        <v>231</v>
      </c>
      <c r="AS63" s="816" t="s">
        <v>231</v>
      </c>
      <c r="AT63" s="816"/>
      <c r="AU63" s="816"/>
      <c r="AV63" s="830"/>
      <c r="AW63" s="806"/>
      <c r="AX63" s="816"/>
      <c r="AY63" s="816"/>
      <c r="AZ63" s="873"/>
      <c r="BA63" s="886"/>
      <c r="BB63" s="900"/>
      <c r="BC63" s="886"/>
      <c r="BD63" s="916"/>
      <c r="BE63" s="920"/>
      <c r="BF63" s="920"/>
      <c r="BG63" s="920"/>
      <c r="BH63" s="926"/>
    </row>
    <row r="64" spans="2:60" ht="20.25" customHeight="1">
      <c r="B64" s="665">
        <f>B61+1</f>
        <v>15</v>
      </c>
      <c r="C64" s="681"/>
      <c r="D64" s="695"/>
      <c r="E64" s="703"/>
      <c r="F64" s="703" t="str">
        <f>C63</f>
        <v>介護従業者</v>
      </c>
      <c r="G64" s="711"/>
      <c r="H64" s="722"/>
      <c r="I64" s="731"/>
      <c r="J64" s="737"/>
      <c r="K64" s="737"/>
      <c r="L64" s="711"/>
      <c r="M64" s="743"/>
      <c r="N64" s="748"/>
      <c r="O64" s="753"/>
      <c r="P64" s="759" t="s">
        <v>600</v>
      </c>
      <c r="Q64" s="765"/>
      <c r="R64" s="765"/>
      <c r="S64" s="773"/>
      <c r="T64" s="786"/>
      <c r="U64" s="804">
        <f>IF(U63="","",VLOOKUP(U63,'(参考様式９関係)【記載例】シフト記号表'!$D$6:$X$47,21,FALSE))</f>
        <v>2.4999999999999991</v>
      </c>
      <c r="V64" s="814">
        <f>IF(V63="","",VLOOKUP(V63,'(参考様式９関係)【記載例】シフト記号表'!$D$6:$X$47,21,FALSE))</f>
        <v>2.4999999999999991</v>
      </c>
      <c r="W64" s="814">
        <f>IF(W63="","",VLOOKUP(W63,'(参考様式９関係)【記載例】シフト記号表'!$D$6:$X$47,21,FALSE))</f>
        <v>2.4999999999999991</v>
      </c>
      <c r="X64" s="814">
        <f>IF(X63="","",VLOOKUP(X63,'(参考様式９関係)【記載例】シフト記号表'!$D$6:$X$47,21,FALSE))</f>
        <v>2.4999999999999991</v>
      </c>
      <c r="Y64" s="814" t="str">
        <f>IF(Y63="","",VLOOKUP(Y63,'(参考様式９関係)【記載例】シフト記号表'!$D$6:$X$47,21,FALSE))</f>
        <v/>
      </c>
      <c r="Z64" s="814" t="str">
        <f>IF(Z63="","",VLOOKUP(Z63,'(参考様式９関係)【記載例】シフト記号表'!$D$6:$X$47,21,FALSE))</f>
        <v/>
      </c>
      <c r="AA64" s="828" t="str">
        <f>IF(AA63="","",VLOOKUP(AA63,'(参考様式９関係)【記載例】シフト記号表'!$D$6:$X$47,21,FALSE))</f>
        <v/>
      </c>
      <c r="AB64" s="804">
        <f>IF(AB63="","",VLOOKUP(AB63,'(参考様式９関係)【記載例】シフト記号表'!$D$6:$X$47,21,FALSE))</f>
        <v>2.4999999999999991</v>
      </c>
      <c r="AC64" s="814">
        <f>IF(AC63="","",VLOOKUP(AC63,'(参考様式９関係)【記載例】シフト記号表'!$D$6:$X$47,21,FALSE))</f>
        <v>2.4999999999999991</v>
      </c>
      <c r="AD64" s="814">
        <f>IF(AD63="","",VLOOKUP(AD63,'(参考様式９関係)【記載例】シフト記号表'!$D$6:$X$47,21,FALSE))</f>
        <v>2.4999999999999991</v>
      </c>
      <c r="AE64" s="814">
        <f>IF(AE63="","",VLOOKUP(AE63,'(参考様式９関係)【記載例】シフト記号表'!$D$6:$X$47,21,FALSE))</f>
        <v>2.4999999999999991</v>
      </c>
      <c r="AF64" s="814" t="str">
        <f>IF(AF63="","",VLOOKUP(AF63,'(参考様式９関係)【記載例】シフト記号表'!$D$6:$X$47,21,FALSE))</f>
        <v/>
      </c>
      <c r="AG64" s="814" t="str">
        <f>IF(AG63="","",VLOOKUP(AG63,'(参考様式９関係)【記載例】シフト記号表'!$D$6:$X$47,21,FALSE))</f>
        <v/>
      </c>
      <c r="AH64" s="828" t="str">
        <f>IF(AH63="","",VLOOKUP(AH63,'(参考様式９関係)【記載例】シフト記号表'!$D$6:$X$47,21,FALSE))</f>
        <v/>
      </c>
      <c r="AI64" s="804">
        <f>IF(AI63="","",VLOOKUP(AI63,'(参考様式９関係)【記載例】シフト記号表'!$D$6:$X$47,21,FALSE))</f>
        <v>2.4999999999999991</v>
      </c>
      <c r="AJ64" s="814">
        <f>IF(AJ63="","",VLOOKUP(AJ63,'(参考様式９関係)【記載例】シフト記号表'!$D$6:$X$47,21,FALSE))</f>
        <v>2.4999999999999991</v>
      </c>
      <c r="AK64" s="814">
        <f>IF(AK63="","",VLOOKUP(AK63,'(参考様式９関係)【記載例】シフト記号表'!$D$6:$X$47,21,FALSE))</f>
        <v>2.4999999999999991</v>
      </c>
      <c r="AL64" s="814">
        <f>IF(AL63="","",VLOOKUP(AL63,'(参考様式９関係)【記載例】シフト記号表'!$D$6:$X$47,21,FALSE))</f>
        <v>2.4999999999999991</v>
      </c>
      <c r="AM64" s="814" t="str">
        <f>IF(AM63="","",VLOOKUP(AM63,'(参考様式９関係)【記載例】シフト記号表'!$D$6:$X$47,21,FALSE))</f>
        <v/>
      </c>
      <c r="AN64" s="814" t="str">
        <f>IF(AN63="","",VLOOKUP(AN63,'(参考様式９関係)【記載例】シフト記号表'!$D$6:$X$47,21,FALSE))</f>
        <v/>
      </c>
      <c r="AO64" s="828" t="str">
        <f>IF(AO63="","",VLOOKUP(AO63,'(参考様式９関係)【記載例】シフト記号表'!$D$6:$X$47,21,FALSE))</f>
        <v/>
      </c>
      <c r="AP64" s="804">
        <f>IF(AP63="","",VLOOKUP(AP63,'(参考様式９関係)【記載例】シフト記号表'!$D$6:$X$47,21,FALSE))</f>
        <v>2.4999999999999991</v>
      </c>
      <c r="AQ64" s="814">
        <f>IF(AQ63="","",VLOOKUP(AQ63,'(参考様式９関係)【記載例】シフト記号表'!$D$6:$X$47,21,FALSE))</f>
        <v>2.4999999999999991</v>
      </c>
      <c r="AR64" s="814">
        <f>IF(AR63="","",VLOOKUP(AR63,'(参考様式９関係)【記載例】シフト記号表'!$D$6:$X$47,21,FALSE))</f>
        <v>2.4999999999999991</v>
      </c>
      <c r="AS64" s="814">
        <f>IF(AS63="","",VLOOKUP(AS63,'(参考様式９関係)【記載例】シフト記号表'!$D$6:$X$47,21,FALSE))</f>
        <v>2.4999999999999991</v>
      </c>
      <c r="AT64" s="814" t="str">
        <f>IF(AT63="","",VLOOKUP(AT63,'(参考様式９関係)【記載例】シフト記号表'!$D$6:$X$47,21,FALSE))</f>
        <v/>
      </c>
      <c r="AU64" s="814" t="str">
        <f>IF(AU63="","",VLOOKUP(AU63,'(参考様式９関係)【記載例】シフト記号表'!$D$6:$X$47,21,FALSE))</f>
        <v/>
      </c>
      <c r="AV64" s="828" t="str">
        <f>IF(AV63="","",VLOOKUP(AV63,'(参考様式９関係)【記載例】シフト記号表'!$D$6:$X$47,21,FALSE))</f>
        <v/>
      </c>
      <c r="AW64" s="804" t="str">
        <f>IF(AW63="","",VLOOKUP(AW63,'(参考様式９関係)【記載例】シフト記号表'!$D$6:$X$47,21,FALSE))</f>
        <v/>
      </c>
      <c r="AX64" s="814" t="str">
        <f>IF(AX63="","",VLOOKUP(AX63,'(参考様式９関係)【記載例】シフト記号表'!$D$6:$X$47,21,FALSE))</f>
        <v/>
      </c>
      <c r="AY64" s="814" t="str">
        <f>IF(AY63="","",VLOOKUP(AY63,'(参考様式９関係)【記載例】シフト記号表'!$D$6:$X$47,21,FALSE))</f>
        <v/>
      </c>
      <c r="AZ64" s="871">
        <f>IF($BC$3="４週",SUM(U64:AV64),IF($BC$3="暦月",SUM(U64:AY64),""))</f>
        <v>39.999999999999993</v>
      </c>
      <c r="BA64" s="884"/>
      <c r="BB64" s="898">
        <f>IF($BC$3="４週",AZ64/4,IF($BC$3="暦月",(AZ64/($BC$8/7)),""))</f>
        <v>9.9999999999999982</v>
      </c>
      <c r="BC64" s="884"/>
      <c r="BD64" s="914"/>
      <c r="BE64" s="918"/>
      <c r="BF64" s="918"/>
      <c r="BG64" s="918"/>
      <c r="BH64" s="924"/>
    </row>
    <row r="65" spans="2:60" ht="20.25" customHeight="1">
      <c r="B65" s="666"/>
      <c r="C65" s="682"/>
      <c r="D65" s="696"/>
      <c r="E65" s="704"/>
      <c r="F65" s="704"/>
      <c r="G65" s="712" t="str">
        <f>C63</f>
        <v>介護従業者</v>
      </c>
      <c r="H65" s="723"/>
      <c r="I65" s="732"/>
      <c r="J65" s="738"/>
      <c r="K65" s="738"/>
      <c r="L65" s="712"/>
      <c r="M65" s="744"/>
      <c r="N65" s="749"/>
      <c r="O65" s="754"/>
      <c r="P65" s="761" t="s">
        <v>47</v>
      </c>
      <c r="Q65" s="767"/>
      <c r="R65" s="767"/>
      <c r="S65" s="778"/>
      <c r="T65" s="792"/>
      <c r="U65" s="805" t="str">
        <f>IF(U63="","",VLOOKUP(U63,'(参考様式９関係)【記載例】シフト記号表'!$D$6:$Z$47,23,FALSE))</f>
        <v>-</v>
      </c>
      <c r="V65" s="815" t="str">
        <f>IF(V63="","",VLOOKUP(V63,'(参考様式９関係)【記載例】シフト記号表'!$D$6:$Z$47,23,FALSE))</f>
        <v>-</v>
      </c>
      <c r="W65" s="815" t="str">
        <f>IF(W63="","",VLOOKUP(W63,'(参考様式９関係)【記載例】シフト記号表'!$D$6:$Z$47,23,FALSE))</f>
        <v>-</v>
      </c>
      <c r="X65" s="815" t="str">
        <f>IF(X63="","",VLOOKUP(X63,'(参考様式９関係)【記載例】シフト記号表'!$D$6:$Z$47,23,FALSE))</f>
        <v>-</v>
      </c>
      <c r="Y65" s="815" t="str">
        <f>IF(Y63="","",VLOOKUP(Y63,'(参考様式９関係)【記載例】シフト記号表'!$D$6:$Z$47,23,FALSE))</f>
        <v/>
      </c>
      <c r="Z65" s="815" t="str">
        <f>IF(Z63="","",VLOOKUP(Z63,'(参考様式９関係)【記載例】シフト記号表'!$D$6:$Z$47,23,FALSE))</f>
        <v/>
      </c>
      <c r="AA65" s="829" t="str">
        <f>IF(AA63="","",VLOOKUP(AA63,'(参考様式９関係)【記載例】シフト記号表'!$D$6:$Z$47,23,FALSE))</f>
        <v/>
      </c>
      <c r="AB65" s="805" t="str">
        <f>IF(AB63="","",VLOOKUP(AB63,'(参考様式９関係)【記載例】シフト記号表'!$D$6:$Z$47,23,FALSE))</f>
        <v>-</v>
      </c>
      <c r="AC65" s="815" t="str">
        <f>IF(AC63="","",VLOOKUP(AC63,'(参考様式９関係)【記載例】シフト記号表'!$D$6:$Z$47,23,FALSE))</f>
        <v>-</v>
      </c>
      <c r="AD65" s="815" t="str">
        <f>IF(AD63="","",VLOOKUP(AD63,'(参考様式９関係)【記載例】シフト記号表'!$D$6:$Z$47,23,FALSE))</f>
        <v>-</v>
      </c>
      <c r="AE65" s="815" t="str">
        <f>IF(AE63="","",VLOOKUP(AE63,'(参考様式９関係)【記載例】シフト記号表'!$D$6:$Z$47,23,FALSE))</f>
        <v>-</v>
      </c>
      <c r="AF65" s="815" t="str">
        <f>IF(AF63="","",VLOOKUP(AF63,'(参考様式９関係)【記載例】シフト記号表'!$D$6:$Z$47,23,FALSE))</f>
        <v/>
      </c>
      <c r="AG65" s="815" t="str">
        <f>IF(AG63="","",VLOOKUP(AG63,'(参考様式９関係)【記載例】シフト記号表'!$D$6:$Z$47,23,FALSE))</f>
        <v/>
      </c>
      <c r="AH65" s="829" t="str">
        <f>IF(AH63="","",VLOOKUP(AH63,'(参考様式９関係)【記載例】シフト記号表'!$D$6:$Z$47,23,FALSE))</f>
        <v/>
      </c>
      <c r="AI65" s="805" t="str">
        <f>IF(AI63="","",VLOOKUP(AI63,'(参考様式９関係)【記載例】シフト記号表'!$D$6:$Z$47,23,FALSE))</f>
        <v>-</v>
      </c>
      <c r="AJ65" s="815" t="str">
        <f>IF(AJ63="","",VLOOKUP(AJ63,'(参考様式９関係)【記載例】シフト記号表'!$D$6:$Z$47,23,FALSE))</f>
        <v>-</v>
      </c>
      <c r="AK65" s="815" t="str">
        <f>IF(AK63="","",VLOOKUP(AK63,'(参考様式９関係)【記載例】シフト記号表'!$D$6:$Z$47,23,FALSE))</f>
        <v>-</v>
      </c>
      <c r="AL65" s="815" t="str">
        <f>IF(AL63="","",VLOOKUP(AL63,'(参考様式９関係)【記載例】シフト記号表'!$D$6:$Z$47,23,FALSE))</f>
        <v>-</v>
      </c>
      <c r="AM65" s="815" t="str">
        <f>IF(AM63="","",VLOOKUP(AM63,'(参考様式９関係)【記載例】シフト記号表'!$D$6:$Z$47,23,FALSE))</f>
        <v/>
      </c>
      <c r="AN65" s="815" t="str">
        <f>IF(AN63="","",VLOOKUP(AN63,'(参考様式９関係)【記載例】シフト記号表'!$D$6:$Z$47,23,FALSE))</f>
        <v/>
      </c>
      <c r="AO65" s="829" t="str">
        <f>IF(AO63="","",VLOOKUP(AO63,'(参考様式９関係)【記載例】シフト記号表'!$D$6:$Z$47,23,FALSE))</f>
        <v/>
      </c>
      <c r="AP65" s="805" t="str">
        <f>IF(AP63="","",VLOOKUP(AP63,'(参考様式９関係)【記載例】シフト記号表'!$D$6:$Z$47,23,FALSE))</f>
        <v>-</v>
      </c>
      <c r="AQ65" s="815" t="str">
        <f>IF(AQ63="","",VLOOKUP(AQ63,'(参考様式９関係)【記載例】シフト記号表'!$D$6:$Z$47,23,FALSE))</f>
        <v>-</v>
      </c>
      <c r="AR65" s="815" t="str">
        <f>IF(AR63="","",VLOOKUP(AR63,'(参考様式９関係)【記載例】シフト記号表'!$D$6:$Z$47,23,FALSE))</f>
        <v>-</v>
      </c>
      <c r="AS65" s="815" t="str">
        <f>IF(AS63="","",VLOOKUP(AS63,'(参考様式９関係)【記載例】シフト記号表'!$D$6:$Z$47,23,FALSE))</f>
        <v>-</v>
      </c>
      <c r="AT65" s="815" t="str">
        <f>IF(AT63="","",VLOOKUP(AT63,'(参考様式９関係)【記載例】シフト記号表'!$D$6:$Z$47,23,FALSE))</f>
        <v/>
      </c>
      <c r="AU65" s="815" t="str">
        <f>IF(AU63="","",VLOOKUP(AU63,'(参考様式９関係)【記載例】シフト記号表'!$D$6:$Z$47,23,FALSE))</f>
        <v/>
      </c>
      <c r="AV65" s="829" t="str">
        <f>IF(AV63="","",VLOOKUP(AV63,'(参考様式９関係)【記載例】シフト記号表'!$D$6:$Z$47,23,FALSE))</f>
        <v/>
      </c>
      <c r="AW65" s="805" t="str">
        <f>IF(AW63="","",VLOOKUP(AW63,'(参考様式９関係)【記載例】シフト記号表'!$D$6:$Z$47,23,FALSE))</f>
        <v/>
      </c>
      <c r="AX65" s="815" t="str">
        <f>IF(AX63="","",VLOOKUP(AX63,'(参考様式９関係)【記載例】シフト記号表'!$D$6:$Z$47,23,FALSE))</f>
        <v/>
      </c>
      <c r="AY65" s="815" t="str">
        <f>IF(AY63="","",VLOOKUP(AY63,'(参考様式９関係)【記載例】シフト記号表'!$D$6:$Z$47,23,FALSE))</f>
        <v/>
      </c>
      <c r="AZ65" s="872">
        <f>IF($BC$3="４週",SUM(U65:AV65),IF($BC$3="暦月",SUM(U65:AY65),""))</f>
        <v>0</v>
      </c>
      <c r="BA65" s="885"/>
      <c r="BB65" s="899">
        <f>IF($BC$3="４週",AZ65/4,IF($BC$3="暦月",(AZ65/($BC$8/7)),""))</f>
        <v>0</v>
      </c>
      <c r="BC65" s="885"/>
      <c r="BD65" s="915"/>
      <c r="BE65" s="919"/>
      <c r="BF65" s="919"/>
      <c r="BG65" s="919"/>
      <c r="BH65" s="925"/>
    </row>
    <row r="66" spans="2:60" ht="20.25" customHeight="1">
      <c r="B66" s="667"/>
      <c r="C66" s="683" t="s">
        <v>629</v>
      </c>
      <c r="D66" s="697"/>
      <c r="E66" s="705"/>
      <c r="F66" s="703"/>
      <c r="G66" s="711"/>
      <c r="H66" s="725" t="s">
        <v>631</v>
      </c>
      <c r="I66" s="733" t="s">
        <v>163</v>
      </c>
      <c r="J66" s="739"/>
      <c r="K66" s="739"/>
      <c r="L66" s="713"/>
      <c r="M66" s="745" t="s">
        <v>643</v>
      </c>
      <c r="N66" s="750"/>
      <c r="O66" s="755"/>
      <c r="P66" s="762" t="s">
        <v>599</v>
      </c>
      <c r="Q66" s="768"/>
      <c r="R66" s="768"/>
      <c r="S66" s="779"/>
      <c r="T66" s="793"/>
      <c r="U66" s="806" t="s">
        <v>652</v>
      </c>
      <c r="V66" s="816"/>
      <c r="W66" s="816" t="s">
        <v>652</v>
      </c>
      <c r="X66" s="816"/>
      <c r="Y66" s="816"/>
      <c r="Z66" s="816" t="s">
        <v>652</v>
      </c>
      <c r="AA66" s="830"/>
      <c r="AB66" s="806" t="s">
        <v>652</v>
      </c>
      <c r="AC66" s="816"/>
      <c r="AD66" s="816" t="s">
        <v>652</v>
      </c>
      <c r="AE66" s="816"/>
      <c r="AF66" s="816"/>
      <c r="AG66" s="816" t="s">
        <v>652</v>
      </c>
      <c r="AH66" s="830"/>
      <c r="AI66" s="806" t="s">
        <v>652</v>
      </c>
      <c r="AJ66" s="816"/>
      <c r="AK66" s="816" t="s">
        <v>652</v>
      </c>
      <c r="AL66" s="816"/>
      <c r="AM66" s="816"/>
      <c r="AN66" s="816" t="s">
        <v>652</v>
      </c>
      <c r="AO66" s="830"/>
      <c r="AP66" s="806" t="s">
        <v>652</v>
      </c>
      <c r="AQ66" s="816"/>
      <c r="AR66" s="816" t="s">
        <v>652</v>
      </c>
      <c r="AS66" s="816"/>
      <c r="AT66" s="816"/>
      <c r="AU66" s="816" t="s">
        <v>652</v>
      </c>
      <c r="AV66" s="830"/>
      <c r="AW66" s="806"/>
      <c r="AX66" s="816"/>
      <c r="AY66" s="816"/>
      <c r="AZ66" s="873"/>
      <c r="BA66" s="886"/>
      <c r="BB66" s="900"/>
      <c r="BC66" s="886"/>
      <c r="BD66" s="916"/>
      <c r="BE66" s="920"/>
      <c r="BF66" s="920"/>
      <c r="BG66" s="920"/>
      <c r="BH66" s="926"/>
    </row>
    <row r="67" spans="2:60" ht="20.25" customHeight="1">
      <c r="B67" s="665">
        <f>B64+1</f>
        <v>16</v>
      </c>
      <c r="C67" s="681"/>
      <c r="D67" s="695"/>
      <c r="E67" s="703"/>
      <c r="F67" s="703" t="str">
        <f>C66</f>
        <v>介護従業者</v>
      </c>
      <c r="G67" s="711"/>
      <c r="H67" s="722"/>
      <c r="I67" s="731"/>
      <c r="J67" s="737"/>
      <c r="K67" s="737"/>
      <c r="L67" s="711"/>
      <c r="M67" s="743"/>
      <c r="N67" s="748"/>
      <c r="O67" s="753"/>
      <c r="P67" s="759" t="s">
        <v>600</v>
      </c>
      <c r="Q67" s="765"/>
      <c r="R67" s="765"/>
      <c r="S67" s="773"/>
      <c r="T67" s="786"/>
      <c r="U67" s="804">
        <f>IF(U66="","",VLOOKUP(U66,'(参考様式９関係)【記載例】シフト記号表'!$D$6:$X$47,21,FALSE))</f>
        <v>6</v>
      </c>
      <c r="V67" s="814" t="str">
        <f>IF(V66="","",VLOOKUP(V66,'(参考様式９関係)【記載例】シフト記号表'!$D$6:$X$47,21,FALSE))</f>
        <v/>
      </c>
      <c r="W67" s="814">
        <f>IF(W66="","",VLOOKUP(W66,'(参考様式９関係)【記載例】シフト記号表'!$D$6:$X$47,21,FALSE))</f>
        <v>6</v>
      </c>
      <c r="X67" s="814" t="str">
        <f>IF(X66="","",VLOOKUP(X66,'(参考様式９関係)【記載例】シフト記号表'!$D$6:$X$47,21,FALSE))</f>
        <v/>
      </c>
      <c r="Y67" s="814" t="str">
        <f>IF(Y66="","",VLOOKUP(Y66,'(参考様式９関係)【記載例】シフト記号表'!$D$6:$X$47,21,FALSE))</f>
        <v/>
      </c>
      <c r="Z67" s="814">
        <f>IF(Z66="","",VLOOKUP(Z66,'(参考様式９関係)【記載例】シフト記号表'!$D$6:$X$47,21,FALSE))</f>
        <v>6</v>
      </c>
      <c r="AA67" s="828" t="str">
        <f>IF(AA66="","",VLOOKUP(AA66,'(参考様式９関係)【記載例】シフト記号表'!$D$6:$X$47,21,FALSE))</f>
        <v/>
      </c>
      <c r="AB67" s="804">
        <f>IF(AB66="","",VLOOKUP(AB66,'(参考様式９関係)【記載例】シフト記号表'!$D$6:$X$47,21,FALSE))</f>
        <v>6</v>
      </c>
      <c r="AC67" s="814" t="str">
        <f>IF(AC66="","",VLOOKUP(AC66,'(参考様式９関係)【記載例】シフト記号表'!$D$6:$X$47,21,FALSE))</f>
        <v/>
      </c>
      <c r="AD67" s="814">
        <f>IF(AD66="","",VLOOKUP(AD66,'(参考様式９関係)【記載例】シフト記号表'!$D$6:$X$47,21,FALSE))</f>
        <v>6</v>
      </c>
      <c r="AE67" s="814" t="str">
        <f>IF(AE66="","",VLOOKUP(AE66,'(参考様式９関係)【記載例】シフト記号表'!$D$6:$X$47,21,FALSE))</f>
        <v/>
      </c>
      <c r="AF67" s="814" t="str">
        <f>IF(AF66="","",VLOOKUP(AF66,'(参考様式９関係)【記載例】シフト記号表'!$D$6:$X$47,21,FALSE))</f>
        <v/>
      </c>
      <c r="AG67" s="814">
        <f>IF(AG66="","",VLOOKUP(AG66,'(参考様式９関係)【記載例】シフト記号表'!$D$6:$X$47,21,FALSE))</f>
        <v>6</v>
      </c>
      <c r="AH67" s="828" t="str">
        <f>IF(AH66="","",VLOOKUP(AH66,'(参考様式９関係)【記載例】シフト記号表'!$D$6:$X$47,21,FALSE))</f>
        <v/>
      </c>
      <c r="AI67" s="804">
        <f>IF(AI66="","",VLOOKUP(AI66,'(参考様式９関係)【記載例】シフト記号表'!$D$6:$X$47,21,FALSE))</f>
        <v>6</v>
      </c>
      <c r="AJ67" s="814" t="str">
        <f>IF(AJ66="","",VLOOKUP(AJ66,'(参考様式９関係)【記載例】シフト記号表'!$D$6:$X$47,21,FALSE))</f>
        <v/>
      </c>
      <c r="AK67" s="814">
        <f>IF(AK66="","",VLOOKUP(AK66,'(参考様式９関係)【記載例】シフト記号表'!$D$6:$X$47,21,FALSE))</f>
        <v>6</v>
      </c>
      <c r="AL67" s="814" t="str">
        <f>IF(AL66="","",VLOOKUP(AL66,'(参考様式９関係)【記載例】シフト記号表'!$D$6:$X$47,21,FALSE))</f>
        <v/>
      </c>
      <c r="AM67" s="814" t="str">
        <f>IF(AM66="","",VLOOKUP(AM66,'(参考様式９関係)【記載例】シフト記号表'!$D$6:$X$47,21,FALSE))</f>
        <v/>
      </c>
      <c r="AN67" s="814">
        <f>IF(AN66="","",VLOOKUP(AN66,'(参考様式９関係)【記載例】シフト記号表'!$D$6:$X$47,21,FALSE))</f>
        <v>6</v>
      </c>
      <c r="AO67" s="828" t="str">
        <f>IF(AO66="","",VLOOKUP(AO66,'(参考様式９関係)【記載例】シフト記号表'!$D$6:$X$47,21,FALSE))</f>
        <v/>
      </c>
      <c r="AP67" s="804">
        <f>IF(AP66="","",VLOOKUP(AP66,'(参考様式９関係)【記載例】シフト記号表'!$D$6:$X$47,21,FALSE))</f>
        <v>6</v>
      </c>
      <c r="AQ67" s="814" t="str">
        <f>IF(AQ66="","",VLOOKUP(AQ66,'(参考様式９関係)【記載例】シフト記号表'!$D$6:$X$47,21,FALSE))</f>
        <v/>
      </c>
      <c r="AR67" s="814">
        <f>IF(AR66="","",VLOOKUP(AR66,'(参考様式９関係)【記載例】シフト記号表'!$D$6:$X$47,21,FALSE))</f>
        <v>6</v>
      </c>
      <c r="AS67" s="814" t="str">
        <f>IF(AS66="","",VLOOKUP(AS66,'(参考様式９関係)【記載例】シフト記号表'!$D$6:$X$47,21,FALSE))</f>
        <v/>
      </c>
      <c r="AT67" s="814" t="str">
        <f>IF(AT66="","",VLOOKUP(AT66,'(参考様式９関係)【記載例】シフト記号表'!$D$6:$X$47,21,FALSE))</f>
        <v/>
      </c>
      <c r="AU67" s="814">
        <f>IF(AU66="","",VLOOKUP(AU66,'(参考様式９関係)【記載例】シフト記号表'!$D$6:$X$47,21,FALSE))</f>
        <v>6</v>
      </c>
      <c r="AV67" s="828" t="str">
        <f>IF(AV66="","",VLOOKUP(AV66,'(参考様式９関係)【記載例】シフト記号表'!$D$6:$X$47,21,FALSE))</f>
        <v/>
      </c>
      <c r="AW67" s="804" t="str">
        <f>IF(AW66="","",VLOOKUP(AW66,'(参考様式９関係)【記載例】シフト記号表'!$D$6:$X$47,21,FALSE))</f>
        <v/>
      </c>
      <c r="AX67" s="814" t="str">
        <f>IF(AX66="","",VLOOKUP(AX66,'(参考様式９関係)【記載例】シフト記号表'!$D$6:$X$47,21,FALSE))</f>
        <v/>
      </c>
      <c r="AY67" s="814" t="str">
        <f>IF(AY66="","",VLOOKUP(AY66,'(参考様式９関係)【記載例】シフト記号表'!$D$6:$X$47,21,FALSE))</f>
        <v/>
      </c>
      <c r="AZ67" s="871">
        <f>IF($BC$3="４週",SUM(U67:AV67),IF($BC$3="暦月",SUM(U67:AY67),""))</f>
        <v>72</v>
      </c>
      <c r="BA67" s="884"/>
      <c r="BB67" s="898">
        <f>IF($BC$3="４週",AZ67/4,IF($BC$3="暦月",(AZ67/($BC$8/7)),""))</f>
        <v>18</v>
      </c>
      <c r="BC67" s="884"/>
      <c r="BD67" s="914"/>
      <c r="BE67" s="918"/>
      <c r="BF67" s="918"/>
      <c r="BG67" s="918"/>
      <c r="BH67" s="924"/>
    </row>
    <row r="68" spans="2:60" ht="20.25" customHeight="1">
      <c r="B68" s="665"/>
      <c r="C68" s="684"/>
      <c r="D68" s="698"/>
      <c r="E68" s="706"/>
      <c r="F68" s="706"/>
      <c r="G68" s="714" t="str">
        <f>C66</f>
        <v>介護従業者</v>
      </c>
      <c r="H68" s="726"/>
      <c r="I68" s="734"/>
      <c r="J68" s="740"/>
      <c r="K68" s="740"/>
      <c r="L68" s="714"/>
      <c r="M68" s="746"/>
      <c r="N68" s="751"/>
      <c r="O68" s="756"/>
      <c r="P68" s="763" t="s">
        <v>47</v>
      </c>
      <c r="Q68" s="769"/>
      <c r="R68" s="769"/>
      <c r="S68" s="780"/>
      <c r="T68" s="794"/>
      <c r="U68" s="805" t="str">
        <f>IF(U66="","",VLOOKUP(U66,'(参考様式９関係)【記載例】シフト記号表'!$D$6:$Z$47,23,FALSE))</f>
        <v>-</v>
      </c>
      <c r="V68" s="815" t="str">
        <f>IF(V66="","",VLOOKUP(V66,'(参考様式９関係)【記載例】シフト記号表'!$D$6:$Z$47,23,FALSE))</f>
        <v/>
      </c>
      <c r="W68" s="815" t="str">
        <f>IF(W66="","",VLOOKUP(W66,'(参考様式９関係)【記載例】シフト記号表'!$D$6:$Z$47,23,FALSE))</f>
        <v>-</v>
      </c>
      <c r="X68" s="815" t="str">
        <f>IF(X66="","",VLOOKUP(X66,'(参考様式９関係)【記載例】シフト記号表'!$D$6:$Z$47,23,FALSE))</f>
        <v/>
      </c>
      <c r="Y68" s="815" t="str">
        <f>IF(Y66="","",VLOOKUP(Y66,'(参考様式９関係)【記載例】シフト記号表'!$D$6:$Z$47,23,FALSE))</f>
        <v/>
      </c>
      <c r="Z68" s="815" t="str">
        <f>IF(Z66="","",VLOOKUP(Z66,'(参考様式９関係)【記載例】シフト記号表'!$D$6:$Z$47,23,FALSE))</f>
        <v>-</v>
      </c>
      <c r="AA68" s="829" t="str">
        <f>IF(AA66="","",VLOOKUP(AA66,'(参考様式９関係)【記載例】シフト記号表'!$D$6:$Z$47,23,FALSE))</f>
        <v/>
      </c>
      <c r="AB68" s="805" t="str">
        <f>IF(AB66="","",VLOOKUP(AB66,'(参考様式９関係)【記載例】シフト記号表'!$D$6:$Z$47,23,FALSE))</f>
        <v>-</v>
      </c>
      <c r="AC68" s="815" t="str">
        <f>IF(AC66="","",VLOOKUP(AC66,'(参考様式９関係)【記載例】シフト記号表'!$D$6:$Z$47,23,FALSE))</f>
        <v/>
      </c>
      <c r="AD68" s="815" t="str">
        <f>IF(AD66="","",VLOOKUP(AD66,'(参考様式９関係)【記載例】シフト記号表'!$D$6:$Z$47,23,FALSE))</f>
        <v>-</v>
      </c>
      <c r="AE68" s="815" t="str">
        <f>IF(AE66="","",VLOOKUP(AE66,'(参考様式９関係)【記載例】シフト記号表'!$D$6:$Z$47,23,FALSE))</f>
        <v/>
      </c>
      <c r="AF68" s="815" t="str">
        <f>IF(AF66="","",VLOOKUP(AF66,'(参考様式９関係)【記載例】シフト記号表'!$D$6:$Z$47,23,FALSE))</f>
        <v/>
      </c>
      <c r="AG68" s="815" t="str">
        <f>IF(AG66="","",VLOOKUP(AG66,'(参考様式９関係)【記載例】シフト記号表'!$D$6:$Z$47,23,FALSE))</f>
        <v>-</v>
      </c>
      <c r="AH68" s="829" t="str">
        <f>IF(AH66="","",VLOOKUP(AH66,'(参考様式９関係)【記載例】シフト記号表'!$D$6:$Z$47,23,FALSE))</f>
        <v/>
      </c>
      <c r="AI68" s="805" t="str">
        <f>IF(AI66="","",VLOOKUP(AI66,'(参考様式９関係)【記載例】シフト記号表'!$D$6:$Z$47,23,FALSE))</f>
        <v>-</v>
      </c>
      <c r="AJ68" s="815" t="str">
        <f>IF(AJ66="","",VLOOKUP(AJ66,'(参考様式９関係)【記載例】シフト記号表'!$D$6:$Z$47,23,FALSE))</f>
        <v/>
      </c>
      <c r="AK68" s="815" t="str">
        <f>IF(AK66="","",VLOOKUP(AK66,'(参考様式９関係)【記載例】シフト記号表'!$D$6:$Z$47,23,FALSE))</f>
        <v>-</v>
      </c>
      <c r="AL68" s="815" t="str">
        <f>IF(AL66="","",VLOOKUP(AL66,'(参考様式９関係)【記載例】シフト記号表'!$D$6:$Z$47,23,FALSE))</f>
        <v/>
      </c>
      <c r="AM68" s="815" t="str">
        <f>IF(AM66="","",VLOOKUP(AM66,'(参考様式９関係)【記載例】シフト記号表'!$D$6:$Z$47,23,FALSE))</f>
        <v/>
      </c>
      <c r="AN68" s="815" t="str">
        <f>IF(AN66="","",VLOOKUP(AN66,'(参考様式９関係)【記載例】シフト記号表'!$D$6:$Z$47,23,FALSE))</f>
        <v>-</v>
      </c>
      <c r="AO68" s="829" t="str">
        <f>IF(AO66="","",VLOOKUP(AO66,'(参考様式９関係)【記載例】シフト記号表'!$D$6:$Z$47,23,FALSE))</f>
        <v/>
      </c>
      <c r="AP68" s="805" t="str">
        <f>IF(AP66="","",VLOOKUP(AP66,'(参考様式９関係)【記載例】シフト記号表'!$D$6:$Z$47,23,FALSE))</f>
        <v>-</v>
      </c>
      <c r="AQ68" s="815" t="str">
        <f>IF(AQ66="","",VLOOKUP(AQ66,'(参考様式９関係)【記載例】シフト記号表'!$D$6:$Z$47,23,FALSE))</f>
        <v/>
      </c>
      <c r="AR68" s="815" t="str">
        <f>IF(AR66="","",VLOOKUP(AR66,'(参考様式９関係)【記載例】シフト記号表'!$D$6:$Z$47,23,FALSE))</f>
        <v>-</v>
      </c>
      <c r="AS68" s="815" t="str">
        <f>IF(AS66="","",VLOOKUP(AS66,'(参考様式９関係)【記載例】シフト記号表'!$D$6:$Z$47,23,FALSE))</f>
        <v/>
      </c>
      <c r="AT68" s="815" t="str">
        <f>IF(AT66="","",VLOOKUP(AT66,'(参考様式９関係)【記載例】シフト記号表'!$D$6:$Z$47,23,FALSE))</f>
        <v/>
      </c>
      <c r="AU68" s="815" t="str">
        <f>IF(AU66="","",VLOOKUP(AU66,'(参考様式９関係)【記載例】シフト記号表'!$D$6:$Z$47,23,FALSE))</f>
        <v>-</v>
      </c>
      <c r="AV68" s="829" t="str">
        <f>IF(AV66="","",VLOOKUP(AV66,'(参考様式９関係)【記載例】シフト記号表'!$D$6:$Z$47,23,FALSE))</f>
        <v/>
      </c>
      <c r="AW68" s="805" t="str">
        <f>IF(AW66="","",VLOOKUP(AW66,'(参考様式９関係)【記載例】シフト記号表'!$D$6:$Z$47,23,FALSE))</f>
        <v/>
      </c>
      <c r="AX68" s="815" t="str">
        <f>IF(AX66="","",VLOOKUP(AX66,'(参考様式９関係)【記載例】シフト記号表'!$D$6:$Z$47,23,FALSE))</f>
        <v/>
      </c>
      <c r="AY68" s="815" t="str">
        <f>IF(AY66="","",VLOOKUP(AY66,'(参考様式９関係)【記載例】シフト記号表'!$D$6:$Z$47,23,FALSE))</f>
        <v/>
      </c>
      <c r="AZ68" s="872">
        <f>IF($BC$3="４週",SUM(U68:AV68),IF($BC$3="暦月",SUM(U68:AY68),""))</f>
        <v>0</v>
      </c>
      <c r="BA68" s="885"/>
      <c r="BB68" s="899">
        <f>IF($BC$3="４週",AZ68/4,IF($BC$3="暦月",(AZ68/($BC$8/7)),""))</f>
        <v>0</v>
      </c>
      <c r="BC68" s="885"/>
      <c r="BD68" s="914"/>
      <c r="BE68" s="918"/>
      <c r="BF68" s="918"/>
      <c r="BG68" s="918"/>
      <c r="BH68" s="924"/>
    </row>
    <row r="69" spans="2:60" ht="20.25" customHeight="1">
      <c r="B69" s="668" t="s">
        <v>560</v>
      </c>
      <c r="C69" s="685"/>
      <c r="D69" s="685"/>
      <c r="E69" s="685"/>
      <c r="F69" s="685"/>
      <c r="G69" s="685"/>
      <c r="H69" s="685"/>
      <c r="I69" s="685"/>
      <c r="J69" s="685"/>
      <c r="K69" s="685"/>
      <c r="L69" s="685"/>
      <c r="M69" s="685"/>
      <c r="N69" s="685"/>
      <c r="O69" s="685"/>
      <c r="P69" s="685"/>
      <c r="Q69" s="685"/>
      <c r="R69" s="685"/>
      <c r="S69" s="685"/>
      <c r="T69" s="795"/>
      <c r="U69" s="807">
        <v>10</v>
      </c>
      <c r="V69" s="817">
        <v>11</v>
      </c>
      <c r="W69" s="817">
        <v>12</v>
      </c>
      <c r="X69" s="817">
        <v>13</v>
      </c>
      <c r="Y69" s="817">
        <v>14</v>
      </c>
      <c r="Z69" s="817">
        <v>15</v>
      </c>
      <c r="AA69" s="831">
        <v>16</v>
      </c>
      <c r="AB69" s="841">
        <v>10</v>
      </c>
      <c r="AC69" s="817">
        <v>11</v>
      </c>
      <c r="AD69" s="817">
        <v>12</v>
      </c>
      <c r="AE69" s="817">
        <v>13</v>
      </c>
      <c r="AF69" s="817">
        <v>14</v>
      </c>
      <c r="AG69" s="817">
        <v>15</v>
      </c>
      <c r="AH69" s="831">
        <v>16</v>
      </c>
      <c r="AI69" s="841">
        <v>10</v>
      </c>
      <c r="AJ69" s="817">
        <v>11</v>
      </c>
      <c r="AK69" s="817">
        <v>12</v>
      </c>
      <c r="AL69" s="817">
        <v>13</v>
      </c>
      <c r="AM69" s="817">
        <v>14</v>
      </c>
      <c r="AN69" s="817">
        <v>15</v>
      </c>
      <c r="AO69" s="831">
        <v>16</v>
      </c>
      <c r="AP69" s="841">
        <v>10</v>
      </c>
      <c r="AQ69" s="817">
        <v>11</v>
      </c>
      <c r="AR69" s="817">
        <v>12</v>
      </c>
      <c r="AS69" s="817">
        <v>13</v>
      </c>
      <c r="AT69" s="817">
        <v>14</v>
      </c>
      <c r="AU69" s="817">
        <v>15</v>
      </c>
      <c r="AV69" s="831">
        <v>16</v>
      </c>
      <c r="AW69" s="841"/>
      <c r="AX69" s="817"/>
      <c r="AY69" s="863"/>
      <c r="AZ69" s="874"/>
      <c r="BA69" s="887"/>
      <c r="BB69" s="901"/>
      <c r="BC69" s="907"/>
      <c r="BD69" s="907"/>
      <c r="BE69" s="907"/>
      <c r="BF69" s="907"/>
      <c r="BG69" s="907"/>
      <c r="BH69" s="927"/>
    </row>
    <row r="70" spans="2:60" ht="20.25" customHeight="1">
      <c r="B70" s="669" t="s">
        <v>585</v>
      </c>
      <c r="C70" s="686"/>
      <c r="D70" s="686"/>
      <c r="E70" s="686"/>
      <c r="F70" s="686"/>
      <c r="G70" s="686"/>
      <c r="H70" s="686"/>
      <c r="I70" s="686"/>
      <c r="J70" s="686"/>
      <c r="K70" s="686"/>
      <c r="L70" s="686"/>
      <c r="M70" s="686"/>
      <c r="N70" s="686"/>
      <c r="O70" s="686"/>
      <c r="P70" s="686"/>
      <c r="Q70" s="686"/>
      <c r="R70" s="686"/>
      <c r="S70" s="686"/>
      <c r="T70" s="796"/>
      <c r="U70" s="808"/>
      <c r="V70" s="818"/>
      <c r="W70" s="818"/>
      <c r="X70" s="818"/>
      <c r="Y70" s="818"/>
      <c r="Z70" s="818"/>
      <c r="AA70" s="832"/>
      <c r="AB70" s="842"/>
      <c r="AC70" s="818"/>
      <c r="AD70" s="818"/>
      <c r="AE70" s="818"/>
      <c r="AF70" s="818"/>
      <c r="AG70" s="818"/>
      <c r="AH70" s="832"/>
      <c r="AI70" s="842"/>
      <c r="AJ70" s="818"/>
      <c r="AK70" s="818"/>
      <c r="AL70" s="818"/>
      <c r="AM70" s="818"/>
      <c r="AN70" s="818"/>
      <c r="AO70" s="832"/>
      <c r="AP70" s="842"/>
      <c r="AQ70" s="818"/>
      <c r="AR70" s="818"/>
      <c r="AS70" s="818"/>
      <c r="AT70" s="818"/>
      <c r="AU70" s="818"/>
      <c r="AV70" s="832"/>
      <c r="AW70" s="842"/>
      <c r="AX70" s="818"/>
      <c r="AY70" s="864"/>
      <c r="AZ70" s="875"/>
      <c r="BA70" s="888"/>
      <c r="BB70" s="902"/>
      <c r="BC70" s="908"/>
      <c r="BD70" s="908"/>
      <c r="BE70" s="908"/>
      <c r="BF70" s="908"/>
      <c r="BG70" s="908"/>
      <c r="BH70" s="928"/>
    </row>
    <row r="71" spans="2:60" ht="20.25" customHeight="1">
      <c r="B71" s="669" t="s">
        <v>586</v>
      </c>
      <c r="C71" s="686"/>
      <c r="D71" s="686"/>
      <c r="E71" s="686"/>
      <c r="F71" s="686"/>
      <c r="G71" s="686"/>
      <c r="H71" s="686"/>
      <c r="I71" s="686"/>
      <c r="J71" s="686"/>
      <c r="K71" s="686"/>
      <c r="L71" s="686"/>
      <c r="M71" s="686"/>
      <c r="N71" s="686"/>
      <c r="O71" s="686"/>
      <c r="P71" s="686"/>
      <c r="Q71" s="686"/>
      <c r="R71" s="686"/>
      <c r="S71" s="686"/>
      <c r="T71" s="796"/>
      <c r="U71" s="808">
        <v>9</v>
      </c>
      <c r="V71" s="818">
        <v>9</v>
      </c>
      <c r="W71" s="818">
        <v>9</v>
      </c>
      <c r="X71" s="818">
        <v>9</v>
      </c>
      <c r="Y71" s="818">
        <v>9</v>
      </c>
      <c r="Z71" s="818">
        <v>9</v>
      </c>
      <c r="AA71" s="833">
        <v>9</v>
      </c>
      <c r="AB71" s="843">
        <v>9</v>
      </c>
      <c r="AC71" s="818">
        <v>9</v>
      </c>
      <c r="AD71" s="818">
        <v>9</v>
      </c>
      <c r="AE71" s="818">
        <v>9</v>
      </c>
      <c r="AF71" s="818">
        <v>9</v>
      </c>
      <c r="AG71" s="818">
        <v>9</v>
      </c>
      <c r="AH71" s="833">
        <v>9</v>
      </c>
      <c r="AI71" s="843">
        <v>9</v>
      </c>
      <c r="AJ71" s="818">
        <v>9</v>
      </c>
      <c r="AK71" s="818">
        <v>9</v>
      </c>
      <c r="AL71" s="818">
        <v>9</v>
      </c>
      <c r="AM71" s="818">
        <v>9</v>
      </c>
      <c r="AN71" s="818">
        <v>9</v>
      </c>
      <c r="AO71" s="833">
        <v>9</v>
      </c>
      <c r="AP71" s="843">
        <v>9</v>
      </c>
      <c r="AQ71" s="818">
        <v>9</v>
      </c>
      <c r="AR71" s="818">
        <v>9</v>
      </c>
      <c r="AS71" s="818">
        <v>9</v>
      </c>
      <c r="AT71" s="818">
        <v>9</v>
      </c>
      <c r="AU71" s="818">
        <v>9</v>
      </c>
      <c r="AV71" s="833">
        <v>9</v>
      </c>
      <c r="AW71" s="843"/>
      <c r="AX71" s="818"/>
      <c r="AY71" s="864"/>
      <c r="AZ71" s="875"/>
      <c r="BA71" s="888"/>
      <c r="BB71" s="902"/>
      <c r="BC71" s="908"/>
      <c r="BD71" s="908"/>
      <c r="BE71" s="908"/>
      <c r="BF71" s="908"/>
      <c r="BG71" s="908"/>
      <c r="BH71" s="928"/>
    </row>
    <row r="72" spans="2:60" ht="20.25" customHeight="1">
      <c r="B72" s="669" t="s">
        <v>587</v>
      </c>
      <c r="C72" s="686"/>
      <c r="D72" s="686"/>
      <c r="E72" s="686"/>
      <c r="F72" s="686"/>
      <c r="G72" s="686"/>
      <c r="H72" s="686"/>
      <c r="I72" s="686"/>
      <c r="J72" s="686"/>
      <c r="K72" s="686"/>
      <c r="L72" s="686"/>
      <c r="M72" s="686"/>
      <c r="N72" s="686"/>
      <c r="O72" s="686"/>
      <c r="P72" s="686"/>
      <c r="Q72" s="686"/>
      <c r="R72" s="686"/>
      <c r="S72" s="686"/>
      <c r="T72" s="796"/>
      <c r="U72" s="808">
        <v>4</v>
      </c>
      <c r="V72" s="818">
        <v>4</v>
      </c>
      <c r="W72" s="818">
        <v>4</v>
      </c>
      <c r="X72" s="818">
        <v>4</v>
      </c>
      <c r="Y72" s="818">
        <v>4</v>
      </c>
      <c r="Z72" s="818">
        <v>4</v>
      </c>
      <c r="AA72" s="833">
        <v>4</v>
      </c>
      <c r="AB72" s="843">
        <v>4</v>
      </c>
      <c r="AC72" s="818">
        <v>4</v>
      </c>
      <c r="AD72" s="818">
        <v>4</v>
      </c>
      <c r="AE72" s="818">
        <v>4</v>
      </c>
      <c r="AF72" s="818">
        <v>4</v>
      </c>
      <c r="AG72" s="818">
        <v>4</v>
      </c>
      <c r="AH72" s="833">
        <v>4</v>
      </c>
      <c r="AI72" s="843">
        <v>4</v>
      </c>
      <c r="AJ72" s="818">
        <v>4</v>
      </c>
      <c r="AK72" s="818">
        <v>4</v>
      </c>
      <c r="AL72" s="818">
        <v>4</v>
      </c>
      <c r="AM72" s="818">
        <v>4</v>
      </c>
      <c r="AN72" s="818">
        <v>4</v>
      </c>
      <c r="AO72" s="833">
        <v>4</v>
      </c>
      <c r="AP72" s="843">
        <v>4</v>
      </c>
      <c r="AQ72" s="818">
        <v>4</v>
      </c>
      <c r="AR72" s="818">
        <v>4</v>
      </c>
      <c r="AS72" s="818">
        <v>4</v>
      </c>
      <c r="AT72" s="818">
        <v>4</v>
      </c>
      <c r="AU72" s="818">
        <v>4</v>
      </c>
      <c r="AV72" s="833">
        <v>4</v>
      </c>
      <c r="AW72" s="843"/>
      <c r="AX72" s="818"/>
      <c r="AY72" s="864"/>
      <c r="AZ72" s="876"/>
      <c r="BA72" s="889"/>
      <c r="BB72" s="902"/>
      <c r="BC72" s="908"/>
      <c r="BD72" s="908"/>
      <c r="BE72" s="908"/>
      <c r="BF72" s="908"/>
      <c r="BG72" s="908"/>
      <c r="BH72" s="928"/>
    </row>
    <row r="73" spans="2:60" ht="20.25" customHeight="1">
      <c r="B73" s="669" t="s">
        <v>588</v>
      </c>
      <c r="C73" s="686"/>
      <c r="D73" s="686"/>
      <c r="E73" s="686"/>
      <c r="F73" s="686"/>
      <c r="G73" s="686"/>
      <c r="H73" s="686"/>
      <c r="I73" s="686"/>
      <c r="J73" s="686"/>
      <c r="K73" s="686"/>
      <c r="L73" s="686"/>
      <c r="M73" s="686"/>
      <c r="N73" s="686"/>
      <c r="O73" s="686"/>
      <c r="P73" s="686"/>
      <c r="Q73" s="686"/>
      <c r="R73" s="686"/>
      <c r="S73" s="686"/>
      <c r="T73" s="796"/>
      <c r="U73" s="809">
        <f t="shared" ref="U73:AY73" si="1">IF(SUMIF($F$21:$F$68,"介護従業者",U21:U68)=0,"",SUMIF($F$21:$F$68,"介護従業者",U21:U68))</f>
        <v>48.5</v>
      </c>
      <c r="V73" s="819">
        <f t="shared" si="1"/>
        <v>44.499999999999993</v>
      </c>
      <c r="W73" s="819">
        <f t="shared" si="1"/>
        <v>48.5</v>
      </c>
      <c r="X73" s="819">
        <f t="shared" si="1"/>
        <v>46.499999999999993</v>
      </c>
      <c r="Y73" s="819">
        <f t="shared" si="1"/>
        <v>46</v>
      </c>
      <c r="Z73" s="819">
        <f t="shared" si="1"/>
        <v>48</v>
      </c>
      <c r="AA73" s="834">
        <f t="shared" si="1"/>
        <v>46</v>
      </c>
      <c r="AB73" s="809">
        <f t="shared" si="1"/>
        <v>48.5</v>
      </c>
      <c r="AC73" s="819">
        <f t="shared" si="1"/>
        <v>44.5</v>
      </c>
      <c r="AD73" s="819">
        <f t="shared" si="1"/>
        <v>48.5</v>
      </c>
      <c r="AE73" s="819">
        <f t="shared" si="1"/>
        <v>46.5</v>
      </c>
      <c r="AF73" s="819">
        <f t="shared" si="1"/>
        <v>46</v>
      </c>
      <c r="AG73" s="819">
        <f t="shared" si="1"/>
        <v>48</v>
      </c>
      <c r="AH73" s="834">
        <f t="shared" si="1"/>
        <v>46</v>
      </c>
      <c r="AI73" s="809">
        <f t="shared" si="1"/>
        <v>48.5</v>
      </c>
      <c r="AJ73" s="819">
        <f t="shared" si="1"/>
        <v>44.5</v>
      </c>
      <c r="AK73" s="819">
        <f t="shared" si="1"/>
        <v>48.5</v>
      </c>
      <c r="AL73" s="819">
        <f t="shared" si="1"/>
        <v>46.5</v>
      </c>
      <c r="AM73" s="819">
        <f t="shared" si="1"/>
        <v>46</v>
      </c>
      <c r="AN73" s="819">
        <f t="shared" si="1"/>
        <v>48</v>
      </c>
      <c r="AO73" s="834">
        <f t="shared" si="1"/>
        <v>46</v>
      </c>
      <c r="AP73" s="809">
        <f t="shared" si="1"/>
        <v>48.5</v>
      </c>
      <c r="AQ73" s="819">
        <f t="shared" si="1"/>
        <v>44.5</v>
      </c>
      <c r="AR73" s="819">
        <f t="shared" si="1"/>
        <v>48.5</v>
      </c>
      <c r="AS73" s="819">
        <f t="shared" si="1"/>
        <v>46.5</v>
      </c>
      <c r="AT73" s="819">
        <f t="shared" si="1"/>
        <v>46</v>
      </c>
      <c r="AU73" s="819">
        <f t="shared" si="1"/>
        <v>48</v>
      </c>
      <c r="AV73" s="834">
        <f t="shared" si="1"/>
        <v>45.999999999999993</v>
      </c>
      <c r="AW73" s="809" t="str">
        <f t="shared" si="1"/>
        <v/>
      </c>
      <c r="AX73" s="819" t="str">
        <f t="shared" si="1"/>
        <v/>
      </c>
      <c r="AY73" s="819" t="str">
        <f t="shared" si="1"/>
        <v/>
      </c>
      <c r="AZ73" s="877">
        <f>IF($BC$3="４週",SUM(U73:AV73),IF($BC$3="暦月",SUM(U73:AY73),""))</f>
        <v>1312</v>
      </c>
      <c r="BA73" s="890"/>
      <c r="BB73" s="902"/>
      <c r="BC73" s="908"/>
      <c r="BD73" s="908"/>
      <c r="BE73" s="908"/>
      <c r="BF73" s="908"/>
      <c r="BG73" s="908"/>
      <c r="BH73" s="928"/>
    </row>
    <row r="74" spans="2:60" ht="20.25" customHeight="1">
      <c r="B74" s="670" t="s">
        <v>548</v>
      </c>
      <c r="C74" s="687"/>
      <c r="D74" s="687"/>
      <c r="E74" s="687"/>
      <c r="F74" s="687"/>
      <c r="G74" s="687"/>
      <c r="H74" s="687"/>
      <c r="I74" s="687"/>
      <c r="J74" s="687"/>
      <c r="K74" s="687"/>
      <c r="L74" s="687"/>
      <c r="M74" s="687"/>
      <c r="N74" s="687"/>
      <c r="O74" s="687"/>
      <c r="P74" s="687"/>
      <c r="Q74" s="687"/>
      <c r="R74" s="687"/>
      <c r="S74" s="687"/>
      <c r="T74" s="797"/>
      <c r="U74" s="810">
        <f t="shared" ref="U74:AY74" si="2">IF(SUMIF($G$21:$G$68,"介護従業者",U21:U68)=0,"",SUMIF($G$21:$G$68,"介護従業者",U21:U68))</f>
        <v>10</v>
      </c>
      <c r="V74" s="820">
        <f t="shared" si="2"/>
        <v>10</v>
      </c>
      <c r="W74" s="820">
        <f t="shared" si="2"/>
        <v>10</v>
      </c>
      <c r="X74" s="820">
        <f t="shared" si="2"/>
        <v>10</v>
      </c>
      <c r="Y74" s="820">
        <f t="shared" si="2"/>
        <v>10</v>
      </c>
      <c r="Z74" s="820">
        <f t="shared" si="2"/>
        <v>10</v>
      </c>
      <c r="AA74" s="835">
        <f t="shared" si="2"/>
        <v>10</v>
      </c>
      <c r="AB74" s="844">
        <f t="shared" si="2"/>
        <v>10</v>
      </c>
      <c r="AC74" s="820">
        <f t="shared" si="2"/>
        <v>10</v>
      </c>
      <c r="AD74" s="820">
        <f t="shared" si="2"/>
        <v>10</v>
      </c>
      <c r="AE74" s="820">
        <f t="shared" si="2"/>
        <v>10</v>
      </c>
      <c r="AF74" s="820">
        <f t="shared" si="2"/>
        <v>10</v>
      </c>
      <c r="AG74" s="820">
        <f t="shared" si="2"/>
        <v>10</v>
      </c>
      <c r="AH74" s="835">
        <f t="shared" si="2"/>
        <v>10</v>
      </c>
      <c r="AI74" s="844">
        <f t="shared" si="2"/>
        <v>10</v>
      </c>
      <c r="AJ74" s="820">
        <f t="shared" si="2"/>
        <v>10</v>
      </c>
      <c r="AK74" s="820">
        <f t="shared" si="2"/>
        <v>10</v>
      </c>
      <c r="AL74" s="820">
        <f t="shared" si="2"/>
        <v>10</v>
      </c>
      <c r="AM74" s="820">
        <f t="shared" si="2"/>
        <v>10</v>
      </c>
      <c r="AN74" s="820">
        <f t="shared" si="2"/>
        <v>10</v>
      </c>
      <c r="AO74" s="835">
        <f t="shared" si="2"/>
        <v>10</v>
      </c>
      <c r="AP74" s="844">
        <f t="shared" si="2"/>
        <v>10</v>
      </c>
      <c r="AQ74" s="820">
        <f t="shared" si="2"/>
        <v>10</v>
      </c>
      <c r="AR74" s="820">
        <f t="shared" si="2"/>
        <v>10</v>
      </c>
      <c r="AS74" s="820">
        <f t="shared" si="2"/>
        <v>10</v>
      </c>
      <c r="AT74" s="820">
        <f t="shared" si="2"/>
        <v>10</v>
      </c>
      <c r="AU74" s="820">
        <f t="shared" si="2"/>
        <v>10</v>
      </c>
      <c r="AV74" s="835">
        <f t="shared" si="2"/>
        <v>10</v>
      </c>
      <c r="AW74" s="844" t="str">
        <f t="shared" si="2"/>
        <v/>
      </c>
      <c r="AX74" s="820" t="str">
        <f t="shared" si="2"/>
        <v/>
      </c>
      <c r="AY74" s="865" t="str">
        <f t="shared" si="2"/>
        <v/>
      </c>
      <c r="AZ74" s="878">
        <f>IF($BC$3="４週",SUM(U74:AV74),IF($BC$3="暦月",SUM(U74:AY74),""))</f>
        <v>280</v>
      </c>
      <c r="BA74" s="891"/>
      <c r="BB74" s="903"/>
      <c r="BC74" s="909"/>
      <c r="BD74" s="909"/>
      <c r="BE74" s="909"/>
      <c r="BF74" s="909"/>
      <c r="BG74" s="909"/>
      <c r="BH74" s="929"/>
    </row>
    <row r="75" spans="2:60" s="429" customFormat="1" ht="20.25" customHeight="1">
      <c r="C75" s="688"/>
      <c r="D75" s="688"/>
      <c r="E75" s="688"/>
      <c r="F75" s="688"/>
      <c r="G75" s="688"/>
      <c r="BH75" s="197"/>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689"/>
      <c r="D129" s="689"/>
      <c r="E129" s="689"/>
      <c r="F129" s="689"/>
      <c r="G129" s="689"/>
      <c r="H129" s="689"/>
      <c r="I129" s="735"/>
      <c r="J129" s="735"/>
      <c r="K129" s="735"/>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c r="AJ129" s="735"/>
      <c r="AK129" s="735"/>
      <c r="AL129" s="735"/>
      <c r="AM129" s="735"/>
      <c r="AN129" s="735"/>
      <c r="AO129" s="735"/>
      <c r="AP129" s="735"/>
      <c r="AQ129" s="735"/>
      <c r="AR129" s="735"/>
      <c r="AS129" s="735"/>
      <c r="AT129" s="735"/>
      <c r="AU129" s="735"/>
      <c r="AV129" s="735"/>
      <c r="AW129" s="735"/>
      <c r="AX129" s="735"/>
      <c r="AY129" s="735"/>
      <c r="AZ129" s="735"/>
      <c r="BA129" s="735"/>
      <c r="BB129" s="735"/>
      <c r="BC129" s="735"/>
      <c r="BD129" s="735"/>
      <c r="BE129" s="735"/>
    </row>
    <row r="130" spans="3:57">
      <c r="C130" s="689"/>
      <c r="D130" s="689"/>
      <c r="E130" s="689"/>
      <c r="F130" s="689"/>
      <c r="G130" s="689"/>
      <c r="H130" s="689"/>
      <c r="I130" s="735"/>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735"/>
      <c r="AK130" s="735"/>
      <c r="AL130" s="735"/>
      <c r="AM130" s="735"/>
      <c r="AN130" s="735"/>
      <c r="AO130" s="735"/>
      <c r="AP130" s="735"/>
      <c r="AQ130" s="735"/>
      <c r="AR130" s="735"/>
      <c r="AS130" s="735"/>
      <c r="AT130" s="735"/>
      <c r="AU130" s="735"/>
      <c r="AV130" s="735"/>
      <c r="AW130" s="735"/>
      <c r="AX130" s="735"/>
      <c r="AY130" s="735"/>
      <c r="AZ130" s="735"/>
      <c r="BA130" s="735"/>
      <c r="BB130" s="735"/>
      <c r="BC130" s="735"/>
      <c r="BD130" s="735"/>
      <c r="BE130" s="735"/>
    </row>
    <row r="131" spans="3:57">
      <c r="C131" s="690"/>
      <c r="D131" s="690"/>
      <c r="E131" s="690"/>
      <c r="F131" s="690"/>
      <c r="G131" s="690"/>
      <c r="H131" s="690"/>
      <c r="I131" s="689"/>
      <c r="J131" s="689"/>
    </row>
    <row r="132" spans="3:57">
      <c r="C132" s="690"/>
      <c r="D132" s="690"/>
      <c r="E132" s="690"/>
      <c r="F132" s="690"/>
      <c r="G132" s="690"/>
      <c r="H132" s="690"/>
      <c r="I132" s="689"/>
      <c r="J132" s="689"/>
    </row>
    <row r="133" spans="3:57">
      <c r="C133" s="689"/>
      <c r="D133" s="689"/>
      <c r="E133" s="689"/>
      <c r="F133" s="689"/>
      <c r="G133" s="689"/>
      <c r="H133" s="689"/>
    </row>
    <row r="134" spans="3:57">
      <c r="C134" s="689"/>
      <c r="D134" s="689"/>
      <c r="E134" s="689"/>
      <c r="F134" s="689"/>
      <c r="G134" s="689"/>
      <c r="H134" s="689"/>
    </row>
    <row r="135" spans="3:57">
      <c r="C135" s="689"/>
      <c r="D135" s="689"/>
      <c r="E135" s="689"/>
      <c r="F135" s="689"/>
      <c r="G135" s="689"/>
      <c r="H135" s="689"/>
    </row>
    <row r="136" spans="3:57">
      <c r="C136" s="689"/>
      <c r="D136" s="689"/>
      <c r="E136" s="689"/>
      <c r="F136" s="689"/>
      <c r="G136" s="689"/>
      <c r="H136" s="689"/>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34"/>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4">
    <cfRule type="expression" dxfId="0"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3" fitToWidth="1" fitToHeight="1"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'(参考様式9関係)プルダウン・リスト'!$C$4:$C$10</xm:f>
          </x14:formula1>
          <xm:sqref>AR1:BG1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1:AB52"/>
  <sheetViews>
    <sheetView view="pageBreakPreview" zoomScale="60" zoomScaleNormal="55" workbookViewId="0">
      <selection activeCell="B2" sqref="B2"/>
    </sheetView>
  </sheetViews>
  <sheetFormatPr defaultRowHeight="25.5"/>
  <cols>
    <col min="1" max="1" width="1.625" style="932" customWidth="1"/>
    <col min="2" max="2" width="5.625" style="933" customWidth="1"/>
    <col min="3" max="3" width="10.625" style="933" customWidth="1"/>
    <col min="4" max="4" width="10.625" style="933" hidden="1" customWidth="1"/>
    <col min="5" max="5" width="3.375" style="933" bestFit="1" customWidth="1"/>
    <col min="6" max="6" width="15.625" style="932" customWidth="1"/>
    <col min="7" max="7" width="3.375" style="932" bestFit="1" customWidth="1"/>
    <col min="8" max="8" width="15.625" style="932" customWidth="1"/>
    <col min="9" max="9" width="3.375" style="932" bestFit="1" customWidth="1"/>
    <col min="10" max="10" width="15.625" style="933" customWidth="1"/>
    <col min="11" max="11" width="3.375" style="932" bestFit="1" customWidth="1"/>
    <col min="12" max="12" width="15.625" style="932" customWidth="1"/>
    <col min="13" max="13" width="5" style="932" customWidth="1"/>
    <col min="14" max="14" width="15.625" style="932" customWidth="1"/>
    <col min="15" max="15" width="3.375" style="932" customWidth="1"/>
    <col min="16" max="16" width="15.625" style="932" customWidth="1"/>
    <col min="17" max="17" width="3.375" style="932" customWidth="1"/>
    <col min="18" max="18" width="15.625" style="932" customWidth="1"/>
    <col min="19" max="19" width="3.375" style="932" customWidth="1"/>
    <col min="20" max="20" width="15.625" style="932" customWidth="1"/>
    <col min="21" max="21" width="3.375" style="932" customWidth="1"/>
    <col min="22" max="22" width="15.625" style="932" customWidth="1"/>
    <col min="23" max="23" width="3.375" style="932" customWidth="1"/>
    <col min="24" max="24" width="15.625" style="932" customWidth="1"/>
    <col min="25" max="25" width="3.375" style="932" customWidth="1"/>
    <col min="26" max="26" width="15.625" style="932" customWidth="1"/>
    <col min="27" max="27" width="3.375" style="932" customWidth="1"/>
    <col min="28" max="28" width="50.625" style="932" customWidth="1"/>
    <col min="29" max="16384" width="9" style="932" customWidth="1"/>
  </cols>
  <sheetData>
    <row r="1" spans="2:28">
      <c r="B1" s="934"/>
    </row>
    <row r="2" spans="2:28">
      <c r="B2" s="935" t="s">
        <v>656</v>
      </c>
      <c r="F2" s="936"/>
      <c r="G2" s="947"/>
      <c r="H2" s="947"/>
      <c r="I2" s="947"/>
      <c r="J2" s="943"/>
      <c r="K2" s="947"/>
      <c r="L2" s="947"/>
    </row>
    <row r="3" spans="2:28">
      <c r="B3" s="936" t="s">
        <v>440</v>
      </c>
      <c r="F3" s="943" t="s">
        <v>65</v>
      </c>
      <c r="G3" s="947"/>
      <c r="H3" s="947"/>
      <c r="I3" s="947"/>
      <c r="J3" s="943"/>
      <c r="K3" s="947"/>
      <c r="L3" s="947"/>
    </row>
    <row r="4" spans="2:28">
      <c r="B4" s="935"/>
      <c r="F4" s="944" t="s">
        <v>84</v>
      </c>
      <c r="G4" s="944"/>
      <c r="H4" s="944"/>
      <c r="I4" s="944"/>
      <c r="J4" s="944"/>
      <c r="K4" s="944"/>
      <c r="L4" s="944"/>
      <c r="N4" s="944" t="s">
        <v>681</v>
      </c>
      <c r="O4" s="944"/>
      <c r="P4" s="944"/>
      <c r="R4" s="944" t="s">
        <v>684</v>
      </c>
      <c r="S4" s="944"/>
      <c r="T4" s="944"/>
      <c r="U4" s="944"/>
      <c r="V4" s="944"/>
      <c r="W4" s="944"/>
      <c r="X4" s="944"/>
      <c r="Z4" s="954" t="s">
        <v>549</v>
      </c>
      <c r="AB4" s="944" t="s">
        <v>159</v>
      </c>
    </row>
    <row r="5" spans="2:28">
      <c r="B5" s="933" t="s">
        <v>180</v>
      </c>
      <c r="C5" s="933" t="s">
        <v>456</v>
      </c>
      <c r="F5" s="933" t="s">
        <v>679</v>
      </c>
      <c r="G5" s="933"/>
      <c r="H5" s="933" t="s">
        <v>492</v>
      </c>
      <c r="J5" s="933" t="s">
        <v>680</v>
      </c>
      <c r="L5" s="933" t="s">
        <v>84</v>
      </c>
      <c r="N5" s="933" t="s">
        <v>682</v>
      </c>
      <c r="P5" s="933" t="s">
        <v>683</v>
      </c>
      <c r="R5" s="933" t="s">
        <v>682</v>
      </c>
      <c r="T5" s="933" t="s">
        <v>683</v>
      </c>
      <c r="V5" s="933" t="s">
        <v>680</v>
      </c>
      <c r="X5" s="933" t="s">
        <v>84</v>
      </c>
      <c r="Z5" s="955" t="s">
        <v>685</v>
      </c>
      <c r="AB5" s="944"/>
    </row>
    <row r="6" spans="2:28">
      <c r="B6" s="937">
        <v>1</v>
      </c>
      <c r="C6" s="938" t="s">
        <v>646</v>
      </c>
      <c r="D6" s="942" t="str">
        <f t="shared" ref="D6:D38" si="0">C6</f>
        <v>a</v>
      </c>
      <c r="E6" s="937" t="s">
        <v>283</v>
      </c>
      <c r="F6" s="945"/>
      <c r="G6" s="937" t="s">
        <v>628</v>
      </c>
      <c r="H6" s="945"/>
      <c r="I6" s="948" t="s">
        <v>286</v>
      </c>
      <c r="J6" s="945">
        <v>0</v>
      </c>
      <c r="K6" s="949" t="s">
        <v>291</v>
      </c>
      <c r="L6" s="944" t="str">
        <f t="shared" ref="L6:L22" si="1">IF(OR(F6="",H6=""),"",(H6+IF(F6&gt;H6,1,0)-F6-J6)*24)</f>
        <v/>
      </c>
      <c r="N6" s="945">
        <v>0.29166666666666669</v>
      </c>
      <c r="O6" s="933" t="s">
        <v>628</v>
      </c>
      <c r="P6" s="945">
        <v>0.83333333333333337</v>
      </c>
      <c r="R6" s="952" t="str">
        <f t="shared" ref="R6:R22" si="2">IF(F6="","",IF(F6&lt;N6,N6,IF(F6&gt;=P6,"",F6)))</f>
        <v/>
      </c>
      <c r="S6" s="933" t="s">
        <v>628</v>
      </c>
      <c r="T6" s="952" t="str">
        <f t="shared" ref="T6:T22" si="3">IF(H6="","",IF(H6&gt;F6,IF(H6&lt;P6,H6,P6),P6))</f>
        <v/>
      </c>
      <c r="U6" s="953" t="s">
        <v>286</v>
      </c>
      <c r="V6" s="945">
        <v>0</v>
      </c>
      <c r="W6" s="932" t="s">
        <v>291</v>
      </c>
      <c r="X6" s="944" t="str">
        <f t="shared" ref="X6:X22" si="4">IF(R6="","",IF((T6+IF(R6&gt;T6,1,0)-R6-V6)*24=0,"",(T6+IF(R6&gt;T6,1,0)-R6-V6)*24))</f>
        <v/>
      </c>
      <c r="Z6" s="944" t="str">
        <f t="shared" ref="Z6:Z22" si="5">IF(X6="",L6,IF(OR(L6-X6=0,L6-X6&lt;0),"-",L6-X6))</f>
        <v/>
      </c>
      <c r="AB6" s="956"/>
    </row>
    <row r="7" spans="2:28">
      <c r="B7" s="937">
        <v>2</v>
      </c>
      <c r="C7" s="938" t="s">
        <v>645</v>
      </c>
      <c r="D7" s="942" t="str">
        <f t="shared" si="0"/>
        <v>b</v>
      </c>
      <c r="E7" s="937" t="s">
        <v>283</v>
      </c>
      <c r="F7" s="945"/>
      <c r="G7" s="937" t="s">
        <v>628</v>
      </c>
      <c r="H7" s="945"/>
      <c r="I7" s="948" t="s">
        <v>286</v>
      </c>
      <c r="J7" s="945">
        <v>0</v>
      </c>
      <c r="K7" s="949" t="s">
        <v>291</v>
      </c>
      <c r="L7" s="944" t="str">
        <f t="shared" si="1"/>
        <v/>
      </c>
      <c r="N7" s="950">
        <f t="shared" ref="N7:N22" si="6">$N$6</f>
        <v>0.29166666666666669</v>
      </c>
      <c r="O7" s="933" t="s">
        <v>628</v>
      </c>
      <c r="P7" s="950">
        <f t="shared" ref="P7:P22" si="7">$P$6</f>
        <v>0.83333333333333337</v>
      </c>
      <c r="R7" s="952" t="str">
        <f t="shared" si="2"/>
        <v/>
      </c>
      <c r="S7" s="933" t="s">
        <v>628</v>
      </c>
      <c r="T7" s="952" t="str">
        <f t="shared" si="3"/>
        <v/>
      </c>
      <c r="U7" s="953" t="s">
        <v>286</v>
      </c>
      <c r="V7" s="945">
        <v>0</v>
      </c>
      <c r="W7" s="932" t="s">
        <v>291</v>
      </c>
      <c r="X7" s="944" t="str">
        <f t="shared" si="4"/>
        <v/>
      </c>
      <c r="Z7" s="944" t="str">
        <f t="shared" si="5"/>
        <v/>
      </c>
      <c r="AB7" s="956"/>
    </row>
    <row r="8" spans="2:28">
      <c r="B8" s="937">
        <v>3</v>
      </c>
      <c r="C8" s="938" t="s">
        <v>397</v>
      </c>
      <c r="D8" s="942" t="str">
        <f t="shared" si="0"/>
        <v>c</v>
      </c>
      <c r="E8" s="937" t="s">
        <v>283</v>
      </c>
      <c r="F8" s="945"/>
      <c r="G8" s="937" t="s">
        <v>628</v>
      </c>
      <c r="H8" s="945"/>
      <c r="I8" s="948" t="s">
        <v>286</v>
      </c>
      <c r="J8" s="945">
        <v>0</v>
      </c>
      <c r="K8" s="949" t="s">
        <v>291</v>
      </c>
      <c r="L8" s="944" t="str">
        <f t="shared" si="1"/>
        <v/>
      </c>
      <c r="N8" s="950">
        <f t="shared" si="6"/>
        <v>0.29166666666666669</v>
      </c>
      <c r="O8" s="933" t="s">
        <v>628</v>
      </c>
      <c r="P8" s="950">
        <f t="shared" si="7"/>
        <v>0.83333333333333337</v>
      </c>
      <c r="R8" s="952" t="str">
        <f t="shared" si="2"/>
        <v/>
      </c>
      <c r="S8" s="933" t="s">
        <v>628</v>
      </c>
      <c r="T8" s="952" t="str">
        <f t="shared" si="3"/>
        <v/>
      </c>
      <c r="U8" s="953" t="s">
        <v>286</v>
      </c>
      <c r="V8" s="945">
        <v>0</v>
      </c>
      <c r="W8" s="932" t="s">
        <v>291</v>
      </c>
      <c r="X8" s="944" t="str">
        <f t="shared" si="4"/>
        <v/>
      </c>
      <c r="Z8" s="944" t="str">
        <f t="shared" si="5"/>
        <v/>
      </c>
      <c r="AB8" s="956"/>
    </row>
    <row r="9" spans="2:28">
      <c r="B9" s="937">
        <v>4</v>
      </c>
      <c r="C9" s="938" t="s">
        <v>644</v>
      </c>
      <c r="D9" s="942" t="str">
        <f t="shared" si="0"/>
        <v>d</v>
      </c>
      <c r="E9" s="937" t="s">
        <v>283</v>
      </c>
      <c r="F9" s="945"/>
      <c r="G9" s="937" t="s">
        <v>628</v>
      </c>
      <c r="H9" s="945"/>
      <c r="I9" s="948" t="s">
        <v>286</v>
      </c>
      <c r="J9" s="945">
        <v>0</v>
      </c>
      <c r="K9" s="949" t="s">
        <v>291</v>
      </c>
      <c r="L9" s="944" t="str">
        <f t="shared" si="1"/>
        <v/>
      </c>
      <c r="N9" s="950">
        <f t="shared" si="6"/>
        <v>0.29166666666666669</v>
      </c>
      <c r="O9" s="933" t="s">
        <v>628</v>
      </c>
      <c r="P9" s="950">
        <f t="shared" si="7"/>
        <v>0.83333333333333337</v>
      </c>
      <c r="R9" s="952" t="str">
        <f t="shared" si="2"/>
        <v/>
      </c>
      <c r="S9" s="933" t="s">
        <v>628</v>
      </c>
      <c r="T9" s="952" t="str">
        <f t="shared" si="3"/>
        <v/>
      </c>
      <c r="U9" s="953" t="s">
        <v>286</v>
      </c>
      <c r="V9" s="945">
        <v>0</v>
      </c>
      <c r="W9" s="932" t="s">
        <v>291</v>
      </c>
      <c r="X9" s="944" t="str">
        <f t="shared" si="4"/>
        <v/>
      </c>
      <c r="Z9" s="944" t="str">
        <f t="shared" si="5"/>
        <v/>
      </c>
      <c r="AB9" s="956"/>
    </row>
    <row r="10" spans="2:28">
      <c r="B10" s="937">
        <v>5</v>
      </c>
      <c r="C10" s="938" t="s">
        <v>77</v>
      </c>
      <c r="D10" s="942" t="str">
        <f t="shared" si="0"/>
        <v>e</v>
      </c>
      <c r="E10" s="937" t="s">
        <v>283</v>
      </c>
      <c r="F10" s="945"/>
      <c r="G10" s="937" t="s">
        <v>628</v>
      </c>
      <c r="H10" s="945"/>
      <c r="I10" s="948" t="s">
        <v>286</v>
      </c>
      <c r="J10" s="945">
        <v>0</v>
      </c>
      <c r="K10" s="949" t="s">
        <v>291</v>
      </c>
      <c r="L10" s="944" t="str">
        <f t="shared" si="1"/>
        <v/>
      </c>
      <c r="N10" s="950">
        <f t="shared" si="6"/>
        <v>0.29166666666666669</v>
      </c>
      <c r="O10" s="933" t="s">
        <v>628</v>
      </c>
      <c r="P10" s="950">
        <f t="shared" si="7"/>
        <v>0.83333333333333337</v>
      </c>
      <c r="R10" s="952" t="str">
        <f t="shared" si="2"/>
        <v/>
      </c>
      <c r="S10" s="933" t="s">
        <v>628</v>
      </c>
      <c r="T10" s="952" t="str">
        <f t="shared" si="3"/>
        <v/>
      </c>
      <c r="U10" s="953" t="s">
        <v>286</v>
      </c>
      <c r="V10" s="945">
        <v>0</v>
      </c>
      <c r="W10" s="932" t="s">
        <v>291</v>
      </c>
      <c r="X10" s="944" t="str">
        <f t="shared" si="4"/>
        <v/>
      </c>
      <c r="Z10" s="944" t="str">
        <f t="shared" si="5"/>
        <v/>
      </c>
      <c r="AB10" s="956"/>
    </row>
    <row r="11" spans="2:28">
      <c r="B11" s="937">
        <v>6</v>
      </c>
      <c r="C11" s="938" t="s">
        <v>655</v>
      </c>
      <c r="D11" s="942" t="str">
        <f t="shared" si="0"/>
        <v>f</v>
      </c>
      <c r="E11" s="937" t="s">
        <v>283</v>
      </c>
      <c r="F11" s="945"/>
      <c r="G11" s="937" t="s">
        <v>628</v>
      </c>
      <c r="H11" s="945"/>
      <c r="I11" s="948" t="s">
        <v>286</v>
      </c>
      <c r="J11" s="945">
        <v>0</v>
      </c>
      <c r="K11" s="949" t="s">
        <v>291</v>
      </c>
      <c r="L11" s="944" t="str">
        <f t="shared" si="1"/>
        <v/>
      </c>
      <c r="N11" s="950">
        <f t="shared" si="6"/>
        <v>0.29166666666666669</v>
      </c>
      <c r="O11" s="933" t="s">
        <v>628</v>
      </c>
      <c r="P11" s="950">
        <f t="shared" si="7"/>
        <v>0.83333333333333337</v>
      </c>
      <c r="R11" s="952" t="str">
        <f t="shared" si="2"/>
        <v/>
      </c>
      <c r="S11" s="933" t="s">
        <v>628</v>
      </c>
      <c r="T11" s="952" t="str">
        <f t="shared" si="3"/>
        <v/>
      </c>
      <c r="U11" s="953" t="s">
        <v>286</v>
      </c>
      <c r="V11" s="945">
        <v>0</v>
      </c>
      <c r="W11" s="932" t="s">
        <v>291</v>
      </c>
      <c r="X11" s="944" t="str">
        <f t="shared" si="4"/>
        <v/>
      </c>
      <c r="Z11" s="944" t="str">
        <f t="shared" si="5"/>
        <v/>
      </c>
      <c r="AB11" s="956"/>
    </row>
    <row r="12" spans="2:28">
      <c r="B12" s="937">
        <v>7</v>
      </c>
      <c r="C12" s="938" t="s">
        <v>231</v>
      </c>
      <c r="D12" s="942" t="str">
        <f t="shared" si="0"/>
        <v>g</v>
      </c>
      <c r="E12" s="937" t="s">
        <v>283</v>
      </c>
      <c r="F12" s="945"/>
      <c r="G12" s="937" t="s">
        <v>628</v>
      </c>
      <c r="H12" s="945"/>
      <c r="I12" s="948" t="s">
        <v>286</v>
      </c>
      <c r="J12" s="945">
        <v>0</v>
      </c>
      <c r="K12" s="949" t="s">
        <v>291</v>
      </c>
      <c r="L12" s="944" t="str">
        <f t="shared" si="1"/>
        <v/>
      </c>
      <c r="N12" s="950">
        <f t="shared" si="6"/>
        <v>0.29166666666666669</v>
      </c>
      <c r="O12" s="933" t="s">
        <v>628</v>
      </c>
      <c r="P12" s="950">
        <f t="shared" si="7"/>
        <v>0.83333333333333337</v>
      </c>
      <c r="R12" s="952" t="str">
        <f t="shared" si="2"/>
        <v/>
      </c>
      <c r="S12" s="933" t="s">
        <v>628</v>
      </c>
      <c r="T12" s="952" t="str">
        <f t="shared" si="3"/>
        <v/>
      </c>
      <c r="U12" s="953" t="s">
        <v>286</v>
      </c>
      <c r="V12" s="945">
        <v>0</v>
      </c>
      <c r="W12" s="932" t="s">
        <v>291</v>
      </c>
      <c r="X12" s="944" t="str">
        <f t="shared" si="4"/>
        <v/>
      </c>
      <c r="Z12" s="944" t="str">
        <f t="shared" si="5"/>
        <v/>
      </c>
      <c r="AB12" s="956"/>
    </row>
    <row r="13" spans="2:28">
      <c r="B13" s="937">
        <v>8</v>
      </c>
      <c r="C13" s="938" t="s">
        <v>170</v>
      </c>
      <c r="D13" s="942" t="str">
        <f t="shared" si="0"/>
        <v>h</v>
      </c>
      <c r="E13" s="937" t="s">
        <v>283</v>
      </c>
      <c r="F13" s="945"/>
      <c r="G13" s="937" t="s">
        <v>628</v>
      </c>
      <c r="H13" s="945"/>
      <c r="I13" s="948" t="s">
        <v>286</v>
      </c>
      <c r="J13" s="945">
        <v>0</v>
      </c>
      <c r="K13" s="949" t="s">
        <v>291</v>
      </c>
      <c r="L13" s="944" t="str">
        <f t="shared" si="1"/>
        <v/>
      </c>
      <c r="N13" s="950">
        <f t="shared" si="6"/>
        <v>0.29166666666666669</v>
      </c>
      <c r="O13" s="933" t="s">
        <v>628</v>
      </c>
      <c r="P13" s="950">
        <f t="shared" si="7"/>
        <v>0.83333333333333337</v>
      </c>
      <c r="R13" s="952" t="str">
        <f t="shared" si="2"/>
        <v/>
      </c>
      <c r="S13" s="933" t="s">
        <v>628</v>
      </c>
      <c r="T13" s="952" t="str">
        <f t="shared" si="3"/>
        <v/>
      </c>
      <c r="U13" s="953" t="s">
        <v>286</v>
      </c>
      <c r="V13" s="945">
        <v>0</v>
      </c>
      <c r="W13" s="932" t="s">
        <v>291</v>
      </c>
      <c r="X13" s="944" t="str">
        <f t="shared" si="4"/>
        <v/>
      </c>
      <c r="Z13" s="944" t="str">
        <f t="shared" si="5"/>
        <v/>
      </c>
      <c r="AB13" s="956"/>
    </row>
    <row r="14" spans="2:28">
      <c r="B14" s="937">
        <v>9</v>
      </c>
      <c r="C14" s="938" t="s">
        <v>205</v>
      </c>
      <c r="D14" s="942" t="str">
        <f t="shared" si="0"/>
        <v>i</v>
      </c>
      <c r="E14" s="937" t="s">
        <v>283</v>
      </c>
      <c r="F14" s="945"/>
      <c r="G14" s="937" t="s">
        <v>628</v>
      </c>
      <c r="H14" s="945"/>
      <c r="I14" s="948" t="s">
        <v>286</v>
      </c>
      <c r="J14" s="945">
        <v>0</v>
      </c>
      <c r="K14" s="949" t="s">
        <v>291</v>
      </c>
      <c r="L14" s="944" t="str">
        <f t="shared" si="1"/>
        <v/>
      </c>
      <c r="N14" s="950">
        <f t="shared" si="6"/>
        <v>0.29166666666666669</v>
      </c>
      <c r="O14" s="933" t="s">
        <v>628</v>
      </c>
      <c r="P14" s="950">
        <f t="shared" si="7"/>
        <v>0.83333333333333337</v>
      </c>
      <c r="R14" s="952" t="str">
        <f t="shared" si="2"/>
        <v/>
      </c>
      <c r="S14" s="933" t="s">
        <v>628</v>
      </c>
      <c r="T14" s="952" t="str">
        <f t="shared" si="3"/>
        <v/>
      </c>
      <c r="U14" s="953" t="s">
        <v>286</v>
      </c>
      <c r="V14" s="945">
        <v>0</v>
      </c>
      <c r="W14" s="932" t="s">
        <v>291</v>
      </c>
      <c r="X14" s="944" t="str">
        <f t="shared" si="4"/>
        <v/>
      </c>
      <c r="Z14" s="944" t="str">
        <f t="shared" si="5"/>
        <v/>
      </c>
      <c r="AB14" s="956"/>
    </row>
    <row r="15" spans="2:28">
      <c r="B15" s="937">
        <v>10</v>
      </c>
      <c r="C15" s="938" t="s">
        <v>648</v>
      </c>
      <c r="D15" s="942" t="str">
        <f t="shared" si="0"/>
        <v>j</v>
      </c>
      <c r="E15" s="937" t="s">
        <v>283</v>
      </c>
      <c r="F15" s="945"/>
      <c r="G15" s="937" t="s">
        <v>628</v>
      </c>
      <c r="H15" s="945"/>
      <c r="I15" s="948" t="s">
        <v>286</v>
      </c>
      <c r="J15" s="945">
        <v>0</v>
      </c>
      <c r="K15" s="949" t="s">
        <v>291</v>
      </c>
      <c r="L15" s="944" t="str">
        <f t="shared" si="1"/>
        <v/>
      </c>
      <c r="N15" s="950">
        <f t="shared" si="6"/>
        <v>0.29166666666666669</v>
      </c>
      <c r="O15" s="933" t="s">
        <v>628</v>
      </c>
      <c r="P15" s="950">
        <f t="shared" si="7"/>
        <v>0.83333333333333337</v>
      </c>
      <c r="R15" s="952" t="str">
        <f t="shared" si="2"/>
        <v/>
      </c>
      <c r="S15" s="933" t="s">
        <v>628</v>
      </c>
      <c r="T15" s="952" t="str">
        <f t="shared" si="3"/>
        <v/>
      </c>
      <c r="U15" s="953" t="s">
        <v>286</v>
      </c>
      <c r="V15" s="945">
        <v>0</v>
      </c>
      <c r="W15" s="932" t="s">
        <v>291</v>
      </c>
      <c r="X15" s="944" t="str">
        <f t="shared" si="4"/>
        <v/>
      </c>
      <c r="Z15" s="944" t="str">
        <f t="shared" si="5"/>
        <v/>
      </c>
      <c r="AB15" s="956"/>
    </row>
    <row r="16" spans="2:28">
      <c r="B16" s="937">
        <v>11</v>
      </c>
      <c r="C16" s="938" t="s">
        <v>657</v>
      </c>
      <c r="D16" s="942" t="str">
        <f t="shared" si="0"/>
        <v>k</v>
      </c>
      <c r="E16" s="937" t="s">
        <v>283</v>
      </c>
      <c r="F16" s="945"/>
      <c r="G16" s="937" t="s">
        <v>628</v>
      </c>
      <c r="H16" s="945"/>
      <c r="I16" s="948" t="s">
        <v>286</v>
      </c>
      <c r="J16" s="945">
        <v>0</v>
      </c>
      <c r="K16" s="949" t="s">
        <v>291</v>
      </c>
      <c r="L16" s="944" t="str">
        <f t="shared" si="1"/>
        <v/>
      </c>
      <c r="N16" s="950">
        <f t="shared" si="6"/>
        <v>0.29166666666666669</v>
      </c>
      <c r="O16" s="933" t="s">
        <v>628</v>
      </c>
      <c r="P16" s="950">
        <f t="shared" si="7"/>
        <v>0.83333333333333337</v>
      </c>
      <c r="R16" s="952" t="str">
        <f t="shared" si="2"/>
        <v/>
      </c>
      <c r="S16" s="933" t="s">
        <v>628</v>
      </c>
      <c r="T16" s="952" t="str">
        <f t="shared" si="3"/>
        <v/>
      </c>
      <c r="U16" s="953" t="s">
        <v>286</v>
      </c>
      <c r="V16" s="945">
        <v>0</v>
      </c>
      <c r="W16" s="932" t="s">
        <v>291</v>
      </c>
      <c r="X16" s="944" t="str">
        <f t="shared" si="4"/>
        <v/>
      </c>
      <c r="Z16" s="944" t="str">
        <f t="shared" si="5"/>
        <v/>
      </c>
      <c r="AB16" s="956"/>
    </row>
    <row r="17" spans="2:28">
      <c r="B17" s="937">
        <v>12</v>
      </c>
      <c r="C17" s="938" t="s">
        <v>403</v>
      </c>
      <c r="D17" s="942" t="str">
        <f t="shared" si="0"/>
        <v>l</v>
      </c>
      <c r="E17" s="937" t="s">
        <v>283</v>
      </c>
      <c r="F17" s="945"/>
      <c r="G17" s="937" t="s">
        <v>628</v>
      </c>
      <c r="H17" s="945"/>
      <c r="I17" s="948" t="s">
        <v>286</v>
      </c>
      <c r="J17" s="945">
        <v>0</v>
      </c>
      <c r="K17" s="949" t="s">
        <v>291</v>
      </c>
      <c r="L17" s="944" t="str">
        <f t="shared" si="1"/>
        <v/>
      </c>
      <c r="N17" s="950">
        <f t="shared" si="6"/>
        <v>0.29166666666666669</v>
      </c>
      <c r="O17" s="933" t="s">
        <v>628</v>
      </c>
      <c r="P17" s="950">
        <f t="shared" si="7"/>
        <v>0.83333333333333337</v>
      </c>
      <c r="R17" s="952" t="str">
        <f t="shared" si="2"/>
        <v/>
      </c>
      <c r="S17" s="933" t="s">
        <v>628</v>
      </c>
      <c r="T17" s="952" t="str">
        <f t="shared" si="3"/>
        <v/>
      </c>
      <c r="U17" s="953" t="s">
        <v>286</v>
      </c>
      <c r="V17" s="945">
        <v>0</v>
      </c>
      <c r="W17" s="932" t="s">
        <v>291</v>
      </c>
      <c r="X17" s="944" t="str">
        <f t="shared" si="4"/>
        <v/>
      </c>
      <c r="Z17" s="944" t="str">
        <f t="shared" si="5"/>
        <v/>
      </c>
      <c r="AB17" s="956"/>
    </row>
    <row r="18" spans="2:28">
      <c r="B18" s="937">
        <v>13</v>
      </c>
      <c r="C18" s="938" t="s">
        <v>660</v>
      </c>
      <c r="D18" s="942" t="str">
        <f t="shared" si="0"/>
        <v>m</v>
      </c>
      <c r="E18" s="937" t="s">
        <v>283</v>
      </c>
      <c r="F18" s="945"/>
      <c r="G18" s="937" t="s">
        <v>628</v>
      </c>
      <c r="H18" s="945"/>
      <c r="I18" s="948" t="s">
        <v>286</v>
      </c>
      <c r="J18" s="945">
        <v>0</v>
      </c>
      <c r="K18" s="949" t="s">
        <v>291</v>
      </c>
      <c r="L18" s="944" t="str">
        <f t="shared" si="1"/>
        <v/>
      </c>
      <c r="N18" s="950">
        <f t="shared" si="6"/>
        <v>0.29166666666666669</v>
      </c>
      <c r="O18" s="933" t="s">
        <v>628</v>
      </c>
      <c r="P18" s="950">
        <f t="shared" si="7"/>
        <v>0.83333333333333337</v>
      </c>
      <c r="R18" s="952" t="str">
        <f t="shared" si="2"/>
        <v/>
      </c>
      <c r="S18" s="933" t="s">
        <v>628</v>
      </c>
      <c r="T18" s="952" t="str">
        <f t="shared" si="3"/>
        <v/>
      </c>
      <c r="U18" s="953" t="s">
        <v>286</v>
      </c>
      <c r="V18" s="945">
        <v>0</v>
      </c>
      <c r="W18" s="932" t="s">
        <v>291</v>
      </c>
      <c r="X18" s="944" t="str">
        <f t="shared" si="4"/>
        <v/>
      </c>
      <c r="Z18" s="944" t="str">
        <f t="shared" si="5"/>
        <v/>
      </c>
      <c r="AB18" s="956"/>
    </row>
    <row r="19" spans="2:28">
      <c r="B19" s="937">
        <v>14</v>
      </c>
      <c r="C19" s="938" t="s">
        <v>661</v>
      </c>
      <c r="D19" s="942" t="str">
        <f t="shared" si="0"/>
        <v>n</v>
      </c>
      <c r="E19" s="937" t="s">
        <v>283</v>
      </c>
      <c r="F19" s="945"/>
      <c r="G19" s="937" t="s">
        <v>628</v>
      </c>
      <c r="H19" s="945"/>
      <c r="I19" s="948" t="s">
        <v>286</v>
      </c>
      <c r="J19" s="945">
        <v>0</v>
      </c>
      <c r="K19" s="949" t="s">
        <v>291</v>
      </c>
      <c r="L19" s="944" t="str">
        <f t="shared" si="1"/>
        <v/>
      </c>
      <c r="N19" s="950">
        <f t="shared" si="6"/>
        <v>0.29166666666666669</v>
      </c>
      <c r="O19" s="933" t="s">
        <v>628</v>
      </c>
      <c r="P19" s="950">
        <f t="shared" si="7"/>
        <v>0.83333333333333337</v>
      </c>
      <c r="R19" s="952" t="str">
        <f t="shared" si="2"/>
        <v/>
      </c>
      <c r="S19" s="933" t="s">
        <v>628</v>
      </c>
      <c r="T19" s="952" t="str">
        <f t="shared" si="3"/>
        <v/>
      </c>
      <c r="U19" s="953" t="s">
        <v>286</v>
      </c>
      <c r="V19" s="945">
        <v>0</v>
      </c>
      <c r="W19" s="932" t="s">
        <v>291</v>
      </c>
      <c r="X19" s="944" t="str">
        <f t="shared" si="4"/>
        <v/>
      </c>
      <c r="Z19" s="944" t="str">
        <f t="shared" si="5"/>
        <v/>
      </c>
      <c r="AB19" s="956"/>
    </row>
    <row r="20" spans="2:28">
      <c r="B20" s="937">
        <v>15</v>
      </c>
      <c r="C20" s="938" t="s">
        <v>284</v>
      </c>
      <c r="D20" s="942" t="str">
        <f t="shared" si="0"/>
        <v>o</v>
      </c>
      <c r="E20" s="937" t="s">
        <v>283</v>
      </c>
      <c r="F20" s="945"/>
      <c r="G20" s="937" t="s">
        <v>628</v>
      </c>
      <c r="H20" s="945"/>
      <c r="I20" s="948" t="s">
        <v>286</v>
      </c>
      <c r="J20" s="945">
        <v>0</v>
      </c>
      <c r="K20" s="949" t="s">
        <v>291</v>
      </c>
      <c r="L20" s="944" t="str">
        <f t="shared" si="1"/>
        <v/>
      </c>
      <c r="N20" s="950">
        <f t="shared" si="6"/>
        <v>0.29166666666666669</v>
      </c>
      <c r="O20" s="933" t="s">
        <v>628</v>
      </c>
      <c r="P20" s="950">
        <f t="shared" si="7"/>
        <v>0.83333333333333337</v>
      </c>
      <c r="R20" s="952" t="str">
        <f t="shared" si="2"/>
        <v/>
      </c>
      <c r="S20" s="933" t="s">
        <v>628</v>
      </c>
      <c r="T20" s="952" t="str">
        <f t="shared" si="3"/>
        <v/>
      </c>
      <c r="U20" s="953" t="s">
        <v>286</v>
      </c>
      <c r="V20" s="945">
        <v>0</v>
      </c>
      <c r="W20" s="932" t="s">
        <v>291</v>
      </c>
      <c r="X20" s="944" t="str">
        <f t="shared" si="4"/>
        <v/>
      </c>
      <c r="Z20" s="944" t="str">
        <f t="shared" si="5"/>
        <v/>
      </c>
      <c r="AB20" s="956"/>
    </row>
    <row r="21" spans="2:28">
      <c r="B21" s="937">
        <v>16</v>
      </c>
      <c r="C21" s="938" t="s">
        <v>18</v>
      </c>
      <c r="D21" s="942" t="str">
        <f t="shared" si="0"/>
        <v>p</v>
      </c>
      <c r="E21" s="937" t="s">
        <v>283</v>
      </c>
      <c r="F21" s="945"/>
      <c r="G21" s="937" t="s">
        <v>628</v>
      </c>
      <c r="H21" s="945"/>
      <c r="I21" s="948" t="s">
        <v>286</v>
      </c>
      <c r="J21" s="945">
        <v>0</v>
      </c>
      <c r="K21" s="949" t="s">
        <v>291</v>
      </c>
      <c r="L21" s="944" t="str">
        <f t="shared" si="1"/>
        <v/>
      </c>
      <c r="N21" s="950">
        <f t="shared" si="6"/>
        <v>0.29166666666666669</v>
      </c>
      <c r="O21" s="933" t="s">
        <v>628</v>
      </c>
      <c r="P21" s="950">
        <f t="shared" si="7"/>
        <v>0.83333333333333337</v>
      </c>
      <c r="R21" s="952" t="str">
        <f t="shared" si="2"/>
        <v/>
      </c>
      <c r="S21" s="933" t="s">
        <v>628</v>
      </c>
      <c r="T21" s="952" t="str">
        <f t="shared" si="3"/>
        <v/>
      </c>
      <c r="U21" s="953" t="s">
        <v>286</v>
      </c>
      <c r="V21" s="945">
        <v>0</v>
      </c>
      <c r="W21" s="932" t="s">
        <v>291</v>
      </c>
      <c r="X21" s="944" t="str">
        <f t="shared" si="4"/>
        <v/>
      </c>
      <c r="Z21" s="944" t="str">
        <f t="shared" si="5"/>
        <v/>
      </c>
      <c r="AB21" s="956"/>
    </row>
    <row r="22" spans="2:28">
      <c r="B22" s="937">
        <v>17</v>
      </c>
      <c r="C22" s="938" t="s">
        <v>662</v>
      </c>
      <c r="D22" s="942" t="str">
        <f t="shared" si="0"/>
        <v>q</v>
      </c>
      <c r="E22" s="937" t="s">
        <v>283</v>
      </c>
      <c r="F22" s="945"/>
      <c r="G22" s="937" t="s">
        <v>628</v>
      </c>
      <c r="H22" s="945"/>
      <c r="I22" s="948" t="s">
        <v>286</v>
      </c>
      <c r="J22" s="945">
        <v>0</v>
      </c>
      <c r="K22" s="949" t="s">
        <v>291</v>
      </c>
      <c r="L22" s="944" t="str">
        <f t="shared" si="1"/>
        <v/>
      </c>
      <c r="N22" s="950">
        <f t="shared" si="6"/>
        <v>0.29166666666666669</v>
      </c>
      <c r="O22" s="933" t="s">
        <v>628</v>
      </c>
      <c r="P22" s="950">
        <f t="shared" si="7"/>
        <v>0.83333333333333337</v>
      </c>
      <c r="R22" s="952" t="str">
        <f t="shared" si="2"/>
        <v/>
      </c>
      <c r="S22" s="933" t="s">
        <v>628</v>
      </c>
      <c r="T22" s="952" t="str">
        <f t="shared" si="3"/>
        <v/>
      </c>
      <c r="U22" s="953" t="s">
        <v>286</v>
      </c>
      <c r="V22" s="945">
        <v>0</v>
      </c>
      <c r="W22" s="932" t="s">
        <v>291</v>
      </c>
      <c r="X22" s="944" t="str">
        <f t="shared" si="4"/>
        <v/>
      </c>
      <c r="Z22" s="944" t="str">
        <f t="shared" si="5"/>
        <v/>
      </c>
      <c r="AB22" s="956"/>
    </row>
    <row r="23" spans="2:28">
      <c r="B23" s="937">
        <v>18</v>
      </c>
      <c r="C23" s="938" t="s">
        <v>663</v>
      </c>
      <c r="D23" s="942" t="str">
        <f t="shared" si="0"/>
        <v>r</v>
      </c>
      <c r="E23" s="937" t="s">
        <v>283</v>
      </c>
      <c r="F23" s="946"/>
      <c r="G23" s="937" t="s">
        <v>628</v>
      </c>
      <c r="H23" s="946"/>
      <c r="I23" s="948" t="s">
        <v>286</v>
      </c>
      <c r="J23" s="946"/>
      <c r="K23" s="949" t="s">
        <v>291</v>
      </c>
      <c r="L23" s="938">
        <v>1</v>
      </c>
      <c r="N23" s="951"/>
      <c r="O23" s="937" t="s">
        <v>628</v>
      </c>
      <c r="P23" s="951"/>
      <c r="Q23" s="949"/>
      <c r="R23" s="951"/>
      <c r="S23" s="937" t="s">
        <v>628</v>
      </c>
      <c r="T23" s="951"/>
      <c r="U23" s="948" t="s">
        <v>286</v>
      </c>
      <c r="V23" s="946"/>
      <c r="W23" s="949" t="s">
        <v>291</v>
      </c>
      <c r="X23" s="938">
        <v>1</v>
      </c>
      <c r="Y23" s="949"/>
      <c r="Z23" s="938" t="s">
        <v>673</v>
      </c>
      <c r="AB23" s="956"/>
    </row>
    <row r="24" spans="2:28">
      <c r="B24" s="937">
        <v>19</v>
      </c>
      <c r="C24" s="938" t="s">
        <v>665</v>
      </c>
      <c r="D24" s="942" t="str">
        <f t="shared" si="0"/>
        <v>s</v>
      </c>
      <c r="E24" s="937" t="s">
        <v>283</v>
      </c>
      <c r="F24" s="946"/>
      <c r="G24" s="937" t="s">
        <v>628</v>
      </c>
      <c r="H24" s="946"/>
      <c r="I24" s="948" t="s">
        <v>286</v>
      </c>
      <c r="J24" s="946"/>
      <c r="K24" s="949" t="s">
        <v>291</v>
      </c>
      <c r="L24" s="938">
        <v>2</v>
      </c>
      <c r="N24" s="951"/>
      <c r="O24" s="937" t="s">
        <v>628</v>
      </c>
      <c r="P24" s="951"/>
      <c r="Q24" s="949"/>
      <c r="R24" s="951"/>
      <c r="S24" s="937" t="s">
        <v>628</v>
      </c>
      <c r="T24" s="951"/>
      <c r="U24" s="948" t="s">
        <v>286</v>
      </c>
      <c r="V24" s="946"/>
      <c r="W24" s="949" t="s">
        <v>291</v>
      </c>
      <c r="X24" s="938">
        <v>2</v>
      </c>
      <c r="Y24" s="949"/>
      <c r="Z24" s="938" t="s">
        <v>673</v>
      </c>
      <c r="AB24" s="956"/>
    </row>
    <row r="25" spans="2:28">
      <c r="B25" s="937">
        <v>20</v>
      </c>
      <c r="C25" s="938" t="s">
        <v>111</v>
      </c>
      <c r="D25" s="942" t="str">
        <f t="shared" si="0"/>
        <v>t</v>
      </c>
      <c r="E25" s="937" t="s">
        <v>283</v>
      </c>
      <c r="F25" s="946"/>
      <c r="G25" s="937" t="s">
        <v>628</v>
      </c>
      <c r="H25" s="946"/>
      <c r="I25" s="948" t="s">
        <v>286</v>
      </c>
      <c r="J25" s="946"/>
      <c r="K25" s="949" t="s">
        <v>291</v>
      </c>
      <c r="L25" s="938">
        <v>3</v>
      </c>
      <c r="N25" s="951"/>
      <c r="O25" s="937" t="s">
        <v>628</v>
      </c>
      <c r="P25" s="951"/>
      <c r="Q25" s="949"/>
      <c r="R25" s="951"/>
      <c r="S25" s="937" t="s">
        <v>628</v>
      </c>
      <c r="T25" s="951"/>
      <c r="U25" s="948" t="s">
        <v>286</v>
      </c>
      <c r="V25" s="946"/>
      <c r="W25" s="949" t="s">
        <v>291</v>
      </c>
      <c r="X25" s="938">
        <v>3</v>
      </c>
      <c r="Y25" s="949"/>
      <c r="Z25" s="938" t="s">
        <v>673</v>
      </c>
      <c r="AB25" s="956"/>
    </row>
    <row r="26" spans="2:28">
      <c r="B26" s="937">
        <v>21</v>
      </c>
      <c r="C26" s="938" t="s">
        <v>666</v>
      </c>
      <c r="D26" s="942" t="str">
        <f t="shared" si="0"/>
        <v>u</v>
      </c>
      <c r="E26" s="937" t="s">
        <v>283</v>
      </c>
      <c r="F26" s="946"/>
      <c r="G26" s="937" t="s">
        <v>628</v>
      </c>
      <c r="H26" s="946"/>
      <c r="I26" s="948" t="s">
        <v>286</v>
      </c>
      <c r="J26" s="946"/>
      <c r="K26" s="949" t="s">
        <v>291</v>
      </c>
      <c r="L26" s="938">
        <v>4</v>
      </c>
      <c r="N26" s="951"/>
      <c r="O26" s="937" t="s">
        <v>628</v>
      </c>
      <c r="P26" s="951"/>
      <c r="Q26" s="949"/>
      <c r="R26" s="951"/>
      <c r="S26" s="937" t="s">
        <v>628</v>
      </c>
      <c r="T26" s="951"/>
      <c r="U26" s="948" t="s">
        <v>286</v>
      </c>
      <c r="V26" s="946"/>
      <c r="W26" s="949" t="s">
        <v>291</v>
      </c>
      <c r="X26" s="938">
        <v>4</v>
      </c>
      <c r="Y26" s="949"/>
      <c r="Z26" s="938" t="s">
        <v>673</v>
      </c>
      <c r="AB26" s="956"/>
    </row>
    <row r="27" spans="2:28">
      <c r="B27" s="937">
        <v>22</v>
      </c>
      <c r="C27" s="938" t="s">
        <v>667</v>
      </c>
      <c r="D27" s="942" t="str">
        <f t="shared" si="0"/>
        <v>v</v>
      </c>
      <c r="E27" s="937" t="s">
        <v>283</v>
      </c>
      <c r="F27" s="946"/>
      <c r="G27" s="937" t="s">
        <v>628</v>
      </c>
      <c r="H27" s="946"/>
      <c r="I27" s="948" t="s">
        <v>286</v>
      </c>
      <c r="J27" s="946"/>
      <c r="K27" s="949" t="s">
        <v>291</v>
      </c>
      <c r="L27" s="938">
        <v>5</v>
      </c>
      <c r="N27" s="951"/>
      <c r="O27" s="937" t="s">
        <v>628</v>
      </c>
      <c r="P27" s="951"/>
      <c r="Q27" s="949"/>
      <c r="R27" s="951"/>
      <c r="S27" s="937" t="s">
        <v>628</v>
      </c>
      <c r="T27" s="951"/>
      <c r="U27" s="948" t="s">
        <v>286</v>
      </c>
      <c r="V27" s="946"/>
      <c r="W27" s="949" t="s">
        <v>291</v>
      </c>
      <c r="X27" s="938">
        <v>5</v>
      </c>
      <c r="Y27" s="949"/>
      <c r="Z27" s="938" t="s">
        <v>673</v>
      </c>
      <c r="AB27" s="956"/>
    </row>
    <row r="28" spans="2:28">
      <c r="B28" s="937">
        <v>23</v>
      </c>
      <c r="C28" s="938" t="s">
        <v>583</v>
      </c>
      <c r="D28" s="942" t="str">
        <f t="shared" si="0"/>
        <v>w</v>
      </c>
      <c r="E28" s="937" t="s">
        <v>283</v>
      </c>
      <c r="F28" s="946"/>
      <c r="G28" s="937" t="s">
        <v>628</v>
      </c>
      <c r="H28" s="946"/>
      <c r="I28" s="948" t="s">
        <v>286</v>
      </c>
      <c r="J28" s="946"/>
      <c r="K28" s="949" t="s">
        <v>291</v>
      </c>
      <c r="L28" s="938">
        <v>6</v>
      </c>
      <c r="N28" s="951"/>
      <c r="O28" s="937" t="s">
        <v>628</v>
      </c>
      <c r="P28" s="951"/>
      <c r="Q28" s="949"/>
      <c r="R28" s="951"/>
      <c r="S28" s="937" t="s">
        <v>628</v>
      </c>
      <c r="T28" s="951"/>
      <c r="U28" s="948" t="s">
        <v>286</v>
      </c>
      <c r="V28" s="946"/>
      <c r="W28" s="949" t="s">
        <v>291</v>
      </c>
      <c r="X28" s="938">
        <v>6</v>
      </c>
      <c r="Y28" s="949"/>
      <c r="Z28" s="938" t="s">
        <v>673</v>
      </c>
      <c r="AB28" s="956"/>
    </row>
    <row r="29" spans="2:28">
      <c r="B29" s="937">
        <v>24</v>
      </c>
      <c r="C29" s="938" t="s">
        <v>668</v>
      </c>
      <c r="D29" s="942" t="str">
        <f t="shared" si="0"/>
        <v>x</v>
      </c>
      <c r="E29" s="937" t="s">
        <v>283</v>
      </c>
      <c r="F29" s="946"/>
      <c r="G29" s="937" t="s">
        <v>628</v>
      </c>
      <c r="H29" s="946"/>
      <c r="I29" s="948" t="s">
        <v>286</v>
      </c>
      <c r="J29" s="946"/>
      <c r="K29" s="949" t="s">
        <v>291</v>
      </c>
      <c r="L29" s="938">
        <v>7</v>
      </c>
      <c r="N29" s="951"/>
      <c r="O29" s="937" t="s">
        <v>628</v>
      </c>
      <c r="P29" s="951"/>
      <c r="Q29" s="949"/>
      <c r="R29" s="951"/>
      <c r="S29" s="937" t="s">
        <v>628</v>
      </c>
      <c r="T29" s="951"/>
      <c r="U29" s="948" t="s">
        <v>286</v>
      </c>
      <c r="V29" s="946"/>
      <c r="W29" s="949" t="s">
        <v>291</v>
      </c>
      <c r="X29" s="938">
        <v>7</v>
      </c>
      <c r="Y29" s="949"/>
      <c r="Z29" s="938" t="s">
        <v>673</v>
      </c>
      <c r="AB29" s="956"/>
    </row>
    <row r="30" spans="2:28">
      <c r="B30" s="937">
        <v>25</v>
      </c>
      <c r="C30" s="938" t="s">
        <v>669</v>
      </c>
      <c r="D30" s="942" t="str">
        <f t="shared" si="0"/>
        <v>y</v>
      </c>
      <c r="E30" s="937" t="s">
        <v>283</v>
      </c>
      <c r="F30" s="946"/>
      <c r="G30" s="937" t="s">
        <v>628</v>
      </c>
      <c r="H30" s="946"/>
      <c r="I30" s="948" t="s">
        <v>286</v>
      </c>
      <c r="J30" s="946"/>
      <c r="K30" s="949" t="s">
        <v>291</v>
      </c>
      <c r="L30" s="938">
        <v>8</v>
      </c>
      <c r="N30" s="951"/>
      <c r="O30" s="937" t="s">
        <v>628</v>
      </c>
      <c r="P30" s="951"/>
      <c r="Q30" s="949"/>
      <c r="R30" s="951"/>
      <c r="S30" s="937" t="s">
        <v>628</v>
      </c>
      <c r="T30" s="951"/>
      <c r="U30" s="948" t="s">
        <v>286</v>
      </c>
      <c r="V30" s="946"/>
      <c r="W30" s="949" t="s">
        <v>291</v>
      </c>
      <c r="X30" s="938">
        <v>8</v>
      </c>
      <c r="Y30" s="949"/>
      <c r="Z30" s="938" t="s">
        <v>673</v>
      </c>
      <c r="AB30" s="956"/>
    </row>
    <row r="31" spans="2:28">
      <c r="B31" s="937">
        <v>26</v>
      </c>
      <c r="C31" s="938" t="s">
        <v>429</v>
      </c>
      <c r="D31" s="942" t="str">
        <f t="shared" si="0"/>
        <v>z</v>
      </c>
      <c r="E31" s="937" t="s">
        <v>283</v>
      </c>
      <c r="F31" s="946"/>
      <c r="G31" s="937" t="s">
        <v>628</v>
      </c>
      <c r="H31" s="946"/>
      <c r="I31" s="948" t="s">
        <v>286</v>
      </c>
      <c r="J31" s="946"/>
      <c r="K31" s="949" t="s">
        <v>291</v>
      </c>
      <c r="L31" s="938">
        <v>1</v>
      </c>
      <c r="N31" s="951"/>
      <c r="O31" s="937" t="s">
        <v>628</v>
      </c>
      <c r="P31" s="951"/>
      <c r="Q31" s="949"/>
      <c r="R31" s="951"/>
      <c r="S31" s="937" t="s">
        <v>628</v>
      </c>
      <c r="T31" s="951"/>
      <c r="U31" s="948" t="s">
        <v>286</v>
      </c>
      <c r="V31" s="946"/>
      <c r="W31" s="949" t="s">
        <v>291</v>
      </c>
      <c r="X31" s="938" t="s">
        <v>673</v>
      </c>
      <c r="Y31" s="949"/>
      <c r="Z31" s="938">
        <v>1</v>
      </c>
      <c r="AB31" s="956"/>
    </row>
    <row r="32" spans="2:28">
      <c r="B32" s="937">
        <v>27</v>
      </c>
      <c r="C32" s="938" t="s">
        <v>668</v>
      </c>
      <c r="D32" s="942" t="str">
        <f t="shared" si="0"/>
        <v>x</v>
      </c>
      <c r="E32" s="937" t="s">
        <v>283</v>
      </c>
      <c r="F32" s="946"/>
      <c r="G32" s="937" t="s">
        <v>628</v>
      </c>
      <c r="H32" s="946"/>
      <c r="I32" s="948" t="s">
        <v>286</v>
      </c>
      <c r="J32" s="946"/>
      <c r="K32" s="949" t="s">
        <v>291</v>
      </c>
      <c r="L32" s="938">
        <v>2</v>
      </c>
      <c r="N32" s="951"/>
      <c r="O32" s="937" t="s">
        <v>628</v>
      </c>
      <c r="P32" s="951"/>
      <c r="Q32" s="949"/>
      <c r="R32" s="951"/>
      <c r="S32" s="937" t="s">
        <v>628</v>
      </c>
      <c r="T32" s="951"/>
      <c r="U32" s="948" t="s">
        <v>286</v>
      </c>
      <c r="V32" s="946"/>
      <c r="W32" s="949" t="s">
        <v>291</v>
      </c>
      <c r="X32" s="938" t="s">
        <v>673</v>
      </c>
      <c r="Y32" s="949"/>
      <c r="Z32" s="938">
        <v>2</v>
      </c>
      <c r="AB32" s="956"/>
    </row>
    <row r="33" spans="2:28">
      <c r="B33" s="937">
        <v>28</v>
      </c>
      <c r="C33" s="938" t="s">
        <v>670</v>
      </c>
      <c r="D33" s="942" t="str">
        <f t="shared" si="0"/>
        <v>aa</v>
      </c>
      <c r="E33" s="937" t="s">
        <v>283</v>
      </c>
      <c r="F33" s="946"/>
      <c r="G33" s="937" t="s">
        <v>628</v>
      </c>
      <c r="H33" s="946"/>
      <c r="I33" s="948" t="s">
        <v>286</v>
      </c>
      <c r="J33" s="946"/>
      <c r="K33" s="949" t="s">
        <v>291</v>
      </c>
      <c r="L33" s="938">
        <v>3</v>
      </c>
      <c r="N33" s="951"/>
      <c r="O33" s="937" t="s">
        <v>628</v>
      </c>
      <c r="P33" s="951"/>
      <c r="Q33" s="949"/>
      <c r="R33" s="951"/>
      <c r="S33" s="937" t="s">
        <v>628</v>
      </c>
      <c r="T33" s="951"/>
      <c r="U33" s="948" t="s">
        <v>286</v>
      </c>
      <c r="V33" s="946"/>
      <c r="W33" s="949" t="s">
        <v>291</v>
      </c>
      <c r="X33" s="938" t="s">
        <v>673</v>
      </c>
      <c r="Y33" s="949"/>
      <c r="Z33" s="938">
        <v>3</v>
      </c>
      <c r="AB33" s="956"/>
    </row>
    <row r="34" spans="2:28">
      <c r="B34" s="937">
        <v>29</v>
      </c>
      <c r="C34" s="938" t="s">
        <v>414</v>
      </c>
      <c r="D34" s="942" t="str">
        <f t="shared" si="0"/>
        <v>ab</v>
      </c>
      <c r="E34" s="937" t="s">
        <v>283</v>
      </c>
      <c r="F34" s="946"/>
      <c r="G34" s="937" t="s">
        <v>628</v>
      </c>
      <c r="H34" s="946"/>
      <c r="I34" s="948" t="s">
        <v>286</v>
      </c>
      <c r="J34" s="946"/>
      <c r="K34" s="949" t="s">
        <v>291</v>
      </c>
      <c r="L34" s="938">
        <v>4</v>
      </c>
      <c r="N34" s="951"/>
      <c r="O34" s="937" t="s">
        <v>628</v>
      </c>
      <c r="P34" s="951"/>
      <c r="Q34" s="949"/>
      <c r="R34" s="951"/>
      <c r="S34" s="937" t="s">
        <v>628</v>
      </c>
      <c r="T34" s="951"/>
      <c r="U34" s="948" t="s">
        <v>286</v>
      </c>
      <c r="V34" s="946"/>
      <c r="W34" s="949" t="s">
        <v>291</v>
      </c>
      <c r="X34" s="938" t="s">
        <v>673</v>
      </c>
      <c r="Y34" s="949"/>
      <c r="Z34" s="938">
        <v>4</v>
      </c>
      <c r="AB34" s="956"/>
    </row>
    <row r="35" spans="2:28">
      <c r="B35" s="937">
        <v>30</v>
      </c>
      <c r="C35" s="938" t="s">
        <v>195</v>
      </c>
      <c r="D35" s="942" t="str">
        <f t="shared" si="0"/>
        <v>ac</v>
      </c>
      <c r="E35" s="937" t="s">
        <v>283</v>
      </c>
      <c r="F35" s="946"/>
      <c r="G35" s="937" t="s">
        <v>628</v>
      </c>
      <c r="H35" s="946"/>
      <c r="I35" s="948" t="s">
        <v>286</v>
      </c>
      <c r="J35" s="946"/>
      <c r="K35" s="949" t="s">
        <v>291</v>
      </c>
      <c r="L35" s="938">
        <v>5</v>
      </c>
      <c r="N35" s="951"/>
      <c r="O35" s="937" t="s">
        <v>628</v>
      </c>
      <c r="P35" s="951"/>
      <c r="Q35" s="949"/>
      <c r="R35" s="951"/>
      <c r="S35" s="937" t="s">
        <v>628</v>
      </c>
      <c r="T35" s="951"/>
      <c r="U35" s="948" t="s">
        <v>286</v>
      </c>
      <c r="V35" s="946"/>
      <c r="W35" s="949" t="s">
        <v>291</v>
      </c>
      <c r="X35" s="938" t="s">
        <v>673</v>
      </c>
      <c r="Y35" s="949"/>
      <c r="Z35" s="938">
        <v>5</v>
      </c>
      <c r="AB35" s="956"/>
    </row>
    <row r="36" spans="2:28">
      <c r="B36" s="937">
        <v>31</v>
      </c>
      <c r="C36" s="938" t="s">
        <v>671</v>
      </c>
      <c r="D36" s="942" t="str">
        <f t="shared" si="0"/>
        <v>ad</v>
      </c>
      <c r="E36" s="937" t="s">
        <v>283</v>
      </c>
      <c r="F36" s="946"/>
      <c r="G36" s="937" t="s">
        <v>628</v>
      </c>
      <c r="H36" s="946"/>
      <c r="I36" s="948" t="s">
        <v>286</v>
      </c>
      <c r="J36" s="946"/>
      <c r="K36" s="949" t="s">
        <v>291</v>
      </c>
      <c r="L36" s="938">
        <v>6</v>
      </c>
      <c r="N36" s="951"/>
      <c r="O36" s="937" t="s">
        <v>628</v>
      </c>
      <c r="P36" s="951"/>
      <c r="Q36" s="949"/>
      <c r="R36" s="951"/>
      <c r="S36" s="937" t="s">
        <v>628</v>
      </c>
      <c r="T36" s="951"/>
      <c r="U36" s="948" t="s">
        <v>286</v>
      </c>
      <c r="V36" s="946"/>
      <c r="W36" s="949" t="s">
        <v>291</v>
      </c>
      <c r="X36" s="938" t="s">
        <v>673</v>
      </c>
      <c r="Y36" s="949"/>
      <c r="Z36" s="938">
        <v>6</v>
      </c>
      <c r="AB36" s="956"/>
    </row>
    <row r="37" spans="2:28">
      <c r="B37" s="937">
        <v>32</v>
      </c>
      <c r="C37" s="938" t="s">
        <v>672</v>
      </c>
      <c r="D37" s="942" t="str">
        <f t="shared" si="0"/>
        <v>ae</v>
      </c>
      <c r="E37" s="937" t="s">
        <v>283</v>
      </c>
      <c r="F37" s="946"/>
      <c r="G37" s="937" t="s">
        <v>628</v>
      </c>
      <c r="H37" s="946"/>
      <c r="I37" s="948" t="s">
        <v>286</v>
      </c>
      <c r="J37" s="946"/>
      <c r="K37" s="949" t="s">
        <v>291</v>
      </c>
      <c r="L37" s="938">
        <v>7</v>
      </c>
      <c r="N37" s="951"/>
      <c r="O37" s="937" t="s">
        <v>628</v>
      </c>
      <c r="P37" s="951"/>
      <c r="Q37" s="949"/>
      <c r="R37" s="951"/>
      <c r="S37" s="937" t="s">
        <v>628</v>
      </c>
      <c r="T37" s="951"/>
      <c r="U37" s="948" t="s">
        <v>286</v>
      </c>
      <c r="V37" s="946"/>
      <c r="W37" s="949" t="s">
        <v>291</v>
      </c>
      <c r="X37" s="938" t="s">
        <v>673</v>
      </c>
      <c r="Y37" s="949"/>
      <c r="Z37" s="938">
        <v>7</v>
      </c>
      <c r="AB37" s="956"/>
    </row>
    <row r="38" spans="2:28">
      <c r="B38" s="937">
        <v>33</v>
      </c>
      <c r="C38" s="938" t="s">
        <v>172</v>
      </c>
      <c r="D38" s="942" t="str">
        <f t="shared" si="0"/>
        <v>af</v>
      </c>
      <c r="E38" s="937" t="s">
        <v>283</v>
      </c>
      <c r="F38" s="946"/>
      <c r="G38" s="937" t="s">
        <v>628</v>
      </c>
      <c r="H38" s="946"/>
      <c r="I38" s="948" t="s">
        <v>286</v>
      </c>
      <c r="J38" s="946"/>
      <c r="K38" s="949" t="s">
        <v>291</v>
      </c>
      <c r="L38" s="938">
        <v>8</v>
      </c>
      <c r="N38" s="951"/>
      <c r="O38" s="937" t="s">
        <v>628</v>
      </c>
      <c r="P38" s="951"/>
      <c r="Q38" s="949"/>
      <c r="R38" s="951"/>
      <c r="S38" s="937" t="s">
        <v>628</v>
      </c>
      <c r="T38" s="951"/>
      <c r="U38" s="948" t="s">
        <v>286</v>
      </c>
      <c r="V38" s="946"/>
      <c r="W38" s="949" t="s">
        <v>291</v>
      </c>
      <c r="X38" s="938" t="s">
        <v>673</v>
      </c>
      <c r="Y38" s="949"/>
      <c r="Z38" s="938">
        <v>8</v>
      </c>
      <c r="AB38" s="956"/>
    </row>
    <row r="39" spans="2:28">
      <c r="B39" s="937">
        <v>34</v>
      </c>
      <c r="C39" s="939" t="s">
        <v>652</v>
      </c>
      <c r="D39" s="942"/>
      <c r="E39" s="937" t="s">
        <v>283</v>
      </c>
      <c r="F39" s="945"/>
      <c r="G39" s="937" t="s">
        <v>628</v>
      </c>
      <c r="H39" s="945"/>
      <c r="I39" s="948" t="s">
        <v>286</v>
      </c>
      <c r="J39" s="945">
        <v>0</v>
      </c>
      <c r="K39" s="949" t="s">
        <v>291</v>
      </c>
      <c r="L39" s="944" t="str">
        <f>IF(OR(F39="",H39=""),"",(H39+IF(F39&gt;H39,1,0)-F39-J39)*24)</f>
        <v/>
      </c>
      <c r="N39" s="950">
        <f>$N$6</f>
        <v>0.29166666666666669</v>
      </c>
      <c r="O39" s="933" t="s">
        <v>628</v>
      </c>
      <c r="P39" s="950">
        <f>$P$6</f>
        <v>0.83333333333333337</v>
      </c>
      <c r="R39" s="952" t="str">
        <f t="shared" ref="R39:R47" si="8">IF(F39="","",IF(F39&lt;N39,N39,IF(F39&gt;=P39,"",F39)))</f>
        <v/>
      </c>
      <c r="S39" s="933" t="s">
        <v>628</v>
      </c>
      <c r="T39" s="952" t="str">
        <f t="shared" ref="T39:T47" si="9">IF(H39="","",IF(H39&gt;F39,IF(H39&lt;P39,H39,P39),P39))</f>
        <v/>
      </c>
      <c r="U39" s="953" t="s">
        <v>286</v>
      </c>
      <c r="V39" s="945">
        <v>0</v>
      </c>
      <c r="W39" s="932" t="s">
        <v>291</v>
      </c>
      <c r="X39" s="944" t="str">
        <f>IF(R39="","",IF((T39+IF(R39&gt;T39,1,0)-R39-V39)*24=0,"",(T39+IF(R39&gt;T39,1,0)-R39-V39)*24))</f>
        <v/>
      </c>
      <c r="Z39" s="944" t="str">
        <f t="shared" ref="Z39:Z47" si="10">IF(X39="",L39,IF(OR(L39-X39=0,L39-X39&lt;0),"-",L39-X39))</f>
        <v/>
      </c>
      <c r="AB39" s="956"/>
    </row>
    <row r="40" spans="2:28">
      <c r="B40" s="937"/>
      <c r="C40" s="940" t="s">
        <v>673</v>
      </c>
      <c r="D40" s="942"/>
      <c r="E40" s="937" t="s">
        <v>283</v>
      </c>
      <c r="F40" s="945"/>
      <c r="G40" s="937" t="s">
        <v>628</v>
      </c>
      <c r="H40" s="945"/>
      <c r="I40" s="948" t="s">
        <v>286</v>
      </c>
      <c r="J40" s="945">
        <v>0</v>
      </c>
      <c r="K40" s="949" t="s">
        <v>291</v>
      </c>
      <c r="L40" s="944" t="str">
        <f>IF(OR(F40="",H40=""),"",(H40+IF(F40&gt;H40,1,0)-F40-J40)*24)</f>
        <v/>
      </c>
      <c r="N40" s="950">
        <f>$N$6</f>
        <v>0.29166666666666669</v>
      </c>
      <c r="O40" s="933" t="s">
        <v>628</v>
      </c>
      <c r="P40" s="950">
        <f>$P$6</f>
        <v>0.83333333333333337</v>
      </c>
      <c r="R40" s="952" t="str">
        <f t="shared" si="8"/>
        <v/>
      </c>
      <c r="S40" s="933" t="s">
        <v>628</v>
      </c>
      <c r="T40" s="952" t="str">
        <f t="shared" si="9"/>
        <v/>
      </c>
      <c r="U40" s="953" t="s">
        <v>286</v>
      </c>
      <c r="V40" s="945">
        <v>0</v>
      </c>
      <c r="W40" s="932" t="s">
        <v>291</v>
      </c>
      <c r="X40" s="944" t="str">
        <f>IF(R40="","",IF((T40+IF(R40&gt;T40,1,0)-R40-V40)*24=0,"",(T40+IF(R40&gt;T40,1,0)-R40-V40)*24))</f>
        <v/>
      </c>
      <c r="Z40" s="944" t="str">
        <f t="shared" si="10"/>
        <v/>
      </c>
      <c r="AB40" s="956"/>
    </row>
    <row r="41" spans="2:28">
      <c r="B41" s="937"/>
      <c r="C41" s="941" t="s">
        <v>673</v>
      </c>
      <c r="D41" s="942" t="str">
        <f>C39</f>
        <v>ag</v>
      </c>
      <c r="E41" s="937" t="s">
        <v>283</v>
      </c>
      <c r="F41" s="945" t="s">
        <v>673</v>
      </c>
      <c r="G41" s="937" t="s">
        <v>628</v>
      </c>
      <c r="H41" s="945" t="s">
        <v>673</v>
      </c>
      <c r="I41" s="948" t="s">
        <v>286</v>
      </c>
      <c r="J41" s="945" t="s">
        <v>673</v>
      </c>
      <c r="K41" s="949" t="s">
        <v>291</v>
      </c>
      <c r="L41" s="944" t="str">
        <f>IF(OR(L39="",L40=""),"",L39+L40)</f>
        <v/>
      </c>
      <c r="N41" s="950" t="s">
        <v>673</v>
      </c>
      <c r="O41" s="933" t="s">
        <v>628</v>
      </c>
      <c r="P41" s="950" t="s">
        <v>673</v>
      </c>
      <c r="R41" s="952" t="str">
        <f t="shared" si="8"/>
        <v/>
      </c>
      <c r="S41" s="933" t="s">
        <v>628</v>
      </c>
      <c r="T41" s="952" t="str">
        <f t="shared" si="9"/>
        <v>-</v>
      </c>
      <c r="U41" s="953" t="s">
        <v>286</v>
      </c>
      <c r="V41" s="945" t="s">
        <v>673</v>
      </c>
      <c r="W41" s="932" t="s">
        <v>291</v>
      </c>
      <c r="X41" s="944" t="str">
        <f>IF(OR(X39="",X40=""),"",X39+X40)</f>
        <v/>
      </c>
      <c r="Z41" s="944" t="str">
        <f t="shared" si="10"/>
        <v/>
      </c>
      <c r="AB41" s="956" t="s">
        <v>455</v>
      </c>
    </row>
    <row r="42" spans="2:28">
      <c r="B42" s="937"/>
      <c r="C42" s="939" t="s">
        <v>658</v>
      </c>
      <c r="D42" s="942"/>
      <c r="E42" s="937" t="s">
        <v>283</v>
      </c>
      <c r="F42" s="945"/>
      <c r="G42" s="937" t="s">
        <v>628</v>
      </c>
      <c r="H42" s="945"/>
      <c r="I42" s="948" t="s">
        <v>286</v>
      </c>
      <c r="J42" s="945">
        <v>0</v>
      </c>
      <c r="K42" s="949" t="s">
        <v>291</v>
      </c>
      <c r="L42" s="944" t="str">
        <f>IF(OR(F42="",H42=""),"",(H42+IF(F42&gt;H42,1,0)-F42-J42)*24)</f>
        <v/>
      </c>
      <c r="N42" s="950">
        <f>$N$6</f>
        <v>0.29166666666666669</v>
      </c>
      <c r="O42" s="933" t="s">
        <v>628</v>
      </c>
      <c r="P42" s="950">
        <f>$P$6</f>
        <v>0.83333333333333337</v>
      </c>
      <c r="R42" s="952" t="str">
        <f t="shared" si="8"/>
        <v/>
      </c>
      <c r="S42" s="933" t="s">
        <v>628</v>
      </c>
      <c r="T42" s="952" t="str">
        <f t="shared" si="9"/>
        <v/>
      </c>
      <c r="U42" s="953" t="s">
        <v>286</v>
      </c>
      <c r="V42" s="945">
        <v>0</v>
      </c>
      <c r="W42" s="932" t="s">
        <v>291</v>
      </c>
      <c r="X42" s="944" t="str">
        <f>IF(R42="","",IF((T42+IF(R42&gt;T42,1,0)-R42-V42)*24=0,"",(T42+IF(R42&gt;T42,1,0)-R42-V42)*24))</f>
        <v/>
      </c>
      <c r="Z42" s="944" t="str">
        <f t="shared" si="10"/>
        <v/>
      </c>
      <c r="AB42" s="956"/>
    </row>
    <row r="43" spans="2:28">
      <c r="B43" s="937">
        <v>35</v>
      </c>
      <c r="C43" s="940" t="s">
        <v>673</v>
      </c>
      <c r="D43" s="942"/>
      <c r="E43" s="937" t="s">
        <v>283</v>
      </c>
      <c r="F43" s="945"/>
      <c r="G43" s="937" t="s">
        <v>628</v>
      </c>
      <c r="H43" s="945"/>
      <c r="I43" s="948" t="s">
        <v>286</v>
      </c>
      <c r="J43" s="945">
        <v>0</v>
      </c>
      <c r="K43" s="949" t="s">
        <v>291</v>
      </c>
      <c r="L43" s="944" t="str">
        <f>IF(OR(F43="",H43=""),"",(H43+IF(F43&gt;H43,1,0)-F43-J43)*24)</f>
        <v/>
      </c>
      <c r="N43" s="950">
        <f>$N$6</f>
        <v>0.29166666666666669</v>
      </c>
      <c r="O43" s="933" t="s">
        <v>628</v>
      </c>
      <c r="P43" s="950">
        <f>$P$6</f>
        <v>0.83333333333333337</v>
      </c>
      <c r="R43" s="952" t="str">
        <f t="shared" si="8"/>
        <v/>
      </c>
      <c r="S43" s="933" t="s">
        <v>628</v>
      </c>
      <c r="T43" s="952" t="str">
        <f t="shared" si="9"/>
        <v/>
      </c>
      <c r="U43" s="953" t="s">
        <v>286</v>
      </c>
      <c r="V43" s="945">
        <v>0</v>
      </c>
      <c r="W43" s="932" t="s">
        <v>291</v>
      </c>
      <c r="X43" s="944" t="str">
        <f>IF(R43="","",IF((T43+IF(R43&gt;T43,1,0)-R43-V43)*24=0,"",(T43+IF(R43&gt;T43,1,0)-R43-V43)*24))</f>
        <v/>
      </c>
      <c r="Z43" s="944" t="str">
        <f t="shared" si="10"/>
        <v/>
      </c>
      <c r="AB43" s="956"/>
    </row>
    <row r="44" spans="2:28">
      <c r="B44" s="937"/>
      <c r="C44" s="941" t="s">
        <v>673</v>
      </c>
      <c r="D44" s="942" t="str">
        <f>C42</f>
        <v>ah</v>
      </c>
      <c r="E44" s="937" t="s">
        <v>283</v>
      </c>
      <c r="F44" s="945" t="s">
        <v>673</v>
      </c>
      <c r="G44" s="937" t="s">
        <v>628</v>
      </c>
      <c r="H44" s="945" t="s">
        <v>673</v>
      </c>
      <c r="I44" s="948" t="s">
        <v>286</v>
      </c>
      <c r="J44" s="945" t="s">
        <v>673</v>
      </c>
      <c r="K44" s="949" t="s">
        <v>291</v>
      </c>
      <c r="L44" s="944" t="str">
        <f>IF(OR(L42="",L43=""),"",L42+L43)</f>
        <v/>
      </c>
      <c r="N44" s="950" t="s">
        <v>673</v>
      </c>
      <c r="O44" s="933" t="s">
        <v>628</v>
      </c>
      <c r="P44" s="950" t="s">
        <v>673</v>
      </c>
      <c r="R44" s="952" t="str">
        <f t="shared" si="8"/>
        <v/>
      </c>
      <c r="S44" s="933" t="s">
        <v>628</v>
      </c>
      <c r="T44" s="952" t="str">
        <f t="shared" si="9"/>
        <v>-</v>
      </c>
      <c r="U44" s="953" t="s">
        <v>286</v>
      </c>
      <c r="V44" s="945" t="s">
        <v>673</v>
      </c>
      <c r="W44" s="932" t="s">
        <v>291</v>
      </c>
      <c r="X44" s="944" t="str">
        <f>IF(OR(X42="",X43=""),"",X42+X43)</f>
        <v/>
      </c>
      <c r="Z44" s="944" t="str">
        <f t="shared" si="10"/>
        <v/>
      </c>
      <c r="AB44" s="956" t="s">
        <v>458</v>
      </c>
    </row>
    <row r="45" spans="2:28">
      <c r="B45" s="937"/>
      <c r="C45" s="939" t="s">
        <v>674</v>
      </c>
      <c r="D45" s="942"/>
      <c r="E45" s="937" t="s">
        <v>283</v>
      </c>
      <c r="F45" s="945"/>
      <c r="G45" s="937" t="s">
        <v>628</v>
      </c>
      <c r="H45" s="945"/>
      <c r="I45" s="948" t="s">
        <v>286</v>
      </c>
      <c r="J45" s="945">
        <v>0</v>
      </c>
      <c r="K45" s="949" t="s">
        <v>291</v>
      </c>
      <c r="L45" s="944" t="str">
        <f>IF(OR(F45="",H45=""),"",(H45+IF(F45&gt;H45,1,0)-F45-J45)*24)</f>
        <v/>
      </c>
      <c r="N45" s="950">
        <f>$N$6</f>
        <v>0.29166666666666669</v>
      </c>
      <c r="O45" s="933" t="s">
        <v>628</v>
      </c>
      <c r="P45" s="950">
        <f>$P$6</f>
        <v>0.83333333333333337</v>
      </c>
      <c r="R45" s="952" t="str">
        <f t="shared" si="8"/>
        <v/>
      </c>
      <c r="S45" s="933" t="s">
        <v>628</v>
      </c>
      <c r="T45" s="952" t="str">
        <f t="shared" si="9"/>
        <v/>
      </c>
      <c r="U45" s="953" t="s">
        <v>286</v>
      </c>
      <c r="V45" s="945">
        <v>0</v>
      </c>
      <c r="W45" s="932" t="s">
        <v>291</v>
      </c>
      <c r="X45" s="944" t="str">
        <f>IF(R45="","",IF((T45+IF(R45&gt;T45,1,0)-R45-V45)*24=0,"",(T45+IF(R45&gt;T45,1,0)-R45-V45)*24))</f>
        <v/>
      </c>
      <c r="Z45" s="944" t="str">
        <f t="shared" si="10"/>
        <v/>
      </c>
      <c r="AB45" s="956"/>
    </row>
    <row r="46" spans="2:28">
      <c r="B46" s="937">
        <v>36</v>
      </c>
      <c r="C46" s="940" t="s">
        <v>673</v>
      </c>
      <c r="D46" s="942"/>
      <c r="E46" s="937" t="s">
        <v>283</v>
      </c>
      <c r="F46" s="945"/>
      <c r="G46" s="937" t="s">
        <v>628</v>
      </c>
      <c r="H46" s="945"/>
      <c r="I46" s="948" t="s">
        <v>286</v>
      </c>
      <c r="J46" s="945">
        <v>0</v>
      </c>
      <c r="K46" s="949" t="s">
        <v>291</v>
      </c>
      <c r="L46" s="944" t="str">
        <f>IF(OR(F46="",H46=""),"",(H46+IF(F46&gt;H46,1,0)-F46-J46)*24)</f>
        <v/>
      </c>
      <c r="N46" s="950">
        <f>$N$6</f>
        <v>0.29166666666666669</v>
      </c>
      <c r="O46" s="933" t="s">
        <v>628</v>
      </c>
      <c r="P46" s="950">
        <f>$P$6</f>
        <v>0.83333333333333337</v>
      </c>
      <c r="R46" s="952" t="str">
        <f t="shared" si="8"/>
        <v/>
      </c>
      <c r="S46" s="933" t="s">
        <v>628</v>
      </c>
      <c r="T46" s="952" t="str">
        <f t="shared" si="9"/>
        <v/>
      </c>
      <c r="U46" s="953" t="s">
        <v>286</v>
      </c>
      <c r="V46" s="945">
        <v>0</v>
      </c>
      <c r="W46" s="932" t="s">
        <v>291</v>
      </c>
      <c r="X46" s="944" t="str">
        <f>IF(R46="","",IF((T46+IF(R46&gt;T46,1,0)-R46-V46)*24=0,"",(T46+IF(R46&gt;T46,1,0)-R46-V46)*24))</f>
        <v/>
      </c>
      <c r="Z46" s="944" t="str">
        <f t="shared" si="10"/>
        <v/>
      </c>
      <c r="AB46" s="956"/>
    </row>
    <row r="47" spans="2:28">
      <c r="B47" s="937"/>
      <c r="C47" s="941" t="s">
        <v>673</v>
      </c>
      <c r="D47" s="942" t="str">
        <f>C45</f>
        <v>ai</v>
      </c>
      <c r="E47" s="937" t="s">
        <v>283</v>
      </c>
      <c r="F47" s="945" t="s">
        <v>673</v>
      </c>
      <c r="G47" s="937" t="s">
        <v>628</v>
      </c>
      <c r="H47" s="945" t="s">
        <v>673</v>
      </c>
      <c r="I47" s="948" t="s">
        <v>286</v>
      </c>
      <c r="J47" s="945" t="s">
        <v>673</v>
      </c>
      <c r="K47" s="949" t="s">
        <v>291</v>
      </c>
      <c r="L47" s="944" t="str">
        <f>IF(OR(L45="",L46=""),"",L45+L46)</f>
        <v/>
      </c>
      <c r="N47" s="950" t="s">
        <v>673</v>
      </c>
      <c r="O47" s="933" t="s">
        <v>628</v>
      </c>
      <c r="P47" s="950" t="s">
        <v>673</v>
      </c>
      <c r="R47" s="952" t="str">
        <f t="shared" si="8"/>
        <v/>
      </c>
      <c r="S47" s="933" t="s">
        <v>628</v>
      </c>
      <c r="T47" s="952" t="str">
        <f t="shared" si="9"/>
        <v>-</v>
      </c>
      <c r="U47" s="953" t="s">
        <v>286</v>
      </c>
      <c r="V47" s="945" t="s">
        <v>673</v>
      </c>
      <c r="W47" s="932" t="s">
        <v>291</v>
      </c>
      <c r="X47" s="944" t="str">
        <f>IF(OR(X45="",X46=""),"",X45+X46)</f>
        <v/>
      </c>
      <c r="Z47" s="944" t="str">
        <f t="shared" si="10"/>
        <v/>
      </c>
      <c r="AB47" s="956" t="s">
        <v>458</v>
      </c>
    </row>
    <row r="49" spans="3:4">
      <c r="C49" s="935" t="s">
        <v>213</v>
      </c>
      <c r="D49" s="935"/>
    </row>
    <row r="50" spans="3:4">
      <c r="C50" s="935" t="s">
        <v>676</v>
      </c>
      <c r="D50" s="935"/>
    </row>
    <row r="51" spans="3:4">
      <c r="C51" s="935" t="s">
        <v>677</v>
      </c>
      <c r="D51" s="935"/>
    </row>
    <row r="52" spans="3:4">
      <c r="C52" s="935" t="s">
        <v>678</v>
      </c>
      <c r="D52" s="935"/>
    </row>
  </sheetData>
  <sheetProtection sheet="1" insertRows="0" deleteRows="0"/>
  <mergeCells count="4">
    <mergeCell ref="F4:L4"/>
    <mergeCell ref="N4:P4"/>
    <mergeCell ref="R4:X4"/>
    <mergeCell ref="AB4:AB5"/>
  </mergeCells>
  <phoneticPr fontId="34"/>
  <printOptions horizontalCentered="1"/>
  <pageMargins left="0.70866141732283472" right="0.70866141732283472" top="0.55118110236220474" bottom="0.35433070866141736" header="0.31496062992125984" footer="0.31496062992125984"/>
  <pageSetup paperSize="9" scale="38"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
    <tabColor theme="9" tint="0.8"/>
    <pageSetUpPr fitToPage="1"/>
  </sheetPr>
  <dimension ref="B1:AB52"/>
  <sheetViews>
    <sheetView view="pageBreakPreview" zoomScale="60" zoomScaleNormal="75" workbookViewId="0">
      <selection activeCell="B2" sqref="B2"/>
    </sheetView>
  </sheetViews>
  <sheetFormatPr defaultRowHeight="25.5"/>
  <cols>
    <col min="1" max="1" width="1.625" style="932" customWidth="1"/>
    <col min="2" max="2" width="5.625" style="933" customWidth="1"/>
    <col min="3" max="3" width="10.625" style="933" customWidth="1"/>
    <col min="4" max="4" width="10.625" style="933" hidden="1" customWidth="1"/>
    <col min="5" max="5" width="3.375" style="933" bestFit="1" customWidth="1"/>
    <col min="6" max="6" width="15.625" style="932" customWidth="1"/>
    <col min="7" max="7" width="3.375" style="932" bestFit="1" customWidth="1"/>
    <col min="8" max="8" width="15.625" style="932" customWidth="1"/>
    <col min="9" max="9" width="3.375" style="932" bestFit="1" customWidth="1"/>
    <col min="10" max="10" width="15.625" style="933" customWidth="1"/>
    <col min="11" max="11" width="3.375" style="932" bestFit="1" customWidth="1"/>
    <col min="12" max="12" width="15.625" style="932" customWidth="1"/>
    <col min="13" max="13" width="5" style="932" customWidth="1"/>
    <col min="14" max="14" width="15.625" style="932" customWidth="1"/>
    <col min="15" max="15" width="3.375" style="932" customWidth="1"/>
    <col min="16" max="16" width="15.625" style="932" customWidth="1"/>
    <col min="17" max="17" width="3.375" style="932" customWidth="1"/>
    <col min="18" max="18" width="15.625" style="932" customWidth="1"/>
    <col min="19" max="19" width="3.375" style="932" customWidth="1"/>
    <col min="20" max="20" width="15.625" style="932" customWidth="1"/>
    <col min="21" max="21" width="3.375" style="932" customWidth="1"/>
    <col min="22" max="22" width="15.625" style="932" customWidth="1"/>
    <col min="23" max="23" width="3.375" style="932" customWidth="1"/>
    <col min="24" max="24" width="15.625" style="932" customWidth="1"/>
    <col min="25" max="25" width="3.375" style="932" customWidth="1"/>
    <col min="26" max="26" width="15.625" style="932" customWidth="1"/>
    <col min="27" max="27" width="3.375" style="932" customWidth="1"/>
    <col min="28" max="28" width="50.625" style="932" customWidth="1"/>
    <col min="29" max="16384" width="9" style="932" customWidth="1"/>
  </cols>
  <sheetData>
    <row r="1" spans="2:28">
      <c r="B1" s="934"/>
    </row>
    <row r="2" spans="2:28">
      <c r="B2" s="935" t="s">
        <v>656</v>
      </c>
      <c r="F2" s="936"/>
      <c r="G2" s="947"/>
      <c r="H2" s="947"/>
      <c r="I2" s="947"/>
      <c r="J2" s="943"/>
      <c r="K2" s="947"/>
      <c r="L2" s="947"/>
    </row>
    <row r="3" spans="2:28">
      <c r="B3" s="936" t="s">
        <v>440</v>
      </c>
      <c r="F3" s="943" t="s">
        <v>65</v>
      </c>
      <c r="G3" s="947"/>
      <c r="H3" s="947"/>
      <c r="I3" s="947"/>
      <c r="J3" s="943"/>
      <c r="K3" s="947"/>
      <c r="L3" s="947"/>
    </row>
    <row r="4" spans="2:28">
      <c r="B4" s="935"/>
      <c r="F4" s="944" t="s">
        <v>84</v>
      </c>
      <c r="G4" s="944"/>
      <c r="H4" s="944"/>
      <c r="I4" s="944"/>
      <c r="J4" s="944"/>
      <c r="K4" s="944"/>
      <c r="L4" s="944"/>
      <c r="N4" s="944" t="s">
        <v>681</v>
      </c>
      <c r="O4" s="944"/>
      <c r="P4" s="944"/>
      <c r="R4" s="944" t="s">
        <v>684</v>
      </c>
      <c r="S4" s="944"/>
      <c r="T4" s="944"/>
      <c r="U4" s="944"/>
      <c r="V4" s="944"/>
      <c r="W4" s="944"/>
      <c r="X4" s="944"/>
      <c r="Z4" s="954" t="s">
        <v>549</v>
      </c>
      <c r="AB4" s="944" t="s">
        <v>159</v>
      </c>
    </row>
    <row r="5" spans="2:28">
      <c r="B5" s="933" t="s">
        <v>180</v>
      </c>
      <c r="C5" s="933" t="s">
        <v>456</v>
      </c>
      <c r="F5" s="933" t="s">
        <v>679</v>
      </c>
      <c r="G5" s="933"/>
      <c r="H5" s="933" t="s">
        <v>492</v>
      </c>
      <c r="J5" s="933" t="s">
        <v>680</v>
      </c>
      <c r="L5" s="933" t="s">
        <v>84</v>
      </c>
      <c r="N5" s="933" t="s">
        <v>682</v>
      </c>
      <c r="P5" s="933" t="s">
        <v>683</v>
      </c>
      <c r="R5" s="933" t="s">
        <v>682</v>
      </c>
      <c r="T5" s="933" t="s">
        <v>683</v>
      </c>
      <c r="V5" s="933" t="s">
        <v>680</v>
      </c>
      <c r="X5" s="933" t="s">
        <v>84</v>
      </c>
      <c r="Z5" s="955" t="s">
        <v>685</v>
      </c>
      <c r="AB5" s="944"/>
    </row>
    <row r="6" spans="2:28">
      <c r="B6" s="937">
        <v>1</v>
      </c>
      <c r="C6" s="938" t="s">
        <v>646</v>
      </c>
      <c r="D6" s="942" t="str">
        <f t="shared" ref="D6:D38" si="0">C6</f>
        <v>a</v>
      </c>
      <c r="E6" s="937" t="s">
        <v>283</v>
      </c>
      <c r="F6" s="945">
        <v>0.29166666666666669</v>
      </c>
      <c r="G6" s="937" t="s">
        <v>628</v>
      </c>
      <c r="H6" s="945">
        <v>0.66666666666666663</v>
      </c>
      <c r="I6" s="948" t="s">
        <v>286</v>
      </c>
      <c r="J6" s="945">
        <v>4.1666666666666664e-002</v>
      </c>
      <c r="K6" s="949" t="s">
        <v>291</v>
      </c>
      <c r="L6" s="944">
        <f t="shared" ref="L6:L22" si="1">IF(OR(F6="",H6=""),"",(H6+IF(F6&gt;H6,1,0)-F6-J6)*24)</f>
        <v>7.9999999999999982</v>
      </c>
      <c r="N6" s="950">
        <f>'【記載例】参考様式９'!$BB$13</f>
        <v>0.29166666666666669</v>
      </c>
      <c r="O6" s="933" t="s">
        <v>628</v>
      </c>
      <c r="P6" s="950">
        <f>'【記載例】参考様式９'!$BF$13</f>
        <v>0.83333333333333337</v>
      </c>
      <c r="R6" s="952">
        <f t="shared" ref="R6:R22" si="2">IF(F6="","",IF(F6&lt;N6,N6,IF(F6&gt;=P6,"",F6)))</f>
        <v>0.29166666666666669</v>
      </c>
      <c r="S6" s="933" t="s">
        <v>628</v>
      </c>
      <c r="T6" s="952">
        <f t="shared" ref="T6:T22" si="3">IF(H6="","",IF(H6&gt;F6,IF(H6&lt;P6,H6,P6),P6))</f>
        <v>0.66666666666666663</v>
      </c>
      <c r="U6" s="953" t="s">
        <v>286</v>
      </c>
      <c r="V6" s="945">
        <v>4.1666666666666664e-002</v>
      </c>
      <c r="W6" s="932" t="s">
        <v>291</v>
      </c>
      <c r="X6" s="944">
        <f t="shared" ref="X6:X22" si="4">IF(R6="","",IF((T6+IF(R6&gt;T6,1,0)-R6-V6)*24=0,"",(T6+IF(R6&gt;T6,1,0)-R6-V6)*24))</f>
        <v>7.9999999999999982</v>
      </c>
      <c r="Z6" s="944" t="str">
        <f t="shared" ref="Z6:Z22" si="5">IF(X6="",L6,IF(OR(L6-X6=0,L6-X6&lt;0),"-",L6-X6))</f>
        <v>-</v>
      </c>
      <c r="AB6" s="956"/>
    </row>
    <row r="7" spans="2:28">
      <c r="B7" s="937">
        <v>2</v>
      </c>
      <c r="C7" s="938" t="s">
        <v>645</v>
      </c>
      <c r="D7" s="942" t="str">
        <f t="shared" si="0"/>
        <v>b</v>
      </c>
      <c r="E7" s="937" t="s">
        <v>283</v>
      </c>
      <c r="F7" s="945">
        <v>0.45833333333333331</v>
      </c>
      <c r="G7" s="937" t="s">
        <v>628</v>
      </c>
      <c r="H7" s="945">
        <v>0.83333333333333337</v>
      </c>
      <c r="I7" s="948" t="s">
        <v>286</v>
      </c>
      <c r="J7" s="945">
        <v>4.1666666666666664e-002</v>
      </c>
      <c r="K7" s="949" t="s">
        <v>291</v>
      </c>
      <c r="L7" s="944">
        <f t="shared" si="1"/>
        <v>8</v>
      </c>
      <c r="N7" s="950">
        <f>'【記載例】参考様式９'!$BB$13</f>
        <v>0.29166666666666669</v>
      </c>
      <c r="O7" s="933" t="s">
        <v>628</v>
      </c>
      <c r="P7" s="950">
        <f>'【記載例】参考様式９'!$BF$13</f>
        <v>0.83333333333333337</v>
      </c>
      <c r="R7" s="952">
        <f t="shared" si="2"/>
        <v>0.45833333333333331</v>
      </c>
      <c r="S7" s="933" t="s">
        <v>628</v>
      </c>
      <c r="T7" s="952">
        <f t="shared" si="3"/>
        <v>0.83333333333333337</v>
      </c>
      <c r="U7" s="953" t="s">
        <v>286</v>
      </c>
      <c r="V7" s="945">
        <v>4.1666666666666664e-002</v>
      </c>
      <c r="W7" s="932" t="s">
        <v>291</v>
      </c>
      <c r="X7" s="944">
        <f t="shared" si="4"/>
        <v>8</v>
      </c>
      <c r="Z7" s="944" t="str">
        <f t="shared" si="5"/>
        <v>-</v>
      </c>
      <c r="AB7" s="956"/>
    </row>
    <row r="8" spans="2:28">
      <c r="B8" s="937">
        <v>3</v>
      </c>
      <c r="C8" s="938" t="s">
        <v>397</v>
      </c>
      <c r="D8" s="942" t="str">
        <f t="shared" si="0"/>
        <v>c</v>
      </c>
      <c r="E8" s="937" t="s">
        <v>283</v>
      </c>
      <c r="F8" s="945">
        <v>0.375</v>
      </c>
      <c r="G8" s="937" t="s">
        <v>628</v>
      </c>
      <c r="H8" s="945">
        <v>0.75</v>
      </c>
      <c r="I8" s="948" t="s">
        <v>286</v>
      </c>
      <c r="J8" s="945">
        <v>4.1666666666666664e-002</v>
      </c>
      <c r="K8" s="949" t="s">
        <v>291</v>
      </c>
      <c r="L8" s="944">
        <f t="shared" si="1"/>
        <v>8</v>
      </c>
      <c r="N8" s="950">
        <f>'【記載例】参考様式９'!$BB$13</f>
        <v>0.29166666666666669</v>
      </c>
      <c r="O8" s="933" t="s">
        <v>628</v>
      </c>
      <c r="P8" s="950">
        <f>'【記載例】参考様式９'!$BF$13</f>
        <v>0.83333333333333337</v>
      </c>
      <c r="R8" s="952">
        <f t="shared" si="2"/>
        <v>0.375</v>
      </c>
      <c r="S8" s="933" t="s">
        <v>628</v>
      </c>
      <c r="T8" s="952">
        <f t="shared" si="3"/>
        <v>0.75</v>
      </c>
      <c r="U8" s="953" t="s">
        <v>286</v>
      </c>
      <c r="V8" s="945">
        <v>4.1666666666666664e-002</v>
      </c>
      <c r="W8" s="932" t="s">
        <v>291</v>
      </c>
      <c r="X8" s="944">
        <f t="shared" si="4"/>
        <v>8</v>
      </c>
      <c r="Z8" s="944" t="str">
        <f t="shared" si="5"/>
        <v>-</v>
      </c>
      <c r="AB8" s="956"/>
    </row>
    <row r="9" spans="2:28">
      <c r="B9" s="937">
        <v>4</v>
      </c>
      <c r="C9" s="938" t="s">
        <v>644</v>
      </c>
      <c r="D9" s="942" t="str">
        <f t="shared" si="0"/>
        <v>d</v>
      </c>
      <c r="E9" s="937" t="s">
        <v>283</v>
      </c>
      <c r="F9" s="945">
        <v>0.35416666666666669</v>
      </c>
      <c r="G9" s="937" t="s">
        <v>628</v>
      </c>
      <c r="H9" s="945">
        <v>0.72916666666666663</v>
      </c>
      <c r="I9" s="948" t="s">
        <v>286</v>
      </c>
      <c r="J9" s="945">
        <v>4.1666666666666664e-002</v>
      </c>
      <c r="K9" s="949" t="s">
        <v>291</v>
      </c>
      <c r="L9" s="944">
        <f t="shared" si="1"/>
        <v>7.9999999999999982</v>
      </c>
      <c r="N9" s="950">
        <f>'【記載例】参考様式９'!$BB$13</f>
        <v>0.29166666666666669</v>
      </c>
      <c r="O9" s="933" t="s">
        <v>628</v>
      </c>
      <c r="P9" s="950">
        <f>'【記載例】参考様式９'!$BF$13</f>
        <v>0.83333333333333337</v>
      </c>
      <c r="R9" s="952">
        <f t="shared" si="2"/>
        <v>0.35416666666666669</v>
      </c>
      <c r="S9" s="933" t="s">
        <v>628</v>
      </c>
      <c r="T9" s="952">
        <f t="shared" si="3"/>
        <v>0.72916666666666663</v>
      </c>
      <c r="U9" s="953" t="s">
        <v>286</v>
      </c>
      <c r="V9" s="945">
        <v>4.1666666666666664e-002</v>
      </c>
      <c r="W9" s="932" t="s">
        <v>291</v>
      </c>
      <c r="X9" s="944">
        <f t="shared" si="4"/>
        <v>7.9999999999999982</v>
      </c>
      <c r="Z9" s="944" t="str">
        <f t="shared" si="5"/>
        <v>-</v>
      </c>
      <c r="AB9" s="956"/>
    </row>
    <row r="10" spans="2:28">
      <c r="B10" s="937">
        <v>5</v>
      </c>
      <c r="C10" s="938" t="s">
        <v>77</v>
      </c>
      <c r="D10" s="942" t="str">
        <f t="shared" si="0"/>
        <v>e</v>
      </c>
      <c r="E10" s="937" t="s">
        <v>283</v>
      </c>
      <c r="F10" s="945">
        <v>0.375</v>
      </c>
      <c r="G10" s="937" t="s">
        <v>628</v>
      </c>
      <c r="H10" s="945">
        <v>0.625</v>
      </c>
      <c r="I10" s="948" t="s">
        <v>286</v>
      </c>
      <c r="J10" s="945">
        <v>0</v>
      </c>
      <c r="K10" s="949" t="s">
        <v>291</v>
      </c>
      <c r="L10" s="944">
        <f t="shared" si="1"/>
        <v>6</v>
      </c>
      <c r="N10" s="950">
        <f>'【記載例】参考様式９'!$BB$13</f>
        <v>0.29166666666666669</v>
      </c>
      <c r="O10" s="933" t="s">
        <v>628</v>
      </c>
      <c r="P10" s="950">
        <f>'【記載例】参考様式９'!$BF$13</f>
        <v>0.83333333333333337</v>
      </c>
      <c r="R10" s="952">
        <f t="shared" si="2"/>
        <v>0.375</v>
      </c>
      <c r="S10" s="933" t="s">
        <v>628</v>
      </c>
      <c r="T10" s="952">
        <f t="shared" si="3"/>
        <v>0.625</v>
      </c>
      <c r="U10" s="953" t="s">
        <v>286</v>
      </c>
      <c r="V10" s="945">
        <v>0</v>
      </c>
      <c r="W10" s="932" t="s">
        <v>291</v>
      </c>
      <c r="X10" s="944">
        <f t="shared" si="4"/>
        <v>6</v>
      </c>
      <c r="Z10" s="944" t="str">
        <f t="shared" si="5"/>
        <v>-</v>
      </c>
      <c r="AB10" s="956"/>
    </row>
    <row r="11" spans="2:28">
      <c r="B11" s="937">
        <v>6</v>
      </c>
      <c r="C11" s="938" t="s">
        <v>655</v>
      </c>
      <c r="D11" s="942" t="str">
        <f t="shared" si="0"/>
        <v>f</v>
      </c>
      <c r="E11" s="937" t="s">
        <v>283</v>
      </c>
      <c r="F11" s="945">
        <v>0.41666666666666669</v>
      </c>
      <c r="G11" s="937" t="s">
        <v>628</v>
      </c>
      <c r="H11" s="945">
        <v>0.66666666666666663</v>
      </c>
      <c r="I11" s="948" t="s">
        <v>286</v>
      </c>
      <c r="J11" s="945">
        <v>0</v>
      </c>
      <c r="K11" s="949" t="s">
        <v>291</v>
      </c>
      <c r="L11" s="944">
        <f t="shared" si="1"/>
        <v>5.9999999999999982</v>
      </c>
      <c r="N11" s="950">
        <f>'【記載例】参考様式９'!$BB$13</f>
        <v>0.29166666666666669</v>
      </c>
      <c r="O11" s="933" t="s">
        <v>628</v>
      </c>
      <c r="P11" s="950">
        <f>'【記載例】参考様式９'!$BF$13</f>
        <v>0.83333333333333337</v>
      </c>
      <c r="R11" s="952">
        <f t="shared" si="2"/>
        <v>0.41666666666666669</v>
      </c>
      <c r="S11" s="933" t="s">
        <v>628</v>
      </c>
      <c r="T11" s="952">
        <f t="shared" si="3"/>
        <v>0.66666666666666663</v>
      </c>
      <c r="U11" s="953" t="s">
        <v>286</v>
      </c>
      <c r="V11" s="945">
        <v>0</v>
      </c>
      <c r="W11" s="932" t="s">
        <v>291</v>
      </c>
      <c r="X11" s="944">
        <f t="shared" si="4"/>
        <v>5.9999999999999982</v>
      </c>
      <c r="Z11" s="944" t="str">
        <f t="shared" si="5"/>
        <v>-</v>
      </c>
      <c r="AB11" s="956"/>
    </row>
    <row r="12" spans="2:28">
      <c r="B12" s="937">
        <v>7</v>
      </c>
      <c r="C12" s="938" t="s">
        <v>231</v>
      </c>
      <c r="D12" s="942" t="str">
        <f t="shared" si="0"/>
        <v>g</v>
      </c>
      <c r="E12" s="937" t="s">
        <v>283</v>
      </c>
      <c r="F12" s="945">
        <v>0.29166666666666669</v>
      </c>
      <c r="G12" s="937" t="s">
        <v>628</v>
      </c>
      <c r="H12" s="945">
        <v>0.39583333333333331</v>
      </c>
      <c r="I12" s="948" t="s">
        <v>286</v>
      </c>
      <c r="J12" s="945">
        <v>0</v>
      </c>
      <c r="K12" s="949" t="s">
        <v>291</v>
      </c>
      <c r="L12" s="944">
        <f t="shared" si="1"/>
        <v>2.4999999999999991</v>
      </c>
      <c r="N12" s="950">
        <f>'【記載例】参考様式９'!$BB$13</f>
        <v>0.29166666666666669</v>
      </c>
      <c r="O12" s="933" t="s">
        <v>628</v>
      </c>
      <c r="P12" s="950">
        <f>'【記載例】参考様式９'!$BF$13</f>
        <v>0.83333333333333337</v>
      </c>
      <c r="R12" s="952">
        <f t="shared" si="2"/>
        <v>0.29166666666666669</v>
      </c>
      <c r="S12" s="933" t="s">
        <v>628</v>
      </c>
      <c r="T12" s="952">
        <f t="shared" si="3"/>
        <v>0.39583333333333331</v>
      </c>
      <c r="U12" s="953" t="s">
        <v>286</v>
      </c>
      <c r="V12" s="945">
        <v>0</v>
      </c>
      <c r="W12" s="932" t="s">
        <v>291</v>
      </c>
      <c r="X12" s="944">
        <f t="shared" si="4"/>
        <v>2.4999999999999991</v>
      </c>
      <c r="Z12" s="944" t="str">
        <f t="shared" si="5"/>
        <v>-</v>
      </c>
      <c r="AB12" s="956"/>
    </row>
    <row r="13" spans="2:28">
      <c r="B13" s="937">
        <v>8</v>
      </c>
      <c r="C13" s="938" t="s">
        <v>170</v>
      </c>
      <c r="D13" s="942" t="str">
        <f t="shared" si="0"/>
        <v>h</v>
      </c>
      <c r="E13" s="937" t="s">
        <v>283</v>
      </c>
      <c r="F13" s="945">
        <v>0.66666666666666663</v>
      </c>
      <c r="G13" s="937" t="s">
        <v>628</v>
      </c>
      <c r="H13" s="945">
        <v>0.83333333333333337</v>
      </c>
      <c r="I13" s="948" t="s">
        <v>286</v>
      </c>
      <c r="J13" s="945">
        <v>0</v>
      </c>
      <c r="K13" s="949" t="s">
        <v>291</v>
      </c>
      <c r="L13" s="944">
        <f t="shared" si="1"/>
        <v>4.0000000000000018</v>
      </c>
      <c r="N13" s="950">
        <f>'【記載例】参考様式９'!$BB$13</f>
        <v>0.29166666666666669</v>
      </c>
      <c r="O13" s="933" t="s">
        <v>628</v>
      </c>
      <c r="P13" s="950">
        <f>'【記載例】参考様式９'!$BF$13</f>
        <v>0.83333333333333337</v>
      </c>
      <c r="R13" s="952">
        <f t="shared" si="2"/>
        <v>0.66666666666666663</v>
      </c>
      <c r="S13" s="933" t="s">
        <v>628</v>
      </c>
      <c r="T13" s="952">
        <f t="shared" si="3"/>
        <v>0.83333333333333337</v>
      </c>
      <c r="U13" s="953" t="s">
        <v>286</v>
      </c>
      <c r="V13" s="945">
        <v>0</v>
      </c>
      <c r="W13" s="932" t="s">
        <v>291</v>
      </c>
      <c r="X13" s="944">
        <f t="shared" si="4"/>
        <v>4.0000000000000018</v>
      </c>
      <c r="Z13" s="944" t="str">
        <f t="shared" si="5"/>
        <v>-</v>
      </c>
      <c r="AB13" s="956"/>
    </row>
    <row r="14" spans="2:28">
      <c r="B14" s="937">
        <v>9</v>
      </c>
      <c r="C14" s="938" t="s">
        <v>205</v>
      </c>
      <c r="D14" s="942" t="str">
        <f t="shared" si="0"/>
        <v>i</v>
      </c>
      <c r="E14" s="937" t="s">
        <v>283</v>
      </c>
      <c r="F14" s="945">
        <v>0.70833333333333337</v>
      </c>
      <c r="G14" s="937" t="s">
        <v>628</v>
      </c>
      <c r="H14" s="945">
        <v>1</v>
      </c>
      <c r="I14" s="948" t="s">
        <v>286</v>
      </c>
      <c r="J14" s="945">
        <v>0</v>
      </c>
      <c r="K14" s="949" t="s">
        <v>291</v>
      </c>
      <c r="L14" s="944">
        <f t="shared" si="1"/>
        <v>6.9999999999999991</v>
      </c>
      <c r="N14" s="950">
        <f>'【記載例】参考様式９'!$BB$13</f>
        <v>0.29166666666666669</v>
      </c>
      <c r="O14" s="933" t="s">
        <v>628</v>
      </c>
      <c r="P14" s="950">
        <f>'【記載例】参考様式９'!$BF$13</f>
        <v>0.83333333333333337</v>
      </c>
      <c r="R14" s="952">
        <f t="shared" si="2"/>
        <v>0.70833333333333337</v>
      </c>
      <c r="S14" s="933" t="s">
        <v>628</v>
      </c>
      <c r="T14" s="952">
        <f t="shared" si="3"/>
        <v>0.83333333333333337</v>
      </c>
      <c r="U14" s="953" t="s">
        <v>286</v>
      </c>
      <c r="V14" s="945">
        <v>0</v>
      </c>
      <c r="W14" s="932" t="s">
        <v>291</v>
      </c>
      <c r="X14" s="944">
        <f t="shared" si="4"/>
        <v>3</v>
      </c>
      <c r="Z14" s="944">
        <f t="shared" si="5"/>
        <v>3.9999999999999991</v>
      </c>
      <c r="AB14" s="956" t="s">
        <v>686</v>
      </c>
    </row>
    <row r="15" spans="2:28">
      <c r="B15" s="937">
        <v>10</v>
      </c>
      <c r="C15" s="938" t="s">
        <v>648</v>
      </c>
      <c r="D15" s="942" t="str">
        <f t="shared" si="0"/>
        <v>j</v>
      </c>
      <c r="E15" s="937" t="s">
        <v>283</v>
      </c>
      <c r="F15" s="945">
        <v>0</v>
      </c>
      <c r="G15" s="937" t="s">
        <v>628</v>
      </c>
      <c r="H15" s="945">
        <v>0.41666666666666669</v>
      </c>
      <c r="I15" s="948" t="s">
        <v>286</v>
      </c>
      <c r="J15" s="945">
        <v>4.1666666666666664e-002</v>
      </c>
      <c r="K15" s="949" t="s">
        <v>291</v>
      </c>
      <c r="L15" s="944">
        <f t="shared" si="1"/>
        <v>9</v>
      </c>
      <c r="N15" s="950">
        <f>'【記載例】参考様式９'!$BB$13</f>
        <v>0.29166666666666669</v>
      </c>
      <c r="O15" s="933" t="s">
        <v>628</v>
      </c>
      <c r="P15" s="950">
        <f>'【記載例】参考様式９'!$BF$13</f>
        <v>0.83333333333333337</v>
      </c>
      <c r="R15" s="952">
        <f t="shared" si="2"/>
        <v>0.29166666666666669</v>
      </c>
      <c r="S15" s="933" t="s">
        <v>628</v>
      </c>
      <c r="T15" s="952">
        <f t="shared" si="3"/>
        <v>0.41666666666666669</v>
      </c>
      <c r="U15" s="953" t="s">
        <v>286</v>
      </c>
      <c r="V15" s="945">
        <v>0</v>
      </c>
      <c r="W15" s="932" t="s">
        <v>291</v>
      </c>
      <c r="X15" s="944">
        <f t="shared" si="4"/>
        <v>3</v>
      </c>
      <c r="Z15" s="944">
        <f t="shared" si="5"/>
        <v>6</v>
      </c>
      <c r="AB15" s="956" t="s">
        <v>687</v>
      </c>
    </row>
    <row r="16" spans="2:28">
      <c r="B16" s="937">
        <v>11</v>
      </c>
      <c r="C16" s="938" t="s">
        <v>657</v>
      </c>
      <c r="D16" s="942" t="str">
        <f t="shared" si="0"/>
        <v>k</v>
      </c>
      <c r="E16" s="937" t="s">
        <v>283</v>
      </c>
      <c r="F16" s="945"/>
      <c r="G16" s="937" t="s">
        <v>628</v>
      </c>
      <c r="H16" s="945"/>
      <c r="I16" s="948" t="s">
        <v>286</v>
      </c>
      <c r="J16" s="945">
        <v>0</v>
      </c>
      <c r="K16" s="949" t="s">
        <v>291</v>
      </c>
      <c r="L16" s="944" t="str">
        <f t="shared" si="1"/>
        <v/>
      </c>
      <c r="N16" s="950">
        <f>'【記載例】参考様式９'!$BB$13</f>
        <v>0.29166666666666669</v>
      </c>
      <c r="O16" s="933" t="s">
        <v>628</v>
      </c>
      <c r="P16" s="950">
        <f>'【記載例】参考様式９'!$BF$13</f>
        <v>0.83333333333333337</v>
      </c>
      <c r="R16" s="952" t="str">
        <f t="shared" si="2"/>
        <v/>
      </c>
      <c r="S16" s="933" t="s">
        <v>628</v>
      </c>
      <c r="T16" s="952" t="str">
        <f t="shared" si="3"/>
        <v/>
      </c>
      <c r="U16" s="953" t="s">
        <v>286</v>
      </c>
      <c r="V16" s="945">
        <v>0</v>
      </c>
      <c r="W16" s="932" t="s">
        <v>291</v>
      </c>
      <c r="X16" s="944" t="str">
        <f t="shared" si="4"/>
        <v/>
      </c>
      <c r="Z16" s="944" t="str">
        <f t="shared" si="5"/>
        <v/>
      </c>
      <c r="AB16" s="956"/>
    </row>
    <row r="17" spans="2:28">
      <c r="B17" s="937">
        <v>12</v>
      </c>
      <c r="C17" s="938" t="s">
        <v>403</v>
      </c>
      <c r="D17" s="942" t="str">
        <f t="shared" si="0"/>
        <v>l</v>
      </c>
      <c r="E17" s="937" t="s">
        <v>283</v>
      </c>
      <c r="F17" s="945"/>
      <c r="G17" s="937" t="s">
        <v>628</v>
      </c>
      <c r="H17" s="945"/>
      <c r="I17" s="948" t="s">
        <v>286</v>
      </c>
      <c r="J17" s="945">
        <v>0</v>
      </c>
      <c r="K17" s="949" t="s">
        <v>291</v>
      </c>
      <c r="L17" s="944" t="str">
        <f t="shared" si="1"/>
        <v/>
      </c>
      <c r="N17" s="950">
        <f>'【記載例】参考様式９'!$BB$13</f>
        <v>0.29166666666666669</v>
      </c>
      <c r="O17" s="933" t="s">
        <v>628</v>
      </c>
      <c r="P17" s="950">
        <f>'【記載例】参考様式９'!$BF$13</f>
        <v>0.83333333333333337</v>
      </c>
      <c r="R17" s="952" t="str">
        <f t="shared" si="2"/>
        <v/>
      </c>
      <c r="S17" s="933" t="s">
        <v>628</v>
      </c>
      <c r="T17" s="952" t="str">
        <f t="shared" si="3"/>
        <v/>
      </c>
      <c r="U17" s="953" t="s">
        <v>286</v>
      </c>
      <c r="V17" s="945">
        <v>0</v>
      </c>
      <c r="W17" s="932" t="s">
        <v>291</v>
      </c>
      <c r="X17" s="944" t="str">
        <f t="shared" si="4"/>
        <v/>
      </c>
      <c r="Z17" s="944" t="str">
        <f t="shared" si="5"/>
        <v/>
      </c>
      <c r="AB17" s="956"/>
    </row>
    <row r="18" spans="2:28">
      <c r="B18" s="937">
        <v>13</v>
      </c>
      <c r="C18" s="938" t="s">
        <v>660</v>
      </c>
      <c r="D18" s="942" t="str">
        <f t="shared" si="0"/>
        <v>m</v>
      </c>
      <c r="E18" s="937" t="s">
        <v>283</v>
      </c>
      <c r="F18" s="945"/>
      <c r="G18" s="937" t="s">
        <v>628</v>
      </c>
      <c r="H18" s="945"/>
      <c r="I18" s="948" t="s">
        <v>286</v>
      </c>
      <c r="J18" s="945">
        <v>0</v>
      </c>
      <c r="K18" s="949" t="s">
        <v>291</v>
      </c>
      <c r="L18" s="944" t="str">
        <f t="shared" si="1"/>
        <v/>
      </c>
      <c r="N18" s="950">
        <f>'【記載例】参考様式９'!$BB$13</f>
        <v>0.29166666666666669</v>
      </c>
      <c r="O18" s="933" t="s">
        <v>628</v>
      </c>
      <c r="P18" s="950">
        <f>'【記載例】参考様式９'!$BF$13</f>
        <v>0.83333333333333337</v>
      </c>
      <c r="R18" s="952" t="str">
        <f t="shared" si="2"/>
        <v/>
      </c>
      <c r="S18" s="933" t="s">
        <v>628</v>
      </c>
      <c r="T18" s="952" t="str">
        <f t="shared" si="3"/>
        <v/>
      </c>
      <c r="U18" s="953" t="s">
        <v>286</v>
      </c>
      <c r="V18" s="945">
        <v>0</v>
      </c>
      <c r="W18" s="932" t="s">
        <v>291</v>
      </c>
      <c r="X18" s="944" t="str">
        <f t="shared" si="4"/>
        <v/>
      </c>
      <c r="Z18" s="944" t="str">
        <f t="shared" si="5"/>
        <v/>
      </c>
      <c r="AB18" s="956"/>
    </row>
    <row r="19" spans="2:28">
      <c r="B19" s="937">
        <v>14</v>
      </c>
      <c r="C19" s="938" t="s">
        <v>661</v>
      </c>
      <c r="D19" s="942" t="str">
        <f t="shared" si="0"/>
        <v>n</v>
      </c>
      <c r="E19" s="937" t="s">
        <v>283</v>
      </c>
      <c r="F19" s="945"/>
      <c r="G19" s="937" t="s">
        <v>628</v>
      </c>
      <c r="H19" s="945"/>
      <c r="I19" s="948" t="s">
        <v>286</v>
      </c>
      <c r="J19" s="945">
        <v>0</v>
      </c>
      <c r="K19" s="949" t="s">
        <v>291</v>
      </c>
      <c r="L19" s="944" t="str">
        <f t="shared" si="1"/>
        <v/>
      </c>
      <c r="N19" s="950">
        <f>'【記載例】参考様式９'!$BB$13</f>
        <v>0.29166666666666669</v>
      </c>
      <c r="O19" s="933" t="s">
        <v>628</v>
      </c>
      <c r="P19" s="950">
        <f>'【記載例】参考様式９'!$BF$13</f>
        <v>0.83333333333333337</v>
      </c>
      <c r="R19" s="952" t="str">
        <f t="shared" si="2"/>
        <v/>
      </c>
      <c r="S19" s="933" t="s">
        <v>628</v>
      </c>
      <c r="T19" s="952" t="str">
        <f t="shared" si="3"/>
        <v/>
      </c>
      <c r="U19" s="953" t="s">
        <v>286</v>
      </c>
      <c r="V19" s="945">
        <v>0</v>
      </c>
      <c r="W19" s="932" t="s">
        <v>291</v>
      </c>
      <c r="X19" s="944" t="str">
        <f t="shared" si="4"/>
        <v/>
      </c>
      <c r="Z19" s="944" t="str">
        <f t="shared" si="5"/>
        <v/>
      </c>
      <c r="AB19" s="956"/>
    </row>
    <row r="20" spans="2:28">
      <c r="B20" s="937">
        <v>15</v>
      </c>
      <c r="C20" s="938" t="s">
        <v>284</v>
      </c>
      <c r="D20" s="942" t="str">
        <f t="shared" si="0"/>
        <v>o</v>
      </c>
      <c r="E20" s="937" t="s">
        <v>283</v>
      </c>
      <c r="F20" s="945"/>
      <c r="G20" s="937" t="s">
        <v>628</v>
      </c>
      <c r="H20" s="945"/>
      <c r="I20" s="948" t="s">
        <v>286</v>
      </c>
      <c r="J20" s="945">
        <v>0</v>
      </c>
      <c r="K20" s="949" t="s">
        <v>291</v>
      </c>
      <c r="L20" s="944" t="str">
        <f t="shared" si="1"/>
        <v/>
      </c>
      <c r="N20" s="950">
        <f>'【記載例】参考様式９'!$BB$13</f>
        <v>0.29166666666666669</v>
      </c>
      <c r="O20" s="933" t="s">
        <v>628</v>
      </c>
      <c r="P20" s="950">
        <f>'【記載例】参考様式９'!$BF$13</f>
        <v>0.83333333333333337</v>
      </c>
      <c r="R20" s="952" t="str">
        <f t="shared" si="2"/>
        <v/>
      </c>
      <c r="S20" s="933" t="s">
        <v>628</v>
      </c>
      <c r="T20" s="952" t="str">
        <f t="shared" si="3"/>
        <v/>
      </c>
      <c r="U20" s="953" t="s">
        <v>286</v>
      </c>
      <c r="V20" s="945">
        <v>0</v>
      </c>
      <c r="W20" s="932" t="s">
        <v>291</v>
      </c>
      <c r="X20" s="944" t="str">
        <f t="shared" si="4"/>
        <v/>
      </c>
      <c r="Z20" s="944" t="str">
        <f t="shared" si="5"/>
        <v/>
      </c>
      <c r="AB20" s="956"/>
    </row>
    <row r="21" spans="2:28">
      <c r="B21" s="937">
        <v>16</v>
      </c>
      <c r="C21" s="938" t="s">
        <v>18</v>
      </c>
      <c r="D21" s="942" t="str">
        <f t="shared" si="0"/>
        <v>p</v>
      </c>
      <c r="E21" s="937" t="s">
        <v>283</v>
      </c>
      <c r="F21" s="945"/>
      <c r="G21" s="937" t="s">
        <v>628</v>
      </c>
      <c r="H21" s="945"/>
      <c r="I21" s="948" t="s">
        <v>286</v>
      </c>
      <c r="J21" s="945">
        <v>0</v>
      </c>
      <c r="K21" s="949" t="s">
        <v>291</v>
      </c>
      <c r="L21" s="944" t="str">
        <f t="shared" si="1"/>
        <v/>
      </c>
      <c r="N21" s="950">
        <f>'【記載例】参考様式９'!$BB$13</f>
        <v>0.29166666666666669</v>
      </c>
      <c r="O21" s="933" t="s">
        <v>628</v>
      </c>
      <c r="P21" s="950">
        <f>'【記載例】参考様式９'!$BF$13</f>
        <v>0.83333333333333337</v>
      </c>
      <c r="R21" s="952" t="str">
        <f t="shared" si="2"/>
        <v/>
      </c>
      <c r="S21" s="933" t="s">
        <v>628</v>
      </c>
      <c r="T21" s="952" t="str">
        <f t="shared" si="3"/>
        <v/>
      </c>
      <c r="U21" s="953" t="s">
        <v>286</v>
      </c>
      <c r="V21" s="945">
        <v>0</v>
      </c>
      <c r="W21" s="932" t="s">
        <v>291</v>
      </c>
      <c r="X21" s="944" t="str">
        <f t="shared" si="4"/>
        <v/>
      </c>
      <c r="Z21" s="944" t="str">
        <f t="shared" si="5"/>
        <v/>
      </c>
      <c r="AB21" s="956"/>
    </row>
    <row r="22" spans="2:28">
      <c r="B22" s="937">
        <v>17</v>
      </c>
      <c r="C22" s="938" t="s">
        <v>662</v>
      </c>
      <c r="D22" s="942" t="str">
        <f t="shared" si="0"/>
        <v>q</v>
      </c>
      <c r="E22" s="937" t="s">
        <v>283</v>
      </c>
      <c r="F22" s="945"/>
      <c r="G22" s="937" t="s">
        <v>628</v>
      </c>
      <c r="H22" s="945"/>
      <c r="I22" s="948" t="s">
        <v>286</v>
      </c>
      <c r="J22" s="945">
        <v>0</v>
      </c>
      <c r="K22" s="949" t="s">
        <v>291</v>
      </c>
      <c r="L22" s="944" t="str">
        <f t="shared" si="1"/>
        <v/>
      </c>
      <c r="N22" s="950">
        <f>'【記載例】参考様式９'!$BB$13</f>
        <v>0.29166666666666669</v>
      </c>
      <c r="O22" s="933" t="s">
        <v>628</v>
      </c>
      <c r="P22" s="950">
        <f>'【記載例】参考様式９'!$BF$13</f>
        <v>0.83333333333333337</v>
      </c>
      <c r="R22" s="952" t="str">
        <f t="shared" si="2"/>
        <v/>
      </c>
      <c r="S22" s="933" t="s">
        <v>628</v>
      </c>
      <c r="T22" s="952" t="str">
        <f t="shared" si="3"/>
        <v/>
      </c>
      <c r="U22" s="953" t="s">
        <v>286</v>
      </c>
      <c r="V22" s="945">
        <v>0</v>
      </c>
      <c r="W22" s="932" t="s">
        <v>291</v>
      </c>
      <c r="X22" s="944" t="str">
        <f t="shared" si="4"/>
        <v/>
      </c>
      <c r="Z22" s="944" t="str">
        <f t="shared" si="5"/>
        <v/>
      </c>
      <c r="AB22" s="956"/>
    </row>
    <row r="23" spans="2:28">
      <c r="B23" s="937">
        <v>18</v>
      </c>
      <c r="C23" s="938" t="s">
        <v>663</v>
      </c>
      <c r="D23" s="942" t="str">
        <f t="shared" si="0"/>
        <v>r</v>
      </c>
      <c r="E23" s="937" t="s">
        <v>283</v>
      </c>
      <c r="F23" s="946"/>
      <c r="G23" s="937" t="s">
        <v>628</v>
      </c>
      <c r="H23" s="946"/>
      <c r="I23" s="948" t="s">
        <v>286</v>
      </c>
      <c r="J23" s="946"/>
      <c r="K23" s="949" t="s">
        <v>291</v>
      </c>
      <c r="L23" s="938">
        <v>1</v>
      </c>
      <c r="N23" s="951"/>
      <c r="O23" s="937" t="s">
        <v>628</v>
      </c>
      <c r="P23" s="951"/>
      <c r="Q23" s="949"/>
      <c r="R23" s="951"/>
      <c r="S23" s="937" t="s">
        <v>628</v>
      </c>
      <c r="T23" s="951"/>
      <c r="U23" s="948" t="s">
        <v>286</v>
      </c>
      <c r="V23" s="946"/>
      <c r="W23" s="949" t="s">
        <v>291</v>
      </c>
      <c r="X23" s="938">
        <v>1</v>
      </c>
      <c r="Y23" s="949"/>
      <c r="Z23" s="938" t="s">
        <v>673</v>
      </c>
      <c r="AB23" s="956"/>
    </row>
    <row r="24" spans="2:28">
      <c r="B24" s="937">
        <v>19</v>
      </c>
      <c r="C24" s="938" t="s">
        <v>665</v>
      </c>
      <c r="D24" s="942" t="str">
        <f t="shared" si="0"/>
        <v>s</v>
      </c>
      <c r="E24" s="937" t="s">
        <v>283</v>
      </c>
      <c r="F24" s="946"/>
      <c r="G24" s="937" t="s">
        <v>628</v>
      </c>
      <c r="H24" s="946"/>
      <c r="I24" s="948" t="s">
        <v>286</v>
      </c>
      <c r="J24" s="946"/>
      <c r="K24" s="949" t="s">
        <v>291</v>
      </c>
      <c r="L24" s="938">
        <v>2</v>
      </c>
      <c r="N24" s="951"/>
      <c r="O24" s="937" t="s">
        <v>628</v>
      </c>
      <c r="P24" s="951"/>
      <c r="Q24" s="949"/>
      <c r="R24" s="951"/>
      <c r="S24" s="937" t="s">
        <v>628</v>
      </c>
      <c r="T24" s="951"/>
      <c r="U24" s="948" t="s">
        <v>286</v>
      </c>
      <c r="V24" s="946"/>
      <c r="W24" s="949" t="s">
        <v>291</v>
      </c>
      <c r="X24" s="938">
        <v>2</v>
      </c>
      <c r="Y24" s="949"/>
      <c r="Z24" s="938" t="s">
        <v>673</v>
      </c>
      <c r="AB24" s="956"/>
    </row>
    <row r="25" spans="2:28">
      <c r="B25" s="937">
        <v>20</v>
      </c>
      <c r="C25" s="938" t="s">
        <v>111</v>
      </c>
      <c r="D25" s="942" t="str">
        <f t="shared" si="0"/>
        <v>t</v>
      </c>
      <c r="E25" s="937" t="s">
        <v>283</v>
      </c>
      <c r="F25" s="946"/>
      <c r="G25" s="937" t="s">
        <v>628</v>
      </c>
      <c r="H25" s="946"/>
      <c r="I25" s="948" t="s">
        <v>286</v>
      </c>
      <c r="J25" s="946"/>
      <c r="K25" s="949" t="s">
        <v>291</v>
      </c>
      <c r="L25" s="938">
        <v>3</v>
      </c>
      <c r="N25" s="951"/>
      <c r="O25" s="937" t="s">
        <v>628</v>
      </c>
      <c r="P25" s="951"/>
      <c r="Q25" s="949"/>
      <c r="R25" s="951"/>
      <c r="S25" s="937" t="s">
        <v>628</v>
      </c>
      <c r="T25" s="951"/>
      <c r="U25" s="948" t="s">
        <v>286</v>
      </c>
      <c r="V25" s="946"/>
      <c r="W25" s="949" t="s">
        <v>291</v>
      </c>
      <c r="X25" s="938">
        <v>3</v>
      </c>
      <c r="Y25" s="949"/>
      <c r="Z25" s="938" t="s">
        <v>673</v>
      </c>
      <c r="AB25" s="956"/>
    </row>
    <row r="26" spans="2:28">
      <c r="B26" s="937">
        <v>21</v>
      </c>
      <c r="C26" s="938" t="s">
        <v>666</v>
      </c>
      <c r="D26" s="942" t="str">
        <f t="shared" si="0"/>
        <v>u</v>
      </c>
      <c r="E26" s="937" t="s">
        <v>283</v>
      </c>
      <c r="F26" s="946"/>
      <c r="G26" s="937" t="s">
        <v>628</v>
      </c>
      <c r="H26" s="946"/>
      <c r="I26" s="948" t="s">
        <v>286</v>
      </c>
      <c r="J26" s="946"/>
      <c r="K26" s="949" t="s">
        <v>291</v>
      </c>
      <c r="L26" s="938">
        <v>4</v>
      </c>
      <c r="N26" s="951"/>
      <c r="O26" s="937" t="s">
        <v>628</v>
      </c>
      <c r="P26" s="951"/>
      <c r="Q26" s="949"/>
      <c r="R26" s="951"/>
      <c r="S26" s="937" t="s">
        <v>628</v>
      </c>
      <c r="T26" s="951"/>
      <c r="U26" s="948" t="s">
        <v>286</v>
      </c>
      <c r="V26" s="946"/>
      <c r="W26" s="949" t="s">
        <v>291</v>
      </c>
      <c r="X26" s="938">
        <v>4</v>
      </c>
      <c r="Y26" s="949"/>
      <c r="Z26" s="938" t="s">
        <v>673</v>
      </c>
      <c r="AB26" s="956"/>
    </row>
    <row r="27" spans="2:28">
      <c r="B27" s="937">
        <v>22</v>
      </c>
      <c r="C27" s="938" t="s">
        <v>667</v>
      </c>
      <c r="D27" s="942" t="str">
        <f t="shared" si="0"/>
        <v>v</v>
      </c>
      <c r="E27" s="937" t="s">
        <v>283</v>
      </c>
      <c r="F27" s="946"/>
      <c r="G27" s="937" t="s">
        <v>628</v>
      </c>
      <c r="H27" s="946"/>
      <c r="I27" s="948" t="s">
        <v>286</v>
      </c>
      <c r="J27" s="946"/>
      <c r="K27" s="949" t="s">
        <v>291</v>
      </c>
      <c r="L27" s="938">
        <v>5</v>
      </c>
      <c r="N27" s="951"/>
      <c r="O27" s="937" t="s">
        <v>628</v>
      </c>
      <c r="P27" s="951"/>
      <c r="Q27" s="949"/>
      <c r="R27" s="951"/>
      <c r="S27" s="937" t="s">
        <v>628</v>
      </c>
      <c r="T27" s="951"/>
      <c r="U27" s="948" t="s">
        <v>286</v>
      </c>
      <c r="V27" s="946"/>
      <c r="W27" s="949" t="s">
        <v>291</v>
      </c>
      <c r="X27" s="938">
        <v>5</v>
      </c>
      <c r="Y27" s="949"/>
      <c r="Z27" s="938" t="s">
        <v>673</v>
      </c>
      <c r="AB27" s="956"/>
    </row>
    <row r="28" spans="2:28">
      <c r="B28" s="937">
        <v>23</v>
      </c>
      <c r="C28" s="938" t="s">
        <v>583</v>
      </c>
      <c r="D28" s="942" t="str">
        <f t="shared" si="0"/>
        <v>w</v>
      </c>
      <c r="E28" s="937" t="s">
        <v>283</v>
      </c>
      <c r="F28" s="946"/>
      <c r="G28" s="937" t="s">
        <v>628</v>
      </c>
      <c r="H28" s="946"/>
      <c r="I28" s="948" t="s">
        <v>286</v>
      </c>
      <c r="J28" s="946"/>
      <c r="K28" s="949" t="s">
        <v>291</v>
      </c>
      <c r="L28" s="938">
        <v>6</v>
      </c>
      <c r="N28" s="951"/>
      <c r="O28" s="937" t="s">
        <v>628</v>
      </c>
      <c r="P28" s="951"/>
      <c r="Q28" s="949"/>
      <c r="R28" s="951"/>
      <c r="S28" s="937" t="s">
        <v>628</v>
      </c>
      <c r="T28" s="951"/>
      <c r="U28" s="948" t="s">
        <v>286</v>
      </c>
      <c r="V28" s="946"/>
      <c r="W28" s="949" t="s">
        <v>291</v>
      </c>
      <c r="X28" s="938">
        <v>6</v>
      </c>
      <c r="Y28" s="949"/>
      <c r="Z28" s="938" t="s">
        <v>673</v>
      </c>
      <c r="AB28" s="956"/>
    </row>
    <row r="29" spans="2:28">
      <c r="B29" s="937">
        <v>24</v>
      </c>
      <c r="C29" s="938" t="s">
        <v>668</v>
      </c>
      <c r="D29" s="942" t="str">
        <f t="shared" si="0"/>
        <v>x</v>
      </c>
      <c r="E29" s="937" t="s">
        <v>283</v>
      </c>
      <c r="F29" s="946"/>
      <c r="G29" s="937" t="s">
        <v>628</v>
      </c>
      <c r="H29" s="946"/>
      <c r="I29" s="948" t="s">
        <v>286</v>
      </c>
      <c r="J29" s="946"/>
      <c r="K29" s="949" t="s">
        <v>291</v>
      </c>
      <c r="L29" s="938">
        <v>7</v>
      </c>
      <c r="N29" s="951"/>
      <c r="O29" s="937" t="s">
        <v>628</v>
      </c>
      <c r="P29" s="951"/>
      <c r="Q29" s="949"/>
      <c r="R29" s="951"/>
      <c r="S29" s="937" t="s">
        <v>628</v>
      </c>
      <c r="T29" s="951"/>
      <c r="U29" s="948" t="s">
        <v>286</v>
      </c>
      <c r="V29" s="946"/>
      <c r="W29" s="949" t="s">
        <v>291</v>
      </c>
      <c r="X29" s="938">
        <v>7</v>
      </c>
      <c r="Y29" s="949"/>
      <c r="Z29" s="938" t="s">
        <v>673</v>
      </c>
      <c r="AB29" s="956"/>
    </row>
    <row r="30" spans="2:28">
      <c r="B30" s="937">
        <v>25</v>
      </c>
      <c r="C30" s="938" t="s">
        <v>669</v>
      </c>
      <c r="D30" s="942" t="str">
        <f t="shared" si="0"/>
        <v>y</v>
      </c>
      <c r="E30" s="937" t="s">
        <v>283</v>
      </c>
      <c r="F30" s="946"/>
      <c r="G30" s="937" t="s">
        <v>628</v>
      </c>
      <c r="H30" s="946"/>
      <c r="I30" s="948" t="s">
        <v>286</v>
      </c>
      <c r="J30" s="946"/>
      <c r="K30" s="949" t="s">
        <v>291</v>
      </c>
      <c r="L30" s="938">
        <v>8</v>
      </c>
      <c r="N30" s="951"/>
      <c r="O30" s="937" t="s">
        <v>628</v>
      </c>
      <c r="P30" s="951"/>
      <c r="Q30" s="949"/>
      <c r="R30" s="951"/>
      <c r="S30" s="937" t="s">
        <v>628</v>
      </c>
      <c r="T30" s="951"/>
      <c r="U30" s="948" t="s">
        <v>286</v>
      </c>
      <c r="V30" s="946"/>
      <c r="W30" s="949" t="s">
        <v>291</v>
      </c>
      <c r="X30" s="938">
        <v>8</v>
      </c>
      <c r="Y30" s="949"/>
      <c r="Z30" s="938" t="s">
        <v>673</v>
      </c>
      <c r="AB30" s="956"/>
    </row>
    <row r="31" spans="2:28">
      <c r="B31" s="937">
        <v>26</v>
      </c>
      <c r="C31" s="938" t="s">
        <v>429</v>
      </c>
      <c r="D31" s="942" t="str">
        <f t="shared" si="0"/>
        <v>z</v>
      </c>
      <c r="E31" s="937" t="s">
        <v>283</v>
      </c>
      <c r="F31" s="946"/>
      <c r="G31" s="937" t="s">
        <v>628</v>
      </c>
      <c r="H31" s="946"/>
      <c r="I31" s="948" t="s">
        <v>286</v>
      </c>
      <c r="J31" s="946"/>
      <c r="K31" s="949" t="s">
        <v>291</v>
      </c>
      <c r="L31" s="938">
        <v>1</v>
      </c>
      <c r="N31" s="951"/>
      <c r="O31" s="937" t="s">
        <v>628</v>
      </c>
      <c r="P31" s="951"/>
      <c r="Q31" s="949"/>
      <c r="R31" s="951"/>
      <c r="S31" s="937" t="s">
        <v>628</v>
      </c>
      <c r="T31" s="951"/>
      <c r="U31" s="948" t="s">
        <v>286</v>
      </c>
      <c r="V31" s="946"/>
      <c r="W31" s="949" t="s">
        <v>291</v>
      </c>
      <c r="X31" s="938" t="s">
        <v>673</v>
      </c>
      <c r="Y31" s="949"/>
      <c r="Z31" s="938">
        <v>1</v>
      </c>
      <c r="AB31" s="956"/>
    </row>
    <row r="32" spans="2:28">
      <c r="B32" s="937">
        <v>27</v>
      </c>
      <c r="C32" s="938" t="s">
        <v>668</v>
      </c>
      <c r="D32" s="942" t="str">
        <f t="shared" si="0"/>
        <v>x</v>
      </c>
      <c r="E32" s="937" t="s">
        <v>283</v>
      </c>
      <c r="F32" s="946"/>
      <c r="G32" s="937" t="s">
        <v>628</v>
      </c>
      <c r="H32" s="946"/>
      <c r="I32" s="948" t="s">
        <v>286</v>
      </c>
      <c r="J32" s="946"/>
      <c r="K32" s="949" t="s">
        <v>291</v>
      </c>
      <c r="L32" s="938">
        <v>2</v>
      </c>
      <c r="N32" s="951"/>
      <c r="O32" s="937" t="s">
        <v>628</v>
      </c>
      <c r="P32" s="951"/>
      <c r="Q32" s="949"/>
      <c r="R32" s="951"/>
      <c r="S32" s="937" t="s">
        <v>628</v>
      </c>
      <c r="T32" s="951"/>
      <c r="U32" s="948" t="s">
        <v>286</v>
      </c>
      <c r="V32" s="946"/>
      <c r="W32" s="949" t="s">
        <v>291</v>
      </c>
      <c r="X32" s="938" t="s">
        <v>673</v>
      </c>
      <c r="Y32" s="949"/>
      <c r="Z32" s="938">
        <v>2</v>
      </c>
      <c r="AB32" s="956"/>
    </row>
    <row r="33" spans="2:28">
      <c r="B33" s="937">
        <v>28</v>
      </c>
      <c r="C33" s="938" t="s">
        <v>670</v>
      </c>
      <c r="D33" s="942" t="str">
        <f t="shared" si="0"/>
        <v>aa</v>
      </c>
      <c r="E33" s="937" t="s">
        <v>283</v>
      </c>
      <c r="F33" s="946"/>
      <c r="G33" s="937" t="s">
        <v>628</v>
      </c>
      <c r="H33" s="946"/>
      <c r="I33" s="948" t="s">
        <v>286</v>
      </c>
      <c r="J33" s="946"/>
      <c r="K33" s="949" t="s">
        <v>291</v>
      </c>
      <c r="L33" s="938">
        <v>3</v>
      </c>
      <c r="N33" s="951"/>
      <c r="O33" s="937" t="s">
        <v>628</v>
      </c>
      <c r="P33" s="951"/>
      <c r="Q33" s="949"/>
      <c r="R33" s="951"/>
      <c r="S33" s="937" t="s">
        <v>628</v>
      </c>
      <c r="T33" s="951"/>
      <c r="U33" s="948" t="s">
        <v>286</v>
      </c>
      <c r="V33" s="946"/>
      <c r="W33" s="949" t="s">
        <v>291</v>
      </c>
      <c r="X33" s="938" t="s">
        <v>673</v>
      </c>
      <c r="Y33" s="949"/>
      <c r="Z33" s="938">
        <v>3</v>
      </c>
      <c r="AB33" s="956"/>
    </row>
    <row r="34" spans="2:28">
      <c r="B34" s="937">
        <v>29</v>
      </c>
      <c r="C34" s="938" t="s">
        <v>414</v>
      </c>
      <c r="D34" s="942" t="str">
        <f t="shared" si="0"/>
        <v>ab</v>
      </c>
      <c r="E34" s="937" t="s">
        <v>283</v>
      </c>
      <c r="F34" s="946"/>
      <c r="G34" s="937" t="s">
        <v>628</v>
      </c>
      <c r="H34" s="946"/>
      <c r="I34" s="948" t="s">
        <v>286</v>
      </c>
      <c r="J34" s="946"/>
      <c r="K34" s="949" t="s">
        <v>291</v>
      </c>
      <c r="L34" s="938">
        <v>4</v>
      </c>
      <c r="N34" s="951"/>
      <c r="O34" s="937" t="s">
        <v>628</v>
      </c>
      <c r="P34" s="951"/>
      <c r="Q34" s="949"/>
      <c r="R34" s="951"/>
      <c r="S34" s="937" t="s">
        <v>628</v>
      </c>
      <c r="T34" s="951"/>
      <c r="U34" s="948" t="s">
        <v>286</v>
      </c>
      <c r="V34" s="946"/>
      <c r="W34" s="949" t="s">
        <v>291</v>
      </c>
      <c r="X34" s="938" t="s">
        <v>673</v>
      </c>
      <c r="Y34" s="949"/>
      <c r="Z34" s="938">
        <v>4</v>
      </c>
      <c r="AB34" s="956"/>
    </row>
    <row r="35" spans="2:28">
      <c r="B35" s="937">
        <v>30</v>
      </c>
      <c r="C35" s="938" t="s">
        <v>195</v>
      </c>
      <c r="D35" s="942" t="str">
        <f t="shared" si="0"/>
        <v>ac</v>
      </c>
      <c r="E35" s="937" t="s">
        <v>283</v>
      </c>
      <c r="F35" s="946"/>
      <c r="G35" s="937" t="s">
        <v>628</v>
      </c>
      <c r="H35" s="946"/>
      <c r="I35" s="948" t="s">
        <v>286</v>
      </c>
      <c r="J35" s="946"/>
      <c r="K35" s="949" t="s">
        <v>291</v>
      </c>
      <c r="L35" s="938">
        <v>5</v>
      </c>
      <c r="N35" s="951"/>
      <c r="O35" s="937" t="s">
        <v>628</v>
      </c>
      <c r="P35" s="951"/>
      <c r="Q35" s="949"/>
      <c r="R35" s="951"/>
      <c r="S35" s="937" t="s">
        <v>628</v>
      </c>
      <c r="T35" s="951"/>
      <c r="U35" s="948" t="s">
        <v>286</v>
      </c>
      <c r="V35" s="946"/>
      <c r="W35" s="949" t="s">
        <v>291</v>
      </c>
      <c r="X35" s="938" t="s">
        <v>673</v>
      </c>
      <c r="Y35" s="949"/>
      <c r="Z35" s="938">
        <v>5</v>
      </c>
      <c r="AB35" s="956"/>
    </row>
    <row r="36" spans="2:28">
      <c r="B36" s="937">
        <v>31</v>
      </c>
      <c r="C36" s="938" t="s">
        <v>671</v>
      </c>
      <c r="D36" s="942" t="str">
        <f t="shared" si="0"/>
        <v>ad</v>
      </c>
      <c r="E36" s="937" t="s">
        <v>283</v>
      </c>
      <c r="F36" s="946"/>
      <c r="G36" s="937" t="s">
        <v>628</v>
      </c>
      <c r="H36" s="946"/>
      <c r="I36" s="948" t="s">
        <v>286</v>
      </c>
      <c r="J36" s="946"/>
      <c r="K36" s="949" t="s">
        <v>291</v>
      </c>
      <c r="L36" s="938">
        <v>6</v>
      </c>
      <c r="N36" s="951"/>
      <c r="O36" s="937" t="s">
        <v>628</v>
      </c>
      <c r="P36" s="951"/>
      <c r="Q36" s="949"/>
      <c r="R36" s="951"/>
      <c r="S36" s="937" t="s">
        <v>628</v>
      </c>
      <c r="T36" s="951"/>
      <c r="U36" s="948" t="s">
        <v>286</v>
      </c>
      <c r="V36" s="946"/>
      <c r="W36" s="949" t="s">
        <v>291</v>
      </c>
      <c r="X36" s="938" t="s">
        <v>673</v>
      </c>
      <c r="Y36" s="949"/>
      <c r="Z36" s="938">
        <v>6</v>
      </c>
      <c r="AB36" s="956"/>
    </row>
    <row r="37" spans="2:28">
      <c r="B37" s="937">
        <v>32</v>
      </c>
      <c r="C37" s="938" t="s">
        <v>672</v>
      </c>
      <c r="D37" s="942" t="str">
        <f t="shared" si="0"/>
        <v>ae</v>
      </c>
      <c r="E37" s="937" t="s">
        <v>283</v>
      </c>
      <c r="F37" s="946"/>
      <c r="G37" s="937" t="s">
        <v>628</v>
      </c>
      <c r="H37" s="946"/>
      <c r="I37" s="948" t="s">
        <v>286</v>
      </c>
      <c r="J37" s="946"/>
      <c r="K37" s="949" t="s">
        <v>291</v>
      </c>
      <c r="L37" s="938">
        <v>7</v>
      </c>
      <c r="N37" s="951"/>
      <c r="O37" s="937" t="s">
        <v>628</v>
      </c>
      <c r="P37" s="951"/>
      <c r="Q37" s="949"/>
      <c r="R37" s="951"/>
      <c r="S37" s="937" t="s">
        <v>628</v>
      </c>
      <c r="T37" s="951"/>
      <c r="U37" s="948" t="s">
        <v>286</v>
      </c>
      <c r="V37" s="946"/>
      <c r="W37" s="949" t="s">
        <v>291</v>
      </c>
      <c r="X37" s="938" t="s">
        <v>673</v>
      </c>
      <c r="Y37" s="949"/>
      <c r="Z37" s="938">
        <v>7</v>
      </c>
      <c r="AB37" s="956"/>
    </row>
    <row r="38" spans="2:28">
      <c r="B38" s="937">
        <v>33</v>
      </c>
      <c r="C38" s="938" t="s">
        <v>172</v>
      </c>
      <c r="D38" s="942" t="str">
        <f t="shared" si="0"/>
        <v>af</v>
      </c>
      <c r="E38" s="937" t="s">
        <v>283</v>
      </c>
      <c r="F38" s="946"/>
      <c r="G38" s="937" t="s">
        <v>628</v>
      </c>
      <c r="H38" s="946"/>
      <c r="I38" s="948" t="s">
        <v>286</v>
      </c>
      <c r="J38" s="946"/>
      <c r="K38" s="949" t="s">
        <v>291</v>
      </c>
      <c r="L38" s="938">
        <v>8</v>
      </c>
      <c r="N38" s="951"/>
      <c r="O38" s="937" t="s">
        <v>628</v>
      </c>
      <c r="P38" s="951"/>
      <c r="Q38" s="949"/>
      <c r="R38" s="951"/>
      <c r="S38" s="937" t="s">
        <v>628</v>
      </c>
      <c r="T38" s="951"/>
      <c r="U38" s="948" t="s">
        <v>286</v>
      </c>
      <c r="V38" s="946"/>
      <c r="W38" s="949" t="s">
        <v>291</v>
      </c>
      <c r="X38" s="938" t="s">
        <v>673</v>
      </c>
      <c r="Y38" s="949"/>
      <c r="Z38" s="938">
        <v>8</v>
      </c>
      <c r="AB38" s="956"/>
    </row>
    <row r="39" spans="2:28">
      <c r="B39" s="937">
        <v>34</v>
      </c>
      <c r="C39" s="939" t="s">
        <v>652</v>
      </c>
      <c r="D39" s="942"/>
      <c r="E39" s="937" t="s">
        <v>283</v>
      </c>
      <c r="F39" s="945">
        <v>0.29166666666666669</v>
      </c>
      <c r="G39" s="937" t="s">
        <v>628</v>
      </c>
      <c r="H39" s="945">
        <v>0.39583333333333331</v>
      </c>
      <c r="I39" s="948" t="s">
        <v>286</v>
      </c>
      <c r="J39" s="945">
        <v>0</v>
      </c>
      <c r="K39" s="949" t="s">
        <v>291</v>
      </c>
      <c r="L39" s="944">
        <f>IF(OR(F39="",H39=""),"",(H39+IF(F39&gt;H39,1,0)-F39-J39)*24)</f>
        <v>2.4999999999999991</v>
      </c>
      <c r="N39" s="950">
        <f>'【記載例】参考様式９'!$BB$13</f>
        <v>0.29166666666666669</v>
      </c>
      <c r="O39" s="933" t="s">
        <v>628</v>
      </c>
      <c r="P39" s="950">
        <f>'【記載例】参考様式９'!$BF$13</f>
        <v>0.83333333333333337</v>
      </c>
      <c r="R39" s="952">
        <f>IF(F39="","",IF(F39&lt;N39,N39,IF(F39&gt;=P39,"",F39)))</f>
        <v>0.29166666666666669</v>
      </c>
      <c r="S39" s="933" t="s">
        <v>628</v>
      </c>
      <c r="T39" s="952">
        <f>IF(H39="","",IF(H39&gt;F39,IF(H39&lt;P39,H39,P39),P39))</f>
        <v>0.39583333333333331</v>
      </c>
      <c r="U39" s="953" t="s">
        <v>286</v>
      </c>
      <c r="V39" s="945">
        <v>0</v>
      </c>
      <c r="W39" s="932" t="s">
        <v>291</v>
      </c>
      <c r="X39" s="944">
        <f>IF(R39="","",IF((T39+IF(R39&gt;T39,1,0)-R39-V39)*24=0,"",(T39+IF(R39&gt;T39,1,0)-R39-V39)*24))</f>
        <v>2.4999999999999991</v>
      </c>
      <c r="Z39" s="944" t="str">
        <f t="shared" ref="Z39:Z47" si="6">IF(X39="",L39,IF(OR(L39-X39=0,L39-X39&lt;0),"-",L39-X39))</f>
        <v>-</v>
      </c>
      <c r="AB39" s="956"/>
    </row>
    <row r="40" spans="2:28">
      <c r="B40" s="937"/>
      <c r="C40" s="940" t="s">
        <v>673</v>
      </c>
      <c r="D40" s="942"/>
      <c r="E40" s="937" t="s">
        <v>283</v>
      </c>
      <c r="F40" s="945">
        <v>0.6875</v>
      </c>
      <c r="G40" s="937" t="s">
        <v>628</v>
      </c>
      <c r="H40" s="945">
        <v>0.83333333333333337</v>
      </c>
      <c r="I40" s="948" t="s">
        <v>286</v>
      </c>
      <c r="J40" s="945">
        <v>0</v>
      </c>
      <c r="K40" s="949" t="s">
        <v>291</v>
      </c>
      <c r="L40" s="944">
        <f>IF(OR(F40="",H40=""),"",(H40+IF(F40&gt;H40,1,0)-F40-J40)*24)</f>
        <v>3.5000000000000009</v>
      </c>
      <c r="N40" s="950">
        <f>'【記載例】参考様式９'!$BB$13</f>
        <v>0.29166666666666669</v>
      </c>
      <c r="O40" s="933" t="s">
        <v>628</v>
      </c>
      <c r="P40" s="950">
        <f>'【記載例】参考様式９'!$BF$13</f>
        <v>0.83333333333333337</v>
      </c>
      <c r="R40" s="952">
        <f>IF(F40="","",IF(F40&lt;N40,N40,IF(F40&gt;=P40,"",F40)))</f>
        <v>0.6875</v>
      </c>
      <c r="S40" s="933" t="s">
        <v>628</v>
      </c>
      <c r="T40" s="952">
        <f>IF(H40="","",IF(H40&gt;F40,IF(H40&lt;P40,H40,P40),P40))</f>
        <v>0.83333333333333337</v>
      </c>
      <c r="U40" s="953" t="s">
        <v>286</v>
      </c>
      <c r="V40" s="945">
        <v>0</v>
      </c>
      <c r="W40" s="932" t="s">
        <v>291</v>
      </c>
      <c r="X40" s="944">
        <f>IF(R40="","",IF((T40+IF(R40&gt;T40,1,0)-R40-V40)*24=0,"",(T40+IF(R40&gt;T40,1,0)-R40-V40)*24))</f>
        <v>3.5000000000000009</v>
      </c>
      <c r="Z40" s="944" t="str">
        <f t="shared" si="6"/>
        <v>-</v>
      </c>
      <c r="AB40" s="956"/>
    </row>
    <row r="41" spans="2:28">
      <c r="B41" s="937"/>
      <c r="C41" s="941" t="s">
        <v>673</v>
      </c>
      <c r="D41" s="942" t="str">
        <f>C39</f>
        <v>ag</v>
      </c>
      <c r="E41" s="937" t="s">
        <v>283</v>
      </c>
      <c r="F41" s="945" t="s">
        <v>673</v>
      </c>
      <c r="G41" s="937" t="s">
        <v>628</v>
      </c>
      <c r="H41" s="945" t="s">
        <v>673</v>
      </c>
      <c r="I41" s="948" t="s">
        <v>286</v>
      </c>
      <c r="J41" s="945" t="s">
        <v>673</v>
      </c>
      <c r="K41" s="949" t="s">
        <v>291</v>
      </c>
      <c r="L41" s="944">
        <f>IF(OR(L39="",L40=""),"",L39+L40)</f>
        <v>6</v>
      </c>
      <c r="N41" s="950" t="s">
        <v>673</v>
      </c>
      <c r="O41" s="933" t="s">
        <v>628</v>
      </c>
      <c r="P41" s="950" t="s">
        <v>673</v>
      </c>
      <c r="R41" s="952" t="s">
        <v>673</v>
      </c>
      <c r="S41" s="933" t="s">
        <v>628</v>
      </c>
      <c r="T41" s="952" t="s">
        <v>673</v>
      </c>
      <c r="U41" s="953" t="s">
        <v>286</v>
      </c>
      <c r="V41" s="945" t="s">
        <v>673</v>
      </c>
      <c r="W41" s="932" t="s">
        <v>291</v>
      </c>
      <c r="X41" s="944">
        <f>IF(OR(X39="",X40=""),"",X39+X40)</f>
        <v>6</v>
      </c>
      <c r="Z41" s="944" t="str">
        <f t="shared" si="6"/>
        <v>-</v>
      </c>
      <c r="AB41" s="956" t="s">
        <v>455</v>
      </c>
    </row>
    <row r="42" spans="2:28">
      <c r="B42" s="937"/>
      <c r="C42" s="939" t="s">
        <v>658</v>
      </c>
      <c r="D42" s="942"/>
      <c r="E42" s="937" t="s">
        <v>283</v>
      </c>
      <c r="F42" s="945"/>
      <c r="G42" s="937" t="s">
        <v>628</v>
      </c>
      <c r="H42" s="945"/>
      <c r="I42" s="948" t="s">
        <v>286</v>
      </c>
      <c r="J42" s="945">
        <v>0</v>
      </c>
      <c r="K42" s="949" t="s">
        <v>291</v>
      </c>
      <c r="L42" s="944" t="str">
        <f>IF(OR(F42="",H42=""),"",(H42+IF(F42&gt;H42,1,0)-F42-J42)*24)</f>
        <v/>
      </c>
      <c r="N42" s="950">
        <f>'【記載例】参考様式９'!$BB$13</f>
        <v>0.29166666666666669</v>
      </c>
      <c r="O42" s="933" t="s">
        <v>628</v>
      </c>
      <c r="P42" s="950">
        <f>'【記載例】参考様式９'!$BF$13</f>
        <v>0.83333333333333337</v>
      </c>
      <c r="R42" s="952" t="str">
        <f>IF(F42="","",IF(F42&lt;N42,N42,IF(F42&gt;=P42,"",F42)))</f>
        <v/>
      </c>
      <c r="S42" s="933" t="s">
        <v>628</v>
      </c>
      <c r="T42" s="952" t="str">
        <f>IF(H42="","",IF(H42&gt;F42,IF(H42&lt;P42,H42,P42),P42))</f>
        <v/>
      </c>
      <c r="U42" s="953" t="s">
        <v>286</v>
      </c>
      <c r="V42" s="945">
        <v>0</v>
      </c>
      <c r="W42" s="932" t="s">
        <v>291</v>
      </c>
      <c r="X42" s="944" t="str">
        <f>IF(R42="","",IF((T42+IF(R42&gt;T42,1,0)-R42-V42)*24=0,"",(T42+IF(R42&gt;T42,1,0)-R42-V42)*24))</f>
        <v/>
      </c>
      <c r="Z42" s="944" t="str">
        <f t="shared" si="6"/>
        <v/>
      </c>
      <c r="AB42" s="956"/>
    </row>
    <row r="43" spans="2:28">
      <c r="B43" s="937">
        <v>35</v>
      </c>
      <c r="C43" s="940" t="s">
        <v>673</v>
      </c>
      <c r="D43" s="942"/>
      <c r="E43" s="937" t="s">
        <v>283</v>
      </c>
      <c r="F43" s="945"/>
      <c r="G43" s="937" t="s">
        <v>628</v>
      </c>
      <c r="H43" s="945"/>
      <c r="I43" s="948" t="s">
        <v>286</v>
      </c>
      <c r="J43" s="945">
        <v>0</v>
      </c>
      <c r="K43" s="949" t="s">
        <v>291</v>
      </c>
      <c r="L43" s="944" t="str">
        <f>IF(OR(F43="",H43=""),"",(H43+IF(F43&gt;H43,1,0)-F43-J43)*24)</f>
        <v/>
      </c>
      <c r="N43" s="950">
        <f>'【記載例】参考様式９'!$BB$13</f>
        <v>0.29166666666666669</v>
      </c>
      <c r="O43" s="933" t="s">
        <v>628</v>
      </c>
      <c r="P43" s="950">
        <f>'【記載例】参考様式９'!$BF$13</f>
        <v>0.83333333333333337</v>
      </c>
      <c r="R43" s="952" t="str">
        <f>IF(F43="","",IF(F43&lt;N43,N43,IF(F43&gt;=P43,"",F43)))</f>
        <v/>
      </c>
      <c r="S43" s="933" t="s">
        <v>628</v>
      </c>
      <c r="T43" s="952" t="str">
        <f>IF(H43="","",IF(H43&gt;F43,IF(H43&lt;P43,H43,P43),P43))</f>
        <v/>
      </c>
      <c r="U43" s="953" t="s">
        <v>286</v>
      </c>
      <c r="V43" s="945">
        <v>0</v>
      </c>
      <c r="W43" s="932" t="s">
        <v>291</v>
      </c>
      <c r="X43" s="944" t="str">
        <f>IF(R43="","",IF((T43+IF(R43&gt;T43,1,0)-R43-V43)*24=0,"",(T43+IF(R43&gt;T43,1,0)-R43-V43)*24))</f>
        <v/>
      </c>
      <c r="Z43" s="944" t="str">
        <f t="shared" si="6"/>
        <v/>
      </c>
      <c r="AB43" s="956"/>
    </row>
    <row r="44" spans="2:28">
      <c r="B44" s="937"/>
      <c r="C44" s="941" t="s">
        <v>673</v>
      </c>
      <c r="D44" s="942" t="str">
        <f>C42</f>
        <v>ah</v>
      </c>
      <c r="E44" s="937" t="s">
        <v>283</v>
      </c>
      <c r="F44" s="945" t="s">
        <v>673</v>
      </c>
      <c r="G44" s="937" t="s">
        <v>628</v>
      </c>
      <c r="H44" s="945" t="s">
        <v>673</v>
      </c>
      <c r="I44" s="948" t="s">
        <v>286</v>
      </c>
      <c r="J44" s="945" t="s">
        <v>673</v>
      </c>
      <c r="K44" s="949" t="s">
        <v>291</v>
      </c>
      <c r="L44" s="944" t="str">
        <f>IF(OR(L42="",L43=""),"",L42+L43)</f>
        <v/>
      </c>
      <c r="N44" s="950" t="s">
        <v>673</v>
      </c>
      <c r="O44" s="933" t="s">
        <v>628</v>
      </c>
      <c r="P44" s="950" t="s">
        <v>673</v>
      </c>
      <c r="R44" s="952" t="s">
        <v>673</v>
      </c>
      <c r="S44" s="933" t="s">
        <v>628</v>
      </c>
      <c r="T44" s="952" t="s">
        <v>673</v>
      </c>
      <c r="U44" s="953" t="s">
        <v>286</v>
      </c>
      <c r="V44" s="945" t="s">
        <v>673</v>
      </c>
      <c r="W44" s="932" t="s">
        <v>291</v>
      </c>
      <c r="X44" s="944" t="str">
        <f>IF(OR(X42="",X43=""),"",X42+X43)</f>
        <v/>
      </c>
      <c r="Z44" s="944" t="str">
        <f t="shared" si="6"/>
        <v/>
      </c>
      <c r="AB44" s="956" t="s">
        <v>458</v>
      </c>
    </row>
    <row r="45" spans="2:28">
      <c r="B45" s="937"/>
      <c r="C45" s="939" t="s">
        <v>674</v>
      </c>
      <c r="D45" s="942"/>
      <c r="E45" s="937" t="s">
        <v>283</v>
      </c>
      <c r="F45" s="945"/>
      <c r="G45" s="937" t="s">
        <v>628</v>
      </c>
      <c r="H45" s="945"/>
      <c r="I45" s="948" t="s">
        <v>286</v>
      </c>
      <c r="J45" s="945">
        <v>0</v>
      </c>
      <c r="K45" s="949" t="s">
        <v>291</v>
      </c>
      <c r="L45" s="944" t="str">
        <f>IF(OR(F45="",H45=""),"",(H45+IF(F45&gt;H45,1,0)-F45-J45)*24)</f>
        <v/>
      </c>
      <c r="N45" s="950">
        <f>'【記載例】参考様式９'!$BB$13</f>
        <v>0.29166666666666669</v>
      </c>
      <c r="O45" s="933" t="s">
        <v>628</v>
      </c>
      <c r="P45" s="950">
        <f>'【記載例】参考様式９'!$BF$13</f>
        <v>0.83333333333333337</v>
      </c>
      <c r="R45" s="952" t="str">
        <f>IF(F45="","",IF(F45&lt;N45,N45,IF(F45&gt;=P45,"",F45)))</f>
        <v/>
      </c>
      <c r="S45" s="933" t="s">
        <v>628</v>
      </c>
      <c r="T45" s="952" t="str">
        <f>IF(H45="","",IF(H45&gt;F45,IF(H45&lt;P45,H45,P45),P45))</f>
        <v/>
      </c>
      <c r="U45" s="953" t="s">
        <v>286</v>
      </c>
      <c r="V45" s="945">
        <v>0</v>
      </c>
      <c r="W45" s="932" t="s">
        <v>291</v>
      </c>
      <c r="X45" s="944" t="str">
        <f>IF(R45="","",IF((T45+IF(R45&gt;T45,1,0)-R45-V45)*24=0,"",(T45+IF(R45&gt;T45,1,0)-R45-V45)*24))</f>
        <v/>
      </c>
      <c r="Z45" s="944" t="str">
        <f t="shared" si="6"/>
        <v/>
      </c>
      <c r="AB45" s="956"/>
    </row>
    <row r="46" spans="2:28">
      <c r="B46" s="937">
        <v>36</v>
      </c>
      <c r="C46" s="940" t="s">
        <v>673</v>
      </c>
      <c r="D46" s="942"/>
      <c r="E46" s="937" t="s">
        <v>283</v>
      </c>
      <c r="F46" s="945"/>
      <c r="G46" s="937" t="s">
        <v>628</v>
      </c>
      <c r="H46" s="945"/>
      <c r="I46" s="948" t="s">
        <v>286</v>
      </c>
      <c r="J46" s="945">
        <v>0</v>
      </c>
      <c r="K46" s="949" t="s">
        <v>291</v>
      </c>
      <c r="L46" s="944" t="str">
        <f>IF(OR(F46="",H46=""),"",(H46+IF(F46&gt;H46,1,0)-F46-J46)*24)</f>
        <v/>
      </c>
      <c r="N46" s="950">
        <f>'【記載例】参考様式９'!$BB$13</f>
        <v>0.29166666666666669</v>
      </c>
      <c r="O46" s="933" t="s">
        <v>628</v>
      </c>
      <c r="P46" s="950">
        <f>'【記載例】参考様式９'!$BF$13</f>
        <v>0.83333333333333337</v>
      </c>
      <c r="R46" s="952" t="str">
        <f>IF(F46="","",IF(F46&lt;N46,N46,IF(F46&gt;=P46,"",F46)))</f>
        <v/>
      </c>
      <c r="S46" s="933" t="s">
        <v>628</v>
      </c>
      <c r="T46" s="952" t="str">
        <f>IF(H46="","",IF(H46&gt;F46,IF(H46&lt;P46,H46,P46),P46))</f>
        <v/>
      </c>
      <c r="U46" s="953" t="s">
        <v>286</v>
      </c>
      <c r="V46" s="945">
        <v>0</v>
      </c>
      <c r="W46" s="932" t="s">
        <v>291</v>
      </c>
      <c r="X46" s="944" t="str">
        <f>IF(R46="","",IF((T46+IF(R46&gt;T46,1,0)-R46-V46)*24=0,"",(T46+IF(R46&gt;T46,1,0)-R46-V46)*24))</f>
        <v/>
      </c>
      <c r="Z46" s="944" t="str">
        <f t="shared" si="6"/>
        <v/>
      </c>
      <c r="AB46" s="956"/>
    </row>
    <row r="47" spans="2:28">
      <c r="B47" s="937"/>
      <c r="C47" s="941" t="s">
        <v>673</v>
      </c>
      <c r="D47" s="942" t="str">
        <f>C45</f>
        <v>ai</v>
      </c>
      <c r="E47" s="937" t="s">
        <v>283</v>
      </c>
      <c r="F47" s="945" t="s">
        <v>673</v>
      </c>
      <c r="G47" s="937" t="s">
        <v>628</v>
      </c>
      <c r="H47" s="945" t="s">
        <v>673</v>
      </c>
      <c r="I47" s="948" t="s">
        <v>286</v>
      </c>
      <c r="J47" s="945" t="s">
        <v>673</v>
      </c>
      <c r="K47" s="949" t="s">
        <v>291</v>
      </c>
      <c r="L47" s="944" t="str">
        <f>IF(OR(L45="",L46=""),"",L45+L46)</f>
        <v/>
      </c>
      <c r="N47" s="950" t="s">
        <v>673</v>
      </c>
      <c r="O47" s="933" t="s">
        <v>628</v>
      </c>
      <c r="P47" s="950" t="s">
        <v>673</v>
      </c>
      <c r="R47" s="952" t="s">
        <v>673</v>
      </c>
      <c r="S47" s="933" t="s">
        <v>628</v>
      </c>
      <c r="T47" s="952" t="s">
        <v>673</v>
      </c>
      <c r="U47" s="953" t="s">
        <v>286</v>
      </c>
      <c r="V47" s="945" t="s">
        <v>673</v>
      </c>
      <c r="W47" s="932" t="s">
        <v>291</v>
      </c>
      <c r="X47" s="944" t="str">
        <f>IF(OR(X45="",X46=""),"",X45+X46)</f>
        <v/>
      </c>
      <c r="Z47" s="944" t="str">
        <f t="shared" si="6"/>
        <v/>
      </c>
      <c r="AB47" s="956" t="s">
        <v>458</v>
      </c>
    </row>
    <row r="49" spans="3:4">
      <c r="C49" s="935" t="s">
        <v>213</v>
      </c>
      <c r="D49" s="935"/>
    </row>
    <row r="50" spans="3:4">
      <c r="C50" s="935" t="s">
        <v>676</v>
      </c>
      <c r="D50" s="935"/>
    </row>
    <row r="51" spans="3:4">
      <c r="C51" s="935" t="s">
        <v>677</v>
      </c>
      <c r="D51" s="935"/>
    </row>
    <row r="52" spans="3:4">
      <c r="C52" s="935" t="s">
        <v>678</v>
      </c>
      <c r="D52" s="935"/>
    </row>
  </sheetData>
  <sheetProtection sheet="1" insertRows="0" deleteRows="0"/>
  <mergeCells count="4">
    <mergeCell ref="F4:L4"/>
    <mergeCell ref="N4:P4"/>
    <mergeCell ref="R4:X4"/>
    <mergeCell ref="AB4:AB5"/>
  </mergeCells>
  <phoneticPr fontId="34"/>
  <printOptions horizontalCentered="1"/>
  <pageMargins left="0.70866141732283472" right="0.70866141732283472" top="0.55118110236220474" bottom="0.35433070866141736" header="0.31496062992125984" footer="0.31496062992125984"/>
  <pageSetup paperSize="9" scale="3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SheetLayoutView="100" workbookViewId="0">
      <selection activeCell="B1" sqref="B1"/>
    </sheetView>
  </sheetViews>
  <sheetFormatPr defaultRowHeight="13.5"/>
  <cols>
    <col min="1" max="1" width="1.5" style="74" customWidth="1"/>
    <col min="2" max="2" width="4.25" style="74" customWidth="1"/>
    <col min="3" max="3" width="3.375" style="74" customWidth="1"/>
    <col min="4" max="4" width="0.5" style="74" customWidth="1"/>
    <col min="5" max="12" width="5.83203125" style="74" customWidth="1"/>
    <col min="13" max="17" width="3.125" style="74" customWidth="1"/>
    <col min="18" max="24" width="4.1640625" style="74" customWidth="1"/>
    <col min="25" max="26" width="5" style="74" customWidth="1"/>
    <col min="27" max="34" width="4.5" style="74" customWidth="1"/>
    <col min="35" max="36" width="5" style="74" customWidth="1"/>
    <col min="37" max="37" width="3.6640625" style="74" customWidth="1"/>
    <col min="38" max="39" width="5" style="74" customWidth="1"/>
    <col min="40" max="40" width="3.125" style="74" customWidth="1"/>
    <col min="41" max="41" width="1.5" style="74" customWidth="1"/>
    <col min="42" max="42" width="9" style="75" customWidth="1"/>
    <col min="43" max="16384" width="9" style="74" customWidth="1"/>
  </cols>
  <sheetData>
    <row r="1" spans="2:42" s="76" customFormat="1">
      <c r="AP1" s="77"/>
    </row>
    <row r="2" spans="2:42" s="76" customFormat="1">
      <c r="B2" s="77" t="s">
        <v>54</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42" s="76" customFormat="1" ht="14.25" customHeight="1">
      <c r="AB3" s="87" t="s">
        <v>1</v>
      </c>
      <c r="AC3" s="102"/>
      <c r="AD3" s="102"/>
      <c r="AE3" s="102"/>
      <c r="AF3" s="130"/>
      <c r="AG3" s="173"/>
      <c r="AH3" s="179"/>
      <c r="AI3" s="179"/>
      <c r="AJ3" s="179"/>
      <c r="AK3" s="179"/>
      <c r="AL3" s="179"/>
      <c r="AM3" s="179"/>
      <c r="AN3" s="198"/>
      <c r="AO3" s="235"/>
      <c r="AP3" s="77"/>
    </row>
    <row r="4" spans="2:42" s="76" customFormat="1">
      <c r="AP4" s="236"/>
    </row>
    <row r="5" spans="2:42" s="76" customFormat="1">
      <c r="B5" s="78" t="s">
        <v>263</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row>
    <row r="6" spans="2:42" s="76" customFormat="1">
      <c r="B6" s="78" t="s">
        <v>249</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row>
    <row r="7" spans="2:42" s="76" customFormat="1" ht="13.5" customHeight="1">
      <c r="AE7" s="197" t="s">
        <v>59</v>
      </c>
      <c r="AF7" s="211"/>
      <c r="AG7" s="211"/>
      <c r="AH7" s="76" t="s">
        <v>0</v>
      </c>
      <c r="AI7" s="211"/>
      <c r="AJ7" s="211"/>
      <c r="AK7" s="76" t="s">
        <v>412</v>
      </c>
      <c r="AL7" s="211"/>
      <c r="AM7" s="211"/>
      <c r="AN7" s="76" t="s">
        <v>196</v>
      </c>
    </row>
    <row r="8" spans="2:42" s="76" customFormat="1" ht="13.5" customHeight="1">
      <c r="AE8" s="197"/>
      <c r="AF8" s="78"/>
      <c r="AG8" s="78"/>
      <c r="AI8" s="78"/>
      <c r="AJ8" s="78"/>
      <c r="AL8" s="78"/>
      <c r="AM8" s="78"/>
    </row>
    <row r="9" spans="2:42" s="76" customFormat="1">
      <c r="E9" s="119" t="s">
        <v>325</v>
      </c>
      <c r="F9" s="119"/>
      <c r="G9" s="119"/>
      <c r="H9" s="119"/>
      <c r="I9" s="119"/>
      <c r="K9" s="76" t="s">
        <v>165</v>
      </c>
      <c r="L9" s="78"/>
      <c r="M9" s="78"/>
      <c r="N9" s="78"/>
      <c r="O9" s="78"/>
      <c r="P9" s="78"/>
      <c r="Q9" s="78"/>
      <c r="R9" s="78"/>
      <c r="S9" s="78"/>
      <c r="T9" s="78"/>
    </row>
    <row r="10" spans="2:42" s="76" customFormat="1">
      <c r="E10" s="78"/>
      <c r="F10" s="78"/>
      <c r="G10" s="78"/>
      <c r="H10" s="78"/>
      <c r="I10" s="78"/>
      <c r="L10" s="78"/>
      <c r="M10" s="78"/>
      <c r="N10" s="78"/>
      <c r="O10" s="78"/>
      <c r="P10" s="78"/>
      <c r="Q10" s="78"/>
      <c r="R10" s="78"/>
      <c r="S10" s="78"/>
      <c r="T10" s="78"/>
    </row>
    <row r="11" spans="2:42" s="76" customFormat="1" ht="19.5" customHeight="1">
      <c r="E11" s="78"/>
      <c r="F11" s="78"/>
      <c r="G11" s="78"/>
      <c r="H11" s="78"/>
      <c r="I11" s="78"/>
      <c r="L11" s="78"/>
      <c r="M11" s="78"/>
      <c r="N11" s="78"/>
      <c r="O11" s="78"/>
      <c r="P11" s="78"/>
      <c r="Q11" s="78"/>
      <c r="R11" s="78"/>
      <c r="S11" s="78"/>
      <c r="T11" s="78"/>
      <c r="Y11" s="76" t="s">
        <v>10</v>
      </c>
      <c r="AB11" s="202"/>
      <c r="AC11" s="202"/>
      <c r="AD11" s="202"/>
      <c r="AE11" s="202"/>
      <c r="AF11" s="202"/>
      <c r="AG11" s="202"/>
      <c r="AH11" s="202"/>
      <c r="AI11" s="202"/>
      <c r="AJ11" s="202"/>
      <c r="AK11" s="202"/>
      <c r="AL11" s="202"/>
      <c r="AM11" s="202"/>
    </row>
    <row r="12" spans="2:42" s="76" customFormat="1" ht="19.5" customHeight="1">
      <c r="E12" s="78"/>
      <c r="F12" s="78"/>
      <c r="G12" s="78"/>
      <c r="H12" s="78"/>
      <c r="I12" s="78"/>
      <c r="L12" s="78"/>
      <c r="M12" s="78"/>
      <c r="N12" s="78"/>
      <c r="O12" s="78"/>
      <c r="P12" s="78"/>
      <c r="Q12" s="78"/>
      <c r="R12" s="78"/>
      <c r="S12" s="78"/>
      <c r="T12" s="78"/>
      <c r="Y12" s="76" t="s">
        <v>404</v>
      </c>
      <c r="AB12" s="202"/>
      <c r="AC12" s="202"/>
      <c r="AD12" s="202"/>
      <c r="AE12" s="202"/>
      <c r="AF12" s="202"/>
      <c r="AG12" s="202"/>
      <c r="AH12" s="202"/>
      <c r="AI12" s="202"/>
      <c r="AJ12" s="202"/>
      <c r="AK12" s="202"/>
      <c r="AL12" s="202"/>
      <c r="AM12" s="202"/>
    </row>
    <row r="13" spans="2:42" s="76" customFormat="1" ht="19.5" customHeight="1">
      <c r="Y13" s="76" t="s">
        <v>214</v>
      </c>
      <c r="AA13" s="197"/>
      <c r="AD13" s="202"/>
      <c r="AE13" s="202"/>
      <c r="AF13" s="202"/>
      <c r="AG13" s="202"/>
      <c r="AH13" s="202"/>
      <c r="AI13" s="202"/>
      <c r="AJ13" s="202"/>
      <c r="AK13" s="202"/>
      <c r="AL13" s="202"/>
      <c r="AM13" s="202"/>
    </row>
    <row r="14" spans="2:42" s="76" customFormat="1">
      <c r="AA14" s="197"/>
      <c r="AB14" s="77"/>
      <c r="AC14" s="77"/>
      <c r="AD14" s="77"/>
      <c r="AE14" s="77"/>
      <c r="AF14" s="77"/>
      <c r="AG14" s="77"/>
      <c r="AH14" s="77"/>
      <c r="AI14" s="77"/>
      <c r="AJ14" s="77"/>
      <c r="AK14" s="77"/>
      <c r="AL14" s="77"/>
      <c r="AM14" s="77"/>
      <c r="AN14" s="77"/>
    </row>
    <row r="15" spans="2:42" s="76" customFormat="1">
      <c r="C15" s="77" t="s">
        <v>288</v>
      </c>
      <c r="D15" s="77"/>
    </row>
    <row r="16" spans="2:42" s="76" customFormat="1" ht="6.75" customHeight="1">
      <c r="C16" s="77"/>
      <c r="D16" s="77"/>
    </row>
    <row r="17" spans="2:42" s="76" customFormat="1" ht="14.25" customHeight="1">
      <c r="B17" s="79" t="s">
        <v>13</v>
      </c>
      <c r="C17" s="89" t="s">
        <v>128</v>
      </c>
      <c r="D17" s="103"/>
      <c r="E17" s="103"/>
      <c r="F17" s="103"/>
      <c r="G17" s="103"/>
      <c r="H17" s="103"/>
      <c r="I17" s="103"/>
      <c r="J17" s="103"/>
      <c r="K17" s="103"/>
      <c r="L17" s="131"/>
      <c r="M17" s="149"/>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225"/>
    </row>
    <row r="18" spans="2:42" s="76" customFormat="1" ht="18.75" customHeight="1">
      <c r="B18" s="80"/>
      <c r="C18" s="90" t="s">
        <v>358</v>
      </c>
      <c r="D18" s="104"/>
      <c r="E18" s="104"/>
      <c r="F18" s="104"/>
      <c r="G18" s="104"/>
      <c r="H18" s="104"/>
      <c r="I18" s="104"/>
      <c r="J18" s="104"/>
      <c r="K18" s="104"/>
      <c r="L18" s="132"/>
      <c r="M18" s="150"/>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226"/>
    </row>
    <row r="19" spans="2:42" s="76" customFormat="1" ht="13.5" customHeight="1">
      <c r="B19" s="80"/>
      <c r="C19" s="89" t="s">
        <v>373</v>
      </c>
      <c r="D19" s="103"/>
      <c r="E19" s="103"/>
      <c r="F19" s="103"/>
      <c r="G19" s="103"/>
      <c r="H19" s="103"/>
      <c r="I19" s="103"/>
      <c r="J19" s="103"/>
      <c r="K19" s="103"/>
      <c r="L19" s="133"/>
      <c r="M19" s="151" t="s">
        <v>260</v>
      </c>
      <c r="N19" s="151"/>
      <c r="O19" s="151"/>
      <c r="P19" s="151"/>
      <c r="Q19" s="151"/>
      <c r="R19" s="151"/>
      <c r="S19" s="151"/>
      <c r="T19" s="184" t="s">
        <v>163</v>
      </c>
      <c r="U19" s="151"/>
      <c r="V19" s="151"/>
      <c r="W19" s="151"/>
      <c r="X19" s="184" t="s">
        <v>291</v>
      </c>
      <c r="Y19" s="151"/>
      <c r="Z19" s="151"/>
      <c r="AA19" s="151"/>
      <c r="AB19" s="151"/>
      <c r="AC19" s="151"/>
      <c r="AD19" s="151"/>
      <c r="AE19" s="151"/>
      <c r="AF19" s="151"/>
      <c r="AG19" s="151"/>
      <c r="AH19" s="151"/>
      <c r="AI19" s="151"/>
      <c r="AJ19" s="151"/>
      <c r="AK19" s="151"/>
      <c r="AL19" s="151"/>
      <c r="AM19" s="151"/>
      <c r="AN19" s="212"/>
    </row>
    <row r="20" spans="2:42" s="76" customFormat="1" ht="13.5" customHeight="1">
      <c r="B20" s="80"/>
      <c r="C20" s="91"/>
      <c r="D20" s="105"/>
      <c r="E20" s="105"/>
      <c r="F20" s="105"/>
      <c r="G20" s="105"/>
      <c r="H20" s="105"/>
      <c r="I20" s="105"/>
      <c r="J20" s="105"/>
      <c r="K20" s="105"/>
      <c r="L20" s="134"/>
      <c r="M20" s="152" t="s">
        <v>225</v>
      </c>
      <c r="N20" s="152"/>
      <c r="O20" s="152"/>
      <c r="P20" s="152"/>
      <c r="Q20" s="169" t="s">
        <v>392</v>
      </c>
      <c r="R20" s="152"/>
      <c r="S20" s="152"/>
      <c r="T20" s="152"/>
      <c r="U20" s="152"/>
      <c r="V20" s="152" t="str">
        <v>郡市</v>
      </c>
      <c r="W20" s="152"/>
      <c r="X20" s="152"/>
      <c r="Y20" s="152"/>
      <c r="Z20" s="152"/>
      <c r="AA20" s="152"/>
      <c r="AB20" s="152"/>
      <c r="AC20" s="152"/>
      <c r="AD20" s="152"/>
      <c r="AE20" s="152"/>
      <c r="AF20" s="152"/>
      <c r="AG20" s="152"/>
      <c r="AH20" s="152"/>
      <c r="AI20" s="152"/>
      <c r="AJ20" s="152"/>
      <c r="AK20" s="152"/>
      <c r="AL20" s="152"/>
      <c r="AM20" s="152"/>
      <c r="AN20" s="227"/>
    </row>
    <row r="21" spans="2:42" s="76" customFormat="1" ht="13.5" customHeight="1">
      <c r="B21" s="80"/>
      <c r="C21" s="90"/>
      <c r="D21" s="104"/>
      <c r="E21" s="104"/>
      <c r="F21" s="104"/>
      <c r="G21" s="104"/>
      <c r="H21" s="104"/>
      <c r="I21" s="104"/>
      <c r="J21" s="104"/>
      <c r="K21" s="104"/>
      <c r="L21" s="132"/>
      <c r="M21" s="153" t="s">
        <v>387</v>
      </c>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228"/>
    </row>
    <row r="22" spans="2:42" s="76" customFormat="1" ht="14.25" customHeight="1">
      <c r="B22" s="80"/>
      <c r="C22" s="92" t="s">
        <v>37</v>
      </c>
      <c r="D22" s="106"/>
      <c r="E22" s="106"/>
      <c r="F22" s="106"/>
      <c r="G22" s="106"/>
      <c r="H22" s="106"/>
      <c r="I22" s="106"/>
      <c r="J22" s="106"/>
      <c r="K22" s="106"/>
      <c r="L22" s="135"/>
      <c r="M22" s="87" t="s">
        <v>21</v>
      </c>
      <c r="N22" s="102"/>
      <c r="O22" s="102"/>
      <c r="P22" s="102"/>
      <c r="Q22" s="130"/>
      <c r="R22" s="173"/>
      <c r="S22" s="179"/>
      <c r="T22" s="179"/>
      <c r="U22" s="179"/>
      <c r="V22" s="179"/>
      <c r="W22" s="179"/>
      <c r="X22" s="179"/>
      <c r="Y22" s="179"/>
      <c r="Z22" s="179"/>
      <c r="AA22" s="198"/>
      <c r="AB22" s="203" t="s">
        <v>29</v>
      </c>
      <c r="AC22" s="151"/>
      <c r="AD22" s="151"/>
      <c r="AE22" s="151"/>
      <c r="AF22" s="212"/>
      <c r="AG22" s="173"/>
      <c r="AH22" s="179"/>
      <c r="AI22" s="179"/>
      <c r="AJ22" s="179"/>
      <c r="AK22" s="179"/>
      <c r="AL22" s="179"/>
      <c r="AM22" s="179"/>
      <c r="AN22" s="198"/>
    </row>
    <row r="23" spans="2:42" ht="14.25" customHeight="1">
      <c r="B23" s="80"/>
      <c r="C23" s="93" t="s">
        <v>209</v>
      </c>
      <c r="D23" s="107"/>
      <c r="E23" s="107"/>
      <c r="F23" s="107"/>
      <c r="G23" s="107"/>
      <c r="H23" s="107"/>
      <c r="I23" s="107"/>
      <c r="J23" s="107"/>
      <c r="K23" s="107"/>
      <c r="L23" s="136"/>
      <c r="M23" s="100"/>
      <c r="N23" s="117"/>
      <c r="O23" s="117"/>
      <c r="P23" s="117"/>
      <c r="Q23" s="117"/>
      <c r="R23" s="117"/>
      <c r="S23" s="117"/>
      <c r="T23" s="117"/>
      <c r="U23" s="185"/>
      <c r="V23" s="87" t="s">
        <v>33</v>
      </c>
      <c r="W23" s="102"/>
      <c r="X23" s="102"/>
      <c r="Y23" s="102"/>
      <c r="Z23" s="102"/>
      <c r="AA23" s="130"/>
      <c r="AB23" s="100"/>
      <c r="AC23" s="117"/>
      <c r="AD23" s="117"/>
      <c r="AE23" s="117"/>
      <c r="AF23" s="117"/>
      <c r="AG23" s="117"/>
      <c r="AH23" s="117"/>
      <c r="AI23" s="117"/>
      <c r="AJ23" s="117"/>
      <c r="AK23" s="117"/>
      <c r="AL23" s="117"/>
      <c r="AM23" s="117"/>
      <c r="AN23" s="185"/>
      <c r="AP23" s="74"/>
    </row>
    <row r="24" spans="2:42" ht="14.25" customHeight="1">
      <c r="B24" s="80"/>
      <c r="C24" s="94" t="s">
        <v>35</v>
      </c>
      <c r="D24" s="108"/>
      <c r="E24" s="108"/>
      <c r="F24" s="108"/>
      <c r="G24" s="108"/>
      <c r="H24" s="108"/>
      <c r="I24" s="108"/>
      <c r="J24" s="108"/>
      <c r="K24" s="108"/>
      <c r="L24" s="137"/>
      <c r="M24" s="87" t="s">
        <v>38</v>
      </c>
      <c r="N24" s="102"/>
      <c r="O24" s="102"/>
      <c r="P24" s="102"/>
      <c r="Q24" s="130"/>
      <c r="R24" s="174"/>
      <c r="S24" s="180"/>
      <c r="T24" s="180"/>
      <c r="U24" s="180"/>
      <c r="V24" s="180"/>
      <c r="W24" s="180"/>
      <c r="X24" s="180"/>
      <c r="Y24" s="180"/>
      <c r="Z24" s="180"/>
      <c r="AA24" s="199"/>
      <c r="AB24" s="117" t="s">
        <v>41</v>
      </c>
      <c r="AC24" s="117"/>
      <c r="AD24" s="117"/>
      <c r="AE24" s="117"/>
      <c r="AF24" s="185"/>
      <c r="AG24" s="174"/>
      <c r="AH24" s="180"/>
      <c r="AI24" s="180"/>
      <c r="AJ24" s="180"/>
      <c r="AK24" s="180"/>
      <c r="AL24" s="180"/>
      <c r="AM24" s="180"/>
      <c r="AN24" s="199"/>
      <c r="AP24" s="74"/>
    </row>
    <row r="25" spans="2:42" ht="13.5" customHeight="1">
      <c r="B25" s="80"/>
      <c r="C25" s="89" t="s">
        <v>3</v>
      </c>
      <c r="D25" s="103"/>
      <c r="E25" s="103"/>
      <c r="F25" s="103"/>
      <c r="G25" s="103"/>
      <c r="H25" s="103"/>
      <c r="I25" s="103"/>
      <c r="J25" s="103"/>
      <c r="K25" s="103"/>
      <c r="L25" s="133"/>
      <c r="M25" s="151" t="s">
        <v>260</v>
      </c>
      <c r="N25" s="151"/>
      <c r="O25" s="151"/>
      <c r="P25" s="151"/>
      <c r="Q25" s="151"/>
      <c r="R25" s="151"/>
      <c r="S25" s="151"/>
      <c r="T25" s="184" t="s">
        <v>163</v>
      </c>
      <c r="U25" s="151"/>
      <c r="V25" s="151"/>
      <c r="W25" s="151"/>
      <c r="X25" s="184" t="s">
        <v>291</v>
      </c>
      <c r="Y25" s="151"/>
      <c r="Z25" s="151"/>
      <c r="AA25" s="151"/>
      <c r="AB25" s="151"/>
      <c r="AC25" s="151"/>
      <c r="AD25" s="151"/>
      <c r="AE25" s="151"/>
      <c r="AF25" s="151"/>
      <c r="AG25" s="151"/>
      <c r="AH25" s="151"/>
      <c r="AI25" s="151"/>
      <c r="AJ25" s="151"/>
      <c r="AK25" s="151"/>
      <c r="AL25" s="151"/>
      <c r="AM25" s="151"/>
      <c r="AN25" s="212"/>
      <c r="AP25" s="74"/>
    </row>
    <row r="26" spans="2:42" ht="14.25" customHeight="1">
      <c r="B26" s="80"/>
      <c r="C26" s="91"/>
      <c r="D26" s="105"/>
      <c r="E26" s="105"/>
      <c r="F26" s="105"/>
      <c r="G26" s="105"/>
      <c r="H26" s="105"/>
      <c r="I26" s="105"/>
      <c r="J26" s="105"/>
      <c r="K26" s="105"/>
      <c r="L26" s="134"/>
      <c r="M26" s="152" t="s">
        <v>225</v>
      </c>
      <c r="N26" s="152"/>
      <c r="O26" s="152"/>
      <c r="P26" s="152"/>
      <c r="Q26" s="169" t="s">
        <v>392</v>
      </c>
      <c r="R26" s="152"/>
      <c r="S26" s="152"/>
      <c r="T26" s="152"/>
      <c r="U26" s="152"/>
      <c r="V26" s="152" t="str">
        <v>郡市</v>
      </c>
      <c r="W26" s="152"/>
      <c r="X26" s="152"/>
      <c r="Y26" s="152"/>
      <c r="Z26" s="152"/>
      <c r="AA26" s="152"/>
      <c r="AB26" s="152"/>
      <c r="AC26" s="152"/>
      <c r="AD26" s="152"/>
      <c r="AE26" s="152"/>
      <c r="AF26" s="152"/>
      <c r="AG26" s="152"/>
      <c r="AH26" s="152"/>
      <c r="AI26" s="152"/>
      <c r="AJ26" s="152"/>
      <c r="AK26" s="152"/>
      <c r="AL26" s="152"/>
      <c r="AM26" s="152"/>
      <c r="AN26" s="227"/>
      <c r="AP26" s="74"/>
    </row>
    <row r="27" spans="2:42">
      <c r="B27" s="81"/>
      <c r="C27" s="90"/>
      <c r="D27" s="104"/>
      <c r="E27" s="104"/>
      <c r="F27" s="104"/>
      <c r="G27" s="104"/>
      <c r="H27" s="104"/>
      <c r="I27" s="104"/>
      <c r="J27" s="104"/>
      <c r="K27" s="104"/>
      <c r="L27" s="132"/>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228"/>
      <c r="AP27" s="74"/>
    </row>
    <row r="28" spans="2:42" ht="13.5" customHeight="1">
      <c r="B28" s="82" t="s">
        <v>361</v>
      </c>
      <c r="C28" s="89" t="s">
        <v>128</v>
      </c>
      <c r="D28" s="103"/>
      <c r="E28" s="103"/>
      <c r="F28" s="103"/>
      <c r="G28" s="103"/>
      <c r="H28" s="103"/>
      <c r="I28" s="103"/>
      <c r="J28" s="103"/>
      <c r="K28" s="103"/>
      <c r="L28" s="133"/>
      <c r="M28" s="149"/>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225"/>
      <c r="AP28" s="74"/>
    </row>
    <row r="29" spans="2:42" ht="21.75" customHeight="1">
      <c r="B29" s="83"/>
      <c r="C29" s="90" t="s">
        <v>148</v>
      </c>
      <c r="D29" s="104"/>
      <c r="E29" s="104"/>
      <c r="F29" s="104"/>
      <c r="G29" s="104"/>
      <c r="H29" s="104"/>
      <c r="I29" s="104"/>
      <c r="J29" s="104"/>
      <c r="K29" s="104"/>
      <c r="L29" s="132"/>
      <c r="M29" s="150"/>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226"/>
      <c r="AP29" s="74"/>
    </row>
    <row r="30" spans="2:42" ht="13.5" customHeight="1">
      <c r="B30" s="83"/>
      <c r="C30" s="89" t="s">
        <v>112</v>
      </c>
      <c r="D30" s="103"/>
      <c r="E30" s="103"/>
      <c r="F30" s="103"/>
      <c r="G30" s="103"/>
      <c r="H30" s="103"/>
      <c r="I30" s="103"/>
      <c r="J30" s="103"/>
      <c r="K30" s="103"/>
      <c r="L30" s="133"/>
      <c r="M30" s="151" t="s">
        <v>260</v>
      </c>
      <c r="N30" s="151"/>
      <c r="O30" s="151"/>
      <c r="P30" s="151"/>
      <c r="Q30" s="151"/>
      <c r="R30" s="151"/>
      <c r="S30" s="151"/>
      <c r="T30" s="184" t="s">
        <v>163</v>
      </c>
      <c r="U30" s="151"/>
      <c r="V30" s="151"/>
      <c r="W30" s="151"/>
      <c r="X30" s="184" t="s">
        <v>291</v>
      </c>
      <c r="Y30" s="151"/>
      <c r="Z30" s="151"/>
      <c r="AA30" s="151"/>
      <c r="AB30" s="151"/>
      <c r="AC30" s="151"/>
      <c r="AD30" s="151"/>
      <c r="AE30" s="151"/>
      <c r="AF30" s="151"/>
      <c r="AG30" s="151"/>
      <c r="AH30" s="151"/>
      <c r="AI30" s="151"/>
      <c r="AJ30" s="151"/>
      <c r="AK30" s="151"/>
      <c r="AL30" s="151"/>
      <c r="AM30" s="151"/>
      <c r="AN30" s="212"/>
      <c r="AP30" s="74"/>
    </row>
    <row r="31" spans="2:42" ht="14.25" customHeight="1">
      <c r="B31" s="83"/>
      <c r="C31" s="91"/>
      <c r="D31" s="105"/>
      <c r="E31" s="105"/>
      <c r="F31" s="105"/>
      <c r="G31" s="105"/>
      <c r="H31" s="105"/>
      <c r="I31" s="105"/>
      <c r="J31" s="105"/>
      <c r="K31" s="105"/>
      <c r="L31" s="134"/>
      <c r="M31" s="152" t="s">
        <v>328</v>
      </c>
      <c r="N31" s="152"/>
      <c r="O31" s="152"/>
      <c r="P31" s="152"/>
      <c r="Q31" s="169" t="s">
        <v>392</v>
      </c>
      <c r="R31" s="152" t="s">
        <v>24</v>
      </c>
      <c r="S31" s="152"/>
      <c r="T31" s="152"/>
      <c r="U31" s="152"/>
      <c r="V31" s="152" t="s">
        <v>349</v>
      </c>
      <c r="W31" s="152"/>
      <c r="X31" s="152"/>
      <c r="Y31" s="152"/>
      <c r="Z31" s="152"/>
      <c r="AA31" s="152"/>
      <c r="AB31" s="152"/>
      <c r="AC31" s="152"/>
      <c r="AD31" s="152"/>
      <c r="AE31" s="152"/>
      <c r="AF31" s="152"/>
      <c r="AG31" s="152"/>
      <c r="AH31" s="152"/>
      <c r="AI31" s="152"/>
      <c r="AJ31" s="152"/>
      <c r="AK31" s="152"/>
      <c r="AL31" s="152"/>
      <c r="AM31" s="152"/>
      <c r="AN31" s="227"/>
      <c r="AP31" s="74"/>
    </row>
    <row r="32" spans="2:42">
      <c r="B32" s="83"/>
      <c r="C32" s="90"/>
      <c r="D32" s="104"/>
      <c r="E32" s="104"/>
      <c r="F32" s="104"/>
      <c r="G32" s="104"/>
      <c r="H32" s="104"/>
      <c r="I32" s="104"/>
      <c r="J32" s="104"/>
      <c r="K32" s="104"/>
      <c r="L32" s="132"/>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228"/>
      <c r="AP32" s="74"/>
    </row>
    <row r="33" spans="2:42" ht="14.25" customHeight="1">
      <c r="B33" s="83"/>
      <c r="C33" s="92" t="s">
        <v>37</v>
      </c>
      <c r="D33" s="106"/>
      <c r="E33" s="106"/>
      <c r="F33" s="106"/>
      <c r="G33" s="106"/>
      <c r="H33" s="106"/>
      <c r="I33" s="106"/>
      <c r="J33" s="106"/>
      <c r="K33" s="106"/>
      <c r="L33" s="135"/>
      <c r="M33" s="87" t="s">
        <v>21</v>
      </c>
      <c r="N33" s="102"/>
      <c r="O33" s="102"/>
      <c r="P33" s="102"/>
      <c r="Q33" s="130"/>
      <c r="R33" s="173"/>
      <c r="S33" s="179"/>
      <c r="T33" s="179"/>
      <c r="U33" s="179"/>
      <c r="V33" s="179"/>
      <c r="W33" s="179"/>
      <c r="X33" s="179"/>
      <c r="Y33" s="179"/>
      <c r="Z33" s="179"/>
      <c r="AA33" s="198"/>
      <c r="AB33" s="203" t="s">
        <v>29</v>
      </c>
      <c r="AC33" s="151"/>
      <c r="AD33" s="151"/>
      <c r="AE33" s="151"/>
      <c r="AF33" s="212"/>
      <c r="AG33" s="173"/>
      <c r="AH33" s="179"/>
      <c r="AI33" s="179"/>
      <c r="AJ33" s="179"/>
      <c r="AK33" s="179"/>
      <c r="AL33" s="179"/>
      <c r="AM33" s="179"/>
      <c r="AN33" s="198"/>
      <c r="AP33" s="74"/>
    </row>
    <row r="34" spans="2:42" ht="13.5" customHeight="1">
      <c r="B34" s="83"/>
      <c r="C34" s="95" t="s">
        <v>30</v>
      </c>
      <c r="D34" s="109"/>
      <c r="E34" s="109"/>
      <c r="F34" s="109"/>
      <c r="G34" s="109"/>
      <c r="H34" s="109"/>
      <c r="I34" s="109"/>
      <c r="J34" s="109"/>
      <c r="K34" s="109"/>
      <c r="L34" s="138"/>
      <c r="M34" s="151" t="s">
        <v>260</v>
      </c>
      <c r="N34" s="151"/>
      <c r="O34" s="151"/>
      <c r="P34" s="151"/>
      <c r="Q34" s="151"/>
      <c r="R34" s="151"/>
      <c r="S34" s="151"/>
      <c r="T34" s="184" t="s">
        <v>163</v>
      </c>
      <c r="U34" s="151"/>
      <c r="V34" s="151"/>
      <c r="W34" s="151"/>
      <c r="X34" s="184" t="s">
        <v>291</v>
      </c>
      <c r="Y34" s="151"/>
      <c r="Z34" s="151"/>
      <c r="AA34" s="151"/>
      <c r="AB34" s="151"/>
      <c r="AC34" s="151"/>
      <c r="AD34" s="151"/>
      <c r="AE34" s="151"/>
      <c r="AF34" s="151"/>
      <c r="AG34" s="151"/>
      <c r="AH34" s="151"/>
      <c r="AI34" s="151"/>
      <c r="AJ34" s="151"/>
      <c r="AK34" s="151"/>
      <c r="AL34" s="151"/>
      <c r="AM34" s="151"/>
      <c r="AN34" s="212"/>
      <c r="AP34" s="74"/>
    </row>
    <row r="35" spans="2:42" ht="14.25" customHeight="1">
      <c r="B35" s="83"/>
      <c r="C35" s="96"/>
      <c r="D35" s="110"/>
      <c r="E35" s="110"/>
      <c r="F35" s="110"/>
      <c r="G35" s="110"/>
      <c r="H35" s="110"/>
      <c r="I35" s="110"/>
      <c r="J35" s="110"/>
      <c r="K35" s="110"/>
      <c r="L35" s="139"/>
      <c r="M35" s="152" t="s">
        <v>225</v>
      </c>
      <c r="N35" s="152"/>
      <c r="O35" s="152"/>
      <c r="P35" s="152"/>
      <c r="Q35" s="169" t="s">
        <v>392</v>
      </c>
      <c r="R35" s="152"/>
      <c r="S35" s="152"/>
      <c r="T35" s="152"/>
      <c r="U35" s="152"/>
      <c r="V35" s="152" t="str">
        <v>郡市</v>
      </c>
      <c r="W35" s="152"/>
      <c r="X35" s="152"/>
      <c r="Y35" s="152"/>
      <c r="Z35" s="152"/>
      <c r="AA35" s="152"/>
      <c r="AB35" s="152"/>
      <c r="AC35" s="152"/>
      <c r="AD35" s="152"/>
      <c r="AE35" s="152"/>
      <c r="AF35" s="152"/>
      <c r="AG35" s="152"/>
      <c r="AH35" s="152"/>
      <c r="AI35" s="152"/>
      <c r="AJ35" s="152"/>
      <c r="AK35" s="152"/>
      <c r="AL35" s="152"/>
      <c r="AM35" s="152"/>
      <c r="AN35" s="227"/>
      <c r="AP35" s="74"/>
    </row>
    <row r="36" spans="2:42">
      <c r="B36" s="83"/>
      <c r="C36" s="97"/>
      <c r="D36" s="111"/>
      <c r="E36" s="111"/>
      <c r="F36" s="111"/>
      <c r="G36" s="111"/>
      <c r="H36" s="111"/>
      <c r="I36" s="111"/>
      <c r="J36" s="111"/>
      <c r="K36" s="111"/>
      <c r="L36" s="140"/>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228"/>
      <c r="AP36" s="74"/>
    </row>
    <row r="37" spans="2:42" ht="14.25" customHeight="1">
      <c r="B37" s="83"/>
      <c r="C37" s="92" t="s">
        <v>37</v>
      </c>
      <c r="D37" s="106"/>
      <c r="E37" s="106"/>
      <c r="F37" s="106"/>
      <c r="G37" s="106"/>
      <c r="H37" s="106"/>
      <c r="I37" s="106"/>
      <c r="J37" s="106"/>
      <c r="K37" s="106"/>
      <c r="L37" s="135"/>
      <c r="M37" s="87" t="s">
        <v>21</v>
      </c>
      <c r="N37" s="102"/>
      <c r="O37" s="102"/>
      <c r="P37" s="102"/>
      <c r="Q37" s="130"/>
      <c r="R37" s="173"/>
      <c r="S37" s="179"/>
      <c r="T37" s="179"/>
      <c r="U37" s="179"/>
      <c r="V37" s="179"/>
      <c r="W37" s="179"/>
      <c r="X37" s="179"/>
      <c r="Y37" s="179"/>
      <c r="Z37" s="179"/>
      <c r="AA37" s="198"/>
      <c r="AB37" s="203" t="s">
        <v>29</v>
      </c>
      <c r="AC37" s="151"/>
      <c r="AD37" s="151"/>
      <c r="AE37" s="151"/>
      <c r="AF37" s="212"/>
      <c r="AG37" s="173"/>
      <c r="AH37" s="179"/>
      <c r="AI37" s="179"/>
      <c r="AJ37" s="179"/>
      <c r="AK37" s="179"/>
      <c r="AL37" s="179"/>
      <c r="AM37" s="179"/>
      <c r="AN37" s="198"/>
      <c r="AP37" s="74"/>
    </row>
    <row r="38" spans="2:42" ht="14.25" customHeight="1">
      <c r="B38" s="83"/>
      <c r="C38" s="92" t="s">
        <v>43</v>
      </c>
      <c r="D38" s="106"/>
      <c r="E38" s="106"/>
      <c r="F38" s="106"/>
      <c r="G38" s="106"/>
      <c r="H38" s="106"/>
      <c r="I38" s="106"/>
      <c r="J38" s="106"/>
      <c r="K38" s="106"/>
      <c r="L38" s="135"/>
      <c r="M38" s="94"/>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37"/>
      <c r="AP38" s="74"/>
    </row>
    <row r="39" spans="2:42" ht="13.5" customHeight="1">
      <c r="B39" s="83"/>
      <c r="C39" s="89" t="s">
        <v>46</v>
      </c>
      <c r="D39" s="103"/>
      <c r="E39" s="103"/>
      <c r="F39" s="103"/>
      <c r="G39" s="103"/>
      <c r="H39" s="103"/>
      <c r="I39" s="103"/>
      <c r="J39" s="103"/>
      <c r="K39" s="103"/>
      <c r="L39" s="133"/>
      <c r="M39" s="151" t="s">
        <v>260</v>
      </c>
      <c r="N39" s="151"/>
      <c r="O39" s="151"/>
      <c r="P39" s="151"/>
      <c r="Q39" s="151"/>
      <c r="R39" s="151"/>
      <c r="S39" s="151"/>
      <c r="T39" s="184" t="s">
        <v>163</v>
      </c>
      <c r="U39" s="151"/>
      <c r="V39" s="151"/>
      <c r="W39" s="151"/>
      <c r="X39" s="184" t="s">
        <v>291</v>
      </c>
      <c r="Y39" s="151"/>
      <c r="Z39" s="151"/>
      <c r="AA39" s="151"/>
      <c r="AB39" s="151"/>
      <c r="AC39" s="151"/>
      <c r="AD39" s="151"/>
      <c r="AE39" s="151"/>
      <c r="AF39" s="151"/>
      <c r="AG39" s="151"/>
      <c r="AH39" s="151"/>
      <c r="AI39" s="151"/>
      <c r="AJ39" s="151"/>
      <c r="AK39" s="151"/>
      <c r="AL39" s="151"/>
      <c r="AM39" s="151"/>
      <c r="AN39" s="212"/>
      <c r="AP39" s="74"/>
    </row>
    <row r="40" spans="2:42" ht="14.25" customHeight="1">
      <c r="B40" s="83"/>
      <c r="C40" s="91"/>
      <c r="D40" s="105"/>
      <c r="E40" s="105"/>
      <c r="F40" s="105"/>
      <c r="G40" s="105"/>
      <c r="H40" s="105"/>
      <c r="I40" s="105"/>
      <c r="J40" s="105"/>
      <c r="K40" s="105"/>
      <c r="L40" s="134"/>
      <c r="M40" s="152" t="s">
        <v>225</v>
      </c>
      <c r="N40" s="152"/>
      <c r="O40" s="152"/>
      <c r="P40" s="152"/>
      <c r="Q40" s="169" t="s">
        <v>392</v>
      </c>
      <c r="R40" s="152"/>
      <c r="S40" s="152"/>
      <c r="T40" s="152"/>
      <c r="U40" s="152"/>
      <c r="V40" s="152" t="str">
        <v>郡市</v>
      </c>
      <c r="W40" s="152"/>
      <c r="X40" s="152"/>
      <c r="Y40" s="152"/>
      <c r="Z40" s="152"/>
      <c r="AA40" s="152"/>
      <c r="AB40" s="152"/>
      <c r="AC40" s="152"/>
      <c r="AD40" s="152"/>
      <c r="AE40" s="152"/>
      <c r="AF40" s="152"/>
      <c r="AG40" s="152"/>
      <c r="AH40" s="152"/>
      <c r="AI40" s="152"/>
      <c r="AJ40" s="152"/>
      <c r="AK40" s="152"/>
      <c r="AL40" s="152"/>
      <c r="AM40" s="152"/>
      <c r="AN40" s="227"/>
      <c r="AP40" s="74"/>
    </row>
    <row r="41" spans="2:42">
      <c r="B41" s="84"/>
      <c r="C41" s="90"/>
      <c r="D41" s="104"/>
      <c r="E41" s="104"/>
      <c r="F41" s="104"/>
      <c r="G41" s="104"/>
      <c r="H41" s="104"/>
      <c r="I41" s="104"/>
      <c r="J41" s="104"/>
      <c r="K41" s="104"/>
      <c r="L41" s="132"/>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228"/>
      <c r="AP41" s="74"/>
    </row>
    <row r="42" spans="2:42" ht="13.5" customHeight="1">
      <c r="B42" s="82" t="s">
        <v>271</v>
      </c>
      <c r="C42" s="98" t="s">
        <v>374</v>
      </c>
      <c r="D42" s="112"/>
      <c r="E42" s="112"/>
      <c r="F42" s="112"/>
      <c r="G42" s="112"/>
      <c r="H42" s="112"/>
      <c r="I42" s="112"/>
      <c r="J42" s="112"/>
      <c r="K42" s="112"/>
      <c r="L42" s="112"/>
      <c r="M42" s="154" t="s">
        <v>388</v>
      </c>
      <c r="N42" s="160"/>
      <c r="O42" s="163" t="s">
        <v>389</v>
      </c>
      <c r="P42" s="166"/>
      <c r="Q42" s="170"/>
      <c r="R42" s="175" t="s">
        <v>395</v>
      </c>
      <c r="S42" s="181"/>
      <c r="T42" s="181"/>
      <c r="U42" s="181"/>
      <c r="V42" s="181"/>
      <c r="W42" s="181"/>
      <c r="X42" s="181"/>
      <c r="Y42" s="181"/>
      <c r="Z42" s="194"/>
      <c r="AA42" s="163" t="s">
        <v>50</v>
      </c>
      <c r="AB42" s="166"/>
      <c r="AC42" s="166"/>
      <c r="AD42" s="170"/>
      <c r="AE42" s="208" t="s">
        <v>233</v>
      </c>
      <c r="AF42" s="213"/>
      <c r="AG42" s="213"/>
      <c r="AH42" s="213"/>
      <c r="AI42" s="215" t="s">
        <v>408</v>
      </c>
      <c r="AJ42" s="219"/>
      <c r="AK42" s="219"/>
      <c r="AL42" s="219"/>
      <c r="AM42" s="219"/>
      <c r="AN42" s="229"/>
      <c r="AP42" s="74"/>
    </row>
    <row r="43" spans="2:42" ht="14.25" customHeight="1">
      <c r="B43" s="83"/>
      <c r="C43" s="99"/>
      <c r="D43" s="113"/>
      <c r="E43" s="113"/>
      <c r="F43" s="113"/>
      <c r="G43" s="113"/>
      <c r="H43" s="113"/>
      <c r="I43" s="113"/>
      <c r="J43" s="113"/>
      <c r="K43" s="113"/>
      <c r="L43" s="113"/>
      <c r="M43" s="155"/>
      <c r="N43" s="161"/>
      <c r="O43" s="164" t="s">
        <v>390</v>
      </c>
      <c r="P43" s="167"/>
      <c r="Q43" s="171"/>
      <c r="R43" s="176"/>
      <c r="S43" s="182"/>
      <c r="T43" s="182"/>
      <c r="U43" s="182"/>
      <c r="V43" s="182"/>
      <c r="W43" s="182"/>
      <c r="X43" s="182"/>
      <c r="Y43" s="182"/>
      <c r="Z43" s="195"/>
      <c r="AA43" s="200" t="s">
        <v>405</v>
      </c>
      <c r="AB43" s="204"/>
      <c r="AC43" s="204"/>
      <c r="AD43" s="204"/>
      <c r="AE43" s="209" t="s">
        <v>357</v>
      </c>
      <c r="AF43" s="214"/>
      <c r="AG43" s="214"/>
      <c r="AH43" s="214"/>
      <c r="AI43" s="216" t="s">
        <v>228</v>
      </c>
      <c r="AJ43" s="220"/>
      <c r="AK43" s="220"/>
      <c r="AL43" s="220"/>
      <c r="AM43" s="220"/>
      <c r="AN43" s="230"/>
      <c r="AP43" s="74"/>
    </row>
    <row r="44" spans="2:42" ht="14.25" customHeight="1">
      <c r="B44" s="83"/>
      <c r="C44" s="80" t="s">
        <v>70</v>
      </c>
      <c r="D44" s="114"/>
      <c r="E44" s="120" t="s">
        <v>85</v>
      </c>
      <c r="F44" s="120"/>
      <c r="G44" s="120"/>
      <c r="H44" s="120"/>
      <c r="I44" s="120"/>
      <c r="J44" s="120"/>
      <c r="K44" s="120"/>
      <c r="L44" s="141"/>
      <c r="M44" s="156"/>
      <c r="N44" s="162"/>
      <c r="O44" s="165"/>
      <c r="P44" s="168"/>
      <c r="Q44" s="172"/>
      <c r="R44" s="177" t="s">
        <v>5</v>
      </c>
      <c r="S44" s="183" t="s">
        <v>152</v>
      </c>
      <c r="T44" s="183"/>
      <c r="U44" s="189" t="s">
        <v>5</v>
      </c>
      <c r="V44" s="183" t="s">
        <v>105</v>
      </c>
      <c r="W44" s="183"/>
      <c r="X44" s="189" t="s">
        <v>5</v>
      </c>
      <c r="Y44" s="183" t="s">
        <v>92</v>
      </c>
      <c r="Z44" s="196"/>
      <c r="AA44" s="201"/>
      <c r="AB44" s="205"/>
      <c r="AC44" s="205"/>
      <c r="AD44" s="207"/>
      <c r="AE44" s="201"/>
      <c r="AF44" s="205"/>
      <c r="AG44" s="205"/>
      <c r="AH44" s="207"/>
      <c r="AI44" s="217" t="s">
        <v>5</v>
      </c>
      <c r="AJ44" s="221" t="s">
        <v>124</v>
      </c>
      <c r="AK44" s="221"/>
      <c r="AL44" s="224" t="s">
        <v>102</v>
      </c>
      <c r="AM44" s="221" t="s">
        <v>330</v>
      </c>
      <c r="AN44" s="231"/>
      <c r="AP44" s="74"/>
    </row>
    <row r="45" spans="2:42" ht="14.25" customHeight="1">
      <c r="B45" s="83"/>
      <c r="C45" s="80"/>
      <c r="D45" s="114"/>
      <c r="E45" s="120" t="s">
        <v>294</v>
      </c>
      <c r="F45" s="125"/>
      <c r="G45" s="125"/>
      <c r="H45" s="125"/>
      <c r="I45" s="125"/>
      <c r="J45" s="125"/>
      <c r="K45" s="125"/>
      <c r="L45" s="142"/>
      <c r="M45" s="156"/>
      <c r="N45" s="162"/>
      <c r="O45" s="165"/>
      <c r="P45" s="168"/>
      <c r="Q45" s="172"/>
      <c r="R45" s="177" t="s">
        <v>5</v>
      </c>
      <c r="S45" s="183" t="s">
        <v>152</v>
      </c>
      <c r="T45" s="183"/>
      <c r="U45" s="189" t="s">
        <v>5</v>
      </c>
      <c r="V45" s="183" t="s">
        <v>105</v>
      </c>
      <c r="W45" s="183"/>
      <c r="X45" s="189" t="s">
        <v>5</v>
      </c>
      <c r="Y45" s="183" t="s">
        <v>92</v>
      </c>
      <c r="Z45" s="196"/>
      <c r="AA45" s="201"/>
      <c r="AB45" s="205"/>
      <c r="AC45" s="205"/>
      <c r="AD45" s="207"/>
      <c r="AE45" s="201"/>
      <c r="AF45" s="205"/>
      <c r="AG45" s="205"/>
      <c r="AH45" s="207"/>
      <c r="AI45" s="217" t="s">
        <v>5</v>
      </c>
      <c r="AJ45" s="221" t="s">
        <v>124</v>
      </c>
      <c r="AK45" s="221"/>
      <c r="AL45" s="224" t="s">
        <v>102</v>
      </c>
      <c r="AM45" s="221" t="s">
        <v>330</v>
      </c>
      <c r="AN45" s="231"/>
      <c r="AP45" s="74"/>
    </row>
    <row r="46" spans="2:42" ht="14.25" customHeight="1">
      <c r="B46" s="83"/>
      <c r="C46" s="80"/>
      <c r="D46" s="114"/>
      <c r="E46" s="120" t="s">
        <v>378</v>
      </c>
      <c r="F46" s="125"/>
      <c r="G46" s="125"/>
      <c r="H46" s="125"/>
      <c r="I46" s="125"/>
      <c r="J46" s="125"/>
      <c r="K46" s="125"/>
      <c r="L46" s="142"/>
      <c r="M46" s="156"/>
      <c r="N46" s="162"/>
      <c r="O46" s="165"/>
      <c r="P46" s="168"/>
      <c r="Q46" s="172"/>
      <c r="R46" s="177" t="s">
        <v>5</v>
      </c>
      <c r="S46" s="183" t="s">
        <v>152</v>
      </c>
      <c r="T46" s="183"/>
      <c r="U46" s="189" t="s">
        <v>5</v>
      </c>
      <c r="V46" s="183" t="s">
        <v>105</v>
      </c>
      <c r="W46" s="183"/>
      <c r="X46" s="189" t="s">
        <v>5</v>
      </c>
      <c r="Y46" s="183" t="s">
        <v>92</v>
      </c>
      <c r="Z46" s="196"/>
      <c r="AA46" s="201"/>
      <c r="AB46" s="205"/>
      <c r="AC46" s="205"/>
      <c r="AD46" s="207"/>
      <c r="AE46" s="201"/>
      <c r="AF46" s="205"/>
      <c r="AG46" s="205"/>
      <c r="AH46" s="207"/>
      <c r="AI46" s="217" t="s">
        <v>5</v>
      </c>
      <c r="AJ46" s="221" t="s">
        <v>124</v>
      </c>
      <c r="AK46" s="221"/>
      <c r="AL46" s="224" t="s">
        <v>102</v>
      </c>
      <c r="AM46" s="221" t="s">
        <v>330</v>
      </c>
      <c r="AN46" s="231"/>
      <c r="AP46" s="74"/>
    </row>
    <row r="47" spans="2:42" ht="14.25" customHeight="1">
      <c r="B47" s="83"/>
      <c r="C47" s="80"/>
      <c r="D47" s="114"/>
      <c r="E47" s="120" t="s">
        <v>380</v>
      </c>
      <c r="F47" s="125"/>
      <c r="G47" s="125"/>
      <c r="H47" s="125"/>
      <c r="I47" s="125"/>
      <c r="J47" s="125"/>
      <c r="K47" s="125"/>
      <c r="L47" s="142"/>
      <c r="M47" s="156"/>
      <c r="N47" s="162"/>
      <c r="O47" s="165"/>
      <c r="P47" s="168"/>
      <c r="Q47" s="172"/>
      <c r="R47" s="177" t="s">
        <v>5</v>
      </c>
      <c r="S47" s="183" t="s">
        <v>152</v>
      </c>
      <c r="T47" s="183"/>
      <c r="U47" s="189" t="s">
        <v>5</v>
      </c>
      <c r="V47" s="183" t="s">
        <v>105</v>
      </c>
      <c r="W47" s="183"/>
      <c r="X47" s="189" t="s">
        <v>5</v>
      </c>
      <c r="Y47" s="183" t="s">
        <v>92</v>
      </c>
      <c r="Z47" s="196"/>
      <c r="AA47" s="201"/>
      <c r="AB47" s="205"/>
      <c r="AC47" s="205"/>
      <c r="AD47" s="207"/>
      <c r="AE47" s="201"/>
      <c r="AF47" s="205"/>
      <c r="AG47" s="205"/>
      <c r="AH47" s="207"/>
      <c r="AI47" s="217" t="s">
        <v>5</v>
      </c>
      <c r="AJ47" s="221" t="s">
        <v>124</v>
      </c>
      <c r="AK47" s="221"/>
      <c r="AL47" s="224" t="s">
        <v>102</v>
      </c>
      <c r="AM47" s="221" t="s">
        <v>330</v>
      </c>
      <c r="AN47" s="231"/>
      <c r="AP47" s="74"/>
    </row>
    <row r="48" spans="2:42" ht="14.25" customHeight="1">
      <c r="B48" s="83"/>
      <c r="C48" s="80"/>
      <c r="D48" s="114"/>
      <c r="E48" s="120" t="s">
        <v>23</v>
      </c>
      <c r="F48" s="125"/>
      <c r="G48" s="125"/>
      <c r="H48" s="125"/>
      <c r="I48" s="125"/>
      <c r="J48" s="125"/>
      <c r="K48" s="125"/>
      <c r="L48" s="142"/>
      <c r="M48" s="156"/>
      <c r="N48" s="162"/>
      <c r="O48" s="165"/>
      <c r="P48" s="168"/>
      <c r="Q48" s="172"/>
      <c r="R48" s="177" t="s">
        <v>5</v>
      </c>
      <c r="S48" s="183" t="s">
        <v>152</v>
      </c>
      <c r="T48" s="183"/>
      <c r="U48" s="189" t="s">
        <v>5</v>
      </c>
      <c r="V48" s="183" t="s">
        <v>105</v>
      </c>
      <c r="W48" s="183"/>
      <c r="X48" s="189" t="s">
        <v>5</v>
      </c>
      <c r="Y48" s="183" t="s">
        <v>92</v>
      </c>
      <c r="Z48" s="196"/>
      <c r="AA48" s="201"/>
      <c r="AB48" s="205"/>
      <c r="AC48" s="205"/>
      <c r="AD48" s="207"/>
      <c r="AE48" s="201"/>
      <c r="AF48" s="205"/>
      <c r="AG48" s="205"/>
      <c r="AH48" s="207"/>
      <c r="AI48" s="217" t="s">
        <v>5</v>
      </c>
      <c r="AJ48" s="221" t="s">
        <v>124</v>
      </c>
      <c r="AK48" s="221"/>
      <c r="AL48" s="224" t="s">
        <v>102</v>
      </c>
      <c r="AM48" s="221" t="s">
        <v>330</v>
      </c>
      <c r="AN48" s="231"/>
      <c r="AP48" s="74"/>
    </row>
    <row r="49" spans="2:42" ht="14.25" customHeight="1">
      <c r="B49" s="83"/>
      <c r="C49" s="80"/>
      <c r="D49" s="114"/>
      <c r="E49" s="121" t="s">
        <v>382</v>
      </c>
      <c r="F49" s="126"/>
      <c r="G49" s="126"/>
      <c r="H49" s="126"/>
      <c r="I49" s="126"/>
      <c r="J49" s="126"/>
      <c r="K49" s="126"/>
      <c r="L49" s="143"/>
      <c r="M49" s="156"/>
      <c r="N49" s="162"/>
      <c r="O49" s="165"/>
      <c r="P49" s="168"/>
      <c r="Q49" s="172"/>
      <c r="R49" s="177" t="s">
        <v>5</v>
      </c>
      <c r="S49" s="183" t="s">
        <v>152</v>
      </c>
      <c r="T49" s="183"/>
      <c r="U49" s="189" t="s">
        <v>5</v>
      </c>
      <c r="V49" s="183" t="s">
        <v>105</v>
      </c>
      <c r="W49" s="183"/>
      <c r="X49" s="189" t="s">
        <v>5</v>
      </c>
      <c r="Y49" s="183" t="s">
        <v>92</v>
      </c>
      <c r="Z49" s="196"/>
      <c r="AA49" s="201"/>
      <c r="AB49" s="205"/>
      <c r="AC49" s="205"/>
      <c r="AD49" s="207"/>
      <c r="AE49" s="201"/>
      <c r="AF49" s="205"/>
      <c r="AG49" s="205"/>
      <c r="AH49" s="207"/>
      <c r="AI49" s="217" t="s">
        <v>5</v>
      </c>
      <c r="AJ49" s="221" t="s">
        <v>124</v>
      </c>
      <c r="AK49" s="221"/>
      <c r="AL49" s="224" t="s">
        <v>102</v>
      </c>
      <c r="AM49" s="221" t="s">
        <v>330</v>
      </c>
      <c r="AN49" s="231"/>
      <c r="AP49" s="74"/>
    </row>
    <row r="50" spans="2:42" ht="14.25" customHeight="1">
      <c r="B50" s="83"/>
      <c r="C50" s="80"/>
      <c r="D50" s="114"/>
      <c r="E50" s="121" t="s">
        <v>134</v>
      </c>
      <c r="F50" s="126"/>
      <c r="G50" s="126"/>
      <c r="H50" s="126"/>
      <c r="I50" s="126"/>
      <c r="J50" s="126"/>
      <c r="K50" s="126"/>
      <c r="L50" s="143"/>
      <c r="M50" s="156"/>
      <c r="N50" s="162"/>
      <c r="O50" s="165"/>
      <c r="P50" s="168"/>
      <c r="Q50" s="172"/>
      <c r="R50" s="177" t="s">
        <v>5</v>
      </c>
      <c r="S50" s="183" t="s">
        <v>152</v>
      </c>
      <c r="T50" s="183"/>
      <c r="U50" s="189" t="s">
        <v>5</v>
      </c>
      <c r="V50" s="183" t="s">
        <v>105</v>
      </c>
      <c r="W50" s="183"/>
      <c r="X50" s="189" t="s">
        <v>5</v>
      </c>
      <c r="Y50" s="183" t="s">
        <v>92</v>
      </c>
      <c r="Z50" s="196"/>
      <c r="AA50" s="201"/>
      <c r="AB50" s="205"/>
      <c r="AC50" s="205"/>
      <c r="AD50" s="207"/>
      <c r="AE50" s="201"/>
      <c r="AF50" s="205"/>
      <c r="AG50" s="205"/>
      <c r="AH50" s="207"/>
      <c r="AI50" s="217" t="s">
        <v>5</v>
      </c>
      <c r="AJ50" s="221" t="s">
        <v>124</v>
      </c>
      <c r="AK50" s="221"/>
      <c r="AL50" s="224" t="s">
        <v>102</v>
      </c>
      <c r="AM50" s="221" t="s">
        <v>330</v>
      </c>
      <c r="AN50" s="231"/>
      <c r="AP50" s="74"/>
    </row>
    <row r="51" spans="2:42" ht="14.25" customHeight="1">
      <c r="B51" s="83"/>
      <c r="C51" s="80"/>
      <c r="D51" s="115"/>
      <c r="E51" s="121" t="s">
        <v>17</v>
      </c>
      <c r="F51" s="127"/>
      <c r="G51" s="127"/>
      <c r="H51" s="127"/>
      <c r="I51" s="127"/>
      <c r="J51" s="127"/>
      <c r="K51" s="127"/>
      <c r="L51" s="144"/>
      <c r="M51" s="156"/>
      <c r="N51" s="162"/>
      <c r="O51" s="165"/>
      <c r="P51" s="168"/>
      <c r="Q51" s="172"/>
      <c r="R51" s="177" t="s">
        <v>5</v>
      </c>
      <c r="S51" s="183" t="s">
        <v>152</v>
      </c>
      <c r="T51" s="183"/>
      <c r="U51" s="189" t="s">
        <v>5</v>
      </c>
      <c r="V51" s="183" t="s">
        <v>105</v>
      </c>
      <c r="W51" s="183"/>
      <c r="X51" s="189" t="s">
        <v>5</v>
      </c>
      <c r="Y51" s="183" t="s">
        <v>92</v>
      </c>
      <c r="Z51" s="196"/>
      <c r="AA51" s="201"/>
      <c r="AB51" s="205"/>
      <c r="AC51" s="205"/>
      <c r="AD51" s="207"/>
      <c r="AE51" s="201"/>
      <c r="AF51" s="205"/>
      <c r="AG51" s="205"/>
      <c r="AH51" s="207"/>
      <c r="AI51" s="217" t="s">
        <v>5</v>
      </c>
      <c r="AJ51" s="221" t="s">
        <v>124</v>
      </c>
      <c r="AK51" s="221"/>
      <c r="AL51" s="224" t="s">
        <v>102</v>
      </c>
      <c r="AM51" s="221" t="s">
        <v>330</v>
      </c>
      <c r="AN51" s="231"/>
      <c r="AP51" s="74"/>
    </row>
    <row r="52" spans="2:42" ht="14.25" customHeight="1">
      <c r="B52" s="83"/>
      <c r="C52" s="80"/>
      <c r="D52" s="115"/>
      <c r="E52" s="122" t="s">
        <v>242</v>
      </c>
      <c r="F52" s="128"/>
      <c r="G52" s="128"/>
      <c r="H52" s="128"/>
      <c r="I52" s="128"/>
      <c r="J52" s="128"/>
      <c r="K52" s="128"/>
      <c r="L52" s="145"/>
      <c r="M52" s="156"/>
      <c r="N52" s="162"/>
      <c r="O52" s="165"/>
      <c r="P52" s="168"/>
      <c r="Q52" s="172"/>
      <c r="R52" s="177" t="s">
        <v>5</v>
      </c>
      <c r="S52" s="183" t="s">
        <v>152</v>
      </c>
      <c r="T52" s="183"/>
      <c r="U52" s="189" t="s">
        <v>5</v>
      </c>
      <c r="V52" s="183" t="s">
        <v>105</v>
      </c>
      <c r="W52" s="183"/>
      <c r="X52" s="189" t="s">
        <v>5</v>
      </c>
      <c r="Y52" s="183" t="s">
        <v>92</v>
      </c>
      <c r="Z52" s="196"/>
      <c r="AA52" s="201"/>
      <c r="AB52" s="205"/>
      <c r="AC52" s="205"/>
      <c r="AD52" s="207"/>
      <c r="AE52" s="201"/>
      <c r="AF52" s="205"/>
      <c r="AG52" s="205"/>
      <c r="AH52" s="207"/>
      <c r="AI52" s="217" t="s">
        <v>5</v>
      </c>
      <c r="AJ52" s="221" t="s">
        <v>124</v>
      </c>
      <c r="AK52" s="221"/>
      <c r="AL52" s="224" t="s">
        <v>102</v>
      </c>
      <c r="AM52" s="221" t="s">
        <v>330</v>
      </c>
      <c r="AN52" s="231"/>
      <c r="AP52" s="74"/>
    </row>
    <row r="53" spans="2:42" ht="14.25" customHeight="1">
      <c r="B53" s="83"/>
      <c r="C53" s="80"/>
      <c r="D53" s="115"/>
      <c r="E53" s="123" t="s">
        <v>384</v>
      </c>
      <c r="F53" s="129"/>
      <c r="G53" s="129"/>
      <c r="H53" s="129"/>
      <c r="I53" s="129"/>
      <c r="J53" s="129"/>
      <c r="K53" s="129"/>
      <c r="L53" s="146"/>
      <c r="M53" s="156"/>
      <c r="N53" s="162"/>
      <c r="O53" s="165"/>
      <c r="P53" s="168"/>
      <c r="Q53" s="172"/>
      <c r="R53" s="177" t="s">
        <v>5</v>
      </c>
      <c r="S53" s="183" t="s">
        <v>152</v>
      </c>
      <c r="T53" s="183"/>
      <c r="U53" s="189" t="s">
        <v>5</v>
      </c>
      <c r="V53" s="183" t="s">
        <v>105</v>
      </c>
      <c r="W53" s="183"/>
      <c r="X53" s="189" t="s">
        <v>5</v>
      </c>
      <c r="Y53" s="183" t="s">
        <v>92</v>
      </c>
      <c r="Z53" s="196"/>
      <c r="AA53" s="201"/>
      <c r="AB53" s="205"/>
      <c r="AC53" s="205"/>
      <c r="AD53" s="207"/>
      <c r="AE53" s="201"/>
      <c r="AF53" s="205"/>
      <c r="AG53" s="205"/>
      <c r="AH53" s="207"/>
      <c r="AI53" s="217" t="s">
        <v>5</v>
      </c>
      <c r="AJ53" s="221" t="s">
        <v>124</v>
      </c>
      <c r="AK53" s="221"/>
      <c r="AL53" s="224" t="s">
        <v>102</v>
      </c>
      <c r="AM53" s="221" t="s">
        <v>330</v>
      </c>
      <c r="AN53" s="231"/>
      <c r="AP53" s="74"/>
    </row>
    <row r="54" spans="2:42" ht="14.25" customHeight="1">
      <c r="B54" s="83"/>
      <c r="C54" s="80"/>
      <c r="D54" s="116"/>
      <c r="E54" s="124" t="s">
        <v>338</v>
      </c>
      <c r="F54" s="124"/>
      <c r="G54" s="124"/>
      <c r="H54" s="124"/>
      <c r="I54" s="124"/>
      <c r="J54" s="124"/>
      <c r="K54" s="124"/>
      <c r="L54" s="147"/>
      <c r="M54" s="156"/>
      <c r="N54" s="162"/>
      <c r="O54" s="165"/>
      <c r="P54" s="168"/>
      <c r="Q54" s="172"/>
      <c r="R54" s="177" t="s">
        <v>5</v>
      </c>
      <c r="S54" s="183" t="s">
        <v>152</v>
      </c>
      <c r="T54" s="183"/>
      <c r="U54" s="189" t="s">
        <v>5</v>
      </c>
      <c r="V54" s="183" t="s">
        <v>105</v>
      </c>
      <c r="W54" s="183"/>
      <c r="X54" s="189" t="s">
        <v>5</v>
      </c>
      <c r="Y54" s="183" t="s">
        <v>92</v>
      </c>
      <c r="Z54" s="196"/>
      <c r="AA54" s="201"/>
      <c r="AB54" s="205"/>
      <c r="AC54" s="205"/>
      <c r="AD54" s="207"/>
      <c r="AE54" s="201"/>
      <c r="AF54" s="205"/>
      <c r="AG54" s="205"/>
      <c r="AH54" s="207"/>
      <c r="AI54" s="217" t="s">
        <v>5</v>
      </c>
      <c r="AJ54" s="221" t="s">
        <v>124</v>
      </c>
      <c r="AK54" s="221"/>
      <c r="AL54" s="224" t="s">
        <v>102</v>
      </c>
      <c r="AM54" s="221" t="s">
        <v>330</v>
      </c>
      <c r="AN54" s="231"/>
      <c r="AP54" s="74"/>
    </row>
    <row r="55" spans="2:42" ht="14.25" customHeight="1">
      <c r="B55" s="83"/>
      <c r="C55" s="80"/>
      <c r="D55" s="114"/>
      <c r="E55" s="121" t="s">
        <v>4</v>
      </c>
      <c r="F55" s="126"/>
      <c r="G55" s="126"/>
      <c r="H55" s="126"/>
      <c r="I55" s="126"/>
      <c r="J55" s="126"/>
      <c r="K55" s="126"/>
      <c r="L55" s="143"/>
      <c r="M55" s="156"/>
      <c r="N55" s="162"/>
      <c r="O55" s="165"/>
      <c r="P55" s="168"/>
      <c r="Q55" s="172"/>
      <c r="R55" s="177" t="s">
        <v>5</v>
      </c>
      <c r="S55" s="183" t="s">
        <v>152</v>
      </c>
      <c r="T55" s="183"/>
      <c r="U55" s="189" t="s">
        <v>5</v>
      </c>
      <c r="V55" s="183" t="s">
        <v>105</v>
      </c>
      <c r="W55" s="183"/>
      <c r="X55" s="189" t="s">
        <v>5</v>
      </c>
      <c r="Y55" s="183" t="s">
        <v>92</v>
      </c>
      <c r="Z55" s="196"/>
      <c r="AA55" s="201"/>
      <c r="AB55" s="205"/>
      <c r="AC55" s="205"/>
      <c r="AD55" s="207"/>
      <c r="AE55" s="201"/>
      <c r="AF55" s="205"/>
      <c r="AG55" s="205"/>
      <c r="AH55" s="207"/>
      <c r="AI55" s="217" t="s">
        <v>5</v>
      </c>
      <c r="AJ55" s="221" t="s">
        <v>124</v>
      </c>
      <c r="AK55" s="221"/>
      <c r="AL55" s="224" t="s">
        <v>102</v>
      </c>
      <c r="AM55" s="221" t="s">
        <v>330</v>
      </c>
      <c r="AN55" s="231"/>
      <c r="AP55" s="74"/>
    </row>
    <row r="56" spans="2:42" ht="14.25" customHeight="1">
      <c r="B56" s="83"/>
      <c r="C56" s="81"/>
      <c r="D56" s="114"/>
      <c r="E56" s="121" t="s">
        <v>95</v>
      </c>
      <c r="F56" s="126"/>
      <c r="G56" s="126"/>
      <c r="H56" s="126"/>
      <c r="I56" s="126"/>
      <c r="J56" s="126"/>
      <c r="K56" s="126"/>
      <c r="L56" s="143"/>
      <c r="M56" s="156"/>
      <c r="N56" s="162"/>
      <c r="O56" s="165"/>
      <c r="P56" s="168"/>
      <c r="Q56" s="172"/>
      <c r="R56" s="177" t="s">
        <v>5</v>
      </c>
      <c r="S56" s="183" t="s">
        <v>152</v>
      </c>
      <c r="T56" s="183"/>
      <c r="U56" s="189" t="s">
        <v>5</v>
      </c>
      <c r="V56" s="183" t="s">
        <v>105</v>
      </c>
      <c r="W56" s="183"/>
      <c r="X56" s="189" t="s">
        <v>5</v>
      </c>
      <c r="Y56" s="183" t="s">
        <v>92</v>
      </c>
      <c r="Z56" s="196"/>
      <c r="AA56" s="201"/>
      <c r="AB56" s="205"/>
      <c r="AC56" s="205"/>
      <c r="AD56" s="207"/>
      <c r="AE56" s="201"/>
      <c r="AF56" s="205"/>
      <c r="AG56" s="205"/>
      <c r="AH56" s="207"/>
      <c r="AI56" s="217" t="s">
        <v>5</v>
      </c>
      <c r="AJ56" s="221" t="s">
        <v>124</v>
      </c>
      <c r="AK56" s="221"/>
      <c r="AL56" s="224" t="s">
        <v>102</v>
      </c>
      <c r="AM56" s="221" t="s">
        <v>330</v>
      </c>
      <c r="AN56" s="231"/>
      <c r="AP56" s="74"/>
    </row>
    <row r="57" spans="2:42" ht="14.25" customHeight="1">
      <c r="B57" s="85"/>
      <c r="C57" s="94" t="s">
        <v>218</v>
      </c>
      <c r="D57" s="108"/>
      <c r="E57" s="108"/>
      <c r="F57" s="108"/>
      <c r="G57" s="108"/>
      <c r="H57" s="108"/>
      <c r="I57" s="108"/>
      <c r="J57" s="108"/>
      <c r="K57" s="108"/>
      <c r="L57" s="108"/>
      <c r="M57" s="156"/>
      <c r="N57" s="162"/>
      <c r="O57" s="165"/>
      <c r="P57" s="168"/>
      <c r="Q57" s="172"/>
      <c r="R57" s="177" t="s">
        <v>5</v>
      </c>
      <c r="S57" s="183" t="s">
        <v>152</v>
      </c>
      <c r="T57" s="183"/>
      <c r="U57" s="189" t="s">
        <v>5</v>
      </c>
      <c r="V57" s="183" t="s">
        <v>105</v>
      </c>
      <c r="W57" s="183"/>
      <c r="X57" s="189" t="s">
        <v>5</v>
      </c>
      <c r="Y57" s="183" t="s">
        <v>92</v>
      </c>
      <c r="Z57" s="196"/>
      <c r="AA57" s="201"/>
      <c r="AB57" s="205"/>
      <c r="AC57" s="205"/>
      <c r="AD57" s="207"/>
      <c r="AE57" s="201"/>
      <c r="AF57" s="205"/>
      <c r="AG57" s="205"/>
      <c r="AH57" s="207"/>
      <c r="AI57" s="218"/>
      <c r="AJ57" s="222"/>
      <c r="AK57" s="222"/>
      <c r="AL57" s="222"/>
      <c r="AM57" s="222"/>
      <c r="AN57" s="232"/>
      <c r="AP57" s="74"/>
    </row>
    <row r="58" spans="2:42" ht="14.25" customHeight="1">
      <c r="B58" s="85"/>
      <c r="C58" s="94" t="s">
        <v>364</v>
      </c>
      <c r="D58" s="108"/>
      <c r="E58" s="108"/>
      <c r="F58" s="108"/>
      <c r="G58" s="108"/>
      <c r="H58" s="108"/>
      <c r="I58" s="108"/>
      <c r="J58" s="108"/>
      <c r="K58" s="108"/>
      <c r="L58" s="108"/>
      <c r="M58" s="156"/>
      <c r="N58" s="162"/>
      <c r="O58" s="165"/>
      <c r="P58" s="168"/>
      <c r="Q58" s="172"/>
      <c r="R58" s="177" t="s">
        <v>5</v>
      </c>
      <c r="S58" s="183" t="s">
        <v>152</v>
      </c>
      <c r="T58" s="183"/>
      <c r="U58" s="189" t="s">
        <v>5</v>
      </c>
      <c r="V58" s="183" t="s">
        <v>105</v>
      </c>
      <c r="W58" s="183"/>
      <c r="X58" s="189" t="s">
        <v>5</v>
      </c>
      <c r="Y58" s="183" t="s">
        <v>92</v>
      </c>
      <c r="Z58" s="196"/>
      <c r="AA58" s="201"/>
      <c r="AB58" s="205"/>
      <c r="AC58" s="205"/>
      <c r="AD58" s="207"/>
      <c r="AE58" s="201"/>
      <c r="AF58" s="205"/>
      <c r="AG58" s="205"/>
      <c r="AH58" s="207"/>
      <c r="AI58" s="218"/>
      <c r="AJ58" s="222"/>
      <c r="AK58" s="222"/>
      <c r="AL58" s="222"/>
      <c r="AM58" s="222"/>
      <c r="AN58" s="232"/>
      <c r="AP58" s="74"/>
    </row>
    <row r="59" spans="2:42" ht="14.25" customHeight="1">
      <c r="B59" s="86" t="s">
        <v>19</v>
      </c>
      <c r="C59" s="86"/>
      <c r="D59" s="86"/>
      <c r="E59" s="86"/>
      <c r="F59" s="86"/>
      <c r="G59" s="86"/>
      <c r="H59" s="86"/>
      <c r="I59" s="86"/>
      <c r="J59" s="86"/>
      <c r="K59" s="86"/>
      <c r="L59" s="148"/>
      <c r="M59" s="157"/>
      <c r="N59" s="157"/>
      <c r="O59" s="157"/>
      <c r="P59" s="157"/>
      <c r="Q59" s="157"/>
      <c r="R59" s="178"/>
      <c r="S59" s="178"/>
      <c r="T59" s="178"/>
      <c r="U59" s="190"/>
      <c r="V59" s="191" t="s">
        <v>401</v>
      </c>
      <c r="W59" s="193"/>
      <c r="X59" s="193"/>
      <c r="Y59" s="193"/>
      <c r="Z59" s="193"/>
      <c r="AA59" s="193"/>
      <c r="AB59" s="206"/>
      <c r="AC59" s="206"/>
      <c r="AD59" s="206"/>
      <c r="AE59" s="210"/>
      <c r="AF59" s="210"/>
      <c r="AG59" s="210"/>
      <c r="AH59" s="210"/>
      <c r="AI59" s="210"/>
      <c r="AJ59" s="223"/>
      <c r="AK59" s="210"/>
      <c r="AL59" s="210"/>
      <c r="AM59" s="210"/>
      <c r="AN59" s="233"/>
      <c r="AP59" s="74"/>
    </row>
    <row r="60" spans="2:42" ht="14.25" customHeight="1">
      <c r="B60" s="79" t="s">
        <v>216</v>
      </c>
      <c r="C60" s="100" t="s">
        <v>376</v>
      </c>
      <c r="D60" s="117"/>
      <c r="E60" s="117"/>
      <c r="F60" s="117"/>
      <c r="G60" s="117"/>
      <c r="H60" s="117"/>
      <c r="I60" s="117"/>
      <c r="J60" s="117"/>
      <c r="K60" s="117"/>
      <c r="L60" s="117"/>
      <c r="M60" s="117"/>
      <c r="N60" s="117"/>
      <c r="O60" s="117"/>
      <c r="P60" s="117"/>
      <c r="Q60" s="117"/>
      <c r="R60" s="117"/>
      <c r="S60" s="117"/>
      <c r="T60" s="185"/>
      <c r="U60" s="100" t="s">
        <v>353</v>
      </c>
      <c r="V60" s="192"/>
      <c r="W60" s="192"/>
      <c r="X60" s="192"/>
      <c r="Y60" s="192"/>
      <c r="Z60" s="192"/>
      <c r="AA60" s="192"/>
      <c r="AB60" s="192"/>
      <c r="AC60" s="192"/>
      <c r="AD60" s="192"/>
      <c r="AE60" s="192"/>
      <c r="AF60" s="192"/>
      <c r="AG60" s="192"/>
      <c r="AH60" s="192"/>
      <c r="AI60" s="192"/>
      <c r="AJ60" s="192"/>
      <c r="AK60" s="192"/>
      <c r="AL60" s="192"/>
      <c r="AM60" s="192"/>
      <c r="AN60" s="234"/>
      <c r="AP60" s="74"/>
    </row>
    <row r="61" spans="2:42">
      <c r="B61" s="80"/>
      <c r="C61" s="98"/>
      <c r="D61" s="112"/>
      <c r="E61" s="112"/>
      <c r="F61" s="112"/>
      <c r="G61" s="112"/>
      <c r="H61" s="112"/>
      <c r="I61" s="112"/>
      <c r="J61" s="112"/>
      <c r="K61" s="112"/>
      <c r="L61" s="112"/>
      <c r="M61" s="112"/>
      <c r="N61" s="112"/>
      <c r="O61" s="112"/>
      <c r="P61" s="112"/>
      <c r="Q61" s="112"/>
      <c r="R61" s="112"/>
      <c r="S61" s="112"/>
      <c r="T61" s="186"/>
      <c r="U61" s="98"/>
      <c r="V61" s="112"/>
      <c r="W61" s="112"/>
      <c r="X61" s="112"/>
      <c r="Y61" s="112"/>
      <c r="Z61" s="112"/>
      <c r="AA61" s="112"/>
      <c r="AB61" s="112"/>
      <c r="AC61" s="112"/>
      <c r="AD61" s="112"/>
      <c r="AE61" s="112"/>
      <c r="AF61" s="112"/>
      <c r="AG61" s="112"/>
      <c r="AH61" s="112"/>
      <c r="AI61" s="112"/>
      <c r="AJ61" s="112"/>
      <c r="AK61" s="112"/>
      <c r="AL61" s="112"/>
      <c r="AM61" s="112"/>
      <c r="AN61" s="186"/>
      <c r="AP61" s="74"/>
    </row>
    <row r="62" spans="2:42">
      <c r="B62" s="80"/>
      <c r="C62" s="99"/>
      <c r="D62" s="113"/>
      <c r="E62" s="113"/>
      <c r="F62" s="113"/>
      <c r="G62" s="113"/>
      <c r="H62" s="113"/>
      <c r="I62" s="113"/>
      <c r="J62" s="113"/>
      <c r="K62" s="113"/>
      <c r="L62" s="113"/>
      <c r="M62" s="113"/>
      <c r="N62" s="113"/>
      <c r="O62" s="113"/>
      <c r="P62" s="113"/>
      <c r="Q62" s="113"/>
      <c r="R62" s="113"/>
      <c r="S62" s="113"/>
      <c r="T62" s="187"/>
      <c r="U62" s="99"/>
      <c r="V62" s="113"/>
      <c r="W62" s="113"/>
      <c r="X62" s="113"/>
      <c r="Y62" s="113"/>
      <c r="Z62" s="113"/>
      <c r="AA62" s="113"/>
      <c r="AB62" s="113"/>
      <c r="AC62" s="113"/>
      <c r="AD62" s="113"/>
      <c r="AE62" s="113"/>
      <c r="AF62" s="113"/>
      <c r="AG62" s="113"/>
      <c r="AH62" s="113"/>
      <c r="AI62" s="113"/>
      <c r="AJ62" s="113"/>
      <c r="AK62" s="113"/>
      <c r="AL62" s="113"/>
      <c r="AM62" s="113"/>
      <c r="AN62" s="187"/>
      <c r="AP62" s="74"/>
    </row>
    <row r="63" spans="2:42">
      <c r="B63" s="80"/>
      <c r="C63" s="99"/>
      <c r="D63" s="113"/>
      <c r="E63" s="113"/>
      <c r="F63" s="113"/>
      <c r="G63" s="113"/>
      <c r="H63" s="113"/>
      <c r="I63" s="113"/>
      <c r="J63" s="113"/>
      <c r="K63" s="113"/>
      <c r="L63" s="113"/>
      <c r="M63" s="113"/>
      <c r="N63" s="113"/>
      <c r="O63" s="113"/>
      <c r="P63" s="113"/>
      <c r="Q63" s="113"/>
      <c r="R63" s="113"/>
      <c r="S63" s="113"/>
      <c r="T63" s="187"/>
      <c r="U63" s="99"/>
      <c r="V63" s="113"/>
      <c r="W63" s="113"/>
      <c r="X63" s="113"/>
      <c r="Y63" s="113"/>
      <c r="Z63" s="113"/>
      <c r="AA63" s="113"/>
      <c r="AB63" s="113"/>
      <c r="AC63" s="113"/>
      <c r="AD63" s="113"/>
      <c r="AE63" s="113"/>
      <c r="AF63" s="113"/>
      <c r="AG63" s="113"/>
      <c r="AH63" s="113"/>
      <c r="AI63" s="113"/>
      <c r="AJ63" s="113"/>
      <c r="AK63" s="113"/>
      <c r="AL63" s="113"/>
      <c r="AM63" s="113"/>
      <c r="AN63" s="187"/>
      <c r="AP63" s="74"/>
    </row>
    <row r="64" spans="2:42">
      <c r="B64" s="81"/>
      <c r="C64" s="101"/>
      <c r="D64" s="118"/>
      <c r="E64" s="118"/>
      <c r="F64" s="118"/>
      <c r="G64" s="118"/>
      <c r="H64" s="118"/>
      <c r="I64" s="118"/>
      <c r="J64" s="118"/>
      <c r="K64" s="118"/>
      <c r="L64" s="118"/>
      <c r="M64" s="118"/>
      <c r="N64" s="118"/>
      <c r="O64" s="118"/>
      <c r="P64" s="118"/>
      <c r="Q64" s="118"/>
      <c r="R64" s="118"/>
      <c r="S64" s="118"/>
      <c r="T64" s="188"/>
      <c r="U64" s="101"/>
      <c r="V64" s="118"/>
      <c r="W64" s="118"/>
      <c r="X64" s="118"/>
      <c r="Y64" s="118"/>
      <c r="Z64" s="118"/>
      <c r="AA64" s="118"/>
      <c r="AB64" s="118"/>
      <c r="AC64" s="118"/>
      <c r="AD64" s="118"/>
      <c r="AE64" s="118"/>
      <c r="AF64" s="118"/>
      <c r="AG64" s="118"/>
      <c r="AH64" s="118"/>
      <c r="AI64" s="118"/>
      <c r="AJ64" s="118"/>
      <c r="AK64" s="118"/>
      <c r="AL64" s="118"/>
      <c r="AM64" s="118"/>
      <c r="AN64" s="188"/>
      <c r="AP64" s="74"/>
    </row>
    <row r="65" spans="2:43" ht="14.25" customHeight="1">
      <c r="B65" s="87" t="s">
        <v>365</v>
      </c>
      <c r="C65" s="102"/>
      <c r="D65" s="102"/>
      <c r="E65" s="102"/>
      <c r="F65" s="130"/>
      <c r="G65" s="86" t="s">
        <v>55</v>
      </c>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P65" s="74"/>
    </row>
    <row r="67" spans="2:43">
      <c r="B67" s="75" t="s">
        <v>277</v>
      </c>
    </row>
    <row r="68" spans="2:43">
      <c r="B68" s="75" t="s">
        <v>222</v>
      </c>
    </row>
    <row r="69" spans="2:43">
      <c r="B69" s="75" t="s">
        <v>367</v>
      </c>
    </row>
    <row r="70" spans="2:43">
      <c r="B70" s="75" t="s">
        <v>232</v>
      </c>
    </row>
    <row r="71" spans="2:43">
      <c r="B71" s="75" t="s">
        <v>341</v>
      </c>
    </row>
    <row r="72" spans="2:43">
      <c r="B72" s="75" t="s">
        <v>221</v>
      </c>
    </row>
    <row r="73" spans="2:43">
      <c r="B73" s="75" t="s">
        <v>902</v>
      </c>
      <c r="AP73" s="74"/>
      <c r="AQ73" s="75"/>
    </row>
    <row r="74" spans="2:43">
      <c r="B74" s="75"/>
      <c r="E74" s="74" t="s">
        <v>386</v>
      </c>
      <c r="AP74" s="74"/>
      <c r="AQ74" s="75"/>
    </row>
    <row r="75" spans="2:43">
      <c r="B75" s="75" t="s">
        <v>334</v>
      </c>
    </row>
    <row r="76" spans="2:43">
      <c r="B76" s="75" t="s">
        <v>369</v>
      </c>
    </row>
    <row r="77" spans="2:43">
      <c r="B77" s="75" t="s">
        <v>289</v>
      </c>
    </row>
    <row r="91" spans="2:2" ht="12.75" customHeight="1">
      <c r="B91" s="88"/>
    </row>
    <row r="92" spans="2:2" ht="12.75" customHeight="1">
      <c r="B92" s="88" t="s">
        <v>371</v>
      </c>
    </row>
    <row r="93" spans="2:2" ht="12.75" customHeight="1">
      <c r="B93" s="88" t="s">
        <v>123</v>
      </c>
    </row>
    <row r="94" spans="2:2" ht="12.75" customHeight="1">
      <c r="B94" s="88" t="s">
        <v>48</v>
      </c>
    </row>
    <row r="95" spans="2:2" ht="12.75" customHeight="1">
      <c r="B95" s="88" t="s">
        <v>200</v>
      </c>
    </row>
    <row r="96" spans="2:2" ht="12.75" customHeight="1">
      <c r="B96" s="88" t="s">
        <v>372</v>
      </c>
    </row>
    <row r="97" spans="2:2" ht="12.75" customHeight="1">
      <c r="B97" s="88" t="s">
        <v>245</v>
      </c>
    </row>
    <row r="98" spans="2:2" ht="12.75" customHeight="1">
      <c r="B98" s="88" t="s">
        <v>252</v>
      </c>
    </row>
    <row r="99" spans="2:2" ht="12.75" customHeight="1">
      <c r="B99" s="88" t="s">
        <v>308</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12"/>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4">
    <tabColor theme="9" tint="0.8"/>
    <pageSetUpPr fitToPage="1"/>
  </sheetPr>
  <dimension ref="B1:L44"/>
  <sheetViews>
    <sheetView view="pageBreakPreview" zoomScale="80" zoomScaleNormal="70" zoomScaleSheetLayoutView="80" workbookViewId="0"/>
  </sheetViews>
  <sheetFormatPr defaultRowHeight="25.5"/>
  <cols>
    <col min="1" max="1" width="1.875" style="947" customWidth="1"/>
    <col min="2" max="2" width="11.5" style="947" customWidth="1"/>
    <col min="3" max="12" width="40.625" style="947" customWidth="1"/>
    <col min="13" max="16384" width="9" style="947" customWidth="1"/>
  </cols>
  <sheetData>
    <row r="1" spans="2:12">
      <c r="B1" s="957" t="s">
        <v>175</v>
      </c>
      <c r="C1" s="957"/>
      <c r="D1" s="957"/>
    </row>
    <row r="2" spans="2:12">
      <c r="B2" s="957"/>
      <c r="C2" s="957"/>
      <c r="D2" s="957"/>
    </row>
    <row r="3" spans="2:12">
      <c r="B3" s="958" t="s">
        <v>180</v>
      </c>
      <c r="C3" s="958" t="s">
        <v>727</v>
      </c>
      <c r="D3" s="957"/>
    </row>
    <row r="4" spans="2:12">
      <c r="B4" s="959">
        <v>1</v>
      </c>
      <c r="C4" s="964" t="s">
        <v>612</v>
      </c>
      <c r="D4" s="957"/>
    </row>
    <row r="5" spans="2:12">
      <c r="B5" s="959">
        <v>2</v>
      </c>
      <c r="C5" s="964" t="s">
        <v>561</v>
      </c>
    </row>
    <row r="6" spans="2:12">
      <c r="B6" s="959">
        <v>3</v>
      </c>
      <c r="C6" s="964" t="s">
        <v>20</v>
      </c>
      <c r="D6" s="957"/>
    </row>
    <row r="7" spans="2:12">
      <c r="B7" s="959">
        <v>4</v>
      </c>
      <c r="C7" s="964" t="s">
        <v>728</v>
      </c>
      <c r="D7" s="957"/>
    </row>
    <row r="8" spans="2:12">
      <c r="B8" s="959">
        <v>5</v>
      </c>
      <c r="C8" s="964" t="s">
        <v>81</v>
      </c>
      <c r="D8" s="957"/>
    </row>
    <row r="9" spans="2:12">
      <c r="B9" s="959">
        <v>6</v>
      </c>
      <c r="C9" s="964" t="s">
        <v>729</v>
      </c>
      <c r="D9" s="957"/>
    </row>
    <row r="10" spans="2:12">
      <c r="B10" s="959">
        <v>7</v>
      </c>
      <c r="C10" s="964" t="s">
        <v>163</v>
      </c>
      <c r="D10" s="957"/>
    </row>
    <row r="12" spans="2:12">
      <c r="B12" s="957" t="s">
        <v>726</v>
      </c>
    </row>
    <row r="13" spans="2:12" ht="26.25"/>
    <row r="14" spans="2:12" ht="26.25">
      <c r="B14" s="960" t="s">
        <v>496</v>
      </c>
      <c r="C14" s="965" t="s">
        <v>370</v>
      </c>
      <c r="D14" s="969" t="s">
        <v>629</v>
      </c>
      <c r="E14" s="969" t="s">
        <v>58</v>
      </c>
      <c r="F14" s="969" t="s">
        <v>469</v>
      </c>
      <c r="G14" s="969" t="s">
        <v>163</v>
      </c>
      <c r="H14" s="969" t="s">
        <v>163</v>
      </c>
      <c r="I14" s="969" t="s">
        <v>163</v>
      </c>
      <c r="J14" s="969" t="s">
        <v>163</v>
      </c>
      <c r="K14" s="969" t="s">
        <v>163</v>
      </c>
      <c r="L14" s="973" t="s">
        <v>163</v>
      </c>
    </row>
    <row r="15" spans="2:12">
      <c r="B15" s="961" t="s">
        <v>616</v>
      </c>
      <c r="C15" s="966" t="s">
        <v>75</v>
      </c>
      <c r="D15" s="970" t="s">
        <v>633</v>
      </c>
      <c r="E15" s="970" t="s">
        <v>58</v>
      </c>
      <c r="F15" s="970" t="s">
        <v>746</v>
      </c>
      <c r="G15" s="971" t="s">
        <v>163</v>
      </c>
      <c r="H15" s="971" t="s">
        <v>163</v>
      </c>
      <c r="I15" s="971" t="s">
        <v>163</v>
      </c>
      <c r="J15" s="971" t="s">
        <v>163</v>
      </c>
      <c r="K15" s="971" t="s">
        <v>163</v>
      </c>
      <c r="L15" s="974" t="s">
        <v>163</v>
      </c>
    </row>
    <row r="16" spans="2:12">
      <c r="B16" s="962"/>
      <c r="C16" s="967" t="s">
        <v>731</v>
      </c>
      <c r="D16" s="971" t="s">
        <v>744</v>
      </c>
      <c r="E16" s="971" t="s">
        <v>745</v>
      </c>
      <c r="F16" s="971" t="s">
        <v>163</v>
      </c>
      <c r="G16" s="971" t="s">
        <v>163</v>
      </c>
      <c r="H16" s="971" t="s">
        <v>163</v>
      </c>
      <c r="I16" s="971" t="s">
        <v>163</v>
      </c>
      <c r="J16" s="971" t="s">
        <v>163</v>
      </c>
      <c r="K16" s="971" t="s">
        <v>163</v>
      </c>
      <c r="L16" s="974" t="s">
        <v>163</v>
      </c>
    </row>
    <row r="17" spans="2:12">
      <c r="B17" s="962"/>
      <c r="C17" s="967" t="s">
        <v>163</v>
      </c>
      <c r="D17" s="971" t="s">
        <v>632</v>
      </c>
      <c r="E17" s="971"/>
      <c r="F17" s="971" t="s">
        <v>163</v>
      </c>
      <c r="G17" s="971" t="s">
        <v>163</v>
      </c>
      <c r="H17" s="971" t="s">
        <v>163</v>
      </c>
      <c r="I17" s="971" t="s">
        <v>163</v>
      </c>
      <c r="J17" s="971" t="s">
        <v>163</v>
      </c>
      <c r="K17" s="971" t="s">
        <v>163</v>
      </c>
      <c r="L17" s="974" t="s">
        <v>163</v>
      </c>
    </row>
    <row r="18" spans="2:12">
      <c r="B18" s="962"/>
      <c r="C18" s="967" t="s">
        <v>163</v>
      </c>
      <c r="D18" s="971" t="s">
        <v>163</v>
      </c>
      <c r="E18" s="971" t="s">
        <v>163</v>
      </c>
      <c r="F18" s="971" t="s">
        <v>163</v>
      </c>
      <c r="G18" s="971" t="s">
        <v>163</v>
      </c>
      <c r="H18" s="971" t="s">
        <v>163</v>
      </c>
      <c r="I18" s="971" t="s">
        <v>163</v>
      </c>
      <c r="J18" s="971" t="s">
        <v>163</v>
      </c>
      <c r="K18" s="971" t="s">
        <v>163</v>
      </c>
      <c r="L18" s="974" t="s">
        <v>163</v>
      </c>
    </row>
    <row r="19" spans="2:12">
      <c r="B19" s="962"/>
      <c r="C19" s="967" t="s">
        <v>163</v>
      </c>
      <c r="D19" s="971" t="s">
        <v>163</v>
      </c>
      <c r="E19" s="971" t="s">
        <v>163</v>
      </c>
      <c r="F19" s="971" t="s">
        <v>163</v>
      </c>
      <c r="G19" s="971" t="s">
        <v>163</v>
      </c>
      <c r="H19" s="971" t="s">
        <v>163</v>
      </c>
      <c r="I19" s="971" t="s">
        <v>163</v>
      </c>
      <c r="J19" s="971" t="s">
        <v>163</v>
      </c>
      <c r="K19" s="971" t="s">
        <v>163</v>
      </c>
      <c r="L19" s="974" t="s">
        <v>163</v>
      </c>
    </row>
    <row r="20" spans="2:12">
      <c r="B20" s="962"/>
      <c r="C20" s="967" t="s">
        <v>163</v>
      </c>
      <c r="D20" s="971" t="s">
        <v>163</v>
      </c>
      <c r="E20" s="971" t="s">
        <v>163</v>
      </c>
      <c r="F20" s="971" t="s">
        <v>163</v>
      </c>
      <c r="G20" s="971" t="s">
        <v>163</v>
      </c>
      <c r="H20" s="971" t="s">
        <v>163</v>
      </c>
      <c r="I20" s="971" t="s">
        <v>163</v>
      </c>
      <c r="J20" s="971" t="s">
        <v>163</v>
      </c>
      <c r="K20" s="971" t="s">
        <v>163</v>
      </c>
      <c r="L20" s="974" t="s">
        <v>163</v>
      </c>
    </row>
    <row r="21" spans="2:12">
      <c r="B21" s="962"/>
      <c r="C21" s="967" t="s">
        <v>163</v>
      </c>
      <c r="D21" s="971" t="s">
        <v>163</v>
      </c>
      <c r="E21" s="971" t="s">
        <v>163</v>
      </c>
      <c r="F21" s="971" t="s">
        <v>163</v>
      </c>
      <c r="G21" s="971" t="s">
        <v>163</v>
      </c>
      <c r="H21" s="971" t="s">
        <v>163</v>
      </c>
      <c r="I21" s="971" t="s">
        <v>163</v>
      </c>
      <c r="J21" s="971" t="s">
        <v>163</v>
      </c>
      <c r="K21" s="971" t="s">
        <v>163</v>
      </c>
      <c r="L21" s="974" t="s">
        <v>163</v>
      </c>
    </row>
    <row r="22" spans="2:12">
      <c r="B22" s="962"/>
      <c r="C22" s="967" t="s">
        <v>163</v>
      </c>
      <c r="D22" s="971" t="s">
        <v>163</v>
      </c>
      <c r="E22" s="971" t="s">
        <v>163</v>
      </c>
      <c r="F22" s="971" t="s">
        <v>163</v>
      </c>
      <c r="G22" s="971" t="s">
        <v>163</v>
      </c>
      <c r="H22" s="971" t="s">
        <v>163</v>
      </c>
      <c r="I22" s="971" t="s">
        <v>163</v>
      </c>
      <c r="J22" s="971" t="s">
        <v>163</v>
      </c>
      <c r="K22" s="971" t="s">
        <v>163</v>
      </c>
      <c r="L22" s="974" t="s">
        <v>163</v>
      </c>
    </row>
    <row r="23" spans="2:12" ht="26.25">
      <c r="B23" s="963"/>
      <c r="C23" s="968" t="s">
        <v>163</v>
      </c>
      <c r="D23" s="972" t="s">
        <v>163</v>
      </c>
      <c r="E23" s="972" t="s">
        <v>163</v>
      </c>
      <c r="F23" s="972" t="s">
        <v>163</v>
      </c>
      <c r="G23" s="972" t="s">
        <v>163</v>
      </c>
      <c r="H23" s="972" t="s">
        <v>163</v>
      </c>
      <c r="I23" s="972" t="s">
        <v>163</v>
      </c>
      <c r="J23" s="972" t="s">
        <v>163</v>
      </c>
      <c r="K23" s="972" t="s">
        <v>163</v>
      </c>
      <c r="L23" s="975" t="s">
        <v>163</v>
      </c>
    </row>
    <row r="25" spans="2:12">
      <c r="C25" s="947" t="s">
        <v>733</v>
      </c>
    </row>
    <row r="26" spans="2:12">
      <c r="C26" s="947" t="s">
        <v>735</v>
      </c>
    </row>
    <row r="28" spans="2:12">
      <c r="C28" s="947" t="s">
        <v>114</v>
      </c>
    </row>
    <row r="29" spans="2:12">
      <c r="C29" s="947" t="s">
        <v>736</v>
      </c>
    </row>
    <row r="30" spans="2:12">
      <c r="C30" s="947" t="s">
        <v>584</v>
      </c>
    </row>
    <row r="31" spans="2:12">
      <c r="C31" s="947" t="s">
        <v>738</v>
      </c>
    </row>
    <row r="32" spans="2:12">
      <c r="C32" s="947" t="s">
        <v>718</v>
      </c>
    </row>
    <row r="33" spans="3:3">
      <c r="C33" s="947" t="s">
        <v>270</v>
      </c>
    </row>
    <row r="34" spans="3:3">
      <c r="C34" s="947" t="s">
        <v>739</v>
      </c>
    </row>
    <row r="36" spans="3:3">
      <c r="C36" s="947" t="s">
        <v>740</v>
      </c>
    </row>
    <row r="37" spans="3:3">
      <c r="C37" s="947" t="s">
        <v>741</v>
      </c>
    </row>
    <row r="39" spans="3:3">
      <c r="C39" s="947" t="s">
        <v>742</v>
      </c>
    </row>
    <row r="40" spans="3:3">
      <c r="C40" s="947" t="s">
        <v>693</v>
      </c>
    </row>
    <row r="41" spans="3:3">
      <c r="C41" s="947" t="s">
        <v>743</v>
      </c>
    </row>
    <row r="42" spans="3:3">
      <c r="C42" s="947" t="s">
        <v>437</v>
      </c>
    </row>
    <row r="43" spans="3:3">
      <c r="C43" s="947" t="s">
        <v>590</v>
      </c>
    </row>
    <row r="44" spans="3:3">
      <c r="C44" s="947" t="s">
        <v>212</v>
      </c>
    </row>
  </sheetData>
  <mergeCells count="1">
    <mergeCell ref="B15:B23"/>
  </mergeCells>
  <phoneticPr fontId="34"/>
  <pageMargins left="0.70866141732283472" right="0.70866141732283472" top="0.74803149606299213" bottom="0.74803149606299213" header="0.31496062992125984" footer="0.31496062992125984"/>
  <pageSetup paperSize="9" scale="42" fitToWidth="1" fitToHeight="1" orientation="landscape"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AI41"/>
  <sheetViews>
    <sheetView view="pageBreakPreview" zoomScale="85" zoomScaleSheetLayoutView="85" workbookViewId="0"/>
  </sheetViews>
  <sheetFormatPr defaultRowHeight="16.5" customHeight="1"/>
  <cols>
    <col min="1" max="1" width="12.25" style="976" customWidth="1"/>
    <col min="2" max="2" width="4.875" style="976" customWidth="1"/>
    <col min="3" max="3" width="13.875" style="976" customWidth="1"/>
    <col min="4" max="31" width="3.125" style="976" customWidth="1"/>
    <col min="32" max="34" width="8.375" style="976" bestFit="1" customWidth="1"/>
    <col min="35" max="35" width="14.875" style="976" customWidth="1"/>
    <col min="36" max="16384" width="9" style="976" bestFit="1" customWidth="1"/>
  </cols>
  <sheetData>
    <row r="1" spans="1:35" ht="16.5" customHeight="1">
      <c r="A1" s="978" t="s">
        <v>451</v>
      </c>
      <c r="X1" s="979"/>
      <c r="Y1" s="1063"/>
      <c r="Z1" s="1063"/>
      <c r="AA1" s="1063"/>
      <c r="AB1" s="1063"/>
      <c r="AC1" s="1063"/>
      <c r="AD1" s="1063"/>
      <c r="AE1" s="1063"/>
      <c r="AF1" s="1063"/>
      <c r="AG1" s="1063"/>
      <c r="AH1" s="1063"/>
      <c r="AI1" s="1063"/>
    </row>
    <row r="2" spans="1:35" ht="16.5" customHeight="1">
      <c r="A2" s="977" t="s">
        <v>126</v>
      </c>
      <c r="B2" s="977"/>
      <c r="C2" s="977"/>
      <c r="D2" s="977"/>
      <c r="E2" s="977"/>
      <c r="F2" s="977"/>
      <c r="G2" s="977"/>
      <c r="H2" s="977"/>
      <c r="I2" s="977"/>
      <c r="J2" s="977"/>
      <c r="K2" s="977"/>
      <c r="L2" s="977"/>
      <c r="M2" s="977"/>
      <c r="N2" s="977"/>
      <c r="O2" s="977"/>
      <c r="P2" s="977"/>
      <c r="Q2" s="977"/>
      <c r="R2" s="977"/>
      <c r="S2" s="977"/>
      <c r="T2" s="977"/>
      <c r="U2" s="248"/>
      <c r="V2" s="248"/>
      <c r="W2" s="248"/>
      <c r="X2" s="248"/>
      <c r="Y2" s="1063"/>
      <c r="Z2" s="1063"/>
      <c r="AA2" s="1063"/>
      <c r="AB2" s="1063"/>
      <c r="AC2" s="1063"/>
      <c r="AD2" s="1063"/>
      <c r="AE2" s="1063"/>
      <c r="AF2" s="1063"/>
      <c r="AG2" s="1063"/>
      <c r="AH2" s="1063"/>
      <c r="AI2" s="1063"/>
    </row>
    <row r="3" spans="1:35" ht="16.5" customHeight="1">
      <c r="A3" s="979"/>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row>
    <row r="4" spans="1:35" ht="16.5" customHeight="1">
      <c r="A4" s="980" t="s">
        <v>752</v>
      </c>
      <c r="B4" s="995" t="s">
        <v>762</v>
      </c>
      <c r="C4" s="1008" t="s">
        <v>765</v>
      </c>
      <c r="D4" s="1020" t="s">
        <v>758</v>
      </c>
      <c r="E4" s="1020"/>
      <c r="F4" s="1020"/>
      <c r="G4" s="1020"/>
      <c r="H4" s="1020"/>
      <c r="I4" s="1020"/>
      <c r="J4" s="1020"/>
      <c r="K4" s="1020" t="s">
        <v>611</v>
      </c>
      <c r="L4" s="1020"/>
      <c r="M4" s="1020"/>
      <c r="N4" s="1020"/>
      <c r="O4" s="1020"/>
      <c r="P4" s="1020"/>
      <c r="Q4" s="1020"/>
      <c r="R4" s="1020" t="s">
        <v>768</v>
      </c>
      <c r="S4" s="1020"/>
      <c r="T4" s="1020"/>
      <c r="U4" s="1020"/>
      <c r="V4" s="1020"/>
      <c r="W4" s="1020"/>
      <c r="X4" s="1020"/>
      <c r="Y4" s="1020" t="s">
        <v>769</v>
      </c>
      <c r="Z4" s="1020"/>
      <c r="AA4" s="1020"/>
      <c r="AB4" s="1020"/>
      <c r="AC4" s="1020"/>
      <c r="AD4" s="1020"/>
      <c r="AE4" s="1067"/>
      <c r="AF4" s="1078" t="s">
        <v>770</v>
      </c>
      <c r="AG4" s="1089"/>
      <c r="AH4" s="1096"/>
      <c r="AI4" s="1102" t="s">
        <v>772</v>
      </c>
    </row>
    <row r="5" spans="1:35" ht="16.5" customHeight="1">
      <c r="A5" s="981"/>
      <c r="B5" s="996"/>
      <c r="C5" s="1009"/>
      <c r="D5" s="1021">
        <v>1</v>
      </c>
      <c r="E5" s="1035">
        <v>2</v>
      </c>
      <c r="F5" s="1035">
        <v>3</v>
      </c>
      <c r="G5" s="1044">
        <v>4</v>
      </c>
      <c r="H5" s="1045">
        <v>5</v>
      </c>
      <c r="I5" s="1035">
        <v>6</v>
      </c>
      <c r="J5" s="1046">
        <v>7</v>
      </c>
      <c r="K5" s="1021">
        <v>8</v>
      </c>
      <c r="L5" s="1035">
        <v>9</v>
      </c>
      <c r="M5" s="1035">
        <v>10</v>
      </c>
      <c r="N5" s="1044">
        <v>11</v>
      </c>
      <c r="O5" s="1045">
        <v>12</v>
      </c>
      <c r="P5" s="1035">
        <v>13</v>
      </c>
      <c r="Q5" s="1046">
        <v>14</v>
      </c>
      <c r="R5" s="1021">
        <v>15</v>
      </c>
      <c r="S5" s="1035">
        <v>16</v>
      </c>
      <c r="T5" s="1035">
        <v>17</v>
      </c>
      <c r="U5" s="1044">
        <v>18</v>
      </c>
      <c r="V5" s="1045">
        <v>19</v>
      </c>
      <c r="W5" s="1035">
        <v>20</v>
      </c>
      <c r="X5" s="1046">
        <v>21</v>
      </c>
      <c r="Y5" s="1021">
        <v>22</v>
      </c>
      <c r="Z5" s="1035">
        <v>23</v>
      </c>
      <c r="AA5" s="1035">
        <v>24</v>
      </c>
      <c r="AB5" s="1044">
        <v>25</v>
      </c>
      <c r="AC5" s="1045">
        <v>26</v>
      </c>
      <c r="AD5" s="1035">
        <v>27</v>
      </c>
      <c r="AE5" s="1068">
        <v>28</v>
      </c>
      <c r="AF5" s="1079" t="s">
        <v>771</v>
      </c>
      <c r="AG5" s="1090" t="s">
        <v>734</v>
      </c>
      <c r="AH5" s="1090" t="s">
        <v>532</v>
      </c>
      <c r="AI5" s="1103"/>
    </row>
    <row r="6" spans="1:35" ht="16.5" customHeight="1">
      <c r="A6" s="982"/>
      <c r="B6" s="997"/>
      <c r="C6" s="1010"/>
      <c r="D6" s="1022"/>
      <c r="E6" s="1036"/>
      <c r="F6" s="1036"/>
      <c r="G6" s="1036"/>
      <c r="H6" s="1036"/>
      <c r="I6" s="1036"/>
      <c r="J6" s="1047"/>
      <c r="K6" s="1022"/>
      <c r="L6" s="1036"/>
      <c r="M6" s="1036"/>
      <c r="N6" s="1036"/>
      <c r="O6" s="1036"/>
      <c r="P6" s="1036"/>
      <c r="Q6" s="1047"/>
      <c r="R6" s="1022"/>
      <c r="S6" s="1036"/>
      <c r="T6" s="1036"/>
      <c r="U6" s="1036"/>
      <c r="V6" s="1036"/>
      <c r="W6" s="1036"/>
      <c r="X6" s="1047"/>
      <c r="Y6" s="1022"/>
      <c r="Z6" s="1036"/>
      <c r="AA6" s="1036"/>
      <c r="AB6" s="1036"/>
      <c r="AC6" s="1036"/>
      <c r="AD6" s="1036"/>
      <c r="AE6" s="1047"/>
      <c r="AF6" s="1080" t="s">
        <v>761</v>
      </c>
      <c r="AG6" s="1091" t="s">
        <v>770</v>
      </c>
      <c r="AH6" s="1091" t="s">
        <v>71</v>
      </c>
      <c r="AI6" s="1104"/>
    </row>
    <row r="7" spans="1:35" ht="20" customHeight="1">
      <c r="A7" s="983"/>
      <c r="B7" s="998"/>
      <c r="C7" s="1011"/>
      <c r="D7" s="1023"/>
      <c r="E7" s="1037"/>
      <c r="F7" s="1037"/>
      <c r="G7" s="1037"/>
      <c r="H7" s="1037"/>
      <c r="I7" s="1037"/>
      <c r="J7" s="1048"/>
      <c r="K7" s="1023"/>
      <c r="L7" s="1037"/>
      <c r="M7" s="1037"/>
      <c r="N7" s="1037"/>
      <c r="O7" s="1037"/>
      <c r="P7" s="1037"/>
      <c r="Q7" s="1048"/>
      <c r="R7" s="1023"/>
      <c r="S7" s="1037"/>
      <c r="T7" s="1037"/>
      <c r="U7" s="1037"/>
      <c r="V7" s="1037"/>
      <c r="W7" s="1037"/>
      <c r="X7" s="1048"/>
      <c r="Y7" s="1023"/>
      <c r="Z7" s="1037"/>
      <c r="AA7" s="1037"/>
      <c r="AB7" s="1037"/>
      <c r="AC7" s="1037"/>
      <c r="AD7" s="1037"/>
      <c r="AE7" s="1069"/>
      <c r="AF7" s="1081"/>
      <c r="AG7" s="1092"/>
      <c r="AH7" s="1097"/>
      <c r="AI7" s="1105"/>
    </row>
    <row r="8" spans="1:35" ht="20" customHeight="1">
      <c r="A8" s="984"/>
      <c r="B8" s="999"/>
      <c r="C8" s="1012"/>
      <c r="D8" s="1024"/>
      <c r="E8" s="1038"/>
      <c r="F8" s="1038"/>
      <c r="G8" s="1038"/>
      <c r="H8" s="1038"/>
      <c r="I8" s="1038"/>
      <c r="J8" s="1049"/>
      <c r="K8" s="1024"/>
      <c r="L8" s="1038"/>
      <c r="M8" s="1038"/>
      <c r="N8" s="1038"/>
      <c r="O8" s="1038"/>
      <c r="P8" s="1038"/>
      <c r="Q8" s="1049"/>
      <c r="R8" s="1024"/>
      <c r="S8" s="1038"/>
      <c r="T8" s="1038"/>
      <c r="U8" s="1038"/>
      <c r="V8" s="1038"/>
      <c r="W8" s="1038"/>
      <c r="X8" s="1049"/>
      <c r="Y8" s="1024"/>
      <c r="Z8" s="1038"/>
      <c r="AA8" s="1038"/>
      <c r="AB8" s="1038"/>
      <c r="AC8" s="1038"/>
      <c r="AD8" s="1038"/>
      <c r="AE8" s="1070"/>
      <c r="AF8" s="1082"/>
      <c r="AG8" s="1093"/>
      <c r="AH8" s="1098"/>
      <c r="AI8" s="1106"/>
    </row>
    <row r="9" spans="1:35" ht="20" customHeight="1">
      <c r="A9" s="985"/>
      <c r="B9" s="1000"/>
      <c r="C9" s="1013"/>
      <c r="D9" s="1025"/>
      <c r="E9" s="1039"/>
      <c r="F9" s="1039"/>
      <c r="G9" s="1039"/>
      <c r="H9" s="1039"/>
      <c r="I9" s="1039"/>
      <c r="J9" s="1039"/>
      <c r="K9" s="1025"/>
      <c r="L9" s="1039"/>
      <c r="M9" s="1039"/>
      <c r="N9" s="1039"/>
      <c r="O9" s="1039"/>
      <c r="P9" s="1039"/>
      <c r="Q9" s="1039"/>
      <c r="R9" s="1025"/>
      <c r="S9" s="1039"/>
      <c r="T9" s="1039"/>
      <c r="U9" s="1039"/>
      <c r="V9" s="1039"/>
      <c r="W9" s="1039"/>
      <c r="X9" s="1050"/>
      <c r="Y9" s="1026"/>
      <c r="Z9" s="1039"/>
      <c r="AA9" s="1039"/>
      <c r="AB9" s="1039"/>
      <c r="AC9" s="1039"/>
      <c r="AD9" s="1039"/>
      <c r="AE9" s="1071"/>
      <c r="AF9" s="1083"/>
      <c r="AG9" s="1093"/>
      <c r="AH9" s="1099"/>
      <c r="AI9" s="1106"/>
    </row>
    <row r="10" spans="1:35" ht="20" customHeight="1">
      <c r="A10" s="985"/>
      <c r="B10" s="1000"/>
      <c r="C10" s="1013"/>
      <c r="D10" s="1026"/>
      <c r="E10" s="1039"/>
      <c r="F10" s="1039"/>
      <c r="G10" s="1039"/>
      <c r="H10" s="1039"/>
      <c r="I10" s="1039"/>
      <c r="J10" s="1050"/>
      <c r="K10" s="1026"/>
      <c r="L10" s="1039"/>
      <c r="M10" s="1039"/>
      <c r="N10" s="1039"/>
      <c r="O10" s="1039"/>
      <c r="P10" s="1039"/>
      <c r="Q10" s="1050"/>
      <c r="R10" s="1026"/>
      <c r="S10" s="1039"/>
      <c r="T10" s="1039"/>
      <c r="U10" s="1039"/>
      <c r="V10" s="1039"/>
      <c r="W10" s="1039"/>
      <c r="X10" s="1050"/>
      <c r="Y10" s="1026"/>
      <c r="Z10" s="1039"/>
      <c r="AA10" s="1039"/>
      <c r="AB10" s="1039"/>
      <c r="AC10" s="1039"/>
      <c r="AD10" s="1039"/>
      <c r="AE10" s="1071"/>
      <c r="AF10" s="1083"/>
      <c r="AG10" s="1093"/>
      <c r="AH10" s="1099"/>
      <c r="AI10" s="1106"/>
    </row>
    <row r="11" spans="1:35" ht="20" customHeight="1">
      <c r="A11" s="985"/>
      <c r="B11" s="1000"/>
      <c r="C11" s="1013"/>
      <c r="D11" s="1025"/>
      <c r="E11" s="1039"/>
      <c r="F11" s="1039"/>
      <c r="G11" s="1039"/>
      <c r="H11" s="1039"/>
      <c r="I11" s="1039"/>
      <c r="J11" s="1051"/>
      <c r="K11" s="1025"/>
      <c r="L11" s="1039"/>
      <c r="M11" s="1039"/>
      <c r="N11" s="1039"/>
      <c r="O11" s="1039"/>
      <c r="P11" s="1039"/>
      <c r="Q11" s="1051"/>
      <c r="R11" s="1025"/>
      <c r="S11" s="1039"/>
      <c r="T11" s="1039"/>
      <c r="U11" s="1039"/>
      <c r="V11" s="1039"/>
      <c r="W11" s="1039"/>
      <c r="X11" s="1051"/>
      <c r="Y11" s="1025"/>
      <c r="Z11" s="1039"/>
      <c r="AA11" s="1039"/>
      <c r="AB11" s="1039"/>
      <c r="AC11" s="1039"/>
      <c r="AD11" s="1039"/>
      <c r="AE11" s="1072"/>
      <c r="AF11" s="1083"/>
      <c r="AG11" s="1093"/>
      <c r="AH11" s="1099"/>
      <c r="AI11" s="1106"/>
    </row>
    <row r="12" spans="1:35" ht="20" customHeight="1">
      <c r="A12" s="985"/>
      <c r="B12" s="1000"/>
      <c r="C12" s="1013"/>
      <c r="D12" s="1025"/>
      <c r="E12" s="1039"/>
      <c r="F12" s="1039"/>
      <c r="G12" s="1039"/>
      <c r="H12" s="1039"/>
      <c r="I12" s="1039"/>
      <c r="J12" s="1051"/>
      <c r="K12" s="1025"/>
      <c r="L12" s="1039"/>
      <c r="M12" s="1039"/>
      <c r="N12" s="1039"/>
      <c r="O12" s="1039"/>
      <c r="P12" s="1039"/>
      <c r="Q12" s="1051"/>
      <c r="R12" s="1025"/>
      <c r="S12" s="1039"/>
      <c r="T12" s="1039"/>
      <c r="U12" s="1039"/>
      <c r="V12" s="1039"/>
      <c r="W12" s="1039"/>
      <c r="X12" s="1051"/>
      <c r="Y12" s="1025"/>
      <c r="Z12" s="1039"/>
      <c r="AA12" s="1039"/>
      <c r="AB12" s="1039"/>
      <c r="AC12" s="1039"/>
      <c r="AD12" s="1039"/>
      <c r="AE12" s="1072"/>
      <c r="AF12" s="1083"/>
      <c r="AG12" s="1093"/>
      <c r="AH12" s="1099"/>
      <c r="AI12" s="1106"/>
    </row>
    <row r="13" spans="1:35" ht="20" customHeight="1">
      <c r="A13" s="985"/>
      <c r="B13" s="1000"/>
      <c r="C13" s="1013"/>
      <c r="D13" s="1025"/>
      <c r="E13" s="1039"/>
      <c r="F13" s="1039"/>
      <c r="G13" s="1039"/>
      <c r="H13" s="1039"/>
      <c r="I13" s="1039"/>
      <c r="J13" s="1051"/>
      <c r="K13" s="1025"/>
      <c r="L13" s="1039"/>
      <c r="M13" s="1039"/>
      <c r="N13" s="1039"/>
      <c r="O13" s="1039"/>
      <c r="P13" s="1039"/>
      <c r="Q13" s="1051"/>
      <c r="R13" s="1025"/>
      <c r="S13" s="1039"/>
      <c r="T13" s="1039"/>
      <c r="U13" s="1039"/>
      <c r="V13" s="1039"/>
      <c r="W13" s="1039"/>
      <c r="X13" s="1051"/>
      <c r="Y13" s="1025"/>
      <c r="Z13" s="1039"/>
      <c r="AA13" s="1039"/>
      <c r="AB13" s="1039"/>
      <c r="AC13" s="1039"/>
      <c r="AD13" s="1039"/>
      <c r="AE13" s="1072"/>
      <c r="AF13" s="1083"/>
      <c r="AG13" s="1093"/>
      <c r="AH13" s="1099"/>
      <c r="AI13" s="1106"/>
    </row>
    <row r="14" spans="1:35" ht="20" customHeight="1">
      <c r="A14" s="985"/>
      <c r="B14" s="1000"/>
      <c r="C14" s="1013"/>
      <c r="D14" s="1025"/>
      <c r="E14" s="1039"/>
      <c r="F14" s="1039"/>
      <c r="G14" s="1039"/>
      <c r="H14" s="1039"/>
      <c r="I14" s="1039"/>
      <c r="J14" s="1051"/>
      <c r="K14" s="1025"/>
      <c r="L14" s="1039"/>
      <c r="M14" s="1039"/>
      <c r="N14" s="1039"/>
      <c r="O14" s="1039"/>
      <c r="P14" s="1039"/>
      <c r="Q14" s="1051"/>
      <c r="R14" s="1025"/>
      <c r="S14" s="1039"/>
      <c r="T14" s="1039"/>
      <c r="U14" s="1039"/>
      <c r="V14" s="1039"/>
      <c r="W14" s="1039"/>
      <c r="X14" s="1051"/>
      <c r="Y14" s="1025"/>
      <c r="Z14" s="1039"/>
      <c r="AA14" s="1039"/>
      <c r="AB14" s="1039"/>
      <c r="AC14" s="1039"/>
      <c r="AD14" s="1039"/>
      <c r="AE14" s="1073"/>
      <c r="AF14" s="1083"/>
      <c r="AG14" s="1093"/>
      <c r="AH14" s="1099"/>
      <c r="AI14" s="1107"/>
    </row>
    <row r="15" spans="1:35" ht="20" customHeight="1">
      <c r="A15" s="985"/>
      <c r="B15" s="1000"/>
      <c r="C15" s="1013"/>
      <c r="D15" s="1027"/>
      <c r="E15" s="1040"/>
      <c r="F15" s="1040"/>
      <c r="G15" s="1040"/>
      <c r="H15" s="1040"/>
      <c r="I15" s="1040"/>
      <c r="J15" s="1052"/>
      <c r="K15" s="1027"/>
      <c r="L15" s="1040"/>
      <c r="M15" s="1040"/>
      <c r="N15" s="1040"/>
      <c r="O15" s="1040"/>
      <c r="P15" s="1040"/>
      <c r="Q15" s="1052"/>
      <c r="R15" s="1027"/>
      <c r="S15" s="1040"/>
      <c r="T15" s="1040"/>
      <c r="U15" s="1040"/>
      <c r="V15" s="1040"/>
      <c r="W15" s="1040"/>
      <c r="X15" s="1052"/>
      <c r="Y15" s="1027"/>
      <c r="Z15" s="1040"/>
      <c r="AA15" s="1040"/>
      <c r="AB15" s="1040"/>
      <c r="AC15" s="1040"/>
      <c r="AD15" s="1040"/>
      <c r="AE15" s="1074"/>
      <c r="AF15" s="1083"/>
      <c r="AG15" s="1093"/>
      <c r="AH15" s="1099"/>
      <c r="AI15" s="1106"/>
    </row>
    <row r="16" spans="1:35" ht="20" customHeight="1">
      <c r="A16" s="986" t="s">
        <v>521</v>
      </c>
      <c r="B16" s="1001"/>
      <c r="C16" s="1014"/>
      <c r="D16" s="1028"/>
      <c r="E16" s="1041"/>
      <c r="F16" s="1041"/>
      <c r="G16" s="1041"/>
      <c r="H16" s="1041"/>
      <c r="I16" s="1041"/>
      <c r="J16" s="1053"/>
      <c r="K16" s="1028"/>
      <c r="L16" s="1041"/>
      <c r="M16" s="1041"/>
      <c r="N16" s="1041"/>
      <c r="O16" s="1041"/>
      <c r="P16" s="1041"/>
      <c r="Q16" s="1053"/>
      <c r="R16" s="1028"/>
      <c r="S16" s="1041"/>
      <c r="T16" s="1041"/>
      <c r="U16" s="1041"/>
      <c r="V16" s="1041"/>
      <c r="W16" s="1041"/>
      <c r="X16" s="1053"/>
      <c r="Y16" s="1028"/>
      <c r="Z16" s="1041"/>
      <c r="AA16" s="1041"/>
      <c r="AB16" s="1041"/>
      <c r="AC16" s="1041"/>
      <c r="AD16" s="1041"/>
      <c r="AE16" s="1075"/>
      <c r="AF16" s="1084"/>
      <c r="AG16" s="1094"/>
      <c r="AH16" s="1100"/>
      <c r="AI16" s="1106"/>
    </row>
    <row r="17" spans="1:35" ht="20" customHeight="1">
      <c r="A17" s="987" t="s">
        <v>753</v>
      </c>
      <c r="B17" s="1002"/>
      <c r="C17" s="1015"/>
      <c r="D17" s="1029"/>
      <c r="E17" s="1042"/>
      <c r="F17" s="1042"/>
      <c r="G17" s="1042"/>
      <c r="H17" s="1042"/>
      <c r="I17" s="1042"/>
      <c r="J17" s="1054"/>
      <c r="K17" s="1029"/>
      <c r="L17" s="1042"/>
      <c r="M17" s="1042"/>
      <c r="N17" s="1042"/>
      <c r="O17" s="1042"/>
      <c r="P17" s="1042"/>
      <c r="Q17" s="1054"/>
      <c r="R17" s="1029"/>
      <c r="S17" s="1042"/>
      <c r="T17" s="1042"/>
      <c r="U17" s="1042"/>
      <c r="V17" s="1042"/>
      <c r="W17" s="1042"/>
      <c r="X17" s="1054"/>
      <c r="Y17" s="1029"/>
      <c r="Z17" s="1042"/>
      <c r="AA17" s="1042"/>
      <c r="AB17" s="1042"/>
      <c r="AC17" s="1042"/>
      <c r="AD17" s="1042"/>
      <c r="AE17" s="1076"/>
      <c r="AF17" s="1084"/>
      <c r="AG17" s="1094"/>
      <c r="AH17" s="1100"/>
      <c r="AI17" s="1106"/>
    </row>
    <row r="18" spans="1:35" ht="20" customHeight="1">
      <c r="A18" s="988" t="s">
        <v>754</v>
      </c>
      <c r="B18" s="1003"/>
      <c r="C18" s="1016"/>
      <c r="D18" s="1030"/>
      <c r="E18" s="1043"/>
      <c r="F18" s="1043"/>
      <c r="G18" s="1043"/>
      <c r="H18" s="1043"/>
      <c r="I18" s="1043"/>
      <c r="J18" s="1055"/>
      <c r="K18" s="1030"/>
      <c r="L18" s="1043"/>
      <c r="M18" s="1043"/>
      <c r="N18" s="1043"/>
      <c r="O18" s="1043"/>
      <c r="P18" s="1043"/>
      <c r="Q18" s="1055"/>
      <c r="R18" s="1030"/>
      <c r="S18" s="1043"/>
      <c r="T18" s="1043"/>
      <c r="U18" s="1043"/>
      <c r="V18" s="1043"/>
      <c r="W18" s="1043"/>
      <c r="X18" s="1055"/>
      <c r="Y18" s="1064"/>
      <c r="Z18" s="1065"/>
      <c r="AA18" s="1065"/>
      <c r="AB18" s="1065"/>
      <c r="AC18" s="1065"/>
      <c r="AD18" s="1065"/>
      <c r="AE18" s="1077"/>
      <c r="AF18" s="1085"/>
      <c r="AG18" s="1095"/>
      <c r="AH18" s="1101"/>
      <c r="AI18" s="1108"/>
    </row>
    <row r="19" spans="1:35" ht="13.5" customHeight="1">
      <c r="A19" s="989" t="s">
        <v>649</v>
      </c>
      <c r="B19" s="1004" t="s">
        <v>763</v>
      </c>
      <c r="C19" s="1017"/>
      <c r="D19" s="1031"/>
      <c r="E19" s="1031"/>
      <c r="F19" s="1031"/>
      <c r="G19" s="1031"/>
      <c r="H19" s="1031"/>
      <c r="I19" s="1031"/>
      <c r="J19" s="1031"/>
      <c r="K19" s="1031"/>
      <c r="L19" s="1031"/>
      <c r="N19" s="1031"/>
      <c r="O19" s="1031"/>
      <c r="P19" s="1031"/>
      <c r="Q19" s="1031"/>
      <c r="R19" s="1031"/>
      <c r="S19" s="1031"/>
      <c r="T19" s="1031"/>
      <c r="U19" s="1031"/>
      <c r="V19" s="1031"/>
      <c r="W19" s="1031"/>
      <c r="X19" s="1031"/>
      <c r="Y19" s="1031"/>
      <c r="Z19" s="1031"/>
      <c r="AA19" s="1031"/>
      <c r="AB19" s="1031"/>
      <c r="AC19" s="1031"/>
      <c r="AD19" s="1031"/>
      <c r="AE19" s="1031"/>
      <c r="AF19" s="1086"/>
      <c r="AG19" s="1086"/>
      <c r="AH19" s="1086"/>
      <c r="AI19" s="1109"/>
    </row>
    <row r="20" spans="1:35" ht="16.5" customHeight="1">
      <c r="A20" s="990"/>
      <c r="B20" s="1005"/>
      <c r="C20" s="1018" t="s">
        <v>239</v>
      </c>
      <c r="D20" s="1018"/>
      <c r="E20" s="1018"/>
      <c r="F20" s="1018" t="s">
        <v>248</v>
      </c>
      <c r="G20" s="1018"/>
      <c r="H20" s="1018"/>
      <c r="I20" s="1018"/>
      <c r="L20" s="1033"/>
      <c r="M20" s="979"/>
      <c r="N20" s="1033"/>
      <c r="P20" s="1033"/>
      <c r="Q20" s="1033"/>
      <c r="R20" s="1033"/>
      <c r="S20" s="1033"/>
      <c r="T20" s="1033"/>
      <c r="U20" s="1033"/>
      <c r="V20" s="1033"/>
      <c r="W20" s="1033"/>
      <c r="X20" s="1033"/>
      <c r="Y20" s="1033"/>
      <c r="Z20" s="1033"/>
      <c r="AA20" s="1033"/>
      <c r="AC20" s="1033"/>
      <c r="AD20" s="1033"/>
      <c r="AE20" s="1033"/>
      <c r="AF20" s="1087"/>
      <c r="AG20" s="1087"/>
      <c r="AH20" s="1087"/>
      <c r="AI20" s="1110"/>
    </row>
    <row r="21" spans="1:35" ht="16.5" customHeight="1">
      <c r="A21" s="989"/>
      <c r="B21" s="1005" t="s">
        <v>715</v>
      </c>
      <c r="C21" s="1019"/>
      <c r="D21" s="1019"/>
      <c r="E21" s="1019"/>
      <c r="F21" s="1018"/>
      <c r="G21" s="1018"/>
      <c r="H21" s="1018"/>
      <c r="I21" s="1018"/>
      <c r="L21" s="1033"/>
      <c r="M21" s="979"/>
      <c r="N21" s="1033"/>
      <c r="P21" s="1033"/>
      <c r="Q21" s="1033"/>
      <c r="R21" s="1033"/>
      <c r="S21" s="1033"/>
      <c r="T21" s="1033"/>
      <c r="U21" s="1033"/>
      <c r="V21" s="1033"/>
      <c r="W21" s="1033"/>
      <c r="X21" s="1033"/>
      <c r="Y21" s="1033"/>
      <c r="Z21" s="1033"/>
      <c r="AA21" s="1033"/>
      <c r="AB21" s="1066"/>
      <c r="AC21" s="1033"/>
      <c r="AD21" s="1033"/>
      <c r="AE21" s="1033"/>
      <c r="AF21" s="1087"/>
      <c r="AG21" s="1087"/>
      <c r="AH21" s="1087"/>
      <c r="AI21" s="1110"/>
    </row>
    <row r="22" spans="1:35" ht="16.5" customHeight="1">
      <c r="A22" s="991"/>
      <c r="B22" s="1005" t="s">
        <v>638</v>
      </c>
      <c r="C22" s="1019"/>
      <c r="D22" s="1019"/>
      <c r="E22" s="1019"/>
      <c r="F22" s="1018"/>
      <c r="G22" s="1018"/>
      <c r="H22" s="1018"/>
      <c r="I22" s="1018"/>
      <c r="J22" s="1033"/>
      <c r="K22" s="1033"/>
      <c r="L22" s="1033"/>
      <c r="M22" s="979"/>
      <c r="N22" s="1033"/>
      <c r="P22" s="1033"/>
      <c r="Q22" s="1033"/>
      <c r="R22" s="1033"/>
      <c r="S22" s="1033"/>
      <c r="T22" s="1033"/>
      <c r="U22" s="1033"/>
      <c r="V22" s="1033"/>
      <c r="W22" s="1033"/>
      <c r="X22" s="1033"/>
      <c r="Y22" s="1033"/>
      <c r="Z22" s="1033"/>
      <c r="AA22" s="1033"/>
      <c r="AB22" s="979"/>
      <c r="AC22" s="1033"/>
      <c r="AD22" s="1033"/>
      <c r="AE22" s="1033"/>
      <c r="AF22" s="1087"/>
      <c r="AG22" s="1087"/>
      <c r="AH22" s="1087"/>
      <c r="AI22" s="1110"/>
    </row>
    <row r="23" spans="1:35" ht="16.5" customHeight="1">
      <c r="A23" s="991"/>
      <c r="B23" s="1005" t="s">
        <v>394</v>
      </c>
      <c r="C23" s="1019"/>
      <c r="D23" s="1019"/>
      <c r="E23" s="1019"/>
      <c r="F23" s="1018"/>
      <c r="G23" s="1018"/>
      <c r="H23" s="1018"/>
      <c r="I23" s="1018"/>
      <c r="J23" s="1033"/>
      <c r="K23" s="1033"/>
      <c r="L23" s="1056" t="s">
        <v>766</v>
      </c>
      <c r="M23" s="1057"/>
      <c r="N23" s="1057"/>
      <c r="O23" s="1057"/>
      <c r="P23" s="1057"/>
      <c r="Q23" s="1057"/>
      <c r="R23" s="1057"/>
      <c r="S23" s="1057"/>
      <c r="T23" s="1057"/>
      <c r="U23" s="1057"/>
      <c r="V23" s="1057"/>
      <c r="W23" s="1057"/>
      <c r="X23" s="1061"/>
      <c r="Y23" s="1033"/>
      <c r="Z23" s="1033"/>
      <c r="AA23" s="1033"/>
      <c r="AB23" s="979"/>
      <c r="AC23" s="1033"/>
      <c r="AD23" s="1033"/>
      <c r="AE23" s="1033"/>
      <c r="AF23" s="1087"/>
      <c r="AG23" s="1087"/>
      <c r="AH23" s="1087"/>
      <c r="AI23" s="1110"/>
    </row>
    <row r="24" spans="1:35" ht="16.5" customHeight="1">
      <c r="A24" s="991"/>
      <c r="B24" s="1005" t="s">
        <v>764</v>
      </c>
      <c r="C24" s="1019"/>
      <c r="D24" s="1019"/>
      <c r="E24" s="1019"/>
      <c r="F24" s="1018"/>
      <c r="G24" s="1018"/>
      <c r="H24" s="1018"/>
      <c r="I24" s="1018"/>
      <c r="J24" s="1033"/>
      <c r="K24" s="1033"/>
      <c r="L24" s="1010" t="s">
        <v>510</v>
      </c>
      <c r="M24" s="1010"/>
      <c r="N24" s="1010"/>
      <c r="O24" s="1010"/>
      <c r="P24" s="1010"/>
      <c r="Q24" s="1058" t="s">
        <v>767</v>
      </c>
      <c r="R24" s="1059"/>
      <c r="S24" s="1059"/>
      <c r="T24" s="1059"/>
      <c r="U24" s="1059"/>
      <c r="V24" s="1059"/>
      <c r="W24" s="1060"/>
      <c r="X24" s="1062"/>
      <c r="Z24" s="1033"/>
      <c r="AA24" s="1033"/>
      <c r="AB24" s="1033"/>
      <c r="AC24" s="1033"/>
      <c r="AD24" s="1033"/>
      <c r="AE24" s="1033"/>
      <c r="AF24" s="1087"/>
      <c r="AG24" s="1087"/>
      <c r="AH24" s="1087"/>
      <c r="AI24" s="1110"/>
    </row>
    <row r="25" spans="1:35" ht="16.5" customHeight="1">
      <c r="A25" s="992"/>
      <c r="B25" s="1006"/>
      <c r="C25" s="1006"/>
      <c r="D25" s="1032"/>
      <c r="E25" s="1032"/>
      <c r="F25" s="1032"/>
      <c r="G25" s="1032"/>
      <c r="H25" s="1032"/>
      <c r="I25" s="1032"/>
      <c r="J25" s="1032"/>
      <c r="K25" s="1032"/>
      <c r="L25" s="1032"/>
      <c r="M25" s="1032"/>
      <c r="N25" s="1032"/>
      <c r="O25" s="1006"/>
      <c r="P25" s="1032"/>
      <c r="Q25" s="1032"/>
      <c r="R25" s="1032"/>
      <c r="S25" s="1032"/>
      <c r="T25" s="1032"/>
      <c r="U25" s="1032"/>
      <c r="V25" s="1032"/>
      <c r="W25" s="1032"/>
      <c r="X25" s="1032"/>
      <c r="Y25" s="1032"/>
      <c r="Z25" s="1032"/>
      <c r="AA25" s="1032"/>
      <c r="AB25" s="1032"/>
      <c r="AC25" s="1032"/>
      <c r="AD25" s="1032"/>
      <c r="AE25" s="1032"/>
      <c r="AF25" s="1088"/>
      <c r="AG25" s="1088"/>
      <c r="AH25" s="1088"/>
      <c r="AI25" s="1111"/>
    </row>
    <row r="26" spans="1:35" ht="16.5" customHeight="1">
      <c r="A26" s="979"/>
      <c r="B26" s="979"/>
      <c r="C26" s="979"/>
      <c r="D26" s="1033"/>
      <c r="E26" s="1033"/>
      <c r="F26" s="1033"/>
      <c r="G26" s="1033"/>
      <c r="H26" s="1033"/>
      <c r="I26" s="1033"/>
      <c r="J26" s="1033"/>
      <c r="K26" s="1033"/>
      <c r="L26" s="1033"/>
      <c r="M26" s="1033"/>
      <c r="N26" s="1033"/>
      <c r="O26" s="979"/>
      <c r="P26" s="1033"/>
      <c r="Q26" s="1033"/>
      <c r="R26" s="1033"/>
      <c r="S26" s="1033"/>
      <c r="T26" s="1033"/>
      <c r="U26" s="1033"/>
      <c r="V26" s="1033"/>
      <c r="W26" s="1033"/>
      <c r="X26" s="1033"/>
      <c r="Y26" s="1033"/>
      <c r="Z26" s="1033"/>
      <c r="AA26" s="1033"/>
      <c r="AB26" s="1033"/>
      <c r="AC26" s="1033"/>
      <c r="AD26" s="1033"/>
      <c r="AE26" s="1033"/>
      <c r="AF26" s="1087"/>
      <c r="AG26" s="1087"/>
      <c r="AH26" s="1087"/>
      <c r="AI26" s="1087"/>
    </row>
    <row r="27" spans="1:35" s="976" customFormat="1" ht="15" customHeight="1">
      <c r="A27" s="979" t="s">
        <v>452</v>
      </c>
      <c r="B27" s="979"/>
      <c r="C27" s="979"/>
      <c r="D27" s="1034"/>
      <c r="E27" s="1034"/>
      <c r="F27" s="1034"/>
      <c r="G27" s="1034"/>
      <c r="H27" s="1034"/>
      <c r="I27" s="1034"/>
      <c r="J27" s="1034"/>
      <c r="K27" s="1034"/>
      <c r="L27" s="1034"/>
      <c r="M27" s="1034"/>
      <c r="N27" s="1034"/>
      <c r="O27" s="1034"/>
      <c r="P27" s="1034"/>
      <c r="Q27" s="1034"/>
      <c r="R27" s="1034"/>
      <c r="S27" s="979"/>
      <c r="T27" s="979"/>
      <c r="U27" s="979"/>
      <c r="V27" s="979"/>
      <c r="W27" s="979"/>
      <c r="X27" s="979"/>
      <c r="Y27" s="979"/>
      <c r="Z27" s="979"/>
      <c r="AA27" s="979"/>
      <c r="AB27" s="979"/>
      <c r="AC27" s="979"/>
      <c r="AD27" s="979"/>
      <c r="AE27" s="979"/>
      <c r="AF27" s="979"/>
      <c r="AG27" s="979"/>
      <c r="AH27" s="979"/>
      <c r="AI27" s="979"/>
    </row>
    <row r="28" spans="1:35" s="976" customFormat="1" ht="15" customHeight="1">
      <c r="A28" s="993" t="s">
        <v>624</v>
      </c>
      <c r="B28" s="979"/>
      <c r="C28" s="979"/>
      <c r="D28" s="1034"/>
      <c r="E28" s="1034"/>
      <c r="F28" s="1034"/>
      <c r="G28" s="1034"/>
      <c r="H28" s="1034"/>
      <c r="I28" s="1034"/>
      <c r="J28" s="1034"/>
      <c r="K28" s="1034"/>
      <c r="L28" s="1034"/>
      <c r="M28" s="1034"/>
      <c r="N28" s="1034"/>
      <c r="O28" s="1034"/>
      <c r="P28" s="1034"/>
      <c r="Q28" s="1034"/>
      <c r="R28" s="1034"/>
      <c r="S28" s="979"/>
      <c r="T28" s="979"/>
      <c r="U28" s="979"/>
      <c r="V28" s="979"/>
      <c r="W28" s="979"/>
      <c r="X28" s="979"/>
      <c r="Y28" s="979"/>
      <c r="Z28" s="979"/>
      <c r="AA28" s="979"/>
      <c r="AB28" s="979"/>
      <c r="AC28" s="979"/>
      <c r="AD28" s="979"/>
      <c r="AE28" s="979"/>
      <c r="AF28" s="979"/>
      <c r="AG28" s="979"/>
      <c r="AH28" s="979"/>
      <c r="AI28" s="979"/>
    </row>
    <row r="29" spans="1:35" s="976" customFormat="1" ht="15" customHeight="1">
      <c r="A29" s="979" t="s">
        <v>340</v>
      </c>
      <c r="B29" s="994"/>
      <c r="C29" s="994"/>
      <c r="D29" s="1007"/>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79"/>
      <c r="AI29" s="979"/>
    </row>
    <row r="30" spans="1:35" s="976" customFormat="1" ht="15" customHeight="1">
      <c r="A30" s="979" t="s">
        <v>755</v>
      </c>
      <c r="B30" s="994"/>
      <c r="C30" s="994"/>
      <c r="D30" s="1007"/>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79"/>
      <c r="AD30" s="979"/>
      <c r="AE30" s="979"/>
      <c r="AF30" s="979"/>
      <c r="AG30" s="979"/>
      <c r="AH30" s="979"/>
      <c r="AI30" s="979"/>
    </row>
    <row r="31" spans="1:35" s="976" customFormat="1" ht="15" customHeight="1">
      <c r="A31" s="979" t="s">
        <v>229</v>
      </c>
      <c r="B31" s="994"/>
      <c r="C31" s="994"/>
      <c r="D31" s="1007"/>
      <c r="E31" s="979"/>
      <c r="F31" s="979"/>
      <c r="G31" s="979"/>
      <c r="H31" s="979"/>
      <c r="I31" s="979"/>
      <c r="J31" s="979"/>
      <c r="K31" s="979"/>
      <c r="L31" s="979"/>
      <c r="M31" s="979"/>
      <c r="N31" s="979"/>
      <c r="O31" s="979"/>
      <c r="P31" s="979"/>
      <c r="Q31" s="979"/>
      <c r="R31" s="979"/>
      <c r="S31" s="979"/>
      <c r="T31" s="979"/>
      <c r="U31" s="979"/>
      <c r="V31" s="979"/>
      <c r="W31" s="979"/>
      <c r="X31" s="979"/>
      <c r="Y31" s="979"/>
      <c r="Z31" s="979"/>
      <c r="AA31" s="979"/>
      <c r="AB31" s="979"/>
      <c r="AC31" s="979"/>
      <c r="AD31" s="979"/>
      <c r="AE31" s="979"/>
      <c r="AF31" s="979"/>
      <c r="AG31" s="979"/>
      <c r="AH31" s="979"/>
      <c r="AI31" s="979"/>
    </row>
    <row r="32" spans="1:35" s="976" customFormat="1" ht="15" customHeight="1">
      <c r="A32" s="979" t="s">
        <v>107</v>
      </c>
      <c r="B32" s="994"/>
      <c r="C32" s="994"/>
      <c r="D32" s="1007"/>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row>
    <row r="33" spans="1:35" s="976" customFormat="1" ht="15" customHeight="1">
      <c r="A33" s="979" t="s">
        <v>650</v>
      </c>
      <c r="B33" s="994"/>
      <c r="C33" s="994"/>
      <c r="D33" s="1007"/>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row>
    <row r="34" spans="1:35" s="976" customFormat="1" ht="15" customHeight="1">
      <c r="A34" s="979" t="s">
        <v>581</v>
      </c>
      <c r="B34" s="994"/>
      <c r="C34" s="994"/>
      <c r="D34" s="1007"/>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c r="AD34" s="979"/>
      <c r="AE34" s="979"/>
      <c r="AF34" s="979"/>
      <c r="AG34" s="979"/>
      <c r="AH34" s="979"/>
      <c r="AI34" s="979"/>
    </row>
    <row r="35" spans="1:35" s="976" customFormat="1" ht="15" customHeight="1">
      <c r="A35" s="979" t="s">
        <v>724</v>
      </c>
      <c r="B35" s="1007"/>
      <c r="C35" s="1007"/>
      <c r="D35" s="1007"/>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row>
    <row r="36" spans="1:35" s="976" customFormat="1" ht="15" customHeight="1">
      <c r="A36" s="979" t="s">
        <v>756</v>
      </c>
      <c r="B36" s="1007"/>
      <c r="C36" s="1007"/>
      <c r="D36" s="1007"/>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row>
    <row r="37" spans="1:35" s="976" customFormat="1" ht="15" customHeight="1">
      <c r="A37" s="979" t="s">
        <v>757</v>
      </c>
      <c r="B37" s="1007"/>
      <c r="C37" s="1007"/>
      <c r="D37" s="1007"/>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row>
    <row r="38" spans="1:35" s="976" customFormat="1" ht="15" customHeight="1">
      <c r="A38" s="979" t="s">
        <v>110</v>
      </c>
      <c r="B38" s="1007"/>
      <c r="C38" s="1007"/>
      <c r="D38" s="1007"/>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row>
    <row r="39" spans="1:35" s="976" customFormat="1" ht="15" customHeight="1">
      <c r="A39" s="979" t="s">
        <v>759</v>
      </c>
    </row>
    <row r="40" spans="1:35" s="976" customFormat="1" ht="15" customHeight="1">
      <c r="A40" s="979" t="s">
        <v>760</v>
      </c>
    </row>
    <row r="41" spans="1:35" ht="16.5" customHeight="1">
      <c r="A41" s="994"/>
    </row>
  </sheetData>
  <mergeCells count="31">
    <mergeCell ref="Y1:AE1"/>
    <mergeCell ref="AF1:AI1"/>
    <mergeCell ref="A2:T2"/>
    <mergeCell ref="U2:X2"/>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L23:X23"/>
    <mergeCell ref="C24:E24"/>
    <mergeCell ref="F24:I24"/>
    <mergeCell ref="L24:P24"/>
    <mergeCell ref="Q24:X24"/>
    <mergeCell ref="A4:A6"/>
    <mergeCell ref="B4:B6"/>
    <mergeCell ref="C4:C6"/>
    <mergeCell ref="AI4:AI6"/>
  </mergeCells>
  <phoneticPr fontId="12"/>
  <pageMargins left="0.51" right="0.19685039370078741" top="0.27559055118110237" bottom="0" header="0.55118110236220474" footer="0.19685039370078741"/>
  <pageSetup paperSize="9" scale="91" fitToWidth="1" fitToHeight="1" orientation="landscape" usePrinterDefaults="1" horizontalDpi="300" verticalDpi="300" r:id="rId1"/>
  <headerFooter alignWithMargins="0">
    <oddHeader>&amp;R付表の別添関係</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AI40"/>
  <sheetViews>
    <sheetView view="pageBreakPreview" zoomScale="85" zoomScaleSheetLayoutView="85" workbookViewId="0"/>
  </sheetViews>
  <sheetFormatPr defaultRowHeight="16.5" customHeight="1"/>
  <cols>
    <col min="1" max="1" width="12.25" style="976" customWidth="1"/>
    <col min="2" max="2" width="4.875" style="976" customWidth="1"/>
    <col min="3" max="3" width="13.875" style="976" customWidth="1"/>
    <col min="4" max="31" width="3.125" style="976" customWidth="1"/>
    <col min="32" max="34" width="8.375" style="976" bestFit="1" customWidth="1"/>
    <col min="35" max="35" width="33.1640625" style="976" customWidth="1"/>
    <col min="36" max="16384" width="9" style="976" bestFit="1" customWidth="1"/>
  </cols>
  <sheetData>
    <row r="1" spans="1:35" ht="16.5" customHeight="1">
      <c r="A1" s="978" t="s">
        <v>168</v>
      </c>
      <c r="X1" s="979"/>
      <c r="Y1" s="1063"/>
      <c r="Z1" s="1063"/>
      <c r="AA1" s="1063"/>
      <c r="AB1" s="1063"/>
      <c r="AC1" s="1063"/>
      <c r="AD1" s="1063"/>
      <c r="AE1" s="1063"/>
      <c r="AF1" s="1063"/>
      <c r="AG1" s="1063"/>
      <c r="AH1" s="1063"/>
      <c r="AI1" s="1063"/>
    </row>
    <row r="2" spans="1:35" ht="16.5" customHeight="1">
      <c r="A2" s="978" t="s">
        <v>773</v>
      </c>
      <c r="B2" s="979"/>
      <c r="C2" s="979"/>
      <c r="D2" s="979"/>
      <c r="E2" s="979"/>
      <c r="F2" s="979"/>
      <c r="G2" s="979"/>
      <c r="H2" s="979"/>
      <c r="I2" s="979"/>
      <c r="J2" s="979"/>
      <c r="K2" s="979"/>
      <c r="L2" s="979"/>
      <c r="M2" s="1063"/>
      <c r="N2" s="1063"/>
      <c r="O2" s="1063"/>
      <c r="P2" s="1063"/>
      <c r="Q2" s="1063"/>
      <c r="R2" s="1063"/>
      <c r="S2" s="1063"/>
      <c r="T2" s="248"/>
      <c r="U2" s="248"/>
      <c r="V2" s="248"/>
      <c r="W2" s="248"/>
      <c r="Y2" s="1063"/>
      <c r="Z2" s="1063"/>
      <c r="AA2" s="1063"/>
      <c r="AB2" s="1063"/>
      <c r="AC2" s="1063"/>
      <c r="AD2" s="1063"/>
      <c r="AE2" s="1063"/>
      <c r="AF2" s="1063"/>
      <c r="AG2" s="1063"/>
      <c r="AH2" s="1063"/>
      <c r="AI2" s="1063"/>
    </row>
    <row r="3" spans="1:35" ht="16.5" customHeight="1">
      <c r="A3" s="979"/>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row>
    <row r="4" spans="1:35" ht="16.5" customHeight="1">
      <c r="A4" s="980" t="s">
        <v>752</v>
      </c>
      <c r="B4" s="995" t="s">
        <v>762</v>
      </c>
      <c r="C4" s="1008" t="s">
        <v>765</v>
      </c>
      <c r="D4" s="1020" t="s">
        <v>758</v>
      </c>
      <c r="E4" s="1020"/>
      <c r="F4" s="1020"/>
      <c r="G4" s="1020"/>
      <c r="H4" s="1020"/>
      <c r="I4" s="1020"/>
      <c r="J4" s="1020"/>
      <c r="K4" s="1020" t="s">
        <v>611</v>
      </c>
      <c r="L4" s="1020"/>
      <c r="M4" s="1020"/>
      <c r="N4" s="1020"/>
      <c r="O4" s="1020"/>
      <c r="P4" s="1020"/>
      <c r="Q4" s="1020"/>
      <c r="R4" s="1020" t="s">
        <v>768</v>
      </c>
      <c r="S4" s="1020"/>
      <c r="T4" s="1020"/>
      <c r="U4" s="1020"/>
      <c r="V4" s="1020"/>
      <c r="W4" s="1020"/>
      <c r="X4" s="1020"/>
      <c r="Y4" s="1020" t="s">
        <v>769</v>
      </c>
      <c r="Z4" s="1020"/>
      <c r="AA4" s="1020"/>
      <c r="AB4" s="1020"/>
      <c r="AC4" s="1020"/>
      <c r="AD4" s="1020"/>
      <c r="AE4" s="1067"/>
      <c r="AF4" s="1078" t="s">
        <v>770</v>
      </c>
      <c r="AG4" s="1089"/>
      <c r="AH4" s="1096"/>
      <c r="AI4" s="1102" t="s">
        <v>772</v>
      </c>
    </row>
    <row r="5" spans="1:35" ht="16.5" customHeight="1">
      <c r="A5" s="981"/>
      <c r="B5" s="996"/>
      <c r="C5" s="1009"/>
      <c r="D5" s="1021">
        <v>1</v>
      </c>
      <c r="E5" s="1035">
        <v>2</v>
      </c>
      <c r="F5" s="1035">
        <v>3</v>
      </c>
      <c r="G5" s="1044">
        <v>4</v>
      </c>
      <c r="H5" s="1045">
        <v>5</v>
      </c>
      <c r="I5" s="1035">
        <v>6</v>
      </c>
      <c r="J5" s="1046">
        <v>7</v>
      </c>
      <c r="K5" s="1021">
        <v>8</v>
      </c>
      <c r="L5" s="1035">
        <v>9</v>
      </c>
      <c r="M5" s="1035">
        <v>10</v>
      </c>
      <c r="N5" s="1044">
        <v>11</v>
      </c>
      <c r="O5" s="1045">
        <v>12</v>
      </c>
      <c r="P5" s="1035">
        <v>13</v>
      </c>
      <c r="Q5" s="1046">
        <v>14</v>
      </c>
      <c r="R5" s="1021">
        <v>15</v>
      </c>
      <c r="S5" s="1035">
        <v>16</v>
      </c>
      <c r="T5" s="1035">
        <v>17</v>
      </c>
      <c r="U5" s="1044">
        <v>18</v>
      </c>
      <c r="V5" s="1045">
        <v>19</v>
      </c>
      <c r="W5" s="1035">
        <v>20</v>
      </c>
      <c r="X5" s="1046">
        <v>21</v>
      </c>
      <c r="Y5" s="1021">
        <v>22</v>
      </c>
      <c r="Z5" s="1035">
        <v>23</v>
      </c>
      <c r="AA5" s="1035">
        <v>24</v>
      </c>
      <c r="AB5" s="1044">
        <v>25</v>
      </c>
      <c r="AC5" s="1045">
        <v>26</v>
      </c>
      <c r="AD5" s="1035">
        <v>27</v>
      </c>
      <c r="AE5" s="1068">
        <v>28</v>
      </c>
      <c r="AF5" s="1164" t="s">
        <v>771</v>
      </c>
      <c r="AG5" s="1166" t="s">
        <v>734</v>
      </c>
      <c r="AH5" s="1166" t="s">
        <v>532</v>
      </c>
      <c r="AI5" s="1103"/>
    </row>
    <row r="6" spans="1:35" ht="16.5" customHeight="1">
      <c r="A6" s="982"/>
      <c r="B6" s="997"/>
      <c r="C6" s="1010"/>
      <c r="D6" s="1022" t="s">
        <v>196</v>
      </c>
      <c r="E6" s="1036" t="s">
        <v>788</v>
      </c>
      <c r="F6" s="1036" t="s">
        <v>789</v>
      </c>
      <c r="G6" s="1036" t="s">
        <v>791</v>
      </c>
      <c r="H6" s="1036" t="s">
        <v>749</v>
      </c>
      <c r="I6" s="1036" t="s">
        <v>793</v>
      </c>
      <c r="J6" s="1047" t="s">
        <v>351</v>
      </c>
      <c r="K6" s="1022" t="s">
        <v>196</v>
      </c>
      <c r="L6" s="1036" t="s">
        <v>788</v>
      </c>
      <c r="M6" s="1036" t="s">
        <v>789</v>
      </c>
      <c r="N6" s="1036" t="s">
        <v>791</v>
      </c>
      <c r="O6" s="1036" t="s">
        <v>749</v>
      </c>
      <c r="P6" s="1036" t="s">
        <v>793</v>
      </c>
      <c r="Q6" s="1047" t="s">
        <v>351</v>
      </c>
      <c r="R6" s="1022" t="s">
        <v>196</v>
      </c>
      <c r="S6" s="1036" t="s">
        <v>788</v>
      </c>
      <c r="T6" s="1036" t="s">
        <v>789</v>
      </c>
      <c r="U6" s="1036" t="s">
        <v>791</v>
      </c>
      <c r="V6" s="1036" t="s">
        <v>749</v>
      </c>
      <c r="W6" s="1036" t="s">
        <v>793</v>
      </c>
      <c r="X6" s="1047" t="s">
        <v>351</v>
      </c>
      <c r="Y6" s="1022" t="s">
        <v>196</v>
      </c>
      <c r="Z6" s="1036" t="s">
        <v>788</v>
      </c>
      <c r="AA6" s="1036" t="s">
        <v>789</v>
      </c>
      <c r="AB6" s="1036" t="s">
        <v>791</v>
      </c>
      <c r="AC6" s="1036" t="s">
        <v>749</v>
      </c>
      <c r="AD6" s="1036" t="s">
        <v>793</v>
      </c>
      <c r="AE6" s="1047" t="s">
        <v>351</v>
      </c>
      <c r="AF6" s="1165" t="s">
        <v>761</v>
      </c>
      <c r="AG6" s="1167" t="s">
        <v>770</v>
      </c>
      <c r="AH6" s="1167" t="s">
        <v>71</v>
      </c>
      <c r="AI6" s="1104"/>
    </row>
    <row r="7" spans="1:35" ht="18" customHeight="1">
      <c r="A7" s="983" t="s">
        <v>774</v>
      </c>
      <c r="B7" s="998" t="s">
        <v>301</v>
      </c>
      <c r="C7" s="1011" t="s">
        <v>781</v>
      </c>
      <c r="D7" s="1127"/>
      <c r="E7" s="1134"/>
      <c r="F7" s="1134" t="s">
        <v>646</v>
      </c>
      <c r="G7" s="1134" t="s">
        <v>646</v>
      </c>
      <c r="H7" s="1134" t="s">
        <v>646</v>
      </c>
      <c r="I7" s="1134" t="s">
        <v>646</v>
      </c>
      <c r="J7" s="1141" t="s">
        <v>644</v>
      </c>
      <c r="K7" s="1127"/>
      <c r="L7" s="1134"/>
      <c r="M7" s="1134" t="s">
        <v>645</v>
      </c>
      <c r="N7" s="1134" t="s">
        <v>645</v>
      </c>
      <c r="O7" s="1134" t="s">
        <v>645</v>
      </c>
      <c r="P7" s="1134" t="s">
        <v>645</v>
      </c>
      <c r="Q7" s="1141" t="s">
        <v>644</v>
      </c>
      <c r="R7" s="1127"/>
      <c r="S7" s="1134"/>
      <c r="T7" s="1134" t="s">
        <v>397</v>
      </c>
      <c r="U7" s="1134" t="s">
        <v>397</v>
      </c>
      <c r="V7" s="1134" t="s">
        <v>397</v>
      </c>
      <c r="W7" s="1134" t="s">
        <v>397</v>
      </c>
      <c r="X7" s="1141" t="s">
        <v>644</v>
      </c>
      <c r="Y7" s="1127"/>
      <c r="Z7" s="1134"/>
      <c r="AA7" s="1134" t="s">
        <v>646</v>
      </c>
      <c r="AB7" s="1134" t="s">
        <v>646</v>
      </c>
      <c r="AC7" s="1134" t="s">
        <v>646</v>
      </c>
      <c r="AD7" s="1134" t="s">
        <v>646</v>
      </c>
      <c r="AE7" s="1156" t="s">
        <v>644</v>
      </c>
      <c r="AF7" s="1081">
        <v>160</v>
      </c>
      <c r="AG7" s="1092">
        <f>AF7/4</f>
        <v>40</v>
      </c>
      <c r="AH7" s="1097">
        <v>1</v>
      </c>
      <c r="AI7" s="1105" t="s">
        <v>528</v>
      </c>
    </row>
    <row r="8" spans="1:35" ht="18" customHeight="1">
      <c r="A8" s="985" t="s">
        <v>775</v>
      </c>
      <c r="B8" s="1000" t="s">
        <v>301</v>
      </c>
      <c r="C8" s="1013" t="s">
        <v>782</v>
      </c>
      <c r="D8" s="1128" t="s">
        <v>646</v>
      </c>
      <c r="E8" s="1135" t="s">
        <v>644</v>
      </c>
      <c r="F8" s="1136"/>
      <c r="G8" s="1136"/>
      <c r="H8" s="1136" t="s">
        <v>645</v>
      </c>
      <c r="I8" s="1136" t="s">
        <v>645</v>
      </c>
      <c r="J8" s="1142" t="s">
        <v>645</v>
      </c>
      <c r="K8" s="1128" t="s">
        <v>645</v>
      </c>
      <c r="L8" s="1135" t="s">
        <v>644</v>
      </c>
      <c r="M8" s="1136"/>
      <c r="N8" s="1136"/>
      <c r="O8" s="1136" t="s">
        <v>397</v>
      </c>
      <c r="P8" s="1136" t="s">
        <v>397</v>
      </c>
      <c r="Q8" s="1142" t="s">
        <v>397</v>
      </c>
      <c r="R8" s="1128" t="s">
        <v>397</v>
      </c>
      <c r="S8" s="1135" t="s">
        <v>644</v>
      </c>
      <c r="T8" s="1136"/>
      <c r="U8" s="1136"/>
      <c r="V8" s="1136" t="s">
        <v>646</v>
      </c>
      <c r="W8" s="1136" t="s">
        <v>646</v>
      </c>
      <c r="X8" s="1142" t="s">
        <v>646</v>
      </c>
      <c r="Y8" s="1128" t="s">
        <v>646</v>
      </c>
      <c r="Z8" s="1135" t="s">
        <v>644</v>
      </c>
      <c r="AA8" s="1136"/>
      <c r="AB8" s="1136"/>
      <c r="AC8" s="1136" t="s">
        <v>645</v>
      </c>
      <c r="AD8" s="1136" t="s">
        <v>645</v>
      </c>
      <c r="AE8" s="1157" t="s">
        <v>645</v>
      </c>
      <c r="AF8" s="1082">
        <v>160</v>
      </c>
      <c r="AG8" s="1093">
        <f>AF8/4</f>
        <v>40</v>
      </c>
      <c r="AH8" s="1098">
        <v>1</v>
      </c>
      <c r="AI8" s="1106" t="s">
        <v>528</v>
      </c>
    </row>
    <row r="9" spans="1:35" ht="18" customHeight="1">
      <c r="A9" s="985" t="s">
        <v>777</v>
      </c>
      <c r="B9" s="1000" t="s">
        <v>778</v>
      </c>
      <c r="C9" s="1013" t="s">
        <v>227</v>
      </c>
      <c r="D9" s="1128" t="s">
        <v>645</v>
      </c>
      <c r="E9" s="1136" t="s">
        <v>645</v>
      </c>
      <c r="F9" s="1135" t="s">
        <v>644</v>
      </c>
      <c r="G9" s="1135" t="s">
        <v>644</v>
      </c>
      <c r="H9" s="1136"/>
      <c r="I9" s="1136"/>
      <c r="J9" s="1136" t="s">
        <v>397</v>
      </c>
      <c r="K9" s="1128" t="s">
        <v>397</v>
      </c>
      <c r="L9" s="1136" t="s">
        <v>397</v>
      </c>
      <c r="M9" s="1135" t="s">
        <v>644</v>
      </c>
      <c r="N9" s="1135" t="s">
        <v>644</v>
      </c>
      <c r="O9" s="1136"/>
      <c r="P9" s="1136"/>
      <c r="Q9" s="1136" t="s">
        <v>646</v>
      </c>
      <c r="R9" s="1128" t="s">
        <v>646</v>
      </c>
      <c r="S9" s="1136" t="s">
        <v>646</v>
      </c>
      <c r="T9" s="1135" t="s">
        <v>644</v>
      </c>
      <c r="U9" s="1135" t="s">
        <v>644</v>
      </c>
      <c r="V9" s="1136"/>
      <c r="W9" s="1136"/>
      <c r="X9" s="1143" t="s">
        <v>645</v>
      </c>
      <c r="Y9" s="1129" t="s">
        <v>645</v>
      </c>
      <c r="Z9" s="1136" t="s">
        <v>645</v>
      </c>
      <c r="AA9" s="1135" t="s">
        <v>644</v>
      </c>
      <c r="AB9" s="1135" t="s">
        <v>644</v>
      </c>
      <c r="AC9" s="1136"/>
      <c r="AD9" s="1136"/>
      <c r="AE9" s="1158" t="s">
        <v>397</v>
      </c>
      <c r="AF9" s="1083">
        <v>160</v>
      </c>
      <c r="AG9" s="1093">
        <f>AF9/4</f>
        <v>40</v>
      </c>
      <c r="AH9" s="1099">
        <v>1</v>
      </c>
      <c r="AI9" s="1106"/>
    </row>
    <row r="10" spans="1:35" ht="18" customHeight="1">
      <c r="A10" s="985" t="s">
        <v>777</v>
      </c>
      <c r="B10" s="1000" t="s">
        <v>778</v>
      </c>
      <c r="C10" s="1013" t="s">
        <v>591</v>
      </c>
      <c r="D10" s="1129"/>
      <c r="E10" s="1136" t="s">
        <v>397</v>
      </c>
      <c r="F10" s="1136" t="s">
        <v>397</v>
      </c>
      <c r="G10" s="1136" t="s">
        <v>397</v>
      </c>
      <c r="H10" s="1136" t="s">
        <v>397</v>
      </c>
      <c r="I10" s="1135" t="s">
        <v>644</v>
      </c>
      <c r="J10" s="1143"/>
      <c r="K10" s="1129"/>
      <c r="L10" s="1136" t="s">
        <v>646</v>
      </c>
      <c r="M10" s="1136" t="s">
        <v>646</v>
      </c>
      <c r="N10" s="1136" t="s">
        <v>646</v>
      </c>
      <c r="O10" s="1136" t="s">
        <v>646</v>
      </c>
      <c r="P10" s="1135" t="s">
        <v>644</v>
      </c>
      <c r="Q10" s="1143"/>
      <c r="R10" s="1129"/>
      <c r="S10" s="1136" t="s">
        <v>645</v>
      </c>
      <c r="T10" s="1136" t="s">
        <v>645</v>
      </c>
      <c r="U10" s="1136" t="s">
        <v>645</v>
      </c>
      <c r="V10" s="1136" t="s">
        <v>645</v>
      </c>
      <c r="W10" s="1135" t="s">
        <v>644</v>
      </c>
      <c r="X10" s="1143"/>
      <c r="Y10" s="1129"/>
      <c r="Z10" s="1136" t="s">
        <v>397</v>
      </c>
      <c r="AA10" s="1136" t="s">
        <v>397</v>
      </c>
      <c r="AB10" s="1136" t="s">
        <v>397</v>
      </c>
      <c r="AC10" s="1136" t="s">
        <v>397</v>
      </c>
      <c r="AD10" s="1135" t="s">
        <v>644</v>
      </c>
      <c r="AE10" s="1158"/>
      <c r="AF10" s="1083">
        <v>160</v>
      </c>
      <c r="AG10" s="1093">
        <f>AF10/4</f>
        <v>40</v>
      </c>
      <c r="AH10" s="1099">
        <v>1</v>
      </c>
      <c r="AI10" s="1106"/>
    </row>
    <row r="11" spans="1:35" ht="18" customHeight="1">
      <c r="A11" s="985" t="s">
        <v>777</v>
      </c>
      <c r="B11" s="1000" t="s">
        <v>778</v>
      </c>
      <c r="C11" s="1013" t="s">
        <v>784</v>
      </c>
      <c r="D11" s="1128" t="s">
        <v>397</v>
      </c>
      <c r="E11" s="1136" t="s">
        <v>646</v>
      </c>
      <c r="F11" s="1136"/>
      <c r="G11" s="1136"/>
      <c r="H11" s="1135" t="s">
        <v>644</v>
      </c>
      <c r="I11" s="1136"/>
      <c r="J11" s="1142" t="s">
        <v>646</v>
      </c>
      <c r="K11" s="1128" t="s">
        <v>646</v>
      </c>
      <c r="L11" s="1136" t="s">
        <v>645</v>
      </c>
      <c r="M11" s="1136"/>
      <c r="N11" s="1136"/>
      <c r="O11" s="1135" t="s">
        <v>644</v>
      </c>
      <c r="P11" s="1136"/>
      <c r="Q11" s="1142" t="s">
        <v>645</v>
      </c>
      <c r="R11" s="1128" t="s">
        <v>645</v>
      </c>
      <c r="S11" s="1136" t="s">
        <v>397</v>
      </c>
      <c r="T11" s="1136"/>
      <c r="U11" s="1136"/>
      <c r="V11" s="1135" t="s">
        <v>644</v>
      </c>
      <c r="W11" s="1136"/>
      <c r="X11" s="1142" t="s">
        <v>397</v>
      </c>
      <c r="Y11" s="1128" t="s">
        <v>397</v>
      </c>
      <c r="Z11" s="1136" t="s">
        <v>646</v>
      </c>
      <c r="AA11" s="1136"/>
      <c r="AB11" s="1136"/>
      <c r="AC11" s="1135" t="s">
        <v>644</v>
      </c>
      <c r="AD11" s="1136"/>
      <c r="AE11" s="1159" t="s">
        <v>646</v>
      </c>
      <c r="AF11" s="1083">
        <v>128</v>
      </c>
      <c r="AG11" s="1093">
        <v>32</v>
      </c>
      <c r="AH11" s="1099">
        <v>0.8</v>
      </c>
      <c r="AI11" s="1168"/>
    </row>
    <row r="12" spans="1:35" ht="18" customHeight="1">
      <c r="A12" s="985" t="s">
        <v>777</v>
      </c>
      <c r="B12" s="1000" t="s">
        <v>780</v>
      </c>
      <c r="C12" s="1013" t="s">
        <v>557</v>
      </c>
      <c r="D12" s="1128" t="s">
        <v>644</v>
      </c>
      <c r="E12" s="1136"/>
      <c r="F12" s="1136" t="s">
        <v>645</v>
      </c>
      <c r="G12" s="1136" t="s">
        <v>645</v>
      </c>
      <c r="H12" s="1136"/>
      <c r="I12" s="1136" t="s">
        <v>397</v>
      </c>
      <c r="J12" s="1142"/>
      <c r="K12" s="1148" t="s">
        <v>644</v>
      </c>
      <c r="L12" s="1136"/>
      <c r="M12" s="1136" t="s">
        <v>397</v>
      </c>
      <c r="N12" s="1136" t="s">
        <v>397</v>
      </c>
      <c r="O12" s="1136"/>
      <c r="P12" s="1136" t="s">
        <v>646</v>
      </c>
      <c r="Q12" s="1142"/>
      <c r="R12" s="1148" t="s">
        <v>644</v>
      </c>
      <c r="S12" s="1136"/>
      <c r="T12" s="1136" t="s">
        <v>646</v>
      </c>
      <c r="U12" s="1136" t="s">
        <v>646</v>
      </c>
      <c r="V12" s="1136"/>
      <c r="W12" s="1136" t="s">
        <v>645</v>
      </c>
      <c r="X12" s="1142"/>
      <c r="Y12" s="1148" t="s">
        <v>644</v>
      </c>
      <c r="Z12" s="1136"/>
      <c r="AA12" s="1136" t="s">
        <v>645</v>
      </c>
      <c r="AB12" s="1136" t="s">
        <v>645</v>
      </c>
      <c r="AC12" s="1136"/>
      <c r="AD12" s="1136" t="s">
        <v>397</v>
      </c>
      <c r="AE12" s="1159"/>
      <c r="AF12" s="1083">
        <v>128</v>
      </c>
      <c r="AG12" s="1093">
        <f>AF12/4</f>
        <v>32</v>
      </c>
      <c r="AH12" s="1099">
        <v>0.8</v>
      </c>
      <c r="AI12" s="1106" t="s">
        <v>796</v>
      </c>
    </row>
    <row r="13" spans="1:35" ht="18" customHeight="1">
      <c r="A13" s="985" t="s">
        <v>777</v>
      </c>
      <c r="B13" s="1000" t="s">
        <v>780</v>
      </c>
      <c r="C13" s="1013" t="s">
        <v>785</v>
      </c>
      <c r="D13" s="1128" t="s">
        <v>646</v>
      </c>
      <c r="E13" s="1136"/>
      <c r="F13" s="1136"/>
      <c r="G13" s="1136" t="s">
        <v>397</v>
      </c>
      <c r="H13" s="1136" t="s">
        <v>397</v>
      </c>
      <c r="I13" s="1136"/>
      <c r="J13" s="1142" t="s">
        <v>645</v>
      </c>
      <c r="K13" s="1128" t="s">
        <v>646</v>
      </c>
      <c r="L13" s="1136"/>
      <c r="M13" s="1136"/>
      <c r="N13" s="1136" t="s">
        <v>397</v>
      </c>
      <c r="O13" s="1136" t="s">
        <v>397</v>
      </c>
      <c r="P13" s="1136"/>
      <c r="Q13" s="1142" t="s">
        <v>645</v>
      </c>
      <c r="R13" s="1128" t="s">
        <v>646</v>
      </c>
      <c r="S13" s="1136"/>
      <c r="T13" s="1136"/>
      <c r="U13" s="1136" t="s">
        <v>397</v>
      </c>
      <c r="V13" s="1136" t="s">
        <v>397</v>
      </c>
      <c r="W13" s="1136"/>
      <c r="X13" s="1142" t="s">
        <v>645</v>
      </c>
      <c r="Y13" s="1128" t="s">
        <v>646</v>
      </c>
      <c r="Z13" s="1136"/>
      <c r="AA13" s="1136"/>
      <c r="AB13" s="1136" t="s">
        <v>397</v>
      </c>
      <c r="AC13" s="1136" t="s">
        <v>397</v>
      </c>
      <c r="AD13" s="1136"/>
      <c r="AE13" s="1159" t="s">
        <v>645</v>
      </c>
      <c r="AF13" s="1083">
        <v>128</v>
      </c>
      <c r="AG13" s="1093">
        <f>AF13/4</f>
        <v>32</v>
      </c>
      <c r="AH13" s="1099">
        <v>0.8</v>
      </c>
      <c r="AI13" s="1106" t="s">
        <v>797</v>
      </c>
    </row>
    <row r="14" spans="1:35" ht="18" customHeight="1">
      <c r="A14" s="985" t="s">
        <v>777</v>
      </c>
      <c r="B14" s="1000" t="s">
        <v>780</v>
      </c>
      <c r="C14" s="1013" t="s">
        <v>15</v>
      </c>
      <c r="D14" s="1128"/>
      <c r="E14" s="1136" t="s">
        <v>646</v>
      </c>
      <c r="F14" s="1136"/>
      <c r="G14" s="1136"/>
      <c r="H14" s="1136"/>
      <c r="I14" s="1136" t="s">
        <v>646</v>
      </c>
      <c r="J14" s="1142"/>
      <c r="K14" s="1128"/>
      <c r="L14" s="1136" t="s">
        <v>646</v>
      </c>
      <c r="M14" s="1136"/>
      <c r="N14" s="1136"/>
      <c r="O14" s="1136"/>
      <c r="P14" s="1136" t="s">
        <v>646</v>
      </c>
      <c r="Q14" s="1142"/>
      <c r="R14" s="1128"/>
      <c r="S14" s="1136" t="s">
        <v>646</v>
      </c>
      <c r="T14" s="1136"/>
      <c r="U14" s="1136"/>
      <c r="V14" s="1136"/>
      <c r="W14" s="1136" t="s">
        <v>646</v>
      </c>
      <c r="X14" s="1142"/>
      <c r="Y14" s="1128"/>
      <c r="Z14" s="1136" t="s">
        <v>646</v>
      </c>
      <c r="AA14" s="1136"/>
      <c r="AB14" s="1136"/>
      <c r="AC14" s="1136"/>
      <c r="AD14" s="1136" t="s">
        <v>646</v>
      </c>
      <c r="AE14" s="1159"/>
      <c r="AF14" s="1083">
        <v>64</v>
      </c>
      <c r="AG14" s="1093">
        <f>AF14/4</f>
        <v>16</v>
      </c>
      <c r="AH14" s="1099">
        <v>0.4</v>
      </c>
      <c r="AI14" s="1169" t="s">
        <v>52</v>
      </c>
    </row>
    <row r="15" spans="1:35" ht="18" customHeight="1">
      <c r="A15" s="1112" t="s">
        <v>777</v>
      </c>
      <c r="B15" s="1116" t="s">
        <v>780</v>
      </c>
      <c r="C15" s="1121" t="s">
        <v>223</v>
      </c>
      <c r="D15" s="1130"/>
      <c r="E15" s="1137"/>
      <c r="F15" s="1137" t="s">
        <v>645</v>
      </c>
      <c r="G15" s="1137"/>
      <c r="H15" s="1137"/>
      <c r="I15" s="1137"/>
      <c r="J15" s="1144"/>
      <c r="K15" s="1130"/>
      <c r="L15" s="1137"/>
      <c r="M15" s="1137" t="s">
        <v>645</v>
      </c>
      <c r="N15" s="1137"/>
      <c r="O15" s="1137"/>
      <c r="P15" s="1137"/>
      <c r="Q15" s="1144"/>
      <c r="R15" s="1130"/>
      <c r="S15" s="1137"/>
      <c r="T15" s="1137" t="s">
        <v>645</v>
      </c>
      <c r="U15" s="1137"/>
      <c r="V15" s="1137"/>
      <c r="W15" s="1137"/>
      <c r="X15" s="1144"/>
      <c r="Y15" s="1130"/>
      <c r="Z15" s="1137"/>
      <c r="AA15" s="1137" t="s">
        <v>645</v>
      </c>
      <c r="AB15" s="1137"/>
      <c r="AC15" s="1137"/>
      <c r="AD15" s="1137"/>
      <c r="AE15" s="1160"/>
      <c r="AF15" s="1083">
        <v>32</v>
      </c>
      <c r="AG15" s="1093">
        <f>AF15/4</f>
        <v>8</v>
      </c>
      <c r="AH15" s="1099">
        <v>0.2</v>
      </c>
      <c r="AI15" s="1106" t="s">
        <v>798</v>
      </c>
    </row>
    <row r="16" spans="1:35" ht="18" customHeight="1">
      <c r="A16" s="1113" t="s">
        <v>521</v>
      </c>
      <c r="B16" s="1117"/>
      <c r="C16" s="1122"/>
      <c r="D16" s="1131"/>
      <c r="E16" s="1138"/>
      <c r="F16" s="1138"/>
      <c r="G16" s="1138"/>
      <c r="H16" s="1138"/>
      <c r="I16" s="1138"/>
      <c r="J16" s="1145"/>
      <c r="K16" s="1131"/>
      <c r="L16" s="1138"/>
      <c r="M16" s="1138"/>
      <c r="N16" s="1138"/>
      <c r="O16" s="1138"/>
      <c r="P16" s="1138"/>
      <c r="Q16" s="1145"/>
      <c r="R16" s="1131"/>
      <c r="S16" s="1138"/>
      <c r="T16" s="1138"/>
      <c r="U16" s="1138"/>
      <c r="V16" s="1138"/>
      <c r="W16" s="1138"/>
      <c r="X16" s="1145"/>
      <c r="Y16" s="1131"/>
      <c r="Z16" s="1138"/>
      <c r="AA16" s="1138"/>
      <c r="AB16" s="1138"/>
      <c r="AC16" s="1138"/>
      <c r="AD16" s="1138"/>
      <c r="AE16" s="1161"/>
      <c r="AF16" s="1084"/>
      <c r="AG16" s="1094"/>
      <c r="AH16" s="1100"/>
      <c r="AI16" s="1106"/>
    </row>
    <row r="17" spans="1:35" ht="18" customHeight="1">
      <c r="A17" s="1114" t="s">
        <v>753</v>
      </c>
      <c r="B17" s="1118"/>
      <c r="C17" s="1123"/>
      <c r="D17" s="1132"/>
      <c r="E17" s="1139"/>
      <c r="F17" s="1139"/>
      <c r="G17" s="1139"/>
      <c r="H17" s="1139"/>
      <c r="I17" s="1139"/>
      <c r="J17" s="1146"/>
      <c r="K17" s="1132"/>
      <c r="L17" s="1139"/>
      <c r="M17" s="1139"/>
      <c r="N17" s="1139"/>
      <c r="O17" s="1139"/>
      <c r="P17" s="1139"/>
      <c r="Q17" s="1146"/>
      <c r="R17" s="1132"/>
      <c r="S17" s="1139"/>
      <c r="T17" s="1139"/>
      <c r="U17" s="1139"/>
      <c r="V17" s="1139"/>
      <c r="W17" s="1139"/>
      <c r="X17" s="1146"/>
      <c r="Y17" s="1132"/>
      <c r="Z17" s="1139"/>
      <c r="AA17" s="1139"/>
      <c r="AB17" s="1139"/>
      <c r="AC17" s="1139"/>
      <c r="AD17" s="1139"/>
      <c r="AE17" s="1162"/>
      <c r="AF17" s="1084"/>
      <c r="AG17" s="1094"/>
      <c r="AH17" s="1100"/>
      <c r="AI17" s="1106"/>
    </row>
    <row r="18" spans="1:35" ht="16.5" customHeight="1">
      <c r="A18" s="1115" t="s">
        <v>754</v>
      </c>
      <c r="B18" s="1119"/>
      <c r="C18" s="1124"/>
      <c r="D18" s="1133"/>
      <c r="E18" s="1140"/>
      <c r="F18" s="1140"/>
      <c r="G18" s="1140"/>
      <c r="H18" s="1140"/>
      <c r="I18" s="1140"/>
      <c r="J18" s="1147"/>
      <c r="K18" s="1133"/>
      <c r="L18" s="1140"/>
      <c r="M18" s="1140"/>
      <c r="N18" s="1140"/>
      <c r="O18" s="1140"/>
      <c r="P18" s="1140"/>
      <c r="Q18" s="1147"/>
      <c r="R18" s="1133"/>
      <c r="S18" s="1140"/>
      <c r="T18" s="1140"/>
      <c r="U18" s="1140"/>
      <c r="V18" s="1140"/>
      <c r="W18" s="1140"/>
      <c r="X18" s="1147"/>
      <c r="Y18" s="1133"/>
      <c r="Z18" s="1140"/>
      <c r="AA18" s="1140"/>
      <c r="AB18" s="1140"/>
      <c r="AC18" s="1140"/>
      <c r="AD18" s="1140"/>
      <c r="AE18" s="1163"/>
      <c r="AF18" s="1085">
        <f>SUM(AF7:AF15)</f>
        <v>1120</v>
      </c>
      <c r="AG18" s="1095">
        <f>AF18/4</f>
        <v>280</v>
      </c>
      <c r="AH18" s="1101">
        <v>7</v>
      </c>
      <c r="AI18" s="1108"/>
    </row>
    <row r="19" spans="1:35" ht="13.5" customHeight="1">
      <c r="A19" s="989" t="s">
        <v>649</v>
      </c>
      <c r="B19" s="1004" t="s">
        <v>763</v>
      </c>
      <c r="C19" s="1017"/>
      <c r="D19" s="1031"/>
      <c r="E19" s="1031"/>
      <c r="F19" s="1031"/>
      <c r="G19" s="1031"/>
      <c r="H19" s="1031"/>
      <c r="I19" s="1031"/>
      <c r="J19" s="1031"/>
      <c r="K19" s="1031"/>
      <c r="L19" s="1031"/>
      <c r="N19" s="1031"/>
      <c r="O19" s="1031"/>
      <c r="P19" s="1031"/>
      <c r="Q19" s="1031"/>
      <c r="R19" s="1031"/>
      <c r="S19" s="1031"/>
      <c r="T19" s="1031"/>
      <c r="U19" s="1031"/>
      <c r="V19" s="1031"/>
      <c r="W19" s="1031"/>
      <c r="X19" s="1031"/>
      <c r="Y19" s="1031"/>
      <c r="Z19" s="1031"/>
      <c r="AA19" s="1031"/>
      <c r="AB19" s="1031"/>
      <c r="AC19" s="1031"/>
      <c r="AD19" s="1031"/>
      <c r="AE19" s="1031"/>
      <c r="AF19" s="1086"/>
      <c r="AG19" s="1086"/>
      <c r="AH19" s="1086"/>
      <c r="AI19" s="1109"/>
    </row>
    <row r="20" spans="1:35" ht="16.5" customHeight="1">
      <c r="A20" s="990"/>
      <c r="B20" s="1120"/>
      <c r="C20" s="1125" t="s">
        <v>239</v>
      </c>
      <c r="D20" s="1125"/>
      <c r="E20" s="1125"/>
      <c r="F20" s="1125" t="s">
        <v>248</v>
      </c>
      <c r="G20" s="1125"/>
      <c r="H20" s="1125"/>
      <c r="I20" s="1125"/>
      <c r="L20" s="1033"/>
      <c r="M20" s="979"/>
      <c r="N20" s="1033"/>
      <c r="P20" s="1033"/>
      <c r="Q20" s="1033"/>
      <c r="R20" s="1033"/>
      <c r="S20" s="1033"/>
      <c r="T20" s="1033"/>
      <c r="U20" s="1033"/>
      <c r="V20" s="1033"/>
      <c r="W20" s="1033"/>
      <c r="X20" s="1033"/>
      <c r="Y20" s="1033"/>
      <c r="Z20" s="1033"/>
      <c r="AA20" s="1033"/>
      <c r="AC20" s="1033"/>
      <c r="AD20" s="1033"/>
      <c r="AE20" s="1033"/>
      <c r="AF20" s="1087"/>
      <c r="AG20" s="1087"/>
      <c r="AH20" s="1087"/>
      <c r="AI20" s="1110"/>
    </row>
    <row r="21" spans="1:35" ht="16.5" customHeight="1">
      <c r="A21" s="989"/>
      <c r="B21" s="1120" t="s">
        <v>715</v>
      </c>
      <c r="C21" s="1126" t="s">
        <v>786</v>
      </c>
      <c r="D21" s="1126"/>
      <c r="E21" s="1126"/>
      <c r="F21" s="1125" t="s">
        <v>790</v>
      </c>
      <c r="G21" s="1125"/>
      <c r="H21" s="1125"/>
      <c r="I21" s="1125"/>
      <c r="L21" s="1033"/>
      <c r="M21" s="979"/>
      <c r="N21" s="1033"/>
      <c r="P21" s="1033"/>
      <c r="Q21" s="1033"/>
      <c r="R21" s="1033"/>
      <c r="S21" s="1033"/>
      <c r="T21" s="1033"/>
      <c r="U21" s="1033"/>
      <c r="V21" s="1033"/>
      <c r="W21" s="1033"/>
      <c r="X21" s="1033"/>
      <c r="Y21" s="1033"/>
      <c r="Z21" s="1033"/>
      <c r="AA21" s="1066" t="s">
        <v>280</v>
      </c>
      <c r="AC21" s="1033"/>
      <c r="AD21" s="1033"/>
      <c r="AE21" s="1033"/>
      <c r="AF21" s="1087"/>
      <c r="AG21" s="1087"/>
      <c r="AH21" s="1087"/>
      <c r="AI21" s="1110"/>
    </row>
    <row r="22" spans="1:35" ht="16.5" customHeight="1">
      <c r="A22" s="991"/>
      <c r="B22" s="1120" t="s">
        <v>638</v>
      </c>
      <c r="C22" s="1126" t="s">
        <v>707</v>
      </c>
      <c r="D22" s="1126"/>
      <c r="E22" s="1126"/>
      <c r="F22" s="1125" t="s">
        <v>790</v>
      </c>
      <c r="G22" s="1125"/>
      <c r="H22" s="1125"/>
      <c r="I22" s="1125"/>
      <c r="J22" s="1033"/>
      <c r="K22" s="1033"/>
      <c r="L22" s="1033"/>
      <c r="M22" s="979"/>
      <c r="N22" s="1033"/>
      <c r="P22" s="1033"/>
      <c r="Q22" s="1033"/>
      <c r="R22" s="1033"/>
      <c r="S22" s="1033"/>
      <c r="T22" s="1033"/>
      <c r="U22" s="1033"/>
      <c r="V22" s="1033"/>
      <c r="W22" s="1033"/>
      <c r="X22" s="1033"/>
      <c r="Y22" s="1033"/>
      <c r="Z22" s="1033"/>
      <c r="AA22" s="979" t="s">
        <v>592</v>
      </c>
      <c r="AC22" s="1033"/>
      <c r="AD22" s="1033"/>
      <c r="AE22" s="1033"/>
      <c r="AF22" s="1087"/>
      <c r="AG22" s="1087"/>
      <c r="AH22" s="1087"/>
      <c r="AI22" s="1110"/>
    </row>
    <row r="23" spans="1:35" ht="16.5" customHeight="1">
      <c r="A23" s="991"/>
      <c r="B23" s="1120" t="s">
        <v>394</v>
      </c>
      <c r="C23" s="1126" t="s">
        <v>42</v>
      </c>
      <c r="D23" s="1126"/>
      <c r="E23" s="1126"/>
      <c r="F23" s="1125" t="s">
        <v>577</v>
      </c>
      <c r="G23" s="1125"/>
      <c r="H23" s="1125"/>
      <c r="I23" s="1125"/>
      <c r="J23" s="1033"/>
      <c r="K23" s="1033"/>
      <c r="L23" s="1149" t="s">
        <v>766</v>
      </c>
      <c r="M23" s="1151"/>
      <c r="N23" s="1151"/>
      <c r="O23" s="1151"/>
      <c r="P23" s="1151"/>
      <c r="Q23" s="1151"/>
      <c r="R23" s="1151"/>
      <c r="S23" s="1151"/>
      <c r="T23" s="1151"/>
      <c r="U23" s="1151"/>
      <c r="V23" s="1151"/>
      <c r="W23" s="1151"/>
      <c r="X23" s="1154"/>
      <c r="Y23" s="1033"/>
      <c r="Z23" s="1033"/>
      <c r="AA23" s="979" t="s">
        <v>795</v>
      </c>
      <c r="AC23" s="1033"/>
      <c r="AD23" s="1033"/>
      <c r="AE23" s="1033"/>
      <c r="AF23" s="1087"/>
      <c r="AG23" s="1087"/>
      <c r="AH23" s="1087"/>
      <c r="AI23" s="1110"/>
    </row>
    <row r="24" spans="1:35" ht="16.5" customHeight="1">
      <c r="A24" s="991"/>
      <c r="B24" s="1120" t="s">
        <v>764</v>
      </c>
      <c r="C24" s="1126" t="s">
        <v>787</v>
      </c>
      <c r="D24" s="1126"/>
      <c r="E24" s="1126"/>
      <c r="F24" s="1125" t="s">
        <v>80</v>
      </c>
      <c r="G24" s="1125"/>
      <c r="H24" s="1125"/>
      <c r="I24" s="1125"/>
      <c r="J24" s="1033"/>
      <c r="K24" s="1033"/>
      <c r="L24" s="1150" t="s">
        <v>510</v>
      </c>
      <c r="M24" s="1150"/>
      <c r="N24" s="1150"/>
      <c r="O24" s="1150"/>
      <c r="P24" s="1150"/>
      <c r="Q24" s="1152" t="s">
        <v>783</v>
      </c>
      <c r="R24" s="1153"/>
      <c r="S24" s="1153"/>
      <c r="T24" s="1153"/>
      <c r="U24" s="1153"/>
      <c r="V24" s="1153"/>
      <c r="W24" s="128"/>
      <c r="X24" s="1155"/>
      <c r="Z24" s="1033"/>
      <c r="AA24" s="1033"/>
      <c r="AB24" s="1033"/>
      <c r="AC24" s="1033"/>
      <c r="AD24" s="1033"/>
      <c r="AE24" s="1033"/>
      <c r="AF24" s="1087"/>
      <c r="AG24" s="1087"/>
      <c r="AH24" s="1087"/>
      <c r="AI24" s="1110"/>
    </row>
    <row r="25" spans="1:35" ht="16.5" customHeight="1">
      <c r="A25" s="992"/>
      <c r="B25" s="1006"/>
      <c r="C25" s="1006"/>
      <c r="D25" s="1032"/>
      <c r="E25" s="1032"/>
      <c r="F25" s="1032"/>
      <c r="G25" s="1032"/>
      <c r="H25" s="1032"/>
      <c r="I25" s="1032"/>
      <c r="J25" s="1032"/>
      <c r="K25" s="1032"/>
      <c r="L25" s="1032"/>
      <c r="M25" s="1032"/>
      <c r="N25" s="1032"/>
      <c r="O25" s="1006"/>
      <c r="P25" s="1032"/>
      <c r="Q25" s="1032"/>
      <c r="R25" s="1032"/>
      <c r="S25" s="1032"/>
      <c r="T25" s="1032"/>
      <c r="U25" s="1032"/>
      <c r="V25" s="1032"/>
      <c r="W25" s="1032"/>
      <c r="X25" s="1032"/>
      <c r="Y25" s="1032"/>
      <c r="Z25" s="1032"/>
      <c r="AA25" s="1032"/>
      <c r="AB25" s="1032"/>
      <c r="AC25" s="1032"/>
      <c r="AD25" s="1032"/>
      <c r="AE25" s="1032"/>
      <c r="AF25" s="1088"/>
      <c r="AG25" s="1088"/>
      <c r="AH25" s="1088"/>
      <c r="AI25" s="1111"/>
    </row>
    <row r="26" spans="1:35" ht="16.5" customHeight="1">
      <c r="A26" s="979"/>
      <c r="B26" s="979"/>
      <c r="C26" s="979"/>
      <c r="D26" s="1033"/>
      <c r="E26" s="1033"/>
      <c r="F26" s="1033"/>
      <c r="G26" s="1033"/>
      <c r="H26" s="1033"/>
      <c r="I26" s="1033"/>
      <c r="J26" s="1033"/>
      <c r="K26" s="1033"/>
      <c r="L26" s="1033"/>
      <c r="M26" s="1033"/>
      <c r="N26" s="1033"/>
      <c r="O26" s="979"/>
      <c r="P26" s="1033"/>
      <c r="Q26" s="1033"/>
      <c r="R26" s="1033"/>
      <c r="S26" s="1033"/>
      <c r="T26" s="1033"/>
      <c r="U26" s="1033"/>
      <c r="V26" s="1033"/>
      <c r="W26" s="1033"/>
      <c r="X26" s="1033"/>
      <c r="Y26" s="1033"/>
      <c r="Z26" s="1033"/>
      <c r="AA26" s="1033"/>
      <c r="AB26" s="1033"/>
      <c r="AC26" s="1033"/>
      <c r="AD26" s="1033"/>
      <c r="AE26" s="1033"/>
      <c r="AF26" s="1087"/>
      <c r="AG26" s="1087"/>
      <c r="AH26" s="1087"/>
      <c r="AI26" s="1087"/>
    </row>
    <row r="27" spans="1:35" ht="16.5" customHeight="1">
      <c r="A27" s="979" t="s">
        <v>452</v>
      </c>
      <c r="B27" s="979"/>
      <c r="C27" s="979"/>
      <c r="D27" s="1034"/>
      <c r="E27" s="1034"/>
      <c r="F27" s="1034"/>
      <c r="G27" s="1034"/>
      <c r="H27" s="1034"/>
      <c r="I27" s="1034"/>
      <c r="J27" s="1034"/>
      <c r="K27" s="1034"/>
      <c r="L27" s="1034"/>
      <c r="M27" s="1034"/>
      <c r="N27" s="1034"/>
      <c r="O27" s="1034"/>
      <c r="P27" s="1034"/>
      <c r="Q27" s="1034"/>
      <c r="R27" s="1034"/>
      <c r="S27" s="979"/>
      <c r="T27" s="979"/>
      <c r="U27" s="979"/>
      <c r="V27" s="979"/>
      <c r="W27" s="979"/>
      <c r="X27" s="979"/>
      <c r="Y27" s="979"/>
      <c r="Z27" s="979"/>
      <c r="AA27" s="979"/>
      <c r="AB27" s="979"/>
      <c r="AC27" s="979"/>
      <c r="AD27" s="979"/>
      <c r="AE27" s="979"/>
      <c r="AF27" s="979"/>
      <c r="AG27" s="979"/>
      <c r="AH27" s="979"/>
      <c r="AI27" s="979"/>
    </row>
    <row r="28" spans="1:35" ht="16.5" customHeight="1">
      <c r="A28" s="993" t="s">
        <v>624</v>
      </c>
      <c r="B28" s="979"/>
      <c r="C28" s="979"/>
      <c r="D28" s="1034"/>
      <c r="E28" s="1034"/>
      <c r="F28" s="1034"/>
      <c r="G28" s="1034"/>
      <c r="H28" s="1034"/>
      <c r="I28" s="1034"/>
      <c r="J28" s="1034"/>
      <c r="K28" s="1034"/>
      <c r="L28" s="1034"/>
      <c r="M28" s="1034"/>
      <c r="N28" s="1034"/>
      <c r="O28" s="1034"/>
      <c r="P28" s="1034"/>
      <c r="Q28" s="1034"/>
      <c r="R28" s="1034"/>
      <c r="S28" s="979"/>
      <c r="T28" s="979"/>
      <c r="U28" s="979"/>
      <c r="V28" s="979"/>
      <c r="W28" s="979"/>
      <c r="X28" s="979"/>
      <c r="Y28" s="979"/>
      <c r="Z28" s="979"/>
      <c r="AA28" s="979"/>
      <c r="AB28" s="979"/>
      <c r="AC28" s="979"/>
      <c r="AD28" s="979"/>
      <c r="AE28" s="979"/>
      <c r="AF28" s="979"/>
      <c r="AG28" s="979"/>
      <c r="AH28" s="979"/>
      <c r="AI28" s="979"/>
    </row>
    <row r="29" spans="1:35" ht="16.5" customHeight="1">
      <c r="A29" s="979" t="s">
        <v>340</v>
      </c>
      <c r="B29" s="994"/>
      <c r="C29" s="994"/>
      <c r="D29" s="1007"/>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79"/>
      <c r="AI29" s="979"/>
    </row>
    <row r="30" spans="1:35" ht="16.5" customHeight="1">
      <c r="A30" s="979" t="s">
        <v>755</v>
      </c>
      <c r="B30" s="994"/>
      <c r="C30" s="994"/>
      <c r="D30" s="1007"/>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79"/>
      <c r="AD30" s="979"/>
      <c r="AE30" s="979"/>
      <c r="AF30" s="979"/>
      <c r="AG30" s="979"/>
      <c r="AH30" s="979"/>
      <c r="AI30" s="979"/>
    </row>
    <row r="31" spans="1:35" ht="16.5" customHeight="1">
      <c r="A31" s="979" t="s">
        <v>229</v>
      </c>
      <c r="B31" s="994"/>
      <c r="C31" s="994"/>
      <c r="D31" s="1007"/>
      <c r="E31" s="979"/>
      <c r="F31" s="979"/>
      <c r="G31" s="979"/>
      <c r="H31" s="979"/>
      <c r="I31" s="979"/>
      <c r="J31" s="979"/>
      <c r="K31" s="979"/>
      <c r="L31" s="979"/>
      <c r="M31" s="979"/>
      <c r="N31" s="979"/>
      <c r="O31" s="979"/>
      <c r="P31" s="979"/>
      <c r="Q31" s="979"/>
      <c r="R31" s="979"/>
      <c r="S31" s="979"/>
      <c r="T31" s="979"/>
      <c r="U31" s="979"/>
      <c r="V31" s="979"/>
      <c r="W31" s="979"/>
      <c r="X31" s="979"/>
      <c r="Y31" s="979"/>
      <c r="Z31" s="979"/>
      <c r="AA31" s="979"/>
      <c r="AB31" s="979"/>
      <c r="AC31" s="979"/>
      <c r="AD31" s="979"/>
      <c r="AE31" s="979"/>
      <c r="AF31" s="979"/>
      <c r="AG31" s="979"/>
      <c r="AH31" s="979"/>
      <c r="AI31" s="979"/>
    </row>
    <row r="32" spans="1:35" ht="16.5" customHeight="1">
      <c r="A32" s="979" t="s">
        <v>107</v>
      </c>
      <c r="B32" s="994"/>
      <c r="C32" s="994"/>
      <c r="D32" s="1007"/>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row>
    <row r="33" spans="1:35" ht="16.5" customHeight="1">
      <c r="A33" s="979" t="s">
        <v>650</v>
      </c>
      <c r="B33" s="994"/>
      <c r="C33" s="994"/>
      <c r="D33" s="1007"/>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row>
    <row r="34" spans="1:35" ht="16.5" customHeight="1">
      <c r="A34" s="979" t="s">
        <v>581</v>
      </c>
      <c r="B34" s="994"/>
      <c r="C34" s="994"/>
      <c r="D34" s="1007"/>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c r="AD34" s="979"/>
      <c r="AE34" s="979"/>
      <c r="AF34" s="979"/>
      <c r="AG34" s="979"/>
      <c r="AH34" s="979"/>
      <c r="AI34" s="979"/>
    </row>
    <row r="35" spans="1:35" ht="16.5" customHeight="1">
      <c r="A35" s="979" t="s">
        <v>724</v>
      </c>
      <c r="B35" s="1007"/>
      <c r="C35" s="1007"/>
      <c r="D35" s="1007"/>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row>
    <row r="36" spans="1:35" ht="16.5" customHeight="1">
      <c r="A36" s="979" t="s">
        <v>756</v>
      </c>
      <c r="B36" s="1007"/>
      <c r="C36" s="1007"/>
      <c r="D36" s="1007"/>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row>
    <row r="37" spans="1:35" ht="16.5" customHeight="1">
      <c r="A37" s="979" t="s">
        <v>757</v>
      </c>
      <c r="B37" s="1007"/>
      <c r="C37" s="1007"/>
      <c r="D37" s="1007"/>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row>
    <row r="38" spans="1:35" ht="16.5" customHeight="1">
      <c r="A38" s="979" t="s">
        <v>110</v>
      </c>
      <c r="B38" s="1007"/>
      <c r="C38" s="1007"/>
      <c r="D38" s="1007"/>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row>
    <row r="39" spans="1:35" ht="16.5" customHeight="1">
      <c r="A39" s="979" t="s">
        <v>759</v>
      </c>
    </row>
    <row r="40" spans="1:35" ht="16.5" customHeight="1">
      <c r="A40" s="979" t="s">
        <v>760</v>
      </c>
    </row>
  </sheetData>
  <mergeCells count="31">
    <mergeCell ref="Y1:AE1"/>
    <mergeCell ref="AF1:AI1"/>
    <mergeCell ref="M2:S2"/>
    <mergeCell ref="T2:W2"/>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L23:X23"/>
    <mergeCell ref="C24:E24"/>
    <mergeCell ref="F24:I24"/>
    <mergeCell ref="L24:P24"/>
    <mergeCell ref="Q24:X24"/>
    <mergeCell ref="A4:A6"/>
    <mergeCell ref="B4:B6"/>
    <mergeCell ref="C4:C6"/>
    <mergeCell ref="AI4:AI6"/>
  </mergeCells>
  <phoneticPr fontId="12"/>
  <pageMargins left="0.52" right="0.19685039370078741" top="0.3" bottom="0.19685039370078741" header="0.55118110236220474" footer="0.19685039370078741"/>
  <pageSetup paperSize="9" scale="91" fitToWidth="1" fitToHeight="0" orientation="landscape" usePrinterDefaults="1" horizontalDpi="300" verticalDpi="300" r:id="rId1"/>
  <headerFooter alignWithMargins="0">
    <oddHeader>&amp;R付表の別添関係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0000"/>
  </sheetPr>
  <dimension ref="A2:AG128"/>
  <sheetViews>
    <sheetView view="pageBreakPreview" zoomScale="70" zoomScaleNormal="70" zoomScaleSheetLayoutView="70" workbookViewId="0">
      <selection activeCell="B1" sqref="B1"/>
    </sheetView>
  </sheetViews>
  <sheetFormatPr defaultRowHeight="20.25" customHeight="1"/>
  <cols>
    <col min="1" max="2" width="4.25" style="78" customWidth="1"/>
    <col min="3" max="3" width="40.83203125" style="77" customWidth="1"/>
    <col min="4" max="4" width="4.875" style="77" customWidth="1"/>
    <col min="5" max="5" width="57.1640625" style="77" customWidth="1"/>
    <col min="6" max="6" width="4.875" style="77" customWidth="1"/>
    <col min="7" max="7" width="19.625" style="237" customWidth="1"/>
    <col min="8" max="8" width="78" style="77" customWidth="1"/>
    <col min="9" max="32" width="4.875" style="77" customWidth="1"/>
    <col min="33" max="33" width="12" style="77" bestFit="1" customWidth="1"/>
    <col min="34" max="267" width="9" style="77" customWidth="1"/>
    <col min="268" max="268" width="4.25" style="77" customWidth="1"/>
    <col min="269" max="269" width="25" style="77" customWidth="1"/>
    <col min="270" max="270" width="41.625" style="77" customWidth="1"/>
    <col min="271" max="271" width="19.625" style="77" customWidth="1"/>
    <col min="272" max="272" width="33.875" style="77" customWidth="1"/>
    <col min="273" max="273" width="25" style="77" customWidth="1"/>
    <col min="274" max="274" width="13.625" style="77" customWidth="1"/>
    <col min="275" max="288" width="4.875" style="77" customWidth="1"/>
    <col min="289" max="289" width="12" style="77" bestFit="1" customWidth="1"/>
    <col min="290" max="523" width="9" style="77" customWidth="1"/>
    <col min="524" max="524" width="4.25" style="77" customWidth="1"/>
    <col min="525" max="525" width="25" style="77" customWidth="1"/>
    <col min="526" max="526" width="41.625" style="77" customWidth="1"/>
    <col min="527" max="527" width="19.625" style="77" customWidth="1"/>
    <col min="528" max="528" width="33.875" style="77" customWidth="1"/>
    <col min="529" max="529" width="25" style="77" customWidth="1"/>
    <col min="530" max="530" width="13.625" style="77" customWidth="1"/>
    <col min="531" max="544" width="4.875" style="77" customWidth="1"/>
    <col min="545" max="545" width="12" style="77" bestFit="1" customWidth="1"/>
    <col min="546" max="779" width="9" style="77" customWidth="1"/>
    <col min="780" max="780" width="4.25" style="77" customWidth="1"/>
    <col min="781" max="781" width="25" style="77" customWidth="1"/>
    <col min="782" max="782" width="41.625" style="77" customWidth="1"/>
    <col min="783" max="783" width="19.625" style="77" customWidth="1"/>
    <col min="784" max="784" width="33.875" style="77" customWidth="1"/>
    <col min="785" max="785" width="25" style="77" customWidth="1"/>
    <col min="786" max="786" width="13.625" style="77" customWidth="1"/>
    <col min="787" max="800" width="4.875" style="77" customWidth="1"/>
    <col min="801" max="801" width="12" style="77" bestFit="1" customWidth="1"/>
    <col min="802" max="1035" width="9" style="77" customWidth="1"/>
    <col min="1036" max="1036" width="4.25" style="77" customWidth="1"/>
    <col min="1037" max="1037" width="25" style="77" customWidth="1"/>
    <col min="1038" max="1038" width="41.625" style="77" customWidth="1"/>
    <col min="1039" max="1039" width="19.625" style="77" customWidth="1"/>
    <col min="1040" max="1040" width="33.875" style="77" customWidth="1"/>
    <col min="1041" max="1041" width="25" style="77" customWidth="1"/>
    <col min="1042" max="1042" width="13.625" style="77" customWidth="1"/>
    <col min="1043" max="1056" width="4.875" style="77" customWidth="1"/>
    <col min="1057" max="1057" width="12" style="77" bestFit="1" customWidth="1"/>
    <col min="1058" max="1291" width="9" style="77" customWidth="1"/>
    <col min="1292" max="1292" width="4.25" style="77" customWidth="1"/>
    <col min="1293" max="1293" width="25" style="77" customWidth="1"/>
    <col min="1294" max="1294" width="41.625" style="77" customWidth="1"/>
    <col min="1295" max="1295" width="19.625" style="77" customWidth="1"/>
    <col min="1296" max="1296" width="33.875" style="77" customWidth="1"/>
    <col min="1297" max="1297" width="25" style="77" customWidth="1"/>
    <col min="1298" max="1298" width="13.625" style="77" customWidth="1"/>
    <col min="1299" max="1312" width="4.875" style="77" customWidth="1"/>
    <col min="1313" max="1313" width="12" style="77" bestFit="1" customWidth="1"/>
    <col min="1314" max="1547" width="9" style="77" customWidth="1"/>
    <col min="1548" max="1548" width="4.25" style="77" customWidth="1"/>
    <col min="1549" max="1549" width="25" style="77" customWidth="1"/>
    <col min="1550" max="1550" width="41.625" style="77" customWidth="1"/>
    <col min="1551" max="1551" width="19.625" style="77" customWidth="1"/>
    <col min="1552" max="1552" width="33.875" style="77" customWidth="1"/>
    <col min="1553" max="1553" width="25" style="77" customWidth="1"/>
    <col min="1554" max="1554" width="13.625" style="77" customWidth="1"/>
    <col min="1555" max="1568" width="4.875" style="77" customWidth="1"/>
    <col min="1569" max="1569" width="12" style="77" bestFit="1" customWidth="1"/>
    <col min="1570" max="1803" width="9" style="77" customWidth="1"/>
    <col min="1804" max="1804" width="4.25" style="77" customWidth="1"/>
    <col min="1805" max="1805" width="25" style="77" customWidth="1"/>
    <col min="1806" max="1806" width="41.625" style="77" customWidth="1"/>
    <col min="1807" max="1807" width="19.625" style="77" customWidth="1"/>
    <col min="1808" max="1808" width="33.875" style="77" customWidth="1"/>
    <col min="1809" max="1809" width="25" style="77" customWidth="1"/>
    <col min="1810" max="1810" width="13.625" style="77" customWidth="1"/>
    <col min="1811" max="1824" width="4.875" style="77" customWidth="1"/>
    <col min="1825" max="1825" width="12" style="77" bestFit="1" customWidth="1"/>
    <col min="1826" max="2059" width="9" style="77" customWidth="1"/>
    <col min="2060" max="2060" width="4.25" style="77" customWidth="1"/>
    <col min="2061" max="2061" width="25" style="77" customWidth="1"/>
    <col min="2062" max="2062" width="41.625" style="77" customWidth="1"/>
    <col min="2063" max="2063" width="19.625" style="77" customWidth="1"/>
    <col min="2064" max="2064" width="33.875" style="77" customWidth="1"/>
    <col min="2065" max="2065" width="25" style="77" customWidth="1"/>
    <col min="2066" max="2066" width="13.625" style="77" customWidth="1"/>
    <col min="2067" max="2080" width="4.875" style="77" customWidth="1"/>
    <col min="2081" max="2081" width="12" style="77" bestFit="1" customWidth="1"/>
    <col min="2082" max="2315" width="9" style="77" customWidth="1"/>
    <col min="2316" max="2316" width="4.25" style="77" customWidth="1"/>
    <col min="2317" max="2317" width="25" style="77" customWidth="1"/>
    <col min="2318" max="2318" width="41.625" style="77" customWidth="1"/>
    <col min="2319" max="2319" width="19.625" style="77" customWidth="1"/>
    <col min="2320" max="2320" width="33.875" style="77" customWidth="1"/>
    <col min="2321" max="2321" width="25" style="77" customWidth="1"/>
    <col min="2322" max="2322" width="13.625" style="77" customWidth="1"/>
    <col min="2323" max="2336" width="4.875" style="77" customWidth="1"/>
    <col min="2337" max="2337" width="12" style="77" bestFit="1" customWidth="1"/>
    <col min="2338" max="2571" width="9" style="77" customWidth="1"/>
    <col min="2572" max="2572" width="4.25" style="77" customWidth="1"/>
    <col min="2573" max="2573" width="25" style="77" customWidth="1"/>
    <col min="2574" max="2574" width="41.625" style="77" customWidth="1"/>
    <col min="2575" max="2575" width="19.625" style="77" customWidth="1"/>
    <col min="2576" max="2576" width="33.875" style="77" customWidth="1"/>
    <col min="2577" max="2577" width="25" style="77" customWidth="1"/>
    <col min="2578" max="2578" width="13.625" style="77" customWidth="1"/>
    <col min="2579" max="2592" width="4.875" style="77" customWidth="1"/>
    <col min="2593" max="2593" width="12" style="77" bestFit="1" customWidth="1"/>
    <col min="2594" max="2827" width="9" style="77" customWidth="1"/>
    <col min="2828" max="2828" width="4.25" style="77" customWidth="1"/>
    <col min="2829" max="2829" width="25" style="77" customWidth="1"/>
    <col min="2830" max="2830" width="41.625" style="77" customWidth="1"/>
    <col min="2831" max="2831" width="19.625" style="77" customWidth="1"/>
    <col min="2832" max="2832" width="33.875" style="77" customWidth="1"/>
    <col min="2833" max="2833" width="25" style="77" customWidth="1"/>
    <col min="2834" max="2834" width="13.625" style="77" customWidth="1"/>
    <col min="2835" max="2848" width="4.875" style="77" customWidth="1"/>
    <col min="2849" max="2849" width="12" style="77" bestFit="1" customWidth="1"/>
    <col min="2850" max="3083" width="9" style="77" customWidth="1"/>
    <col min="3084" max="3084" width="4.25" style="77" customWidth="1"/>
    <col min="3085" max="3085" width="25" style="77" customWidth="1"/>
    <col min="3086" max="3086" width="41.625" style="77" customWidth="1"/>
    <col min="3087" max="3087" width="19.625" style="77" customWidth="1"/>
    <col min="3088" max="3088" width="33.875" style="77" customWidth="1"/>
    <col min="3089" max="3089" width="25" style="77" customWidth="1"/>
    <col min="3090" max="3090" width="13.625" style="77" customWidth="1"/>
    <col min="3091" max="3104" width="4.875" style="77" customWidth="1"/>
    <col min="3105" max="3105" width="12" style="77" bestFit="1" customWidth="1"/>
    <col min="3106" max="3339" width="9" style="77" customWidth="1"/>
    <col min="3340" max="3340" width="4.25" style="77" customWidth="1"/>
    <col min="3341" max="3341" width="25" style="77" customWidth="1"/>
    <col min="3342" max="3342" width="41.625" style="77" customWidth="1"/>
    <col min="3343" max="3343" width="19.625" style="77" customWidth="1"/>
    <col min="3344" max="3344" width="33.875" style="77" customWidth="1"/>
    <col min="3345" max="3345" width="25" style="77" customWidth="1"/>
    <col min="3346" max="3346" width="13.625" style="77" customWidth="1"/>
    <col min="3347" max="3360" width="4.875" style="77" customWidth="1"/>
    <col min="3361" max="3361" width="12" style="77" bestFit="1" customWidth="1"/>
    <col min="3362" max="3595" width="9" style="77" customWidth="1"/>
    <col min="3596" max="3596" width="4.25" style="77" customWidth="1"/>
    <col min="3597" max="3597" width="25" style="77" customWidth="1"/>
    <col min="3598" max="3598" width="41.625" style="77" customWidth="1"/>
    <col min="3599" max="3599" width="19.625" style="77" customWidth="1"/>
    <col min="3600" max="3600" width="33.875" style="77" customWidth="1"/>
    <col min="3601" max="3601" width="25" style="77" customWidth="1"/>
    <col min="3602" max="3602" width="13.625" style="77" customWidth="1"/>
    <col min="3603" max="3616" width="4.875" style="77" customWidth="1"/>
    <col min="3617" max="3617" width="12" style="77" bestFit="1" customWidth="1"/>
    <col min="3618" max="3851" width="9" style="77" customWidth="1"/>
    <col min="3852" max="3852" width="4.25" style="77" customWidth="1"/>
    <col min="3853" max="3853" width="25" style="77" customWidth="1"/>
    <col min="3854" max="3854" width="41.625" style="77" customWidth="1"/>
    <col min="3855" max="3855" width="19.625" style="77" customWidth="1"/>
    <col min="3856" max="3856" width="33.875" style="77" customWidth="1"/>
    <col min="3857" max="3857" width="25" style="77" customWidth="1"/>
    <col min="3858" max="3858" width="13.625" style="77" customWidth="1"/>
    <col min="3859" max="3872" width="4.875" style="77" customWidth="1"/>
    <col min="3873" max="3873" width="12" style="77" bestFit="1" customWidth="1"/>
    <col min="3874" max="4107" width="9" style="77" customWidth="1"/>
    <col min="4108" max="4108" width="4.25" style="77" customWidth="1"/>
    <col min="4109" max="4109" width="25" style="77" customWidth="1"/>
    <col min="4110" max="4110" width="41.625" style="77" customWidth="1"/>
    <col min="4111" max="4111" width="19.625" style="77" customWidth="1"/>
    <col min="4112" max="4112" width="33.875" style="77" customWidth="1"/>
    <col min="4113" max="4113" width="25" style="77" customWidth="1"/>
    <col min="4114" max="4114" width="13.625" style="77" customWidth="1"/>
    <col min="4115" max="4128" width="4.875" style="77" customWidth="1"/>
    <col min="4129" max="4129" width="12" style="77" bestFit="1" customWidth="1"/>
    <col min="4130" max="4363" width="9" style="77" customWidth="1"/>
    <col min="4364" max="4364" width="4.25" style="77" customWidth="1"/>
    <col min="4365" max="4365" width="25" style="77" customWidth="1"/>
    <col min="4366" max="4366" width="41.625" style="77" customWidth="1"/>
    <col min="4367" max="4367" width="19.625" style="77" customWidth="1"/>
    <col min="4368" max="4368" width="33.875" style="77" customWidth="1"/>
    <col min="4369" max="4369" width="25" style="77" customWidth="1"/>
    <col min="4370" max="4370" width="13.625" style="77" customWidth="1"/>
    <col min="4371" max="4384" width="4.875" style="77" customWidth="1"/>
    <col min="4385" max="4385" width="12" style="77" bestFit="1" customWidth="1"/>
    <col min="4386" max="4619" width="9" style="77" customWidth="1"/>
    <col min="4620" max="4620" width="4.25" style="77" customWidth="1"/>
    <col min="4621" max="4621" width="25" style="77" customWidth="1"/>
    <col min="4622" max="4622" width="41.625" style="77" customWidth="1"/>
    <col min="4623" max="4623" width="19.625" style="77" customWidth="1"/>
    <col min="4624" max="4624" width="33.875" style="77" customWidth="1"/>
    <col min="4625" max="4625" width="25" style="77" customWidth="1"/>
    <col min="4626" max="4626" width="13.625" style="77" customWidth="1"/>
    <col min="4627" max="4640" width="4.875" style="77" customWidth="1"/>
    <col min="4641" max="4641" width="12" style="77" bestFit="1" customWidth="1"/>
    <col min="4642" max="4875" width="9" style="77" customWidth="1"/>
    <col min="4876" max="4876" width="4.25" style="77" customWidth="1"/>
    <col min="4877" max="4877" width="25" style="77" customWidth="1"/>
    <col min="4878" max="4878" width="41.625" style="77" customWidth="1"/>
    <col min="4879" max="4879" width="19.625" style="77" customWidth="1"/>
    <col min="4880" max="4880" width="33.875" style="77" customWidth="1"/>
    <col min="4881" max="4881" width="25" style="77" customWidth="1"/>
    <col min="4882" max="4882" width="13.625" style="77" customWidth="1"/>
    <col min="4883" max="4896" width="4.875" style="77" customWidth="1"/>
    <col min="4897" max="4897" width="12" style="77" bestFit="1" customWidth="1"/>
    <col min="4898" max="5131" width="9" style="77" customWidth="1"/>
    <col min="5132" max="5132" width="4.25" style="77" customWidth="1"/>
    <col min="5133" max="5133" width="25" style="77" customWidth="1"/>
    <col min="5134" max="5134" width="41.625" style="77" customWidth="1"/>
    <col min="5135" max="5135" width="19.625" style="77" customWidth="1"/>
    <col min="5136" max="5136" width="33.875" style="77" customWidth="1"/>
    <col min="5137" max="5137" width="25" style="77" customWidth="1"/>
    <col min="5138" max="5138" width="13.625" style="77" customWidth="1"/>
    <col min="5139" max="5152" width="4.875" style="77" customWidth="1"/>
    <col min="5153" max="5153" width="12" style="77" bestFit="1" customWidth="1"/>
    <col min="5154" max="5387" width="9" style="77" customWidth="1"/>
    <col min="5388" max="5388" width="4.25" style="77" customWidth="1"/>
    <col min="5389" max="5389" width="25" style="77" customWidth="1"/>
    <col min="5390" max="5390" width="41.625" style="77" customWidth="1"/>
    <col min="5391" max="5391" width="19.625" style="77" customWidth="1"/>
    <col min="5392" max="5392" width="33.875" style="77" customWidth="1"/>
    <col min="5393" max="5393" width="25" style="77" customWidth="1"/>
    <col min="5394" max="5394" width="13.625" style="77" customWidth="1"/>
    <col min="5395" max="5408" width="4.875" style="77" customWidth="1"/>
    <col min="5409" max="5409" width="12" style="77" bestFit="1" customWidth="1"/>
    <col min="5410" max="5643" width="9" style="77" customWidth="1"/>
    <col min="5644" max="5644" width="4.25" style="77" customWidth="1"/>
    <col min="5645" max="5645" width="25" style="77" customWidth="1"/>
    <col min="5646" max="5646" width="41.625" style="77" customWidth="1"/>
    <col min="5647" max="5647" width="19.625" style="77" customWidth="1"/>
    <col min="5648" max="5648" width="33.875" style="77" customWidth="1"/>
    <col min="5649" max="5649" width="25" style="77" customWidth="1"/>
    <col min="5650" max="5650" width="13.625" style="77" customWidth="1"/>
    <col min="5651" max="5664" width="4.875" style="77" customWidth="1"/>
    <col min="5665" max="5665" width="12" style="77" bestFit="1" customWidth="1"/>
    <col min="5666" max="5899" width="9" style="77" customWidth="1"/>
    <col min="5900" max="5900" width="4.25" style="77" customWidth="1"/>
    <col min="5901" max="5901" width="25" style="77" customWidth="1"/>
    <col min="5902" max="5902" width="41.625" style="77" customWidth="1"/>
    <col min="5903" max="5903" width="19.625" style="77" customWidth="1"/>
    <col min="5904" max="5904" width="33.875" style="77" customWidth="1"/>
    <col min="5905" max="5905" width="25" style="77" customWidth="1"/>
    <col min="5906" max="5906" width="13.625" style="77" customWidth="1"/>
    <col min="5907" max="5920" width="4.875" style="77" customWidth="1"/>
    <col min="5921" max="5921" width="12" style="77" bestFit="1" customWidth="1"/>
    <col min="5922" max="6155" width="9" style="77" customWidth="1"/>
    <col min="6156" max="6156" width="4.25" style="77" customWidth="1"/>
    <col min="6157" max="6157" width="25" style="77" customWidth="1"/>
    <col min="6158" max="6158" width="41.625" style="77" customWidth="1"/>
    <col min="6159" max="6159" width="19.625" style="77" customWidth="1"/>
    <col min="6160" max="6160" width="33.875" style="77" customWidth="1"/>
    <col min="6161" max="6161" width="25" style="77" customWidth="1"/>
    <col min="6162" max="6162" width="13.625" style="77" customWidth="1"/>
    <col min="6163" max="6176" width="4.875" style="77" customWidth="1"/>
    <col min="6177" max="6177" width="12" style="77" bestFit="1" customWidth="1"/>
    <col min="6178" max="6411" width="9" style="77" customWidth="1"/>
    <col min="6412" max="6412" width="4.25" style="77" customWidth="1"/>
    <col min="6413" max="6413" width="25" style="77" customWidth="1"/>
    <col min="6414" max="6414" width="41.625" style="77" customWidth="1"/>
    <col min="6415" max="6415" width="19.625" style="77" customWidth="1"/>
    <col min="6416" max="6416" width="33.875" style="77" customWidth="1"/>
    <col min="6417" max="6417" width="25" style="77" customWidth="1"/>
    <col min="6418" max="6418" width="13.625" style="77" customWidth="1"/>
    <col min="6419" max="6432" width="4.875" style="77" customWidth="1"/>
    <col min="6433" max="6433" width="12" style="77" bestFit="1" customWidth="1"/>
    <col min="6434" max="6667" width="9" style="77" customWidth="1"/>
    <col min="6668" max="6668" width="4.25" style="77" customWidth="1"/>
    <col min="6669" max="6669" width="25" style="77" customWidth="1"/>
    <col min="6670" max="6670" width="41.625" style="77" customWidth="1"/>
    <col min="6671" max="6671" width="19.625" style="77" customWidth="1"/>
    <col min="6672" max="6672" width="33.875" style="77" customWidth="1"/>
    <col min="6673" max="6673" width="25" style="77" customWidth="1"/>
    <col min="6674" max="6674" width="13.625" style="77" customWidth="1"/>
    <col min="6675" max="6688" width="4.875" style="77" customWidth="1"/>
    <col min="6689" max="6689" width="12" style="77" bestFit="1" customWidth="1"/>
    <col min="6690" max="6923" width="9" style="77" customWidth="1"/>
    <col min="6924" max="6924" width="4.25" style="77" customWidth="1"/>
    <col min="6925" max="6925" width="25" style="77" customWidth="1"/>
    <col min="6926" max="6926" width="41.625" style="77" customWidth="1"/>
    <col min="6927" max="6927" width="19.625" style="77" customWidth="1"/>
    <col min="6928" max="6928" width="33.875" style="77" customWidth="1"/>
    <col min="6929" max="6929" width="25" style="77" customWidth="1"/>
    <col min="6930" max="6930" width="13.625" style="77" customWidth="1"/>
    <col min="6931" max="6944" width="4.875" style="77" customWidth="1"/>
    <col min="6945" max="6945" width="12" style="77" bestFit="1" customWidth="1"/>
    <col min="6946" max="7179" width="9" style="77" customWidth="1"/>
    <col min="7180" max="7180" width="4.25" style="77" customWidth="1"/>
    <col min="7181" max="7181" width="25" style="77" customWidth="1"/>
    <col min="7182" max="7182" width="41.625" style="77" customWidth="1"/>
    <col min="7183" max="7183" width="19.625" style="77" customWidth="1"/>
    <col min="7184" max="7184" width="33.875" style="77" customWidth="1"/>
    <col min="7185" max="7185" width="25" style="77" customWidth="1"/>
    <col min="7186" max="7186" width="13.625" style="77" customWidth="1"/>
    <col min="7187" max="7200" width="4.875" style="77" customWidth="1"/>
    <col min="7201" max="7201" width="12" style="77" bestFit="1" customWidth="1"/>
    <col min="7202" max="7435" width="9" style="77" customWidth="1"/>
    <col min="7436" max="7436" width="4.25" style="77" customWidth="1"/>
    <col min="7437" max="7437" width="25" style="77" customWidth="1"/>
    <col min="7438" max="7438" width="41.625" style="77" customWidth="1"/>
    <col min="7439" max="7439" width="19.625" style="77" customWidth="1"/>
    <col min="7440" max="7440" width="33.875" style="77" customWidth="1"/>
    <col min="7441" max="7441" width="25" style="77" customWidth="1"/>
    <col min="7442" max="7442" width="13.625" style="77" customWidth="1"/>
    <col min="7443" max="7456" width="4.875" style="77" customWidth="1"/>
    <col min="7457" max="7457" width="12" style="77" bestFit="1" customWidth="1"/>
    <col min="7458" max="7691" width="9" style="77" customWidth="1"/>
    <col min="7692" max="7692" width="4.25" style="77" customWidth="1"/>
    <col min="7693" max="7693" width="25" style="77" customWidth="1"/>
    <col min="7694" max="7694" width="41.625" style="77" customWidth="1"/>
    <col min="7695" max="7695" width="19.625" style="77" customWidth="1"/>
    <col min="7696" max="7696" width="33.875" style="77" customWidth="1"/>
    <col min="7697" max="7697" width="25" style="77" customWidth="1"/>
    <col min="7698" max="7698" width="13.625" style="77" customWidth="1"/>
    <col min="7699" max="7712" width="4.875" style="77" customWidth="1"/>
    <col min="7713" max="7713" width="12" style="77" bestFit="1" customWidth="1"/>
    <col min="7714" max="7947" width="9" style="77" customWidth="1"/>
    <col min="7948" max="7948" width="4.25" style="77" customWidth="1"/>
    <col min="7949" max="7949" width="25" style="77" customWidth="1"/>
    <col min="7950" max="7950" width="41.625" style="77" customWidth="1"/>
    <col min="7951" max="7951" width="19.625" style="77" customWidth="1"/>
    <col min="7952" max="7952" width="33.875" style="77" customWidth="1"/>
    <col min="7953" max="7953" width="25" style="77" customWidth="1"/>
    <col min="7954" max="7954" width="13.625" style="77" customWidth="1"/>
    <col min="7955" max="7968" width="4.875" style="77" customWidth="1"/>
    <col min="7969" max="7969" width="12" style="77" bestFit="1" customWidth="1"/>
    <col min="7970" max="8203" width="9" style="77" customWidth="1"/>
    <col min="8204" max="8204" width="4.25" style="77" customWidth="1"/>
    <col min="8205" max="8205" width="25" style="77" customWidth="1"/>
    <col min="8206" max="8206" width="41.625" style="77" customWidth="1"/>
    <col min="8207" max="8207" width="19.625" style="77" customWidth="1"/>
    <col min="8208" max="8208" width="33.875" style="77" customWidth="1"/>
    <col min="8209" max="8209" width="25" style="77" customWidth="1"/>
    <col min="8210" max="8210" width="13.625" style="77" customWidth="1"/>
    <col min="8211" max="8224" width="4.875" style="77" customWidth="1"/>
    <col min="8225" max="8225" width="12" style="77" bestFit="1" customWidth="1"/>
    <col min="8226" max="8459" width="9" style="77" customWidth="1"/>
    <col min="8460" max="8460" width="4.25" style="77" customWidth="1"/>
    <col min="8461" max="8461" width="25" style="77" customWidth="1"/>
    <col min="8462" max="8462" width="41.625" style="77" customWidth="1"/>
    <col min="8463" max="8463" width="19.625" style="77" customWidth="1"/>
    <col min="8464" max="8464" width="33.875" style="77" customWidth="1"/>
    <col min="8465" max="8465" width="25" style="77" customWidth="1"/>
    <col min="8466" max="8466" width="13.625" style="77" customWidth="1"/>
    <col min="8467" max="8480" width="4.875" style="77" customWidth="1"/>
    <col min="8481" max="8481" width="12" style="77" bestFit="1" customWidth="1"/>
    <col min="8482" max="8715" width="9" style="77" customWidth="1"/>
    <col min="8716" max="8716" width="4.25" style="77" customWidth="1"/>
    <col min="8717" max="8717" width="25" style="77" customWidth="1"/>
    <col min="8718" max="8718" width="41.625" style="77" customWidth="1"/>
    <col min="8719" max="8719" width="19.625" style="77" customWidth="1"/>
    <col min="8720" max="8720" width="33.875" style="77" customWidth="1"/>
    <col min="8721" max="8721" width="25" style="77" customWidth="1"/>
    <col min="8722" max="8722" width="13.625" style="77" customWidth="1"/>
    <col min="8723" max="8736" width="4.875" style="77" customWidth="1"/>
    <col min="8737" max="8737" width="12" style="77" bestFit="1" customWidth="1"/>
    <col min="8738" max="8971" width="9" style="77" customWidth="1"/>
    <col min="8972" max="8972" width="4.25" style="77" customWidth="1"/>
    <col min="8973" max="8973" width="25" style="77" customWidth="1"/>
    <col min="8974" max="8974" width="41.625" style="77" customWidth="1"/>
    <col min="8975" max="8975" width="19.625" style="77" customWidth="1"/>
    <col min="8976" max="8976" width="33.875" style="77" customWidth="1"/>
    <col min="8977" max="8977" width="25" style="77" customWidth="1"/>
    <col min="8978" max="8978" width="13.625" style="77" customWidth="1"/>
    <col min="8979" max="8992" width="4.875" style="77" customWidth="1"/>
    <col min="8993" max="8993" width="12" style="77" bestFit="1" customWidth="1"/>
    <col min="8994" max="9227" width="9" style="77" customWidth="1"/>
    <col min="9228" max="9228" width="4.25" style="77" customWidth="1"/>
    <col min="9229" max="9229" width="25" style="77" customWidth="1"/>
    <col min="9230" max="9230" width="41.625" style="77" customWidth="1"/>
    <col min="9231" max="9231" width="19.625" style="77" customWidth="1"/>
    <col min="9232" max="9232" width="33.875" style="77" customWidth="1"/>
    <col min="9233" max="9233" width="25" style="77" customWidth="1"/>
    <col min="9234" max="9234" width="13.625" style="77" customWidth="1"/>
    <col min="9235" max="9248" width="4.875" style="77" customWidth="1"/>
    <col min="9249" max="9249" width="12" style="77" bestFit="1" customWidth="1"/>
    <col min="9250" max="9483" width="9" style="77" customWidth="1"/>
    <col min="9484" max="9484" width="4.25" style="77" customWidth="1"/>
    <col min="9485" max="9485" width="25" style="77" customWidth="1"/>
    <col min="9486" max="9486" width="41.625" style="77" customWidth="1"/>
    <col min="9487" max="9487" width="19.625" style="77" customWidth="1"/>
    <col min="9488" max="9488" width="33.875" style="77" customWidth="1"/>
    <col min="9489" max="9489" width="25" style="77" customWidth="1"/>
    <col min="9490" max="9490" width="13.625" style="77" customWidth="1"/>
    <col min="9491" max="9504" width="4.875" style="77" customWidth="1"/>
    <col min="9505" max="9505" width="12" style="77" bestFit="1" customWidth="1"/>
    <col min="9506" max="9739" width="9" style="77" customWidth="1"/>
    <col min="9740" max="9740" width="4.25" style="77" customWidth="1"/>
    <col min="9741" max="9741" width="25" style="77" customWidth="1"/>
    <col min="9742" max="9742" width="41.625" style="77" customWidth="1"/>
    <col min="9743" max="9743" width="19.625" style="77" customWidth="1"/>
    <col min="9744" max="9744" width="33.875" style="77" customWidth="1"/>
    <col min="9745" max="9745" width="25" style="77" customWidth="1"/>
    <col min="9746" max="9746" width="13.625" style="77" customWidth="1"/>
    <col min="9747" max="9760" width="4.875" style="77" customWidth="1"/>
    <col min="9761" max="9761" width="12" style="77" bestFit="1" customWidth="1"/>
    <col min="9762" max="9995" width="9" style="77" customWidth="1"/>
    <col min="9996" max="9996" width="4.25" style="77" customWidth="1"/>
    <col min="9997" max="9997" width="25" style="77" customWidth="1"/>
    <col min="9998" max="9998" width="41.625" style="77" customWidth="1"/>
    <col min="9999" max="9999" width="19.625" style="77" customWidth="1"/>
    <col min="10000" max="10000" width="33.875" style="77" customWidth="1"/>
    <col min="10001" max="10001" width="25" style="77" customWidth="1"/>
    <col min="10002" max="10002" width="13.625" style="77" customWidth="1"/>
    <col min="10003" max="10016" width="4.875" style="77" customWidth="1"/>
    <col min="10017" max="10017" width="12" style="77" bestFit="1" customWidth="1"/>
    <col min="10018" max="10251" width="9" style="77" customWidth="1"/>
    <col min="10252" max="10252" width="4.25" style="77" customWidth="1"/>
    <col min="10253" max="10253" width="25" style="77" customWidth="1"/>
    <col min="10254" max="10254" width="41.625" style="77" customWidth="1"/>
    <col min="10255" max="10255" width="19.625" style="77" customWidth="1"/>
    <col min="10256" max="10256" width="33.875" style="77" customWidth="1"/>
    <col min="10257" max="10257" width="25" style="77" customWidth="1"/>
    <col min="10258" max="10258" width="13.625" style="77" customWidth="1"/>
    <col min="10259" max="10272" width="4.875" style="77" customWidth="1"/>
    <col min="10273" max="10273" width="12" style="77" bestFit="1" customWidth="1"/>
    <col min="10274" max="10507" width="9" style="77" customWidth="1"/>
    <col min="10508" max="10508" width="4.25" style="77" customWidth="1"/>
    <col min="10509" max="10509" width="25" style="77" customWidth="1"/>
    <col min="10510" max="10510" width="41.625" style="77" customWidth="1"/>
    <col min="10511" max="10511" width="19.625" style="77" customWidth="1"/>
    <col min="10512" max="10512" width="33.875" style="77" customWidth="1"/>
    <col min="10513" max="10513" width="25" style="77" customWidth="1"/>
    <col min="10514" max="10514" width="13.625" style="77" customWidth="1"/>
    <col min="10515" max="10528" width="4.875" style="77" customWidth="1"/>
    <col min="10529" max="10529" width="12" style="77" bestFit="1" customWidth="1"/>
    <col min="10530" max="10763" width="9" style="77" customWidth="1"/>
    <col min="10764" max="10764" width="4.25" style="77" customWidth="1"/>
    <col min="10765" max="10765" width="25" style="77" customWidth="1"/>
    <col min="10766" max="10766" width="41.625" style="77" customWidth="1"/>
    <col min="10767" max="10767" width="19.625" style="77" customWidth="1"/>
    <col min="10768" max="10768" width="33.875" style="77" customWidth="1"/>
    <col min="10769" max="10769" width="25" style="77" customWidth="1"/>
    <col min="10770" max="10770" width="13.625" style="77" customWidth="1"/>
    <col min="10771" max="10784" width="4.875" style="77" customWidth="1"/>
    <col min="10785" max="10785" width="12" style="77" bestFit="1" customWidth="1"/>
    <col min="10786" max="11019" width="9" style="77" customWidth="1"/>
    <col min="11020" max="11020" width="4.25" style="77" customWidth="1"/>
    <col min="11021" max="11021" width="25" style="77" customWidth="1"/>
    <col min="11022" max="11022" width="41.625" style="77" customWidth="1"/>
    <col min="11023" max="11023" width="19.625" style="77" customWidth="1"/>
    <col min="11024" max="11024" width="33.875" style="77" customWidth="1"/>
    <col min="11025" max="11025" width="25" style="77" customWidth="1"/>
    <col min="11026" max="11026" width="13.625" style="77" customWidth="1"/>
    <col min="11027" max="11040" width="4.875" style="77" customWidth="1"/>
    <col min="11041" max="11041" width="12" style="77" bestFit="1" customWidth="1"/>
    <col min="11042" max="11275" width="9" style="77" customWidth="1"/>
    <col min="11276" max="11276" width="4.25" style="77" customWidth="1"/>
    <col min="11277" max="11277" width="25" style="77" customWidth="1"/>
    <col min="11278" max="11278" width="41.625" style="77" customWidth="1"/>
    <col min="11279" max="11279" width="19.625" style="77" customWidth="1"/>
    <col min="11280" max="11280" width="33.875" style="77" customWidth="1"/>
    <col min="11281" max="11281" width="25" style="77" customWidth="1"/>
    <col min="11282" max="11282" width="13.625" style="77" customWidth="1"/>
    <col min="11283" max="11296" width="4.875" style="77" customWidth="1"/>
    <col min="11297" max="11297" width="12" style="77" bestFit="1" customWidth="1"/>
    <col min="11298" max="11531" width="9" style="77" customWidth="1"/>
    <col min="11532" max="11532" width="4.25" style="77" customWidth="1"/>
    <col min="11533" max="11533" width="25" style="77" customWidth="1"/>
    <col min="11534" max="11534" width="41.625" style="77" customWidth="1"/>
    <col min="11535" max="11535" width="19.625" style="77" customWidth="1"/>
    <col min="11536" max="11536" width="33.875" style="77" customWidth="1"/>
    <col min="11537" max="11537" width="25" style="77" customWidth="1"/>
    <col min="11538" max="11538" width="13.625" style="77" customWidth="1"/>
    <col min="11539" max="11552" width="4.875" style="77" customWidth="1"/>
    <col min="11553" max="11553" width="12" style="77" bestFit="1" customWidth="1"/>
    <col min="11554" max="11787" width="9" style="77" customWidth="1"/>
    <col min="11788" max="11788" width="4.25" style="77" customWidth="1"/>
    <col min="11789" max="11789" width="25" style="77" customWidth="1"/>
    <col min="11790" max="11790" width="41.625" style="77" customWidth="1"/>
    <col min="11791" max="11791" width="19.625" style="77" customWidth="1"/>
    <col min="11792" max="11792" width="33.875" style="77" customWidth="1"/>
    <col min="11793" max="11793" width="25" style="77" customWidth="1"/>
    <col min="11794" max="11794" width="13.625" style="77" customWidth="1"/>
    <col min="11795" max="11808" width="4.875" style="77" customWidth="1"/>
    <col min="11809" max="11809" width="12" style="77" bestFit="1" customWidth="1"/>
    <col min="11810" max="12043" width="9" style="77" customWidth="1"/>
    <col min="12044" max="12044" width="4.25" style="77" customWidth="1"/>
    <col min="12045" max="12045" width="25" style="77" customWidth="1"/>
    <col min="12046" max="12046" width="41.625" style="77" customWidth="1"/>
    <col min="12047" max="12047" width="19.625" style="77" customWidth="1"/>
    <col min="12048" max="12048" width="33.875" style="77" customWidth="1"/>
    <col min="12049" max="12049" width="25" style="77" customWidth="1"/>
    <col min="12050" max="12050" width="13.625" style="77" customWidth="1"/>
    <col min="12051" max="12064" width="4.875" style="77" customWidth="1"/>
    <col min="12065" max="12065" width="12" style="77" bestFit="1" customWidth="1"/>
    <col min="12066" max="12299" width="9" style="77" customWidth="1"/>
    <col min="12300" max="12300" width="4.25" style="77" customWidth="1"/>
    <col min="12301" max="12301" width="25" style="77" customWidth="1"/>
    <col min="12302" max="12302" width="41.625" style="77" customWidth="1"/>
    <col min="12303" max="12303" width="19.625" style="77" customWidth="1"/>
    <col min="12304" max="12304" width="33.875" style="77" customWidth="1"/>
    <col min="12305" max="12305" width="25" style="77" customWidth="1"/>
    <col min="12306" max="12306" width="13.625" style="77" customWidth="1"/>
    <col min="12307" max="12320" width="4.875" style="77" customWidth="1"/>
    <col min="12321" max="12321" width="12" style="77" bestFit="1" customWidth="1"/>
    <col min="12322" max="12555" width="9" style="77" customWidth="1"/>
    <col min="12556" max="12556" width="4.25" style="77" customWidth="1"/>
    <col min="12557" max="12557" width="25" style="77" customWidth="1"/>
    <col min="12558" max="12558" width="41.625" style="77" customWidth="1"/>
    <col min="12559" max="12559" width="19.625" style="77" customWidth="1"/>
    <col min="12560" max="12560" width="33.875" style="77" customWidth="1"/>
    <col min="12561" max="12561" width="25" style="77" customWidth="1"/>
    <col min="12562" max="12562" width="13.625" style="77" customWidth="1"/>
    <col min="12563" max="12576" width="4.875" style="77" customWidth="1"/>
    <col min="12577" max="12577" width="12" style="77" bestFit="1" customWidth="1"/>
    <col min="12578" max="12811" width="9" style="77" customWidth="1"/>
    <col min="12812" max="12812" width="4.25" style="77" customWidth="1"/>
    <col min="12813" max="12813" width="25" style="77" customWidth="1"/>
    <col min="12814" max="12814" width="41.625" style="77" customWidth="1"/>
    <col min="12815" max="12815" width="19.625" style="77" customWidth="1"/>
    <col min="12816" max="12816" width="33.875" style="77" customWidth="1"/>
    <col min="12817" max="12817" width="25" style="77" customWidth="1"/>
    <col min="12818" max="12818" width="13.625" style="77" customWidth="1"/>
    <col min="12819" max="12832" width="4.875" style="77" customWidth="1"/>
    <col min="12833" max="12833" width="12" style="77" bestFit="1" customWidth="1"/>
    <col min="12834" max="13067" width="9" style="77" customWidth="1"/>
    <col min="13068" max="13068" width="4.25" style="77" customWidth="1"/>
    <col min="13069" max="13069" width="25" style="77" customWidth="1"/>
    <col min="13070" max="13070" width="41.625" style="77" customWidth="1"/>
    <col min="13071" max="13071" width="19.625" style="77" customWidth="1"/>
    <col min="13072" max="13072" width="33.875" style="77" customWidth="1"/>
    <col min="13073" max="13073" width="25" style="77" customWidth="1"/>
    <col min="13074" max="13074" width="13.625" style="77" customWidth="1"/>
    <col min="13075" max="13088" width="4.875" style="77" customWidth="1"/>
    <col min="13089" max="13089" width="12" style="77" bestFit="1" customWidth="1"/>
    <col min="13090" max="13323" width="9" style="77" customWidth="1"/>
    <col min="13324" max="13324" width="4.25" style="77" customWidth="1"/>
    <col min="13325" max="13325" width="25" style="77" customWidth="1"/>
    <col min="13326" max="13326" width="41.625" style="77" customWidth="1"/>
    <col min="13327" max="13327" width="19.625" style="77" customWidth="1"/>
    <col min="13328" max="13328" width="33.875" style="77" customWidth="1"/>
    <col min="13329" max="13329" width="25" style="77" customWidth="1"/>
    <col min="13330" max="13330" width="13.625" style="77" customWidth="1"/>
    <col min="13331" max="13344" width="4.875" style="77" customWidth="1"/>
    <col min="13345" max="13345" width="12" style="77" bestFit="1" customWidth="1"/>
    <col min="13346" max="13579" width="9" style="77" customWidth="1"/>
    <col min="13580" max="13580" width="4.25" style="77" customWidth="1"/>
    <col min="13581" max="13581" width="25" style="77" customWidth="1"/>
    <col min="13582" max="13582" width="41.625" style="77" customWidth="1"/>
    <col min="13583" max="13583" width="19.625" style="77" customWidth="1"/>
    <col min="13584" max="13584" width="33.875" style="77" customWidth="1"/>
    <col min="13585" max="13585" width="25" style="77" customWidth="1"/>
    <col min="13586" max="13586" width="13.625" style="77" customWidth="1"/>
    <col min="13587" max="13600" width="4.875" style="77" customWidth="1"/>
    <col min="13601" max="13601" width="12" style="77" bestFit="1" customWidth="1"/>
    <col min="13602" max="13835" width="9" style="77" customWidth="1"/>
    <col min="13836" max="13836" width="4.25" style="77" customWidth="1"/>
    <col min="13837" max="13837" width="25" style="77" customWidth="1"/>
    <col min="13838" max="13838" width="41.625" style="77" customWidth="1"/>
    <col min="13839" max="13839" width="19.625" style="77" customWidth="1"/>
    <col min="13840" max="13840" width="33.875" style="77" customWidth="1"/>
    <col min="13841" max="13841" width="25" style="77" customWidth="1"/>
    <col min="13842" max="13842" width="13.625" style="77" customWidth="1"/>
    <col min="13843" max="13856" width="4.875" style="77" customWidth="1"/>
    <col min="13857" max="13857" width="12" style="77" bestFit="1" customWidth="1"/>
    <col min="13858" max="14091" width="9" style="77" customWidth="1"/>
    <col min="14092" max="14092" width="4.25" style="77" customWidth="1"/>
    <col min="14093" max="14093" width="25" style="77" customWidth="1"/>
    <col min="14094" max="14094" width="41.625" style="77" customWidth="1"/>
    <col min="14095" max="14095" width="19.625" style="77" customWidth="1"/>
    <col min="14096" max="14096" width="33.875" style="77" customWidth="1"/>
    <col min="14097" max="14097" width="25" style="77" customWidth="1"/>
    <col min="14098" max="14098" width="13.625" style="77" customWidth="1"/>
    <col min="14099" max="14112" width="4.875" style="77" customWidth="1"/>
    <col min="14113" max="14113" width="12" style="77" bestFit="1" customWidth="1"/>
    <col min="14114" max="14347" width="9" style="77" customWidth="1"/>
    <col min="14348" max="14348" width="4.25" style="77" customWidth="1"/>
    <col min="14349" max="14349" width="25" style="77" customWidth="1"/>
    <col min="14350" max="14350" width="41.625" style="77" customWidth="1"/>
    <col min="14351" max="14351" width="19.625" style="77" customWidth="1"/>
    <col min="14352" max="14352" width="33.875" style="77" customWidth="1"/>
    <col min="14353" max="14353" width="25" style="77" customWidth="1"/>
    <col min="14354" max="14354" width="13.625" style="77" customWidth="1"/>
    <col min="14355" max="14368" width="4.875" style="77" customWidth="1"/>
    <col min="14369" max="14369" width="12" style="77" bestFit="1" customWidth="1"/>
    <col min="14370" max="14603" width="9" style="77" customWidth="1"/>
    <col min="14604" max="14604" width="4.25" style="77" customWidth="1"/>
    <col min="14605" max="14605" width="25" style="77" customWidth="1"/>
    <col min="14606" max="14606" width="41.625" style="77" customWidth="1"/>
    <col min="14607" max="14607" width="19.625" style="77" customWidth="1"/>
    <col min="14608" max="14608" width="33.875" style="77" customWidth="1"/>
    <col min="14609" max="14609" width="25" style="77" customWidth="1"/>
    <col min="14610" max="14610" width="13.625" style="77" customWidth="1"/>
    <col min="14611" max="14624" width="4.875" style="77" customWidth="1"/>
    <col min="14625" max="14625" width="12" style="77" bestFit="1" customWidth="1"/>
    <col min="14626" max="14859" width="9" style="77" customWidth="1"/>
    <col min="14860" max="14860" width="4.25" style="77" customWidth="1"/>
    <col min="14861" max="14861" width="25" style="77" customWidth="1"/>
    <col min="14862" max="14862" width="41.625" style="77" customWidth="1"/>
    <col min="14863" max="14863" width="19.625" style="77" customWidth="1"/>
    <col min="14864" max="14864" width="33.875" style="77" customWidth="1"/>
    <col min="14865" max="14865" width="25" style="77" customWidth="1"/>
    <col min="14866" max="14866" width="13.625" style="77" customWidth="1"/>
    <col min="14867" max="14880" width="4.875" style="77" customWidth="1"/>
    <col min="14881" max="14881" width="12" style="77" bestFit="1" customWidth="1"/>
    <col min="14882" max="15115" width="9" style="77" customWidth="1"/>
    <col min="15116" max="15116" width="4.25" style="77" customWidth="1"/>
    <col min="15117" max="15117" width="25" style="77" customWidth="1"/>
    <col min="15118" max="15118" width="41.625" style="77" customWidth="1"/>
    <col min="15119" max="15119" width="19.625" style="77" customWidth="1"/>
    <col min="15120" max="15120" width="33.875" style="77" customWidth="1"/>
    <col min="15121" max="15121" width="25" style="77" customWidth="1"/>
    <col min="15122" max="15122" width="13.625" style="77" customWidth="1"/>
    <col min="15123" max="15136" width="4.875" style="77" customWidth="1"/>
    <col min="15137" max="15137" width="12" style="77" bestFit="1" customWidth="1"/>
    <col min="15138" max="15371" width="9" style="77" customWidth="1"/>
    <col min="15372" max="15372" width="4.25" style="77" customWidth="1"/>
    <col min="15373" max="15373" width="25" style="77" customWidth="1"/>
    <col min="15374" max="15374" width="41.625" style="77" customWidth="1"/>
    <col min="15375" max="15375" width="19.625" style="77" customWidth="1"/>
    <col min="15376" max="15376" width="33.875" style="77" customWidth="1"/>
    <col min="15377" max="15377" width="25" style="77" customWidth="1"/>
    <col min="15378" max="15378" width="13.625" style="77" customWidth="1"/>
    <col min="15379" max="15392" width="4.875" style="77" customWidth="1"/>
    <col min="15393" max="15393" width="12" style="77" bestFit="1" customWidth="1"/>
    <col min="15394" max="15627" width="9" style="77" customWidth="1"/>
    <col min="15628" max="15628" width="4.25" style="77" customWidth="1"/>
    <col min="15629" max="15629" width="25" style="77" customWidth="1"/>
    <col min="15630" max="15630" width="41.625" style="77" customWidth="1"/>
    <col min="15631" max="15631" width="19.625" style="77" customWidth="1"/>
    <col min="15632" max="15632" width="33.875" style="77" customWidth="1"/>
    <col min="15633" max="15633" width="25" style="77" customWidth="1"/>
    <col min="15634" max="15634" width="13.625" style="77" customWidth="1"/>
    <col min="15635" max="15648" width="4.875" style="77" customWidth="1"/>
    <col min="15649" max="15649" width="12" style="77" bestFit="1" customWidth="1"/>
    <col min="15650" max="15883" width="9" style="77" customWidth="1"/>
    <col min="15884" max="15884" width="4.25" style="77" customWidth="1"/>
    <col min="15885" max="15885" width="25" style="77" customWidth="1"/>
    <col min="15886" max="15886" width="41.625" style="77" customWidth="1"/>
    <col min="15887" max="15887" width="19.625" style="77" customWidth="1"/>
    <col min="15888" max="15888" width="33.875" style="77" customWidth="1"/>
    <col min="15889" max="15889" width="25" style="77" customWidth="1"/>
    <col min="15890" max="15890" width="13.625" style="77" customWidth="1"/>
    <col min="15891" max="15904" width="4.875" style="77" customWidth="1"/>
    <col min="15905" max="15905" width="12" style="77" bestFit="1" customWidth="1"/>
    <col min="15906" max="16139" width="9" style="77" customWidth="1"/>
    <col min="16140" max="16140" width="4.25" style="77" customWidth="1"/>
    <col min="16141" max="16141" width="25" style="77" customWidth="1"/>
    <col min="16142" max="16142" width="41.625" style="77" customWidth="1"/>
    <col min="16143" max="16143" width="19.625" style="77" customWidth="1"/>
    <col min="16144" max="16144" width="33.875" style="77" customWidth="1"/>
    <col min="16145" max="16145" width="25" style="77" customWidth="1"/>
    <col min="16146" max="16146" width="13.625" style="77" customWidth="1"/>
    <col min="16147" max="16160" width="4.875" style="77" customWidth="1"/>
    <col min="16161" max="16161" width="12" style="77" bestFit="1" customWidth="1"/>
    <col min="16162" max="16384" width="9" style="77" customWidth="1"/>
  </cols>
  <sheetData>
    <row r="2" spans="1:32" ht="20.25" customHeight="1">
      <c r="A2" s="241" t="s">
        <v>527</v>
      </c>
      <c r="B2" s="241"/>
      <c r="C2" s="266"/>
      <c r="D2" s="266"/>
      <c r="E2" s="266"/>
      <c r="F2" s="266"/>
      <c r="G2" s="289"/>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ht="20.25" customHeight="1">
      <c r="A3" s="242" t="s">
        <v>164</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4" spans="1:32" ht="20.25" customHeight="1">
      <c r="A4" s="119"/>
      <c r="B4" s="119"/>
      <c r="C4" s="266"/>
      <c r="D4" s="266"/>
      <c r="E4" s="266"/>
      <c r="F4" s="266"/>
      <c r="G4" s="289"/>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row>
    <row r="5" spans="1:32" ht="30" customHeight="1">
      <c r="A5" s="119"/>
      <c r="B5" s="119"/>
      <c r="C5" s="266"/>
      <c r="D5" s="266"/>
      <c r="E5" s="266"/>
      <c r="F5" s="266"/>
      <c r="G5" s="289"/>
      <c r="H5" s="266"/>
      <c r="I5" s="266"/>
      <c r="J5" s="119"/>
      <c r="K5" s="119"/>
      <c r="L5" s="119"/>
      <c r="M5" s="119"/>
      <c r="N5" s="119"/>
      <c r="O5" s="119"/>
      <c r="P5" s="119"/>
      <c r="Q5" s="119"/>
      <c r="R5" s="119"/>
      <c r="S5" s="173" t="s">
        <v>427</v>
      </c>
      <c r="T5" s="179"/>
      <c r="U5" s="179"/>
      <c r="V5" s="198"/>
      <c r="W5" s="374"/>
      <c r="X5" s="375"/>
      <c r="Y5" s="375"/>
      <c r="Z5" s="375"/>
      <c r="AA5" s="375"/>
      <c r="AB5" s="375"/>
      <c r="AC5" s="375"/>
      <c r="AD5" s="375"/>
      <c r="AE5" s="375"/>
      <c r="AF5" s="198"/>
    </row>
    <row r="6" spans="1:32" ht="20.25" customHeight="1">
      <c r="A6" s="119"/>
      <c r="B6" s="119"/>
      <c r="C6" s="266"/>
      <c r="D6" s="266"/>
      <c r="E6" s="266"/>
      <c r="F6" s="266"/>
      <c r="G6" s="289"/>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row>
    <row r="7" spans="1:32" ht="18" customHeight="1">
      <c r="A7" s="173" t="s">
        <v>141</v>
      </c>
      <c r="B7" s="179"/>
      <c r="C7" s="198"/>
      <c r="D7" s="173" t="s">
        <v>142</v>
      </c>
      <c r="E7" s="198"/>
      <c r="F7" s="286" t="s">
        <v>226</v>
      </c>
      <c r="G7" s="290"/>
      <c r="H7" s="173" t="s">
        <v>115</v>
      </c>
      <c r="I7" s="179"/>
      <c r="J7" s="179"/>
      <c r="K7" s="179"/>
      <c r="L7" s="179"/>
      <c r="M7" s="179"/>
      <c r="N7" s="179"/>
      <c r="O7" s="179"/>
      <c r="P7" s="179"/>
      <c r="Q7" s="179"/>
      <c r="R7" s="179"/>
      <c r="S7" s="179"/>
      <c r="T7" s="179"/>
      <c r="U7" s="179"/>
      <c r="V7" s="179"/>
      <c r="W7" s="179"/>
      <c r="X7" s="198"/>
      <c r="Y7" s="173" t="s">
        <v>435</v>
      </c>
      <c r="Z7" s="179"/>
      <c r="AA7" s="179"/>
      <c r="AB7" s="198"/>
      <c r="AC7" s="173" t="s">
        <v>145</v>
      </c>
      <c r="AD7" s="179"/>
      <c r="AE7" s="179"/>
      <c r="AF7" s="198"/>
    </row>
    <row r="8" spans="1:32" ht="18.75" customHeight="1">
      <c r="A8" s="175" t="s">
        <v>153</v>
      </c>
      <c r="B8" s="181"/>
      <c r="C8" s="194"/>
      <c r="D8" s="175"/>
      <c r="E8" s="279"/>
      <c r="F8" s="287"/>
      <c r="G8" s="291"/>
      <c r="H8" s="300" t="s">
        <v>307</v>
      </c>
      <c r="I8" s="248" t="s">
        <v>5</v>
      </c>
      <c r="J8" s="338" t="s">
        <v>416</v>
      </c>
      <c r="K8" s="184"/>
      <c r="L8" s="184"/>
      <c r="M8" s="248" t="s">
        <v>5</v>
      </c>
      <c r="N8" s="338" t="s">
        <v>346</v>
      </c>
      <c r="O8" s="184"/>
      <c r="P8" s="184"/>
      <c r="Q8" s="248" t="s">
        <v>5</v>
      </c>
      <c r="R8" s="338" t="s">
        <v>424</v>
      </c>
      <c r="S8" s="184"/>
      <c r="T8" s="184"/>
      <c r="U8" s="248" t="s">
        <v>5</v>
      </c>
      <c r="V8" s="338" t="s">
        <v>430</v>
      </c>
      <c r="W8" s="184"/>
      <c r="X8" s="376"/>
      <c r="Y8" s="387"/>
      <c r="Z8" s="396"/>
      <c r="AA8" s="396"/>
      <c r="AB8" s="400"/>
      <c r="AC8" s="387"/>
      <c r="AD8" s="396"/>
      <c r="AE8" s="396"/>
      <c r="AF8" s="400"/>
    </row>
    <row r="9" spans="1:32" s="77" customFormat="1" ht="18.75" customHeight="1">
      <c r="A9" s="176"/>
      <c r="B9" s="182"/>
      <c r="C9" s="195"/>
      <c r="D9" s="176"/>
      <c r="E9" s="280"/>
      <c r="F9" s="288"/>
      <c r="G9" s="292"/>
      <c r="H9" s="301"/>
      <c r="I9" s="323" t="s">
        <v>5</v>
      </c>
      <c r="J9" s="339" t="s">
        <v>63</v>
      </c>
      <c r="K9" s="349"/>
      <c r="L9" s="349"/>
      <c r="M9" s="361" t="s">
        <v>5</v>
      </c>
      <c r="N9" s="339" t="s">
        <v>94</v>
      </c>
      <c r="O9" s="349"/>
      <c r="P9" s="349"/>
      <c r="Q9" s="361" t="s">
        <v>5</v>
      </c>
      <c r="R9" s="339" t="s">
        <v>426</v>
      </c>
      <c r="S9" s="349"/>
      <c r="T9" s="349"/>
      <c r="U9" s="361" t="s">
        <v>5</v>
      </c>
      <c r="V9" s="339" t="s">
        <v>431</v>
      </c>
      <c r="W9" s="349"/>
      <c r="X9" s="377"/>
      <c r="Y9" s="388"/>
      <c r="Z9" s="397"/>
      <c r="AA9" s="397"/>
      <c r="AB9" s="401"/>
      <c r="AC9" s="388"/>
      <c r="AD9" s="397"/>
      <c r="AE9" s="397"/>
      <c r="AF9" s="401"/>
    </row>
    <row r="10" spans="1:32" s="238" customFormat="1" ht="18.75" customHeight="1">
      <c r="A10" s="243"/>
      <c r="B10" s="257"/>
      <c r="C10" s="267"/>
      <c r="D10" s="275"/>
      <c r="E10" s="281"/>
      <c r="F10" s="275"/>
      <c r="G10" s="293"/>
      <c r="H10" s="302" t="s">
        <v>502</v>
      </c>
      <c r="I10" s="324" t="s">
        <v>5</v>
      </c>
      <c r="J10" s="340" t="s">
        <v>147</v>
      </c>
      <c r="K10" s="340"/>
      <c r="L10" s="353"/>
      <c r="M10" s="362" t="s">
        <v>5</v>
      </c>
      <c r="N10" s="340" t="s">
        <v>422</v>
      </c>
      <c r="O10" s="340"/>
      <c r="P10" s="353"/>
      <c r="Q10" s="362" t="s">
        <v>5</v>
      </c>
      <c r="R10" s="373" t="s">
        <v>276</v>
      </c>
      <c r="S10" s="373"/>
      <c r="T10" s="373"/>
      <c r="U10" s="373"/>
      <c r="V10" s="373"/>
      <c r="W10" s="373"/>
      <c r="X10" s="378"/>
      <c r="Y10" s="389" t="s">
        <v>5</v>
      </c>
      <c r="Z10" s="398" t="s">
        <v>402</v>
      </c>
      <c r="AA10" s="398"/>
      <c r="AB10" s="402"/>
      <c r="AC10" s="389" t="s">
        <v>5</v>
      </c>
      <c r="AD10" s="398" t="s">
        <v>402</v>
      </c>
      <c r="AE10" s="398"/>
      <c r="AF10" s="402"/>
    </row>
    <row r="11" spans="1:32" s="238" customFormat="1" ht="19.5" customHeight="1">
      <c r="A11" s="244"/>
      <c r="B11" s="258"/>
      <c r="C11" s="268"/>
      <c r="D11" s="247"/>
      <c r="E11" s="282"/>
      <c r="F11" s="276"/>
      <c r="G11" s="294"/>
      <c r="H11" s="303" t="s">
        <v>801</v>
      </c>
      <c r="I11" s="325" t="s">
        <v>5</v>
      </c>
      <c r="J11" s="341" t="s">
        <v>482</v>
      </c>
      <c r="K11" s="350"/>
      <c r="L11" s="354"/>
      <c r="M11" s="363" t="s">
        <v>5</v>
      </c>
      <c r="N11" s="341" t="s">
        <v>411</v>
      </c>
      <c r="O11" s="363"/>
      <c r="P11" s="341"/>
      <c r="Q11" s="366"/>
      <c r="R11" s="366"/>
      <c r="S11" s="366"/>
      <c r="T11" s="366"/>
      <c r="U11" s="366"/>
      <c r="V11" s="366"/>
      <c r="W11" s="366"/>
      <c r="X11" s="379"/>
      <c r="Y11" s="356" t="s">
        <v>5</v>
      </c>
      <c r="Z11" s="399" t="s">
        <v>417</v>
      </c>
      <c r="AA11" s="391"/>
      <c r="AB11" s="403"/>
      <c r="AC11" s="356" t="s">
        <v>5</v>
      </c>
      <c r="AD11" s="399" t="s">
        <v>417</v>
      </c>
      <c r="AE11" s="391"/>
      <c r="AF11" s="403"/>
    </row>
    <row r="12" spans="1:32" s="238" customFormat="1" ht="19.5" customHeight="1">
      <c r="A12" s="244"/>
      <c r="B12" s="258"/>
      <c r="C12" s="268"/>
      <c r="D12" s="247"/>
      <c r="E12" s="282"/>
      <c r="F12" s="276"/>
      <c r="G12" s="294"/>
      <c r="H12" s="304" t="s">
        <v>802</v>
      </c>
      <c r="I12" s="326" t="s">
        <v>5</v>
      </c>
      <c r="J12" s="342" t="s">
        <v>482</v>
      </c>
      <c r="K12" s="351"/>
      <c r="L12" s="355"/>
      <c r="M12" s="357" t="s">
        <v>5</v>
      </c>
      <c r="N12" s="342" t="s">
        <v>411</v>
      </c>
      <c r="O12" s="357"/>
      <c r="P12" s="342"/>
      <c r="Q12" s="367"/>
      <c r="R12" s="367"/>
      <c r="S12" s="367"/>
      <c r="T12" s="367"/>
      <c r="U12" s="367"/>
      <c r="V12" s="367"/>
      <c r="W12" s="367"/>
      <c r="X12" s="380"/>
      <c r="Y12" s="356"/>
      <c r="Z12" s="399"/>
      <c r="AA12" s="391"/>
      <c r="AB12" s="403"/>
      <c r="AC12" s="356"/>
      <c r="AD12" s="399"/>
      <c r="AE12" s="391"/>
      <c r="AF12" s="403"/>
    </row>
    <row r="13" spans="1:32" s="238" customFormat="1" ht="18.75" customHeight="1">
      <c r="A13" s="244"/>
      <c r="B13" s="258"/>
      <c r="C13" s="269"/>
      <c r="D13" s="276"/>
      <c r="E13" s="282"/>
      <c r="F13" s="276"/>
      <c r="G13" s="295"/>
      <c r="H13" s="305" t="s">
        <v>217</v>
      </c>
      <c r="I13" s="245" t="s">
        <v>5</v>
      </c>
      <c r="J13" s="341" t="s">
        <v>147</v>
      </c>
      <c r="K13" s="350"/>
      <c r="L13" s="356" t="s">
        <v>5</v>
      </c>
      <c r="M13" s="341" t="s">
        <v>109</v>
      </c>
      <c r="N13" s="344"/>
      <c r="O13" s="344"/>
      <c r="P13" s="344"/>
      <c r="Q13" s="344"/>
      <c r="R13" s="344"/>
      <c r="S13" s="344"/>
      <c r="T13" s="344"/>
      <c r="U13" s="344"/>
      <c r="V13" s="344"/>
      <c r="W13" s="344"/>
      <c r="X13" s="381"/>
      <c r="Y13" s="390"/>
      <c r="Z13" s="391"/>
      <c r="AA13" s="391"/>
      <c r="AB13" s="403"/>
      <c r="AC13" s="390"/>
      <c r="AD13" s="391"/>
      <c r="AE13" s="391"/>
      <c r="AF13" s="403"/>
    </row>
    <row r="14" spans="1:32" s="238" customFormat="1" ht="18.75" customHeight="1">
      <c r="A14" s="244"/>
      <c r="B14" s="258"/>
      <c r="C14" s="269"/>
      <c r="D14" s="276"/>
      <c r="E14" s="282"/>
      <c r="F14" s="276"/>
      <c r="G14" s="295"/>
      <c r="H14" s="306" t="s">
        <v>432</v>
      </c>
      <c r="I14" s="327" t="s">
        <v>5</v>
      </c>
      <c r="J14" s="343" t="s">
        <v>407</v>
      </c>
      <c r="K14" s="343"/>
      <c r="L14" s="343"/>
      <c r="M14" s="327" t="s">
        <v>5</v>
      </c>
      <c r="N14" s="343" t="s">
        <v>101</v>
      </c>
      <c r="O14" s="343"/>
      <c r="P14" s="343"/>
      <c r="Q14" s="352"/>
      <c r="R14" s="352"/>
      <c r="S14" s="352"/>
      <c r="T14" s="352"/>
      <c r="U14" s="352"/>
      <c r="V14" s="352"/>
      <c r="W14" s="352"/>
      <c r="X14" s="382"/>
      <c r="Y14" s="390"/>
      <c r="Z14" s="391"/>
      <c r="AA14" s="391"/>
      <c r="AB14" s="403"/>
      <c r="AC14" s="390"/>
      <c r="AD14" s="391"/>
      <c r="AE14" s="391"/>
      <c r="AF14" s="403"/>
    </row>
    <row r="15" spans="1:32" s="238" customFormat="1" ht="18.75" customHeight="1">
      <c r="A15" s="244"/>
      <c r="B15" s="258"/>
      <c r="C15" s="269"/>
      <c r="D15" s="276"/>
      <c r="E15" s="282"/>
      <c r="F15" s="276"/>
      <c r="G15" s="295"/>
      <c r="H15" s="305"/>
      <c r="I15" s="328"/>
      <c r="J15" s="344"/>
      <c r="K15" s="344"/>
      <c r="L15" s="344"/>
      <c r="M15" s="328"/>
      <c r="N15" s="344"/>
      <c r="O15" s="344"/>
      <c r="P15" s="344"/>
      <c r="Q15" s="366"/>
      <c r="R15" s="366"/>
      <c r="S15" s="366"/>
      <c r="T15" s="366"/>
      <c r="U15" s="366"/>
      <c r="V15" s="366"/>
      <c r="W15" s="366"/>
      <c r="X15" s="379"/>
      <c r="Y15" s="390"/>
      <c r="Z15" s="391"/>
      <c r="AA15" s="391"/>
      <c r="AB15" s="403"/>
      <c r="AC15" s="390"/>
      <c r="AD15" s="391"/>
      <c r="AE15" s="391"/>
      <c r="AF15" s="403"/>
    </row>
    <row r="16" spans="1:32" s="238" customFormat="1" ht="18.75" customHeight="1">
      <c r="A16" s="244"/>
      <c r="B16" s="258"/>
      <c r="C16" s="269"/>
      <c r="D16" s="276"/>
      <c r="E16" s="282"/>
      <c r="F16" s="276"/>
      <c r="G16" s="295"/>
      <c r="H16" s="305" t="s">
        <v>538</v>
      </c>
      <c r="I16" s="329" t="s">
        <v>5</v>
      </c>
      <c r="J16" s="342" t="s">
        <v>147</v>
      </c>
      <c r="K16" s="342"/>
      <c r="L16" s="357" t="s">
        <v>5</v>
      </c>
      <c r="M16" s="342" t="s">
        <v>420</v>
      </c>
      <c r="N16" s="342"/>
      <c r="O16" s="358" t="s">
        <v>5</v>
      </c>
      <c r="P16" s="342" t="s">
        <v>299</v>
      </c>
      <c r="Q16" s="365"/>
      <c r="R16" s="358"/>
      <c r="S16" s="342"/>
      <c r="T16" s="365"/>
      <c r="U16" s="358"/>
      <c r="V16" s="342"/>
      <c r="W16" s="365"/>
      <c r="X16" s="379"/>
      <c r="Y16" s="390"/>
      <c r="Z16" s="391"/>
      <c r="AA16" s="391"/>
      <c r="AB16" s="403"/>
      <c r="AC16" s="390"/>
      <c r="AD16" s="391"/>
      <c r="AE16" s="391"/>
      <c r="AF16" s="403"/>
    </row>
    <row r="17" spans="1:32" s="238" customFormat="1" ht="18.75" customHeight="1">
      <c r="A17" s="244"/>
      <c r="B17" s="258"/>
      <c r="C17" s="269"/>
      <c r="D17" s="276"/>
      <c r="E17" s="282"/>
      <c r="F17" s="276"/>
      <c r="G17" s="295"/>
      <c r="H17" s="307" t="s">
        <v>119</v>
      </c>
      <c r="I17" s="329" t="s">
        <v>5</v>
      </c>
      <c r="J17" s="342" t="s">
        <v>147</v>
      </c>
      <c r="K17" s="351"/>
      <c r="L17" s="356" t="s">
        <v>5</v>
      </c>
      <c r="M17" s="342" t="s">
        <v>109</v>
      </c>
      <c r="N17" s="365"/>
      <c r="O17" s="365"/>
      <c r="P17" s="365"/>
      <c r="Q17" s="365"/>
      <c r="R17" s="365"/>
      <c r="S17" s="365"/>
      <c r="T17" s="365"/>
      <c r="U17" s="365"/>
      <c r="V17" s="365"/>
      <c r="W17" s="365"/>
      <c r="X17" s="383"/>
      <c r="Y17" s="390"/>
      <c r="Z17" s="391"/>
      <c r="AA17" s="391"/>
      <c r="AB17" s="403"/>
      <c r="AC17" s="390"/>
      <c r="AD17" s="391"/>
      <c r="AE17" s="391"/>
      <c r="AF17" s="403"/>
    </row>
    <row r="18" spans="1:32" s="238" customFormat="1" ht="18.75" customHeight="1">
      <c r="A18" s="244"/>
      <c r="B18" s="258"/>
      <c r="C18" s="269"/>
      <c r="D18" s="276"/>
      <c r="E18" s="282"/>
      <c r="F18" s="276"/>
      <c r="G18" s="295"/>
      <c r="H18" s="307" t="s">
        <v>522</v>
      </c>
      <c r="I18" s="329" t="s">
        <v>5</v>
      </c>
      <c r="J18" s="342" t="s">
        <v>147</v>
      </c>
      <c r="K18" s="342"/>
      <c r="L18" s="357" t="s">
        <v>5</v>
      </c>
      <c r="M18" s="342" t="s">
        <v>420</v>
      </c>
      <c r="N18" s="342"/>
      <c r="O18" s="358" t="s">
        <v>5</v>
      </c>
      <c r="P18" s="342" t="s">
        <v>299</v>
      </c>
      <c r="Q18" s="365"/>
      <c r="R18" s="358" t="s">
        <v>5</v>
      </c>
      <c r="S18" s="342" t="s">
        <v>11</v>
      </c>
      <c r="T18" s="365"/>
      <c r="U18" s="365"/>
      <c r="V18" s="365"/>
      <c r="W18" s="365"/>
      <c r="X18" s="383"/>
      <c r="Y18" s="390"/>
      <c r="Z18" s="391"/>
      <c r="AA18" s="391"/>
      <c r="AB18" s="403"/>
      <c r="AC18" s="390"/>
      <c r="AD18" s="391"/>
      <c r="AE18" s="391"/>
      <c r="AF18" s="403"/>
    </row>
    <row r="19" spans="1:32" s="238" customFormat="1" ht="18.75" customHeight="1">
      <c r="A19" s="245" t="s">
        <v>5</v>
      </c>
      <c r="B19" s="258">
        <v>73</v>
      </c>
      <c r="C19" s="269" t="s">
        <v>23</v>
      </c>
      <c r="D19" s="245" t="s">
        <v>5</v>
      </c>
      <c r="E19" s="282" t="s">
        <v>515</v>
      </c>
      <c r="F19" s="276"/>
      <c r="G19" s="295"/>
      <c r="H19" s="307" t="s">
        <v>523</v>
      </c>
      <c r="I19" s="326" t="s">
        <v>5</v>
      </c>
      <c r="J19" s="342" t="s">
        <v>147</v>
      </c>
      <c r="K19" s="351"/>
      <c r="L19" s="357" t="s">
        <v>5</v>
      </c>
      <c r="M19" s="342" t="s">
        <v>109</v>
      </c>
      <c r="N19" s="365"/>
      <c r="O19" s="365"/>
      <c r="P19" s="365"/>
      <c r="Q19" s="365"/>
      <c r="R19" s="365"/>
      <c r="S19" s="365"/>
      <c r="T19" s="365"/>
      <c r="U19" s="365"/>
      <c r="V19" s="365"/>
      <c r="W19" s="365"/>
      <c r="X19" s="383"/>
      <c r="Y19" s="390"/>
      <c r="Z19" s="391"/>
      <c r="AA19" s="391"/>
      <c r="AB19" s="403"/>
      <c r="AC19" s="390"/>
      <c r="AD19" s="391"/>
      <c r="AE19" s="391"/>
      <c r="AF19" s="403"/>
    </row>
    <row r="20" spans="1:32" s="238" customFormat="1" ht="18.75" customHeight="1">
      <c r="A20" s="244"/>
      <c r="B20" s="258"/>
      <c r="C20" s="269"/>
      <c r="D20" s="245" t="s">
        <v>5</v>
      </c>
      <c r="E20" s="282" t="s">
        <v>256</v>
      </c>
      <c r="F20" s="276"/>
      <c r="G20" s="295"/>
      <c r="H20" s="307" t="s">
        <v>511</v>
      </c>
      <c r="I20" s="326" t="s">
        <v>5</v>
      </c>
      <c r="J20" s="342" t="s">
        <v>147</v>
      </c>
      <c r="K20" s="351"/>
      <c r="L20" s="357" t="s">
        <v>5</v>
      </c>
      <c r="M20" s="342" t="s">
        <v>109</v>
      </c>
      <c r="N20" s="365"/>
      <c r="O20" s="365"/>
      <c r="P20" s="365"/>
      <c r="Q20" s="365"/>
      <c r="R20" s="365"/>
      <c r="S20" s="365"/>
      <c r="T20" s="365"/>
      <c r="U20" s="365"/>
      <c r="V20" s="365"/>
      <c r="W20" s="365"/>
      <c r="X20" s="383"/>
      <c r="Y20" s="390"/>
      <c r="Z20" s="391"/>
      <c r="AA20" s="391"/>
      <c r="AB20" s="403"/>
      <c r="AC20" s="390"/>
      <c r="AD20" s="391"/>
      <c r="AE20" s="391"/>
      <c r="AF20" s="403"/>
    </row>
    <row r="21" spans="1:32" s="238" customFormat="1" ht="18.75" customHeight="1">
      <c r="A21" s="244"/>
      <c r="B21" s="258"/>
      <c r="C21" s="269"/>
      <c r="D21" s="276"/>
      <c r="E21" s="282" t="s">
        <v>516</v>
      </c>
      <c r="F21" s="276"/>
      <c r="G21" s="295"/>
      <c r="H21" s="307" t="s">
        <v>512</v>
      </c>
      <c r="I21" s="326" t="s">
        <v>5</v>
      </c>
      <c r="J21" s="342" t="s">
        <v>147</v>
      </c>
      <c r="K21" s="351"/>
      <c r="L21" s="357" t="s">
        <v>5</v>
      </c>
      <c r="M21" s="342" t="s">
        <v>805</v>
      </c>
      <c r="N21" s="342"/>
      <c r="O21" s="358" t="s">
        <v>5</v>
      </c>
      <c r="P21" s="345" t="s">
        <v>807</v>
      </c>
      <c r="Q21" s="342"/>
      <c r="R21" s="342"/>
      <c r="S21" s="351"/>
      <c r="T21" s="342"/>
      <c r="U21" s="351"/>
      <c r="V21" s="351"/>
      <c r="W21" s="351"/>
      <c r="X21" s="384"/>
      <c r="Y21" s="390"/>
      <c r="Z21" s="391"/>
      <c r="AA21" s="391"/>
      <c r="AB21" s="403"/>
      <c r="AC21" s="390"/>
      <c r="AD21" s="391"/>
      <c r="AE21" s="391"/>
      <c r="AF21" s="403"/>
    </row>
    <row r="22" spans="1:32" s="238" customFormat="1" ht="18.75" customHeight="1">
      <c r="A22" s="244"/>
      <c r="B22" s="258"/>
      <c r="C22" s="269"/>
      <c r="D22" s="276"/>
      <c r="E22" s="282"/>
      <c r="F22" s="276"/>
      <c r="G22" s="295"/>
      <c r="H22" s="308" t="s">
        <v>93</v>
      </c>
      <c r="I22" s="326" t="s">
        <v>5</v>
      </c>
      <c r="J22" s="342" t="s">
        <v>147</v>
      </c>
      <c r="K22" s="351"/>
      <c r="L22" s="357" t="s">
        <v>5</v>
      </c>
      <c r="M22" s="342" t="s">
        <v>109</v>
      </c>
      <c r="N22" s="365"/>
      <c r="O22" s="365"/>
      <c r="P22" s="365"/>
      <c r="Q22" s="365"/>
      <c r="R22" s="365"/>
      <c r="S22" s="365"/>
      <c r="T22" s="365"/>
      <c r="U22" s="365"/>
      <c r="V22" s="365"/>
      <c r="W22" s="365"/>
      <c r="X22" s="383"/>
      <c r="Y22" s="390"/>
      <c r="Z22" s="391"/>
      <c r="AA22" s="391"/>
      <c r="AB22" s="403"/>
      <c r="AC22" s="390"/>
      <c r="AD22" s="391"/>
      <c r="AE22" s="391"/>
      <c r="AF22" s="403"/>
    </row>
    <row r="23" spans="1:32" s="238" customFormat="1" ht="18.75" customHeight="1">
      <c r="A23" s="244"/>
      <c r="B23" s="258"/>
      <c r="C23" s="269"/>
      <c r="D23" s="276"/>
      <c r="E23" s="282"/>
      <c r="F23" s="276"/>
      <c r="G23" s="295"/>
      <c r="H23" s="309" t="s">
        <v>803</v>
      </c>
      <c r="I23" s="326" t="s">
        <v>5</v>
      </c>
      <c r="J23" s="342" t="s">
        <v>147</v>
      </c>
      <c r="K23" s="342"/>
      <c r="L23" s="357" t="s">
        <v>5</v>
      </c>
      <c r="M23" s="342" t="s">
        <v>420</v>
      </c>
      <c r="N23" s="342"/>
      <c r="O23" s="357" t="s">
        <v>5</v>
      </c>
      <c r="P23" s="342" t="s">
        <v>299</v>
      </c>
      <c r="Q23" s="367"/>
      <c r="R23" s="367"/>
      <c r="S23" s="367"/>
      <c r="T23" s="367"/>
      <c r="U23" s="370"/>
      <c r="V23" s="370"/>
      <c r="W23" s="370"/>
      <c r="X23" s="385"/>
      <c r="Y23" s="390"/>
      <c r="Z23" s="391"/>
      <c r="AA23" s="391"/>
      <c r="AB23" s="403"/>
      <c r="AC23" s="390"/>
      <c r="AD23" s="391"/>
      <c r="AE23" s="391"/>
      <c r="AF23" s="403"/>
    </row>
    <row r="24" spans="1:32" s="238" customFormat="1" ht="18.75" customHeight="1">
      <c r="A24" s="244"/>
      <c r="B24" s="258"/>
      <c r="C24" s="269"/>
      <c r="D24" s="276"/>
      <c r="E24" s="282"/>
      <c r="F24" s="276"/>
      <c r="G24" s="295"/>
      <c r="H24" s="307" t="s">
        <v>116</v>
      </c>
      <c r="I24" s="326" t="s">
        <v>5</v>
      </c>
      <c r="J24" s="342" t="s">
        <v>147</v>
      </c>
      <c r="K24" s="342"/>
      <c r="L24" s="357" t="s">
        <v>5</v>
      </c>
      <c r="M24" s="342" t="s">
        <v>185</v>
      </c>
      <c r="N24" s="342"/>
      <c r="O24" s="357" t="s">
        <v>5</v>
      </c>
      <c r="P24" s="342" t="s">
        <v>311</v>
      </c>
      <c r="Q24" s="365"/>
      <c r="R24" s="357" t="s">
        <v>5</v>
      </c>
      <c r="S24" s="342" t="s">
        <v>493</v>
      </c>
      <c r="T24" s="365"/>
      <c r="U24" s="365"/>
      <c r="V24" s="365"/>
      <c r="W24" s="365"/>
      <c r="X24" s="383"/>
      <c r="Y24" s="390"/>
      <c r="Z24" s="391"/>
      <c r="AA24" s="391"/>
      <c r="AB24" s="403"/>
      <c r="AC24" s="390"/>
      <c r="AD24" s="391"/>
      <c r="AE24" s="391"/>
      <c r="AF24" s="403"/>
    </row>
    <row r="25" spans="1:32" s="238" customFormat="1" ht="18.75" customHeight="1">
      <c r="A25" s="244"/>
      <c r="B25" s="258"/>
      <c r="C25" s="268"/>
      <c r="D25" s="247"/>
      <c r="E25" s="282"/>
      <c r="F25" s="276"/>
      <c r="G25" s="294"/>
      <c r="H25" s="308" t="s">
        <v>804</v>
      </c>
      <c r="I25" s="326" t="s">
        <v>5</v>
      </c>
      <c r="J25" s="342" t="s">
        <v>147</v>
      </c>
      <c r="K25" s="342"/>
      <c r="L25" s="357" t="s">
        <v>5</v>
      </c>
      <c r="M25" s="342" t="s">
        <v>185</v>
      </c>
      <c r="N25" s="342"/>
      <c r="O25" s="357" t="s">
        <v>5</v>
      </c>
      <c r="P25" s="342" t="s">
        <v>311</v>
      </c>
      <c r="Q25" s="342"/>
      <c r="R25" s="357" t="s">
        <v>5</v>
      </c>
      <c r="S25" s="342" t="s">
        <v>428</v>
      </c>
      <c r="T25" s="342"/>
      <c r="U25" s="367"/>
      <c r="V25" s="367"/>
      <c r="W25" s="367"/>
      <c r="X25" s="380"/>
      <c r="Y25" s="391"/>
      <c r="Z25" s="391"/>
      <c r="AA25" s="391"/>
      <c r="AB25" s="403"/>
      <c r="AC25" s="390"/>
      <c r="AD25" s="391"/>
      <c r="AE25" s="391"/>
      <c r="AF25" s="403"/>
    </row>
    <row r="26" spans="1:32" s="238" customFormat="1" ht="18.75" customHeight="1">
      <c r="A26" s="244"/>
      <c r="B26" s="258"/>
      <c r="C26" s="268"/>
      <c r="D26" s="247"/>
      <c r="E26" s="282"/>
      <c r="F26" s="276"/>
      <c r="G26" s="294"/>
      <c r="H26" s="306" t="s">
        <v>776</v>
      </c>
      <c r="I26" s="329" t="s">
        <v>5</v>
      </c>
      <c r="J26" s="345" t="s">
        <v>147</v>
      </c>
      <c r="K26" s="345"/>
      <c r="L26" s="358" t="s">
        <v>5</v>
      </c>
      <c r="M26" s="345" t="s">
        <v>420</v>
      </c>
      <c r="N26" s="345"/>
      <c r="O26" s="358" t="s">
        <v>5</v>
      </c>
      <c r="P26" s="345" t="s">
        <v>299</v>
      </c>
      <c r="Q26" s="345"/>
      <c r="R26" s="358"/>
      <c r="S26" s="345"/>
      <c r="T26" s="345"/>
      <c r="U26" s="370"/>
      <c r="V26" s="370"/>
      <c r="W26" s="370"/>
      <c r="X26" s="385"/>
      <c r="Y26" s="391"/>
      <c r="Z26" s="391"/>
      <c r="AA26" s="391"/>
      <c r="AB26" s="403"/>
      <c r="AC26" s="390"/>
      <c r="AD26" s="391"/>
      <c r="AE26" s="391"/>
      <c r="AF26" s="403"/>
    </row>
    <row r="27" spans="1:32" s="238" customFormat="1" ht="19.5" customHeight="1">
      <c r="A27" s="246"/>
      <c r="B27" s="259"/>
      <c r="C27" s="270"/>
      <c r="D27" s="254"/>
      <c r="E27" s="283"/>
      <c r="F27" s="277"/>
      <c r="G27" s="296"/>
      <c r="H27" s="310" t="s">
        <v>800</v>
      </c>
      <c r="I27" s="330" t="s">
        <v>5</v>
      </c>
      <c r="J27" s="346" t="s">
        <v>147</v>
      </c>
      <c r="K27" s="346"/>
      <c r="L27" s="359" t="s">
        <v>5</v>
      </c>
      <c r="M27" s="346" t="s">
        <v>109</v>
      </c>
      <c r="N27" s="346"/>
      <c r="O27" s="346"/>
      <c r="P27" s="346"/>
      <c r="Q27" s="368"/>
      <c r="R27" s="368"/>
      <c r="S27" s="368"/>
      <c r="T27" s="368"/>
      <c r="U27" s="368"/>
      <c r="V27" s="368"/>
      <c r="W27" s="368"/>
      <c r="X27" s="386"/>
      <c r="Y27" s="392"/>
      <c r="Z27" s="392"/>
      <c r="AA27" s="392"/>
      <c r="AB27" s="404"/>
      <c r="AC27" s="405"/>
      <c r="AD27" s="392"/>
      <c r="AE27" s="392"/>
      <c r="AF27" s="404"/>
    </row>
    <row r="28" spans="1:32" s="238" customFormat="1" ht="18.75" customHeight="1">
      <c r="A28" s="243"/>
      <c r="B28" s="257"/>
      <c r="C28" s="267"/>
      <c r="D28" s="275"/>
      <c r="E28" s="281"/>
      <c r="F28" s="275"/>
      <c r="G28" s="293"/>
      <c r="H28" s="302" t="s">
        <v>502</v>
      </c>
      <c r="I28" s="324" t="s">
        <v>5</v>
      </c>
      <c r="J28" s="340" t="s">
        <v>147</v>
      </c>
      <c r="K28" s="340"/>
      <c r="L28" s="353"/>
      <c r="M28" s="362" t="s">
        <v>5</v>
      </c>
      <c r="N28" s="340" t="s">
        <v>422</v>
      </c>
      <c r="O28" s="340"/>
      <c r="P28" s="353"/>
      <c r="Q28" s="362" t="s">
        <v>5</v>
      </c>
      <c r="R28" s="373" t="s">
        <v>276</v>
      </c>
      <c r="S28" s="373"/>
      <c r="T28" s="373"/>
      <c r="U28" s="373"/>
      <c r="V28" s="373"/>
      <c r="W28" s="373"/>
      <c r="X28" s="378"/>
      <c r="Y28" s="393" t="s">
        <v>5</v>
      </c>
      <c r="Z28" s="398" t="s">
        <v>402</v>
      </c>
      <c r="AA28" s="398"/>
      <c r="AB28" s="402"/>
      <c r="AC28" s="393" t="s">
        <v>5</v>
      </c>
      <c r="AD28" s="398" t="s">
        <v>402</v>
      </c>
      <c r="AE28" s="398"/>
      <c r="AF28" s="402"/>
    </row>
    <row r="29" spans="1:32" s="238" customFormat="1" ht="19.5" customHeight="1">
      <c r="A29" s="244"/>
      <c r="B29" s="258"/>
      <c r="C29" s="268"/>
      <c r="D29" s="276"/>
      <c r="E29" s="282"/>
      <c r="F29" s="276"/>
      <c r="G29" s="294"/>
      <c r="H29" s="304" t="s">
        <v>801</v>
      </c>
      <c r="I29" s="326" t="s">
        <v>5</v>
      </c>
      <c r="J29" s="342" t="s">
        <v>482</v>
      </c>
      <c r="K29" s="351"/>
      <c r="L29" s="355"/>
      <c r="M29" s="357" t="s">
        <v>5</v>
      </c>
      <c r="N29" s="342" t="s">
        <v>411</v>
      </c>
      <c r="O29" s="357"/>
      <c r="P29" s="342"/>
      <c r="Q29" s="367"/>
      <c r="R29" s="367"/>
      <c r="S29" s="367"/>
      <c r="T29" s="367"/>
      <c r="U29" s="367"/>
      <c r="V29" s="367"/>
      <c r="W29" s="367"/>
      <c r="X29" s="380"/>
      <c r="Y29" s="245" t="s">
        <v>5</v>
      </c>
      <c r="Z29" s="399" t="s">
        <v>417</v>
      </c>
      <c r="AA29" s="391"/>
      <c r="AB29" s="403"/>
      <c r="AC29" s="245" t="s">
        <v>5</v>
      </c>
      <c r="AD29" s="399" t="s">
        <v>417</v>
      </c>
      <c r="AE29" s="391"/>
      <c r="AF29" s="403"/>
    </row>
    <row r="30" spans="1:32" s="238" customFormat="1" ht="19.5" customHeight="1">
      <c r="A30" s="244"/>
      <c r="B30" s="258"/>
      <c r="C30" s="268"/>
      <c r="D30" s="276"/>
      <c r="E30" s="282"/>
      <c r="F30" s="276"/>
      <c r="G30" s="294"/>
      <c r="H30" s="304" t="s">
        <v>802</v>
      </c>
      <c r="I30" s="326" t="s">
        <v>5</v>
      </c>
      <c r="J30" s="342" t="s">
        <v>482</v>
      </c>
      <c r="K30" s="351"/>
      <c r="L30" s="355"/>
      <c r="M30" s="357" t="s">
        <v>5</v>
      </c>
      <c r="N30" s="342" t="s">
        <v>411</v>
      </c>
      <c r="O30" s="357"/>
      <c r="P30" s="342"/>
      <c r="Q30" s="367"/>
      <c r="R30" s="367"/>
      <c r="S30" s="367"/>
      <c r="T30" s="367"/>
      <c r="U30" s="367"/>
      <c r="V30" s="367"/>
      <c r="W30" s="367"/>
      <c r="X30" s="380"/>
      <c r="Y30" s="245"/>
      <c r="Z30" s="399"/>
      <c r="AA30" s="391"/>
      <c r="AB30" s="403"/>
      <c r="AC30" s="245"/>
      <c r="AD30" s="399"/>
      <c r="AE30" s="391"/>
      <c r="AF30" s="403"/>
    </row>
    <row r="31" spans="1:32" s="238" customFormat="1" ht="18.75" customHeight="1">
      <c r="A31" s="244"/>
      <c r="B31" s="258"/>
      <c r="C31" s="269"/>
      <c r="D31" s="276"/>
      <c r="E31" s="282"/>
      <c r="F31" s="276"/>
      <c r="G31" s="295"/>
      <c r="H31" s="307" t="s">
        <v>290</v>
      </c>
      <c r="I31" s="326" t="s">
        <v>5</v>
      </c>
      <c r="J31" s="342" t="s">
        <v>147</v>
      </c>
      <c r="K31" s="351"/>
      <c r="L31" s="357" t="s">
        <v>5</v>
      </c>
      <c r="M31" s="342" t="s">
        <v>109</v>
      </c>
      <c r="N31" s="365"/>
      <c r="O31" s="365"/>
      <c r="P31" s="365"/>
      <c r="Q31" s="365"/>
      <c r="R31" s="365"/>
      <c r="S31" s="365"/>
      <c r="T31" s="365"/>
      <c r="U31" s="365"/>
      <c r="V31" s="365"/>
      <c r="W31" s="365"/>
      <c r="X31" s="383"/>
      <c r="Y31" s="390"/>
      <c r="Z31" s="391"/>
      <c r="AA31" s="391"/>
      <c r="AB31" s="403"/>
      <c r="AC31" s="390"/>
      <c r="AD31" s="391"/>
      <c r="AE31" s="391"/>
      <c r="AF31" s="403"/>
    </row>
    <row r="32" spans="1:32" s="238" customFormat="1" ht="18.75" customHeight="1">
      <c r="A32" s="244"/>
      <c r="B32" s="258"/>
      <c r="C32" s="269"/>
      <c r="D32" s="276"/>
      <c r="E32" s="282"/>
      <c r="F32" s="276"/>
      <c r="G32" s="295"/>
      <c r="H32" s="306" t="s">
        <v>432</v>
      </c>
      <c r="I32" s="327" t="s">
        <v>5</v>
      </c>
      <c r="J32" s="343" t="s">
        <v>407</v>
      </c>
      <c r="K32" s="343"/>
      <c r="L32" s="343"/>
      <c r="M32" s="327" t="s">
        <v>5</v>
      </c>
      <c r="N32" s="343" t="s">
        <v>101</v>
      </c>
      <c r="O32" s="343"/>
      <c r="P32" s="343"/>
      <c r="Q32" s="352"/>
      <c r="R32" s="352"/>
      <c r="S32" s="352"/>
      <c r="T32" s="352"/>
      <c r="U32" s="352"/>
      <c r="V32" s="352"/>
      <c r="W32" s="352"/>
      <c r="X32" s="382"/>
      <c r="Y32" s="390"/>
      <c r="Z32" s="391"/>
      <c r="AA32" s="391"/>
      <c r="AB32" s="403"/>
      <c r="AC32" s="390"/>
      <c r="AD32" s="391"/>
      <c r="AE32" s="391"/>
      <c r="AF32" s="403"/>
    </row>
    <row r="33" spans="1:32" s="238" customFormat="1" ht="18.75" customHeight="1">
      <c r="A33" s="244"/>
      <c r="B33" s="258"/>
      <c r="C33" s="269"/>
      <c r="D33" s="276"/>
      <c r="E33" s="282"/>
      <c r="F33" s="276"/>
      <c r="G33" s="295"/>
      <c r="H33" s="305"/>
      <c r="I33" s="328"/>
      <c r="J33" s="344"/>
      <c r="K33" s="344"/>
      <c r="L33" s="344"/>
      <c r="M33" s="328"/>
      <c r="N33" s="344"/>
      <c r="O33" s="344"/>
      <c r="P33" s="344"/>
      <c r="Q33" s="366"/>
      <c r="R33" s="366"/>
      <c r="S33" s="366"/>
      <c r="T33" s="366"/>
      <c r="U33" s="366"/>
      <c r="V33" s="366"/>
      <c r="W33" s="366"/>
      <c r="X33" s="379"/>
      <c r="Y33" s="390"/>
      <c r="Z33" s="391"/>
      <c r="AA33" s="391"/>
      <c r="AB33" s="403"/>
      <c r="AC33" s="390"/>
      <c r="AD33" s="391"/>
      <c r="AE33" s="391"/>
      <c r="AF33" s="403"/>
    </row>
    <row r="34" spans="1:32" s="238" customFormat="1" ht="18.75" customHeight="1">
      <c r="A34" s="245" t="s">
        <v>5</v>
      </c>
      <c r="B34" s="258">
        <v>75</v>
      </c>
      <c r="C34" s="269" t="s">
        <v>194</v>
      </c>
      <c r="D34" s="245" t="s">
        <v>5</v>
      </c>
      <c r="E34" s="282" t="s">
        <v>518</v>
      </c>
      <c r="F34" s="276"/>
      <c r="G34" s="295"/>
      <c r="H34" s="307" t="s">
        <v>119</v>
      </c>
      <c r="I34" s="326" t="s">
        <v>5</v>
      </c>
      <c r="J34" s="342" t="s">
        <v>147</v>
      </c>
      <c r="K34" s="351"/>
      <c r="L34" s="357" t="s">
        <v>5</v>
      </c>
      <c r="M34" s="342" t="s">
        <v>109</v>
      </c>
      <c r="N34" s="365"/>
      <c r="O34" s="365"/>
      <c r="P34" s="365"/>
      <c r="Q34" s="365"/>
      <c r="R34" s="365"/>
      <c r="S34" s="365"/>
      <c r="T34" s="365"/>
      <c r="U34" s="365"/>
      <c r="V34" s="365"/>
      <c r="W34" s="365"/>
      <c r="X34" s="383"/>
      <c r="Y34" s="390"/>
      <c r="Z34" s="391"/>
      <c r="AA34" s="391"/>
      <c r="AB34" s="403"/>
      <c r="AC34" s="390"/>
      <c r="AD34" s="391"/>
      <c r="AE34" s="391"/>
      <c r="AF34" s="403"/>
    </row>
    <row r="35" spans="1:32" s="238" customFormat="1" ht="18.75" customHeight="1">
      <c r="A35" s="244"/>
      <c r="B35" s="258"/>
      <c r="C35" s="269" t="s">
        <v>197</v>
      </c>
      <c r="D35" s="245" t="s">
        <v>5</v>
      </c>
      <c r="E35" s="282" t="s">
        <v>519</v>
      </c>
      <c r="F35" s="276"/>
      <c r="G35" s="295"/>
      <c r="H35" s="307" t="s">
        <v>512</v>
      </c>
      <c r="I35" s="326" t="s">
        <v>5</v>
      </c>
      <c r="J35" s="342" t="s">
        <v>147</v>
      </c>
      <c r="K35" s="351"/>
      <c r="L35" s="357" t="s">
        <v>5</v>
      </c>
      <c r="M35" s="342" t="s">
        <v>805</v>
      </c>
      <c r="N35" s="342"/>
      <c r="O35" s="358" t="s">
        <v>5</v>
      </c>
      <c r="P35" s="345" t="s">
        <v>807</v>
      </c>
      <c r="Q35" s="342"/>
      <c r="R35" s="342"/>
      <c r="S35" s="351"/>
      <c r="T35" s="342"/>
      <c r="U35" s="351"/>
      <c r="V35" s="351"/>
      <c r="W35" s="351"/>
      <c r="X35" s="384"/>
      <c r="Y35" s="390"/>
      <c r="Z35" s="391"/>
      <c r="AA35" s="391"/>
      <c r="AB35" s="403"/>
      <c r="AC35" s="390"/>
      <c r="AD35" s="391"/>
      <c r="AE35" s="391"/>
      <c r="AF35" s="403"/>
    </row>
    <row r="36" spans="1:32" s="238" customFormat="1" ht="18.75" customHeight="1">
      <c r="A36" s="244"/>
      <c r="B36" s="258"/>
      <c r="C36" s="268"/>
      <c r="D36" s="247"/>
      <c r="E36" s="282" t="s">
        <v>516</v>
      </c>
      <c r="F36" s="276"/>
      <c r="G36" s="295"/>
      <c r="H36" s="308" t="s">
        <v>93</v>
      </c>
      <c r="I36" s="326" t="s">
        <v>5</v>
      </c>
      <c r="J36" s="342" t="s">
        <v>147</v>
      </c>
      <c r="K36" s="351"/>
      <c r="L36" s="357" t="s">
        <v>5</v>
      </c>
      <c r="M36" s="342" t="s">
        <v>109</v>
      </c>
      <c r="N36" s="365"/>
      <c r="O36" s="365"/>
      <c r="P36" s="365"/>
      <c r="Q36" s="365"/>
      <c r="R36" s="365"/>
      <c r="S36" s="365"/>
      <c r="T36" s="365"/>
      <c r="U36" s="365"/>
      <c r="V36" s="365"/>
      <c r="W36" s="365"/>
      <c r="X36" s="383"/>
      <c r="Y36" s="390"/>
      <c r="Z36" s="391"/>
      <c r="AA36" s="391"/>
      <c r="AB36" s="403"/>
      <c r="AC36" s="390"/>
      <c r="AD36" s="391"/>
      <c r="AE36" s="391"/>
      <c r="AF36" s="403"/>
    </row>
    <row r="37" spans="1:32" s="238" customFormat="1" ht="18.75" customHeight="1">
      <c r="A37" s="244"/>
      <c r="B37" s="258"/>
      <c r="C37" s="269"/>
      <c r="D37" s="276"/>
      <c r="E37" s="282"/>
      <c r="F37" s="276"/>
      <c r="G37" s="295"/>
      <c r="H37" s="309" t="s">
        <v>803</v>
      </c>
      <c r="I37" s="326" t="s">
        <v>5</v>
      </c>
      <c r="J37" s="342" t="s">
        <v>147</v>
      </c>
      <c r="K37" s="342"/>
      <c r="L37" s="357" t="s">
        <v>5</v>
      </c>
      <c r="M37" s="342" t="s">
        <v>420</v>
      </c>
      <c r="N37" s="342"/>
      <c r="O37" s="357" t="s">
        <v>5</v>
      </c>
      <c r="P37" s="342" t="s">
        <v>299</v>
      </c>
      <c r="Q37" s="367"/>
      <c r="R37" s="367"/>
      <c r="S37" s="367"/>
      <c r="T37" s="367"/>
      <c r="U37" s="370"/>
      <c r="V37" s="370"/>
      <c r="W37" s="370"/>
      <c r="X37" s="385"/>
      <c r="Y37" s="390"/>
      <c r="Z37" s="391"/>
      <c r="AA37" s="391"/>
      <c r="AB37" s="403"/>
      <c r="AC37" s="390"/>
      <c r="AD37" s="391"/>
      <c r="AE37" s="391"/>
      <c r="AF37" s="403"/>
    </row>
    <row r="38" spans="1:32" s="238" customFormat="1" ht="18.75" customHeight="1">
      <c r="A38" s="244"/>
      <c r="B38" s="258"/>
      <c r="C38" s="269"/>
      <c r="D38" s="276"/>
      <c r="E38" s="282"/>
      <c r="F38" s="276"/>
      <c r="G38" s="295"/>
      <c r="H38" s="307" t="s">
        <v>116</v>
      </c>
      <c r="I38" s="326" t="s">
        <v>5</v>
      </c>
      <c r="J38" s="342" t="s">
        <v>147</v>
      </c>
      <c r="K38" s="342"/>
      <c r="L38" s="357" t="s">
        <v>5</v>
      </c>
      <c r="M38" s="342" t="s">
        <v>185</v>
      </c>
      <c r="N38" s="342"/>
      <c r="O38" s="357" t="s">
        <v>5</v>
      </c>
      <c r="P38" s="342" t="s">
        <v>311</v>
      </c>
      <c r="Q38" s="365"/>
      <c r="R38" s="357" t="s">
        <v>5</v>
      </c>
      <c r="S38" s="342" t="s">
        <v>493</v>
      </c>
      <c r="T38" s="365"/>
      <c r="U38" s="365"/>
      <c r="V38" s="365"/>
      <c r="W38" s="365"/>
      <c r="X38" s="383"/>
      <c r="Y38" s="390"/>
      <c r="Z38" s="391"/>
      <c r="AA38" s="391"/>
      <c r="AB38" s="403"/>
      <c r="AC38" s="390"/>
      <c r="AD38" s="391"/>
      <c r="AE38" s="391"/>
      <c r="AF38" s="403"/>
    </row>
    <row r="39" spans="1:32" s="238" customFormat="1" ht="18.75" customHeight="1">
      <c r="A39" s="244"/>
      <c r="B39" s="258"/>
      <c r="C39" s="268"/>
      <c r="D39" s="247"/>
      <c r="E39" s="282"/>
      <c r="F39" s="276"/>
      <c r="G39" s="294"/>
      <c r="H39" s="308" t="s">
        <v>804</v>
      </c>
      <c r="I39" s="326" t="s">
        <v>5</v>
      </c>
      <c r="J39" s="342" t="s">
        <v>147</v>
      </c>
      <c r="K39" s="342"/>
      <c r="L39" s="357" t="s">
        <v>5</v>
      </c>
      <c r="M39" s="342" t="s">
        <v>185</v>
      </c>
      <c r="N39" s="342"/>
      <c r="O39" s="357" t="s">
        <v>5</v>
      </c>
      <c r="P39" s="342" t="s">
        <v>311</v>
      </c>
      <c r="Q39" s="342"/>
      <c r="R39" s="357" t="s">
        <v>5</v>
      </c>
      <c r="S39" s="342" t="s">
        <v>428</v>
      </c>
      <c r="T39" s="342"/>
      <c r="U39" s="367"/>
      <c r="V39" s="367"/>
      <c r="W39" s="367"/>
      <c r="X39" s="380"/>
      <c r="Y39" s="391"/>
      <c r="Z39" s="391"/>
      <c r="AA39" s="391"/>
      <c r="AB39" s="403"/>
      <c r="AC39" s="390"/>
      <c r="AD39" s="391"/>
      <c r="AE39" s="391"/>
      <c r="AF39" s="403"/>
    </row>
    <row r="40" spans="1:32" s="238" customFormat="1" ht="18.75" customHeight="1">
      <c r="A40" s="244"/>
      <c r="B40" s="258"/>
      <c r="C40" s="268"/>
      <c r="D40" s="247"/>
      <c r="E40" s="282"/>
      <c r="F40" s="276"/>
      <c r="G40" s="294"/>
      <c r="H40" s="306" t="s">
        <v>776</v>
      </c>
      <c r="I40" s="329" t="s">
        <v>5</v>
      </c>
      <c r="J40" s="345" t="s">
        <v>147</v>
      </c>
      <c r="K40" s="345"/>
      <c r="L40" s="358" t="s">
        <v>5</v>
      </c>
      <c r="M40" s="345" t="s">
        <v>420</v>
      </c>
      <c r="N40" s="345"/>
      <c r="O40" s="358" t="s">
        <v>5</v>
      </c>
      <c r="P40" s="345" t="s">
        <v>299</v>
      </c>
      <c r="Q40" s="345"/>
      <c r="R40" s="358"/>
      <c r="S40" s="345"/>
      <c r="T40" s="345"/>
      <c r="U40" s="370"/>
      <c r="V40" s="370"/>
      <c r="W40" s="370"/>
      <c r="X40" s="385"/>
      <c r="Y40" s="391"/>
      <c r="Z40" s="391"/>
      <c r="AA40" s="391"/>
      <c r="AB40" s="403"/>
      <c r="AC40" s="390"/>
      <c r="AD40" s="391"/>
      <c r="AE40" s="391"/>
      <c r="AF40" s="403"/>
    </row>
    <row r="41" spans="1:32" s="238" customFormat="1" ht="19.5" customHeight="1">
      <c r="A41" s="246"/>
      <c r="B41" s="259"/>
      <c r="C41" s="270"/>
      <c r="D41" s="254"/>
      <c r="E41" s="283"/>
      <c r="F41" s="277"/>
      <c r="G41" s="296"/>
      <c r="H41" s="310" t="s">
        <v>800</v>
      </c>
      <c r="I41" s="330" t="s">
        <v>5</v>
      </c>
      <c r="J41" s="346" t="s">
        <v>147</v>
      </c>
      <c r="K41" s="346"/>
      <c r="L41" s="359" t="s">
        <v>5</v>
      </c>
      <c r="M41" s="346" t="s">
        <v>109</v>
      </c>
      <c r="N41" s="346"/>
      <c r="O41" s="346"/>
      <c r="P41" s="346"/>
      <c r="Q41" s="368"/>
      <c r="R41" s="368"/>
      <c r="S41" s="368"/>
      <c r="T41" s="368"/>
      <c r="U41" s="368"/>
      <c r="V41" s="368"/>
      <c r="W41" s="368"/>
      <c r="X41" s="386"/>
      <c r="Y41" s="392"/>
      <c r="Z41" s="392"/>
      <c r="AA41" s="392"/>
      <c r="AB41" s="404"/>
      <c r="AC41" s="405"/>
      <c r="AD41" s="392"/>
      <c r="AE41" s="392"/>
      <c r="AF41" s="404"/>
    </row>
    <row r="42" spans="1:32" s="238" customFormat="1" ht="18.75" customHeight="1">
      <c r="A42" s="247"/>
      <c r="B42" s="238"/>
      <c r="C42" s="247"/>
      <c r="D42" s="247"/>
      <c r="E42" s="238"/>
      <c r="F42" s="276"/>
      <c r="G42" s="295"/>
      <c r="H42" s="311" t="s">
        <v>89</v>
      </c>
      <c r="I42" s="325" t="s">
        <v>5</v>
      </c>
      <c r="J42" s="341" t="s">
        <v>147</v>
      </c>
      <c r="K42" s="341"/>
      <c r="L42" s="354"/>
      <c r="M42" s="363" t="s">
        <v>5</v>
      </c>
      <c r="N42" s="341" t="s">
        <v>422</v>
      </c>
      <c r="O42" s="341"/>
      <c r="P42" s="354"/>
      <c r="Q42" s="363" t="s">
        <v>5</v>
      </c>
      <c r="R42" s="344" t="s">
        <v>276</v>
      </c>
      <c r="S42" s="344"/>
      <c r="T42" s="344"/>
      <c r="U42" s="344"/>
      <c r="V42" s="344"/>
      <c r="W42" s="344"/>
      <c r="X42" s="381"/>
      <c r="Y42" s="393" t="s">
        <v>5</v>
      </c>
      <c r="Z42" s="398" t="s">
        <v>402</v>
      </c>
      <c r="AA42" s="398"/>
      <c r="AB42" s="402"/>
      <c r="AC42" s="393" t="s">
        <v>5</v>
      </c>
      <c r="AD42" s="398" t="s">
        <v>402</v>
      </c>
      <c r="AE42" s="398"/>
      <c r="AF42" s="402"/>
    </row>
    <row r="43" spans="1:32" s="238" customFormat="1" ht="19.5" customHeight="1">
      <c r="A43" s="244"/>
      <c r="B43" s="258"/>
      <c r="C43" s="269"/>
      <c r="D43" s="245"/>
      <c r="E43" s="282"/>
      <c r="F43" s="276"/>
      <c r="G43" s="294"/>
      <c r="H43" s="304" t="s">
        <v>801</v>
      </c>
      <c r="I43" s="326" t="s">
        <v>5</v>
      </c>
      <c r="J43" s="342" t="s">
        <v>482</v>
      </c>
      <c r="K43" s="351"/>
      <c r="L43" s="355"/>
      <c r="M43" s="357" t="s">
        <v>5</v>
      </c>
      <c r="N43" s="342" t="s">
        <v>411</v>
      </c>
      <c r="O43" s="357"/>
      <c r="P43" s="342"/>
      <c r="Q43" s="367"/>
      <c r="R43" s="367"/>
      <c r="S43" s="367"/>
      <c r="T43" s="367"/>
      <c r="U43" s="367"/>
      <c r="V43" s="367"/>
      <c r="W43" s="367"/>
      <c r="X43" s="380"/>
      <c r="Y43" s="245" t="s">
        <v>5</v>
      </c>
      <c r="Z43" s="399" t="s">
        <v>417</v>
      </c>
      <c r="AA43" s="391"/>
      <c r="AB43" s="403"/>
      <c r="AC43" s="245" t="s">
        <v>5</v>
      </c>
      <c r="AD43" s="399" t="s">
        <v>417</v>
      </c>
      <c r="AE43" s="391"/>
      <c r="AF43" s="403"/>
    </row>
    <row r="44" spans="1:32" s="238" customFormat="1" ht="19.5" customHeight="1">
      <c r="A44" s="244"/>
      <c r="B44" s="258"/>
      <c r="C44" s="269"/>
      <c r="D44" s="245"/>
      <c r="E44" s="282"/>
      <c r="F44" s="276"/>
      <c r="G44" s="294"/>
      <c r="H44" s="312" t="s">
        <v>802</v>
      </c>
      <c r="I44" s="326" t="s">
        <v>5</v>
      </c>
      <c r="J44" s="342" t="s">
        <v>482</v>
      </c>
      <c r="K44" s="351"/>
      <c r="L44" s="355"/>
      <c r="M44" s="357" t="s">
        <v>5</v>
      </c>
      <c r="N44" s="342" t="s">
        <v>411</v>
      </c>
      <c r="O44" s="357"/>
      <c r="P44" s="342"/>
      <c r="Q44" s="367"/>
      <c r="R44" s="367"/>
      <c r="S44" s="367"/>
      <c r="T44" s="367"/>
      <c r="U44" s="367"/>
      <c r="V44" s="367"/>
      <c r="W44" s="367"/>
      <c r="X44" s="380"/>
      <c r="Y44" s="245"/>
      <c r="Z44" s="399"/>
      <c r="AA44" s="391"/>
      <c r="AB44" s="403"/>
      <c r="AC44" s="245"/>
      <c r="AD44" s="399"/>
      <c r="AE44" s="391"/>
      <c r="AF44" s="403"/>
    </row>
    <row r="45" spans="1:32" s="238" customFormat="1" ht="18.75" customHeight="1">
      <c r="A45" s="245" t="s">
        <v>5</v>
      </c>
      <c r="B45" s="258">
        <v>68</v>
      </c>
      <c r="C45" s="269" t="s">
        <v>100</v>
      </c>
      <c r="D45" s="245" t="s">
        <v>5</v>
      </c>
      <c r="E45" s="282" t="s">
        <v>515</v>
      </c>
      <c r="F45" s="276"/>
      <c r="G45" s="295"/>
      <c r="H45" s="306" t="s">
        <v>432</v>
      </c>
      <c r="I45" s="327" t="s">
        <v>5</v>
      </c>
      <c r="J45" s="343" t="s">
        <v>407</v>
      </c>
      <c r="K45" s="343"/>
      <c r="L45" s="343"/>
      <c r="M45" s="327" t="s">
        <v>5</v>
      </c>
      <c r="N45" s="343" t="s">
        <v>101</v>
      </c>
      <c r="O45" s="343"/>
      <c r="P45" s="343"/>
      <c r="Q45" s="352"/>
      <c r="R45" s="352"/>
      <c r="S45" s="352"/>
      <c r="T45" s="352"/>
      <c r="U45" s="352"/>
      <c r="V45" s="352"/>
      <c r="W45" s="352"/>
      <c r="X45" s="382"/>
      <c r="Y45" s="390"/>
      <c r="Z45" s="391"/>
      <c r="AA45" s="391"/>
      <c r="AB45" s="403"/>
      <c r="AC45" s="390"/>
      <c r="AD45" s="391"/>
      <c r="AE45" s="391"/>
      <c r="AF45" s="403"/>
    </row>
    <row r="46" spans="1:32" s="238" customFormat="1" ht="18.75" customHeight="1">
      <c r="A46" s="245"/>
      <c r="B46" s="258"/>
      <c r="C46" s="269" t="s">
        <v>74</v>
      </c>
      <c r="D46" s="245" t="s">
        <v>5</v>
      </c>
      <c r="E46" s="282" t="s">
        <v>256</v>
      </c>
      <c r="F46" s="276"/>
      <c r="G46" s="295"/>
      <c r="H46" s="305"/>
      <c r="I46" s="328"/>
      <c r="J46" s="344"/>
      <c r="K46" s="344"/>
      <c r="L46" s="344"/>
      <c r="M46" s="328"/>
      <c r="N46" s="344"/>
      <c r="O46" s="344"/>
      <c r="P46" s="344"/>
      <c r="Q46" s="366"/>
      <c r="R46" s="366"/>
      <c r="S46" s="366"/>
      <c r="T46" s="366"/>
      <c r="U46" s="366"/>
      <c r="V46" s="366"/>
      <c r="W46" s="366"/>
      <c r="X46" s="379"/>
      <c r="Y46" s="390"/>
      <c r="Z46" s="391"/>
      <c r="AA46" s="391"/>
      <c r="AB46" s="403"/>
      <c r="AC46" s="390"/>
      <c r="AD46" s="391"/>
      <c r="AE46" s="391"/>
      <c r="AF46" s="403"/>
    </row>
    <row r="47" spans="1:32" s="238" customFormat="1" ht="18.75" customHeight="1">
      <c r="A47" s="245"/>
      <c r="B47" s="258"/>
      <c r="C47" s="269"/>
      <c r="D47" s="245"/>
      <c r="E47" s="282" t="s">
        <v>516</v>
      </c>
      <c r="F47" s="276"/>
      <c r="G47" s="295"/>
      <c r="H47" s="309" t="s">
        <v>803</v>
      </c>
      <c r="I47" s="326" t="s">
        <v>5</v>
      </c>
      <c r="J47" s="342" t="s">
        <v>147</v>
      </c>
      <c r="K47" s="342"/>
      <c r="L47" s="357" t="s">
        <v>5</v>
      </c>
      <c r="M47" s="342" t="s">
        <v>420</v>
      </c>
      <c r="N47" s="342"/>
      <c r="O47" s="357" t="s">
        <v>5</v>
      </c>
      <c r="P47" s="342" t="s">
        <v>299</v>
      </c>
      <c r="Q47" s="367"/>
      <c r="R47" s="367"/>
      <c r="S47" s="367"/>
      <c r="T47" s="367"/>
      <c r="U47" s="370"/>
      <c r="V47" s="370"/>
      <c r="W47" s="370"/>
      <c r="X47" s="385"/>
      <c r="Y47" s="390"/>
      <c r="Z47" s="391"/>
      <c r="AA47" s="391"/>
      <c r="AB47" s="403"/>
      <c r="AC47" s="390"/>
      <c r="AD47" s="391"/>
      <c r="AE47" s="391"/>
      <c r="AF47" s="403"/>
    </row>
    <row r="48" spans="1:32" s="238" customFormat="1" ht="18.75" customHeight="1">
      <c r="A48" s="244"/>
      <c r="B48" s="258"/>
      <c r="C48" s="269"/>
      <c r="D48" s="276"/>
      <c r="E48" s="238"/>
      <c r="F48" s="276"/>
      <c r="G48" s="295"/>
      <c r="H48" s="307" t="s">
        <v>116</v>
      </c>
      <c r="I48" s="326" t="s">
        <v>5</v>
      </c>
      <c r="J48" s="342" t="s">
        <v>147</v>
      </c>
      <c r="K48" s="342"/>
      <c r="L48" s="357" t="s">
        <v>5</v>
      </c>
      <c r="M48" s="342" t="s">
        <v>185</v>
      </c>
      <c r="N48" s="342"/>
      <c r="O48" s="357" t="s">
        <v>5</v>
      </c>
      <c r="P48" s="342" t="s">
        <v>311</v>
      </c>
      <c r="Q48" s="365"/>
      <c r="R48" s="357" t="s">
        <v>5</v>
      </c>
      <c r="S48" s="342" t="s">
        <v>493</v>
      </c>
      <c r="T48" s="365"/>
      <c r="U48" s="365"/>
      <c r="V48" s="365"/>
      <c r="W48" s="365"/>
      <c r="X48" s="383"/>
      <c r="Y48" s="390"/>
      <c r="Z48" s="391"/>
      <c r="AA48" s="391"/>
      <c r="AB48" s="403"/>
      <c r="AC48" s="390"/>
      <c r="AD48" s="391"/>
      <c r="AE48" s="391"/>
      <c r="AF48" s="403"/>
    </row>
    <row r="49" spans="1:32" s="238" customFormat="1" ht="18.75" customHeight="1">
      <c r="A49" s="244"/>
      <c r="B49" s="258"/>
      <c r="C49" s="268"/>
      <c r="D49" s="247"/>
      <c r="E49" s="282"/>
      <c r="F49" s="276"/>
      <c r="G49" s="294"/>
      <c r="H49" s="308" t="s">
        <v>804</v>
      </c>
      <c r="I49" s="326" t="s">
        <v>5</v>
      </c>
      <c r="J49" s="342" t="s">
        <v>147</v>
      </c>
      <c r="K49" s="342"/>
      <c r="L49" s="357" t="s">
        <v>5</v>
      </c>
      <c r="M49" s="342" t="s">
        <v>185</v>
      </c>
      <c r="N49" s="342"/>
      <c r="O49" s="357" t="s">
        <v>5</v>
      </c>
      <c r="P49" s="342" t="s">
        <v>311</v>
      </c>
      <c r="Q49" s="342"/>
      <c r="R49" s="357" t="s">
        <v>5</v>
      </c>
      <c r="S49" s="342" t="s">
        <v>428</v>
      </c>
      <c r="T49" s="342"/>
      <c r="U49" s="367"/>
      <c r="V49" s="367"/>
      <c r="W49" s="367"/>
      <c r="X49" s="380"/>
      <c r="Y49" s="391"/>
      <c r="Z49" s="391"/>
      <c r="AA49" s="391"/>
      <c r="AB49" s="403"/>
      <c r="AC49" s="390"/>
      <c r="AD49" s="391"/>
      <c r="AE49" s="391"/>
      <c r="AF49" s="403"/>
    </row>
    <row r="50" spans="1:32" s="238" customFormat="1" ht="18.75" customHeight="1">
      <c r="A50" s="244"/>
      <c r="B50" s="258"/>
      <c r="C50" s="268"/>
      <c r="D50" s="247"/>
      <c r="E50" s="282"/>
      <c r="F50" s="276"/>
      <c r="G50" s="294"/>
      <c r="H50" s="306" t="s">
        <v>776</v>
      </c>
      <c r="I50" s="329" t="s">
        <v>5</v>
      </c>
      <c r="J50" s="345" t="s">
        <v>147</v>
      </c>
      <c r="K50" s="345"/>
      <c r="L50" s="358" t="s">
        <v>5</v>
      </c>
      <c r="M50" s="345" t="s">
        <v>420</v>
      </c>
      <c r="N50" s="345"/>
      <c r="O50" s="358" t="s">
        <v>5</v>
      </c>
      <c r="P50" s="345" t="s">
        <v>299</v>
      </c>
      <c r="Q50" s="345"/>
      <c r="R50" s="358"/>
      <c r="S50" s="345"/>
      <c r="T50" s="345"/>
      <c r="U50" s="370"/>
      <c r="V50" s="370"/>
      <c r="W50" s="370"/>
      <c r="X50" s="385"/>
      <c r="Y50" s="391"/>
      <c r="Z50" s="391"/>
      <c r="AA50" s="391"/>
      <c r="AB50" s="403"/>
      <c r="AC50" s="390"/>
      <c r="AD50" s="391"/>
      <c r="AE50" s="391"/>
      <c r="AF50" s="403"/>
    </row>
    <row r="51" spans="1:32" s="238" customFormat="1" ht="19.5" customHeight="1">
      <c r="A51" s="246"/>
      <c r="B51" s="259"/>
      <c r="C51" s="270"/>
      <c r="D51" s="254"/>
      <c r="E51" s="283"/>
      <c r="F51" s="277"/>
      <c r="G51" s="296"/>
      <c r="H51" s="310" t="s">
        <v>800</v>
      </c>
      <c r="I51" s="330" t="s">
        <v>5</v>
      </c>
      <c r="J51" s="346" t="s">
        <v>147</v>
      </c>
      <c r="K51" s="346"/>
      <c r="L51" s="359" t="s">
        <v>5</v>
      </c>
      <c r="M51" s="346" t="s">
        <v>109</v>
      </c>
      <c r="N51" s="346"/>
      <c r="O51" s="346"/>
      <c r="P51" s="346"/>
      <c r="Q51" s="368"/>
      <c r="R51" s="368"/>
      <c r="S51" s="368"/>
      <c r="T51" s="368"/>
      <c r="U51" s="368"/>
      <c r="V51" s="368"/>
      <c r="W51" s="368"/>
      <c r="X51" s="386"/>
      <c r="Y51" s="392"/>
      <c r="Z51" s="392"/>
      <c r="AA51" s="392"/>
      <c r="AB51" s="404"/>
      <c r="AC51" s="405"/>
      <c r="AD51" s="392"/>
      <c r="AE51" s="392"/>
      <c r="AF51" s="404"/>
    </row>
    <row r="52" spans="1:32" s="238" customFormat="1" ht="18.75" customHeight="1">
      <c r="A52" s="243"/>
      <c r="B52" s="257"/>
      <c r="C52" s="267"/>
      <c r="D52" s="275"/>
      <c r="E52" s="281"/>
      <c r="F52" s="275"/>
      <c r="G52" s="293"/>
      <c r="H52" s="302" t="s">
        <v>89</v>
      </c>
      <c r="I52" s="324" t="s">
        <v>5</v>
      </c>
      <c r="J52" s="340" t="s">
        <v>147</v>
      </c>
      <c r="K52" s="340"/>
      <c r="L52" s="353"/>
      <c r="M52" s="362" t="s">
        <v>5</v>
      </c>
      <c r="N52" s="340" t="s">
        <v>422</v>
      </c>
      <c r="O52" s="340"/>
      <c r="P52" s="353"/>
      <c r="Q52" s="362" t="s">
        <v>5</v>
      </c>
      <c r="R52" s="373" t="s">
        <v>276</v>
      </c>
      <c r="S52" s="373"/>
      <c r="T52" s="373"/>
      <c r="U52" s="373"/>
      <c r="V52" s="373"/>
      <c r="W52" s="373"/>
      <c r="X52" s="378"/>
      <c r="Y52" s="393" t="s">
        <v>5</v>
      </c>
      <c r="Z52" s="398" t="s">
        <v>402</v>
      </c>
      <c r="AA52" s="398"/>
      <c r="AB52" s="402"/>
      <c r="AC52" s="393" t="s">
        <v>5</v>
      </c>
      <c r="AD52" s="398" t="s">
        <v>402</v>
      </c>
      <c r="AE52" s="398"/>
      <c r="AF52" s="402"/>
    </row>
    <row r="53" spans="1:32" s="238" customFormat="1" ht="19.5" customHeight="1">
      <c r="A53" s="244"/>
      <c r="B53" s="258"/>
      <c r="C53" s="268"/>
      <c r="D53" s="247"/>
      <c r="E53" s="282"/>
      <c r="F53" s="276"/>
      <c r="G53" s="294"/>
      <c r="H53" s="304" t="s">
        <v>801</v>
      </c>
      <c r="I53" s="326" t="s">
        <v>5</v>
      </c>
      <c r="J53" s="342" t="s">
        <v>482</v>
      </c>
      <c r="K53" s="351"/>
      <c r="L53" s="355"/>
      <c r="M53" s="357" t="s">
        <v>5</v>
      </c>
      <c r="N53" s="342" t="s">
        <v>411</v>
      </c>
      <c r="O53" s="357"/>
      <c r="P53" s="342"/>
      <c r="Q53" s="367"/>
      <c r="R53" s="367"/>
      <c r="S53" s="367"/>
      <c r="T53" s="367"/>
      <c r="U53" s="367"/>
      <c r="V53" s="367"/>
      <c r="W53" s="367"/>
      <c r="X53" s="380"/>
      <c r="Y53" s="245" t="s">
        <v>5</v>
      </c>
      <c r="Z53" s="399" t="s">
        <v>417</v>
      </c>
      <c r="AA53" s="391"/>
      <c r="AB53" s="403"/>
      <c r="AC53" s="245" t="s">
        <v>5</v>
      </c>
      <c r="AD53" s="399" t="s">
        <v>417</v>
      </c>
      <c r="AE53" s="391"/>
      <c r="AF53" s="403"/>
    </row>
    <row r="54" spans="1:32" s="238" customFormat="1" ht="19.5" customHeight="1">
      <c r="A54" s="247"/>
      <c r="B54" s="260"/>
      <c r="C54" s="271"/>
      <c r="D54" s="238"/>
      <c r="E54" s="238"/>
      <c r="F54" s="276"/>
      <c r="G54" s="294"/>
      <c r="H54" s="304" t="s">
        <v>802</v>
      </c>
      <c r="I54" s="326" t="s">
        <v>5</v>
      </c>
      <c r="J54" s="342" t="s">
        <v>482</v>
      </c>
      <c r="K54" s="351"/>
      <c r="L54" s="355"/>
      <c r="M54" s="357" t="s">
        <v>5</v>
      </c>
      <c r="N54" s="342" t="s">
        <v>411</v>
      </c>
      <c r="O54" s="357"/>
      <c r="P54" s="342"/>
      <c r="Q54" s="367"/>
      <c r="R54" s="367"/>
      <c r="S54" s="367"/>
      <c r="T54" s="367"/>
      <c r="U54" s="367"/>
      <c r="V54" s="367"/>
      <c r="W54" s="367"/>
      <c r="X54" s="380"/>
      <c r="Y54" s="245"/>
      <c r="Z54" s="399"/>
      <c r="AA54" s="391"/>
      <c r="AB54" s="403"/>
      <c r="AC54" s="245"/>
      <c r="AD54" s="399"/>
      <c r="AE54" s="391"/>
      <c r="AF54" s="403"/>
    </row>
    <row r="55" spans="1:32" s="238" customFormat="1" ht="18.75" customHeight="1">
      <c r="A55" s="245" t="s">
        <v>5</v>
      </c>
      <c r="B55" s="258">
        <v>69</v>
      </c>
      <c r="C55" s="269" t="s">
        <v>194</v>
      </c>
      <c r="D55" s="245" t="s">
        <v>5</v>
      </c>
      <c r="E55" s="282" t="s">
        <v>518</v>
      </c>
      <c r="F55" s="276"/>
      <c r="G55" s="295"/>
      <c r="H55" s="306" t="s">
        <v>432</v>
      </c>
      <c r="I55" s="327" t="s">
        <v>5</v>
      </c>
      <c r="J55" s="343" t="s">
        <v>407</v>
      </c>
      <c r="K55" s="343"/>
      <c r="L55" s="343"/>
      <c r="M55" s="327" t="s">
        <v>5</v>
      </c>
      <c r="N55" s="343" t="s">
        <v>101</v>
      </c>
      <c r="O55" s="343"/>
      <c r="P55" s="343"/>
      <c r="Q55" s="352"/>
      <c r="R55" s="352"/>
      <c r="S55" s="352"/>
      <c r="T55" s="352"/>
      <c r="U55" s="352"/>
      <c r="V55" s="352"/>
      <c r="W55" s="352"/>
      <c r="X55" s="382"/>
      <c r="Y55" s="390"/>
      <c r="Z55" s="391"/>
      <c r="AA55" s="391"/>
      <c r="AB55" s="403"/>
      <c r="AC55" s="390"/>
      <c r="AD55" s="391"/>
      <c r="AE55" s="391"/>
      <c r="AF55" s="403"/>
    </row>
    <row r="56" spans="1:32" s="238" customFormat="1" ht="18.75" customHeight="1">
      <c r="A56" s="247"/>
      <c r="B56" s="238"/>
      <c r="C56" s="269" t="s">
        <v>197</v>
      </c>
      <c r="D56" s="245" t="s">
        <v>5</v>
      </c>
      <c r="E56" s="282" t="s">
        <v>519</v>
      </c>
      <c r="F56" s="276"/>
      <c r="G56" s="295"/>
      <c r="H56" s="305"/>
      <c r="I56" s="328"/>
      <c r="J56" s="344"/>
      <c r="K56" s="344"/>
      <c r="L56" s="344"/>
      <c r="M56" s="328"/>
      <c r="N56" s="344"/>
      <c r="O56" s="344"/>
      <c r="P56" s="344"/>
      <c r="Q56" s="366"/>
      <c r="R56" s="366"/>
      <c r="S56" s="366"/>
      <c r="T56" s="366"/>
      <c r="U56" s="366"/>
      <c r="V56" s="366"/>
      <c r="W56" s="366"/>
      <c r="X56" s="379"/>
      <c r="Y56" s="390"/>
      <c r="Z56" s="391"/>
      <c r="AA56" s="391"/>
      <c r="AB56" s="403"/>
      <c r="AC56" s="390"/>
      <c r="AD56" s="391"/>
      <c r="AE56" s="391"/>
      <c r="AF56" s="403"/>
    </row>
    <row r="57" spans="1:32" s="238" customFormat="1" ht="18.75" customHeight="1">
      <c r="A57" s="244"/>
      <c r="B57" s="258"/>
      <c r="C57" s="269" t="s">
        <v>74</v>
      </c>
      <c r="D57" s="245"/>
      <c r="E57" s="282" t="s">
        <v>516</v>
      </c>
      <c r="F57" s="276"/>
      <c r="G57" s="295"/>
      <c r="H57" s="309" t="s">
        <v>803</v>
      </c>
      <c r="I57" s="326" t="s">
        <v>5</v>
      </c>
      <c r="J57" s="342" t="s">
        <v>147</v>
      </c>
      <c r="K57" s="342"/>
      <c r="L57" s="357" t="s">
        <v>5</v>
      </c>
      <c r="M57" s="342" t="s">
        <v>420</v>
      </c>
      <c r="N57" s="342"/>
      <c r="O57" s="357" t="s">
        <v>5</v>
      </c>
      <c r="P57" s="342" t="s">
        <v>299</v>
      </c>
      <c r="Q57" s="367"/>
      <c r="R57" s="367"/>
      <c r="S57" s="367"/>
      <c r="T57" s="367"/>
      <c r="U57" s="370"/>
      <c r="V57" s="370"/>
      <c r="W57" s="370"/>
      <c r="X57" s="385"/>
      <c r="Y57" s="390"/>
      <c r="Z57" s="391"/>
      <c r="AA57" s="391"/>
      <c r="AB57" s="403"/>
      <c r="AC57" s="390"/>
      <c r="AD57" s="391"/>
      <c r="AE57" s="391"/>
      <c r="AF57" s="403"/>
    </row>
    <row r="58" spans="1:32" s="238" customFormat="1" ht="18.75" customHeight="1">
      <c r="A58" s="245"/>
      <c r="B58" s="258"/>
      <c r="C58" s="271"/>
      <c r="D58" s="238"/>
      <c r="E58" s="238"/>
      <c r="F58" s="276"/>
      <c r="G58" s="295"/>
      <c r="H58" s="307" t="s">
        <v>116</v>
      </c>
      <c r="I58" s="326" t="s">
        <v>5</v>
      </c>
      <c r="J58" s="342" t="s">
        <v>147</v>
      </c>
      <c r="K58" s="342"/>
      <c r="L58" s="357" t="s">
        <v>5</v>
      </c>
      <c r="M58" s="342" t="s">
        <v>185</v>
      </c>
      <c r="N58" s="342"/>
      <c r="O58" s="357" t="s">
        <v>5</v>
      </c>
      <c r="P58" s="342" t="s">
        <v>311</v>
      </c>
      <c r="Q58" s="365"/>
      <c r="R58" s="357" t="s">
        <v>5</v>
      </c>
      <c r="S58" s="342" t="s">
        <v>493</v>
      </c>
      <c r="T58" s="365"/>
      <c r="U58" s="365"/>
      <c r="V58" s="365"/>
      <c r="W58" s="365"/>
      <c r="X58" s="383"/>
      <c r="Y58" s="390"/>
      <c r="Z58" s="391"/>
      <c r="AA58" s="391"/>
      <c r="AB58" s="403"/>
      <c r="AC58" s="390"/>
      <c r="AD58" s="391"/>
      <c r="AE58" s="391"/>
      <c r="AF58" s="403"/>
    </row>
    <row r="59" spans="1:32" s="238" customFormat="1" ht="18.75" customHeight="1">
      <c r="A59" s="244"/>
      <c r="B59" s="258"/>
      <c r="C59" s="268"/>
      <c r="D59" s="247"/>
      <c r="E59" s="282"/>
      <c r="F59" s="276"/>
      <c r="G59" s="294"/>
      <c r="H59" s="308" t="s">
        <v>804</v>
      </c>
      <c r="I59" s="326" t="s">
        <v>5</v>
      </c>
      <c r="J59" s="342" t="s">
        <v>147</v>
      </c>
      <c r="K59" s="342"/>
      <c r="L59" s="357" t="s">
        <v>5</v>
      </c>
      <c r="M59" s="342" t="s">
        <v>185</v>
      </c>
      <c r="N59" s="342"/>
      <c r="O59" s="357" t="s">
        <v>5</v>
      </c>
      <c r="P59" s="342" t="s">
        <v>311</v>
      </c>
      <c r="Q59" s="342"/>
      <c r="R59" s="357" t="s">
        <v>5</v>
      </c>
      <c r="S59" s="342" t="s">
        <v>428</v>
      </c>
      <c r="T59" s="342"/>
      <c r="U59" s="367"/>
      <c r="V59" s="367"/>
      <c r="W59" s="367"/>
      <c r="X59" s="380"/>
      <c r="Y59" s="391"/>
      <c r="Z59" s="391"/>
      <c r="AA59" s="391"/>
      <c r="AB59" s="403"/>
      <c r="AC59" s="390"/>
      <c r="AD59" s="391"/>
      <c r="AE59" s="391"/>
      <c r="AF59" s="403"/>
    </row>
    <row r="60" spans="1:32" s="238" customFormat="1" ht="18.75" customHeight="1">
      <c r="A60" s="244"/>
      <c r="B60" s="258"/>
      <c r="C60" s="268"/>
      <c r="D60" s="247"/>
      <c r="E60" s="282"/>
      <c r="F60" s="276"/>
      <c r="G60" s="294"/>
      <c r="H60" s="306" t="s">
        <v>776</v>
      </c>
      <c r="I60" s="329" t="s">
        <v>5</v>
      </c>
      <c r="J60" s="345" t="s">
        <v>147</v>
      </c>
      <c r="K60" s="345"/>
      <c r="L60" s="358" t="s">
        <v>5</v>
      </c>
      <c r="M60" s="345" t="s">
        <v>420</v>
      </c>
      <c r="N60" s="345"/>
      <c r="O60" s="358" t="s">
        <v>5</v>
      </c>
      <c r="P60" s="345" t="s">
        <v>299</v>
      </c>
      <c r="Q60" s="345"/>
      <c r="R60" s="358"/>
      <c r="S60" s="345"/>
      <c r="T60" s="345"/>
      <c r="U60" s="370"/>
      <c r="V60" s="370"/>
      <c r="W60" s="370"/>
      <c r="X60" s="385"/>
      <c r="Y60" s="391"/>
      <c r="Z60" s="391"/>
      <c r="AA60" s="391"/>
      <c r="AB60" s="403"/>
      <c r="AC60" s="390"/>
      <c r="AD60" s="391"/>
      <c r="AE60" s="391"/>
      <c r="AF60" s="403"/>
    </row>
    <row r="61" spans="1:32" s="238" customFormat="1" ht="19.5" customHeight="1">
      <c r="A61" s="246"/>
      <c r="B61" s="259"/>
      <c r="C61" s="270"/>
      <c r="D61" s="254"/>
      <c r="E61" s="283"/>
      <c r="F61" s="277"/>
      <c r="G61" s="296"/>
      <c r="H61" s="310" t="s">
        <v>800</v>
      </c>
      <c r="I61" s="330" t="s">
        <v>5</v>
      </c>
      <c r="J61" s="346" t="s">
        <v>147</v>
      </c>
      <c r="K61" s="346"/>
      <c r="L61" s="359" t="s">
        <v>5</v>
      </c>
      <c r="M61" s="346" t="s">
        <v>109</v>
      </c>
      <c r="N61" s="346"/>
      <c r="O61" s="346"/>
      <c r="P61" s="346"/>
      <c r="Q61" s="368"/>
      <c r="R61" s="368"/>
      <c r="S61" s="368"/>
      <c r="T61" s="368"/>
      <c r="U61" s="368"/>
      <c r="V61" s="368"/>
      <c r="W61" s="368"/>
      <c r="X61" s="386"/>
      <c r="Y61" s="392"/>
      <c r="Z61" s="392"/>
      <c r="AA61" s="392"/>
      <c r="AB61" s="404"/>
      <c r="AC61" s="405"/>
      <c r="AD61" s="392"/>
      <c r="AE61" s="392"/>
      <c r="AF61" s="404"/>
    </row>
    <row r="62" spans="1:32" ht="18.75" customHeight="1">
      <c r="A62" s="76"/>
      <c r="C62" s="272"/>
      <c r="D62" s="236"/>
      <c r="E62" s="272"/>
      <c r="F62" s="236"/>
      <c r="G62" s="297"/>
      <c r="H62" s="313"/>
      <c r="I62" s="331"/>
      <c r="J62" s="347"/>
      <c r="K62" s="347"/>
      <c r="L62" s="331"/>
      <c r="M62" s="347"/>
      <c r="N62" s="347"/>
      <c r="O62" s="347"/>
      <c r="P62" s="347"/>
      <c r="Q62" s="369"/>
      <c r="R62" s="347"/>
      <c r="S62" s="347"/>
      <c r="T62" s="347"/>
      <c r="U62" s="313"/>
      <c r="V62" s="313"/>
      <c r="W62" s="313"/>
      <c r="X62" s="313"/>
      <c r="Y62" s="394"/>
      <c r="Z62" s="394"/>
      <c r="AA62" s="394"/>
      <c r="AB62" s="394"/>
      <c r="AC62" s="394"/>
      <c r="AD62" s="394"/>
      <c r="AE62" s="394"/>
      <c r="AF62" s="394"/>
    </row>
    <row r="63" spans="1:32" ht="18.75" customHeight="1">
      <c r="A63" s="76"/>
      <c r="C63" s="272"/>
      <c r="D63" s="236"/>
      <c r="E63" s="272"/>
      <c r="F63" s="236"/>
      <c r="G63" s="297"/>
      <c r="H63" s="313"/>
      <c r="I63" s="331"/>
      <c r="J63" s="347"/>
      <c r="K63" s="347"/>
      <c r="L63" s="331"/>
      <c r="M63" s="347"/>
      <c r="N63" s="347"/>
      <c r="O63" s="347"/>
      <c r="P63" s="347"/>
      <c r="Q63" s="369"/>
      <c r="R63" s="347"/>
      <c r="S63" s="347"/>
      <c r="T63" s="347"/>
      <c r="U63" s="313"/>
      <c r="V63" s="313"/>
      <c r="W63" s="313"/>
      <c r="X63" s="313"/>
      <c r="Y63" s="394"/>
      <c r="Z63" s="394"/>
      <c r="AA63" s="394"/>
      <c r="AB63" s="394"/>
      <c r="AC63" s="394"/>
      <c r="AD63" s="394"/>
      <c r="AE63" s="394"/>
      <c r="AF63" s="394"/>
    </row>
    <row r="64" spans="1:32" ht="18.75" customHeight="1">
      <c r="A64" s="76"/>
      <c r="C64" s="272"/>
      <c r="D64" s="236"/>
      <c r="E64" s="272"/>
      <c r="F64" s="236"/>
      <c r="G64" s="297"/>
      <c r="H64" s="313"/>
      <c r="I64" s="331"/>
      <c r="J64" s="347"/>
      <c r="K64" s="347"/>
      <c r="L64" s="331"/>
      <c r="M64" s="347"/>
      <c r="N64" s="347"/>
      <c r="O64" s="347"/>
      <c r="P64" s="347"/>
      <c r="Q64" s="369"/>
      <c r="R64" s="347"/>
      <c r="S64" s="347"/>
      <c r="T64" s="347"/>
      <c r="U64" s="313"/>
      <c r="V64" s="313"/>
      <c r="W64" s="313"/>
      <c r="X64" s="313"/>
      <c r="Y64" s="394"/>
      <c r="Z64" s="394"/>
      <c r="AA64" s="394"/>
      <c r="AB64" s="394"/>
      <c r="AC64" s="394"/>
      <c r="AD64" s="394"/>
      <c r="AE64" s="394"/>
      <c r="AF64" s="394"/>
    </row>
    <row r="65" spans="1:33" s="237" customFormat="1" ht="33.75" customHeight="1">
      <c r="A65" s="248"/>
      <c r="B65" s="261" t="s">
        <v>303</v>
      </c>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row>
    <row r="66" spans="1:33" s="77" customFormat="1" ht="18.75" customHeight="1">
      <c r="A66" s="119"/>
      <c r="B66" s="236"/>
      <c r="C66" s="236"/>
      <c r="D66" s="266"/>
      <c r="E66" s="266"/>
      <c r="F66" s="266"/>
      <c r="G66" s="298"/>
      <c r="H66" s="298"/>
      <c r="I66" s="298"/>
      <c r="J66" s="298"/>
      <c r="K66" s="298"/>
      <c r="L66" s="298"/>
      <c r="M66" s="298"/>
      <c r="N66" s="266"/>
      <c r="O66" s="266"/>
      <c r="P66" s="266"/>
      <c r="Q66" s="266"/>
      <c r="R66" s="77"/>
      <c r="S66" s="77"/>
      <c r="T66" s="77"/>
      <c r="U66" s="77"/>
      <c r="V66" s="77"/>
      <c r="W66" s="77"/>
      <c r="X66" s="77"/>
      <c r="Y66" s="77"/>
      <c r="Z66" s="77"/>
      <c r="AA66" s="77"/>
      <c r="AB66" s="77"/>
      <c r="AC66" s="77"/>
      <c r="AD66" s="77"/>
      <c r="AE66" s="77"/>
      <c r="AF66" s="77"/>
      <c r="AG66" s="77"/>
    </row>
    <row r="67" spans="1:33" s="77" customFormat="1" ht="31.5" customHeight="1">
      <c r="A67" s="249"/>
      <c r="B67" s="105" t="s">
        <v>66</v>
      </c>
      <c r="C67" s="105"/>
      <c r="D67" s="105"/>
      <c r="E67" s="105"/>
      <c r="F67" s="105"/>
      <c r="G67" s="105"/>
      <c r="H67" s="105"/>
      <c r="I67" s="105"/>
      <c r="J67" s="105"/>
      <c r="K67" s="105"/>
      <c r="L67" s="105"/>
      <c r="M67" s="105"/>
      <c r="N67" s="105"/>
      <c r="O67" s="105"/>
      <c r="P67" s="105"/>
      <c r="Q67" s="105"/>
      <c r="R67" s="105"/>
      <c r="S67" s="105"/>
      <c r="T67" s="105"/>
      <c r="U67" s="105"/>
      <c r="V67" s="105"/>
      <c r="W67" s="105"/>
      <c r="X67" s="105"/>
      <c r="Y67" s="77"/>
      <c r="Z67" s="77"/>
      <c r="AA67" s="77"/>
      <c r="AB67" s="77"/>
      <c r="AC67" s="77"/>
      <c r="AD67" s="77"/>
      <c r="AE67" s="77"/>
      <c r="AF67" s="77"/>
      <c r="AG67" s="77"/>
    </row>
    <row r="68" spans="1:33" s="77" customFormat="1" ht="20.25" customHeight="1">
      <c r="A68" s="249"/>
      <c r="B68" s="76" t="s">
        <v>747</v>
      </c>
      <c r="C68" s="74"/>
      <c r="D68" s="74"/>
      <c r="E68" s="74"/>
      <c r="F68" s="74"/>
      <c r="G68" s="74"/>
      <c r="H68" s="74"/>
      <c r="I68" s="74"/>
      <c r="J68" s="74"/>
      <c r="K68" s="74"/>
      <c r="L68" s="250"/>
      <c r="M68" s="250"/>
      <c r="N68" s="250"/>
      <c r="O68" s="250"/>
      <c r="P68" s="250"/>
      <c r="Q68" s="250"/>
      <c r="R68" s="77"/>
      <c r="S68" s="77"/>
      <c r="T68" s="77"/>
      <c r="U68" s="77"/>
      <c r="V68" s="77"/>
      <c r="W68" s="77"/>
      <c r="X68" s="77"/>
      <c r="Y68" s="77"/>
      <c r="Z68" s="77"/>
      <c r="AA68" s="77"/>
      <c r="AB68" s="77"/>
      <c r="AC68" s="77"/>
      <c r="AD68" s="77"/>
      <c r="AE68" s="77"/>
      <c r="AF68" s="77"/>
      <c r="AG68" s="77"/>
    </row>
    <row r="69" spans="1:33" s="77" customFormat="1" ht="20.25" customHeight="1">
      <c r="A69" s="250"/>
      <c r="B69" s="76" t="s">
        <v>257</v>
      </c>
      <c r="C69" s="250"/>
      <c r="D69" s="250"/>
      <c r="E69" s="250"/>
      <c r="F69" s="250"/>
      <c r="G69" s="250"/>
      <c r="H69" s="250"/>
      <c r="I69" s="250"/>
      <c r="J69" s="250"/>
      <c r="K69" s="250"/>
      <c r="L69" s="250"/>
      <c r="M69" s="250"/>
      <c r="N69" s="250"/>
      <c r="O69" s="250"/>
      <c r="P69" s="250"/>
      <c r="Q69" s="250"/>
      <c r="R69" s="77"/>
      <c r="S69" s="77"/>
      <c r="T69" s="77"/>
      <c r="U69" s="77"/>
      <c r="V69" s="77"/>
      <c r="W69" s="77"/>
      <c r="X69" s="77"/>
      <c r="Y69" s="77"/>
      <c r="Z69" s="77"/>
      <c r="AA69" s="77"/>
      <c r="AB69" s="77"/>
      <c r="AC69" s="77"/>
      <c r="AD69" s="77"/>
      <c r="AE69" s="77"/>
      <c r="AF69" s="77"/>
      <c r="AG69" s="77"/>
    </row>
    <row r="70" spans="1:33" s="77" customFormat="1" ht="20.25" customHeight="1">
      <c r="A70" s="250"/>
      <c r="B70" s="76"/>
      <c r="C70" s="76" t="s">
        <v>7</v>
      </c>
      <c r="D70" s="250"/>
      <c r="E70" s="250"/>
      <c r="F70" s="250"/>
      <c r="G70" s="250"/>
      <c r="H70" s="250"/>
      <c r="I70" s="250"/>
      <c r="J70" s="250"/>
      <c r="K70" s="250"/>
      <c r="L70" s="250"/>
      <c r="M70" s="250"/>
      <c r="N70" s="250"/>
      <c r="O70" s="250"/>
      <c r="P70" s="250"/>
      <c r="Q70" s="250"/>
      <c r="R70" s="77"/>
      <c r="S70" s="77"/>
      <c r="T70" s="77"/>
      <c r="U70" s="77"/>
      <c r="V70" s="77"/>
      <c r="W70" s="77"/>
      <c r="X70" s="77"/>
      <c r="Y70" s="77"/>
      <c r="Z70" s="77"/>
      <c r="AA70" s="77"/>
      <c r="AB70" s="77"/>
      <c r="AC70" s="77"/>
      <c r="AD70" s="77"/>
      <c r="AE70" s="77"/>
      <c r="AF70" s="77"/>
      <c r="AG70" s="77"/>
    </row>
    <row r="71" spans="1:33" s="77" customFormat="1" ht="20.25" customHeight="1">
      <c r="A71" s="250"/>
      <c r="B71" s="76" t="s">
        <v>843</v>
      </c>
      <c r="C71" s="250"/>
      <c r="D71" s="250"/>
      <c r="E71" s="250"/>
      <c r="F71" s="250"/>
      <c r="G71" s="250"/>
      <c r="H71" s="250"/>
      <c r="I71" s="250"/>
      <c r="J71" s="250"/>
      <c r="K71" s="250"/>
      <c r="L71" s="250"/>
      <c r="M71" s="250"/>
      <c r="N71" s="250"/>
      <c r="O71" s="250"/>
      <c r="P71" s="250"/>
      <c r="Q71" s="250"/>
      <c r="R71" s="77"/>
      <c r="S71" s="77"/>
      <c r="T71" s="77"/>
      <c r="U71" s="77"/>
      <c r="V71" s="77"/>
      <c r="W71" s="77"/>
      <c r="X71" s="77"/>
      <c r="Y71" s="77"/>
      <c r="Z71" s="77"/>
      <c r="AA71" s="77"/>
      <c r="AB71" s="77"/>
      <c r="AC71" s="77"/>
      <c r="AD71" s="77"/>
      <c r="AE71" s="77"/>
      <c r="AF71" s="77"/>
      <c r="AG71" s="77"/>
    </row>
    <row r="72" spans="1:33" s="77" customFormat="1" ht="20.25" customHeight="1">
      <c r="A72" s="250"/>
      <c r="B72" s="76" t="s">
        <v>842</v>
      </c>
      <c r="C72" s="250"/>
      <c r="D72" s="250"/>
      <c r="E72" s="250"/>
      <c r="F72" s="250"/>
      <c r="G72" s="250"/>
      <c r="H72" s="250"/>
      <c r="I72" s="250"/>
      <c r="J72" s="250"/>
      <c r="K72" s="250"/>
      <c r="L72" s="250"/>
      <c r="M72" s="250"/>
      <c r="N72" s="250"/>
      <c r="O72" s="250"/>
      <c r="P72" s="250"/>
      <c r="Q72" s="250"/>
      <c r="R72" s="77"/>
      <c r="S72" s="77"/>
      <c r="T72" s="77"/>
      <c r="U72" s="77"/>
      <c r="V72" s="77"/>
      <c r="W72" s="77"/>
      <c r="X72" s="77"/>
      <c r="Y72" s="77"/>
      <c r="Z72" s="77"/>
      <c r="AA72" s="77"/>
      <c r="AB72" s="77"/>
      <c r="AC72" s="77"/>
      <c r="AD72" s="77"/>
      <c r="AE72" s="77"/>
      <c r="AF72" s="77"/>
      <c r="AG72" s="77"/>
    </row>
    <row r="73" spans="1:33" s="77" customFormat="1" ht="20.25" customHeight="1">
      <c r="A73" s="250"/>
      <c r="B73" s="76" t="s">
        <v>235</v>
      </c>
      <c r="C73" s="250"/>
      <c r="D73" s="250"/>
      <c r="E73" s="250"/>
      <c r="F73" s="250"/>
      <c r="G73" s="250"/>
      <c r="H73" s="250"/>
      <c r="I73" s="250"/>
      <c r="J73" s="250"/>
      <c r="K73" s="250"/>
      <c r="L73" s="250"/>
      <c r="M73" s="250"/>
      <c r="N73" s="250"/>
      <c r="O73" s="250"/>
      <c r="P73" s="250"/>
      <c r="Q73" s="250"/>
      <c r="R73" s="77"/>
      <c r="S73" s="77"/>
      <c r="T73" s="77"/>
      <c r="U73" s="77"/>
      <c r="V73" s="77"/>
      <c r="W73" s="77"/>
      <c r="X73" s="77"/>
      <c r="Y73" s="77"/>
      <c r="Z73" s="77"/>
      <c r="AA73" s="77"/>
      <c r="AB73" s="77"/>
      <c r="AC73" s="77"/>
      <c r="AD73" s="77"/>
      <c r="AE73" s="77"/>
      <c r="AF73" s="77"/>
      <c r="AG73" s="77"/>
    </row>
    <row r="74" spans="1:33" s="77" customFormat="1" ht="20.25" customHeight="1">
      <c r="A74" s="251"/>
      <c r="B74" s="76"/>
      <c r="C74" s="76" t="s">
        <v>578</v>
      </c>
      <c r="D74" s="251"/>
      <c r="E74" s="251"/>
      <c r="F74" s="251"/>
      <c r="G74" s="251"/>
      <c r="H74" s="251"/>
      <c r="I74" s="251"/>
      <c r="J74" s="251"/>
      <c r="K74" s="251"/>
      <c r="L74" s="251"/>
      <c r="M74" s="251"/>
      <c r="N74" s="251"/>
      <c r="O74" s="251"/>
      <c r="P74" s="251"/>
      <c r="Q74" s="251"/>
      <c r="R74" s="77"/>
      <c r="S74" s="77"/>
      <c r="T74" s="77"/>
      <c r="U74" s="77"/>
      <c r="V74" s="77"/>
      <c r="W74" s="77"/>
      <c r="X74" s="77"/>
      <c r="Y74" s="77"/>
      <c r="Z74" s="77"/>
      <c r="AA74" s="77"/>
      <c r="AB74" s="77"/>
      <c r="AC74" s="77"/>
      <c r="AD74" s="77"/>
      <c r="AE74" s="77"/>
      <c r="AF74" s="77"/>
      <c r="AG74" s="77"/>
    </row>
    <row r="75" spans="1:33" s="77" customFormat="1" ht="20.25" customHeight="1">
      <c r="A75" s="251"/>
      <c r="B75" s="76"/>
      <c r="C75" s="76" t="s">
        <v>287</v>
      </c>
      <c r="D75" s="251"/>
      <c r="E75" s="251"/>
      <c r="F75" s="251"/>
      <c r="G75" s="251"/>
      <c r="H75" s="251"/>
      <c r="I75" s="251"/>
      <c r="J75" s="251"/>
      <c r="K75" s="251"/>
      <c r="L75" s="251"/>
      <c r="M75" s="251"/>
      <c r="N75" s="251"/>
      <c r="O75" s="251"/>
      <c r="P75" s="251"/>
      <c r="Q75" s="251"/>
      <c r="R75" s="77"/>
      <c r="S75" s="77"/>
      <c r="T75" s="77"/>
      <c r="U75" s="77"/>
      <c r="V75" s="77"/>
      <c r="W75" s="77"/>
      <c r="X75" s="77"/>
      <c r="Y75" s="77"/>
      <c r="Z75" s="77"/>
      <c r="AA75" s="77"/>
      <c r="AB75" s="77"/>
      <c r="AC75" s="77"/>
      <c r="AD75" s="77"/>
      <c r="AE75" s="77"/>
      <c r="AF75" s="77"/>
      <c r="AG75" s="77"/>
    </row>
    <row r="76" spans="1:33" s="239" customFormat="1" ht="19.5" customHeight="1">
      <c r="A76" s="252"/>
      <c r="B76" s="76" t="s">
        <v>651</v>
      </c>
      <c r="K76" s="237"/>
    </row>
    <row r="77" spans="1:33" s="239" customFormat="1" ht="19.5" customHeight="1">
      <c r="A77" s="252"/>
      <c r="B77" s="76" t="s">
        <v>253</v>
      </c>
    </row>
    <row r="78" spans="1:33" s="77" customFormat="1" ht="20.25" customHeight="1">
      <c r="A78" s="77"/>
      <c r="B78" s="76" t="s">
        <v>261</v>
      </c>
      <c r="C78" s="250"/>
      <c r="D78" s="250"/>
      <c r="E78" s="250"/>
      <c r="F78" s="250"/>
      <c r="G78" s="250"/>
      <c r="H78" s="250"/>
      <c r="I78" s="250"/>
      <c r="J78" s="250"/>
      <c r="K78" s="250"/>
      <c r="L78" s="77"/>
      <c r="M78" s="77"/>
      <c r="N78" s="77"/>
      <c r="O78" s="77"/>
      <c r="P78" s="77"/>
      <c r="Q78" s="77"/>
      <c r="R78" s="77"/>
      <c r="S78" s="77"/>
      <c r="T78" s="77"/>
      <c r="U78" s="77"/>
      <c r="V78" s="77"/>
      <c r="W78" s="77"/>
      <c r="X78" s="77"/>
      <c r="Y78" s="77"/>
      <c r="Z78" s="77"/>
      <c r="AA78" s="77"/>
      <c r="AB78" s="77"/>
      <c r="AC78" s="77"/>
      <c r="AD78" s="77"/>
      <c r="AE78" s="77"/>
      <c r="AF78" s="77"/>
      <c r="AG78" s="77"/>
    </row>
    <row r="79" spans="1:33" s="77" customFormat="1" ht="19.5" customHeight="1">
      <c r="A79" s="77"/>
      <c r="B79" s="76" t="s">
        <v>363</v>
      </c>
      <c r="C79" s="250"/>
      <c r="D79" s="250"/>
      <c r="E79" s="250"/>
      <c r="F79" s="250"/>
      <c r="G79" s="250"/>
      <c r="H79" s="250"/>
      <c r="I79" s="250"/>
      <c r="J79" s="250"/>
      <c r="K79" s="250"/>
      <c r="L79" s="77"/>
      <c r="M79" s="77"/>
      <c r="N79" s="77"/>
      <c r="O79" s="77"/>
      <c r="P79" s="77"/>
      <c r="Q79" s="77"/>
      <c r="R79" s="77"/>
      <c r="S79" s="77"/>
      <c r="T79" s="77"/>
      <c r="U79" s="77"/>
      <c r="V79" s="77"/>
      <c r="W79" s="77"/>
      <c r="X79" s="77"/>
      <c r="Y79" s="77"/>
      <c r="Z79" s="77"/>
      <c r="AA79" s="77"/>
      <c r="AB79" s="77"/>
      <c r="AC79" s="77"/>
      <c r="AD79" s="77"/>
      <c r="AE79" s="77"/>
      <c r="AF79" s="77"/>
      <c r="AG79" s="77"/>
    </row>
    <row r="80" spans="1:33" s="237" customFormat="1" ht="20.25" customHeight="1">
      <c r="A80" s="253"/>
      <c r="B80" s="76" t="s">
        <v>68</v>
      </c>
      <c r="C80" s="250"/>
      <c r="D80" s="250"/>
      <c r="E80" s="250"/>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row>
    <row r="81" spans="1:32" s="77" customFormat="1" ht="20.25" customHeight="1">
      <c r="A81" s="78"/>
      <c r="B81" s="76"/>
      <c r="C81" s="250"/>
      <c r="D81" s="250"/>
      <c r="E81" s="250"/>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row>
    <row r="82" spans="1:32" s="77" customFormat="1" ht="20.25" customHeight="1">
      <c r="A82" s="249"/>
      <c r="B82" s="77"/>
      <c r="C82" s="77"/>
      <c r="D82" s="77"/>
      <c r="E82" s="77"/>
      <c r="F82" s="74"/>
      <c r="G82" s="74"/>
      <c r="H82" s="74"/>
      <c r="I82" s="74"/>
      <c r="J82" s="74"/>
      <c r="K82" s="74"/>
      <c r="L82" s="77"/>
      <c r="M82" s="77"/>
      <c r="N82" s="77"/>
      <c r="O82" s="77"/>
      <c r="P82" s="77"/>
      <c r="Q82" s="77"/>
      <c r="R82" s="77"/>
      <c r="S82" s="77"/>
      <c r="T82" s="77"/>
      <c r="U82" s="77"/>
      <c r="V82" s="77"/>
      <c r="W82" s="77"/>
      <c r="X82" s="77"/>
      <c r="Y82" s="77"/>
      <c r="Z82" s="77"/>
      <c r="AA82" s="77"/>
      <c r="AB82" s="77"/>
      <c r="AC82" s="77"/>
      <c r="AD82" s="77"/>
      <c r="AE82" s="77"/>
      <c r="AF82" s="77"/>
    </row>
    <row r="84" spans="1:32" ht="20.25" customHeight="1">
      <c r="A84" s="242" t="s">
        <v>323</v>
      </c>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row>
    <row r="85" spans="1:32" ht="20.25" customHeight="1">
      <c r="A85" s="119"/>
      <c r="B85" s="119"/>
      <c r="C85" s="266"/>
      <c r="D85" s="266"/>
      <c r="E85" s="266"/>
      <c r="F85" s="266"/>
      <c r="G85" s="289"/>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row>
    <row r="86" spans="1:32" ht="30" customHeight="1">
      <c r="A86" s="119"/>
      <c r="B86" s="119"/>
      <c r="C86" s="266"/>
      <c r="D86" s="266"/>
      <c r="E86" s="266"/>
      <c r="F86" s="266"/>
      <c r="G86" s="289"/>
      <c r="H86" s="266"/>
      <c r="I86" s="266"/>
      <c r="S86" s="173" t="s">
        <v>427</v>
      </c>
      <c r="T86" s="179"/>
      <c r="U86" s="179"/>
      <c r="V86" s="198"/>
      <c r="W86" s="374"/>
      <c r="X86" s="375"/>
      <c r="Y86" s="375"/>
      <c r="Z86" s="375"/>
      <c r="AA86" s="375"/>
      <c r="AB86" s="375"/>
      <c r="AC86" s="375"/>
      <c r="AD86" s="375"/>
      <c r="AE86" s="375"/>
      <c r="AF86" s="198"/>
    </row>
    <row r="87" spans="1:32" ht="20.25" customHeight="1">
      <c r="A87" s="119"/>
      <c r="B87" s="119"/>
      <c r="C87" s="266"/>
      <c r="D87" s="266"/>
      <c r="E87" s="266"/>
      <c r="F87" s="266"/>
      <c r="G87" s="289"/>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row>
    <row r="88" spans="1:32" ht="18" customHeight="1">
      <c r="A88" s="173" t="s">
        <v>141</v>
      </c>
      <c r="B88" s="179"/>
      <c r="C88" s="198"/>
      <c r="D88" s="173" t="s">
        <v>142</v>
      </c>
      <c r="E88" s="198"/>
      <c r="F88" s="286" t="s">
        <v>226</v>
      </c>
      <c r="G88" s="290"/>
      <c r="H88" s="173" t="s">
        <v>115</v>
      </c>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98"/>
    </row>
    <row r="89" spans="1:32" ht="18.75" customHeight="1">
      <c r="A89" s="175" t="s">
        <v>153</v>
      </c>
      <c r="B89" s="181"/>
      <c r="C89" s="194"/>
      <c r="D89" s="175"/>
      <c r="E89" s="279"/>
      <c r="F89" s="287"/>
      <c r="G89" s="291"/>
      <c r="H89" s="300" t="s">
        <v>307</v>
      </c>
      <c r="I89" s="332" t="s">
        <v>5</v>
      </c>
      <c r="J89" s="338" t="s">
        <v>416</v>
      </c>
      <c r="K89" s="338"/>
      <c r="L89" s="338"/>
      <c r="M89" s="364" t="s">
        <v>5</v>
      </c>
      <c r="N89" s="338" t="s">
        <v>346</v>
      </c>
      <c r="O89" s="338"/>
      <c r="P89" s="338"/>
      <c r="Q89" s="364" t="s">
        <v>5</v>
      </c>
      <c r="R89" s="338" t="s">
        <v>424</v>
      </c>
      <c r="S89" s="338"/>
      <c r="T89" s="338"/>
      <c r="U89" s="364" t="s">
        <v>5</v>
      </c>
      <c r="V89" s="338" t="s">
        <v>430</v>
      </c>
      <c r="W89" s="338"/>
      <c r="X89" s="338"/>
      <c r="Y89" s="338"/>
      <c r="Z89" s="338"/>
      <c r="AA89" s="338"/>
      <c r="AB89" s="338"/>
      <c r="AC89" s="338"/>
      <c r="AD89" s="338"/>
      <c r="AE89" s="338"/>
      <c r="AF89" s="406"/>
    </row>
    <row r="90" spans="1:32" s="77" customFormat="1" ht="18.75" customHeight="1">
      <c r="A90" s="176"/>
      <c r="B90" s="182"/>
      <c r="C90" s="195"/>
      <c r="D90" s="176"/>
      <c r="E90" s="280"/>
      <c r="F90" s="288"/>
      <c r="G90" s="292"/>
      <c r="H90" s="301"/>
      <c r="I90" s="323" t="s">
        <v>5</v>
      </c>
      <c r="J90" s="339" t="s">
        <v>63</v>
      </c>
      <c r="K90" s="339"/>
      <c r="L90" s="339"/>
      <c r="M90" s="361" t="s">
        <v>5</v>
      </c>
      <c r="N90" s="339" t="s">
        <v>94</v>
      </c>
      <c r="O90" s="339"/>
      <c r="P90" s="339"/>
      <c r="Q90" s="361" t="s">
        <v>5</v>
      </c>
      <c r="R90" s="339" t="s">
        <v>426</v>
      </c>
      <c r="S90" s="339"/>
      <c r="T90" s="339"/>
      <c r="U90" s="361" t="s">
        <v>5</v>
      </c>
      <c r="V90" s="339" t="s">
        <v>431</v>
      </c>
      <c r="W90" s="339"/>
      <c r="X90" s="339"/>
      <c r="Y90" s="395"/>
      <c r="Z90" s="395"/>
      <c r="AA90" s="395"/>
      <c r="AB90" s="395"/>
      <c r="AC90" s="395"/>
      <c r="AD90" s="395"/>
      <c r="AE90" s="395"/>
      <c r="AF90" s="280"/>
    </row>
    <row r="91" spans="1:32" s="238" customFormat="1" ht="18.75" customHeight="1">
      <c r="A91" s="243"/>
      <c r="B91" s="257"/>
      <c r="C91" s="267"/>
      <c r="D91" s="275"/>
      <c r="E91" s="281"/>
      <c r="F91" s="275"/>
      <c r="G91" s="293"/>
      <c r="H91" s="314" t="s">
        <v>89</v>
      </c>
      <c r="I91" s="324" t="s">
        <v>5</v>
      </c>
      <c r="J91" s="340" t="s">
        <v>147</v>
      </c>
      <c r="K91" s="340"/>
      <c r="L91" s="353"/>
      <c r="M91" s="362" t="s">
        <v>5</v>
      </c>
      <c r="N91" s="340" t="s">
        <v>422</v>
      </c>
      <c r="O91" s="340"/>
      <c r="P91" s="353"/>
      <c r="Q91" s="362" t="s">
        <v>5</v>
      </c>
      <c r="R91" s="373" t="s">
        <v>276</v>
      </c>
      <c r="S91" s="373"/>
      <c r="T91" s="373"/>
      <c r="U91" s="373"/>
      <c r="V91" s="340"/>
      <c r="W91" s="340"/>
      <c r="X91" s="340"/>
      <c r="Y91" s="340"/>
      <c r="Z91" s="340"/>
      <c r="AA91" s="340"/>
      <c r="AB91" s="340"/>
      <c r="AC91" s="340"/>
      <c r="AD91" s="340"/>
      <c r="AE91" s="340"/>
      <c r="AF91" s="407"/>
    </row>
    <row r="92" spans="1:32" s="238" customFormat="1" ht="18.75" customHeight="1">
      <c r="A92" s="244"/>
      <c r="B92" s="258"/>
      <c r="C92" s="269"/>
      <c r="D92" s="276"/>
      <c r="E92" s="282"/>
      <c r="F92" s="276"/>
      <c r="G92" s="295"/>
      <c r="H92" s="304" t="s">
        <v>801</v>
      </c>
      <c r="I92" s="326" t="s">
        <v>5</v>
      </c>
      <c r="J92" s="342" t="s">
        <v>482</v>
      </c>
      <c r="K92" s="351"/>
      <c r="L92" s="355"/>
      <c r="M92" s="357" t="s">
        <v>5</v>
      </c>
      <c r="N92" s="342" t="s">
        <v>411</v>
      </c>
      <c r="O92" s="357"/>
      <c r="P92" s="342"/>
      <c r="Q92" s="367"/>
      <c r="R92" s="367"/>
      <c r="S92" s="367"/>
      <c r="T92" s="367"/>
      <c r="U92" s="367"/>
      <c r="V92" s="367"/>
      <c r="W92" s="367"/>
      <c r="X92" s="367"/>
      <c r="Y92" s="367"/>
      <c r="Z92" s="367"/>
      <c r="AA92" s="367"/>
      <c r="AB92" s="367"/>
      <c r="AC92" s="367"/>
      <c r="AD92" s="367"/>
      <c r="AE92" s="367"/>
      <c r="AF92" s="408"/>
    </row>
    <row r="93" spans="1:32" s="238" customFormat="1" ht="18.75" customHeight="1">
      <c r="A93" s="244"/>
      <c r="B93" s="258"/>
      <c r="C93" s="268"/>
      <c r="D93" s="247"/>
      <c r="E93" s="282"/>
      <c r="F93" s="276"/>
      <c r="G93" s="294"/>
      <c r="H93" s="304" t="s">
        <v>802</v>
      </c>
      <c r="I93" s="326" t="s">
        <v>5</v>
      </c>
      <c r="J93" s="342" t="s">
        <v>482</v>
      </c>
      <c r="K93" s="351"/>
      <c r="L93" s="355"/>
      <c r="M93" s="357" t="s">
        <v>5</v>
      </c>
      <c r="N93" s="342" t="s">
        <v>411</v>
      </c>
      <c r="O93" s="357"/>
      <c r="P93" s="342"/>
      <c r="Q93" s="367"/>
      <c r="R93" s="367"/>
      <c r="S93" s="367"/>
      <c r="T93" s="367"/>
      <c r="U93" s="367"/>
      <c r="V93" s="367"/>
      <c r="W93" s="367"/>
      <c r="X93" s="367"/>
      <c r="Y93" s="367"/>
      <c r="Z93" s="367"/>
      <c r="AA93" s="367"/>
      <c r="AB93" s="367"/>
      <c r="AC93" s="367"/>
      <c r="AD93" s="367"/>
      <c r="AE93" s="367"/>
      <c r="AF93" s="408"/>
    </row>
    <row r="94" spans="1:32" s="238" customFormat="1" ht="18.75" customHeight="1">
      <c r="A94" s="247"/>
      <c r="B94" s="260"/>
      <c r="C94" s="262"/>
      <c r="D94" s="247"/>
      <c r="E94" s="262"/>
      <c r="F94" s="276"/>
      <c r="G94" s="295"/>
      <c r="H94" s="315" t="s">
        <v>217</v>
      </c>
      <c r="I94" s="326" t="s">
        <v>5</v>
      </c>
      <c r="J94" s="342" t="s">
        <v>147</v>
      </c>
      <c r="K94" s="351"/>
      <c r="L94" s="357" t="s">
        <v>5</v>
      </c>
      <c r="M94" s="342" t="s">
        <v>109</v>
      </c>
      <c r="N94" s="365"/>
      <c r="O94" s="342"/>
      <c r="P94" s="342"/>
      <c r="Q94" s="342"/>
      <c r="R94" s="342"/>
      <c r="S94" s="342"/>
      <c r="T94" s="342"/>
      <c r="U94" s="342"/>
      <c r="V94" s="342"/>
      <c r="W94" s="342"/>
      <c r="X94" s="342"/>
      <c r="Y94" s="342"/>
      <c r="Z94" s="342"/>
      <c r="AA94" s="342"/>
      <c r="AB94" s="342"/>
      <c r="AC94" s="342"/>
      <c r="AD94" s="342"/>
      <c r="AE94" s="342"/>
      <c r="AF94" s="409"/>
    </row>
    <row r="95" spans="1:32" s="238" customFormat="1" ht="19.5" customHeight="1">
      <c r="A95" s="245" t="s">
        <v>5</v>
      </c>
      <c r="B95" s="258">
        <v>73</v>
      </c>
      <c r="C95" s="269" t="s">
        <v>23</v>
      </c>
      <c r="D95" s="245" t="s">
        <v>5</v>
      </c>
      <c r="E95" s="282" t="s">
        <v>520</v>
      </c>
      <c r="F95" s="276"/>
      <c r="G95" s="295"/>
      <c r="H95" s="316" t="s">
        <v>34</v>
      </c>
      <c r="I95" s="333" t="s">
        <v>5</v>
      </c>
      <c r="J95" s="343" t="s">
        <v>407</v>
      </c>
      <c r="K95" s="343"/>
      <c r="L95" s="343"/>
      <c r="M95" s="333" t="s">
        <v>5</v>
      </c>
      <c r="N95" s="343" t="s">
        <v>101</v>
      </c>
      <c r="O95" s="343"/>
      <c r="P95" s="343"/>
      <c r="Q95" s="370"/>
      <c r="R95" s="370"/>
      <c r="S95" s="370"/>
      <c r="T95" s="370"/>
      <c r="U95" s="370"/>
      <c r="V95" s="370"/>
      <c r="W95" s="370"/>
      <c r="X95" s="370"/>
      <c r="Y95" s="370"/>
      <c r="Z95" s="370"/>
      <c r="AA95" s="370"/>
      <c r="AB95" s="370"/>
      <c r="AC95" s="370"/>
      <c r="AD95" s="370"/>
      <c r="AE95" s="370"/>
      <c r="AF95" s="385"/>
    </row>
    <row r="96" spans="1:32" s="238" customFormat="1" ht="19.5" customHeight="1">
      <c r="A96" s="245"/>
      <c r="B96" s="258"/>
      <c r="C96" s="269"/>
      <c r="D96" s="245" t="s">
        <v>5</v>
      </c>
      <c r="E96" s="282" t="s">
        <v>256</v>
      </c>
      <c r="F96" s="276"/>
      <c r="G96" s="295"/>
      <c r="H96" s="317"/>
      <c r="I96" s="334"/>
      <c r="J96" s="344"/>
      <c r="K96" s="344"/>
      <c r="L96" s="344"/>
      <c r="M96" s="334"/>
      <c r="N96" s="344"/>
      <c r="O96" s="344"/>
      <c r="P96" s="344"/>
      <c r="Q96" s="366"/>
      <c r="R96" s="366"/>
      <c r="S96" s="366"/>
      <c r="T96" s="366"/>
      <c r="U96" s="366"/>
      <c r="V96" s="366"/>
      <c r="W96" s="366"/>
      <c r="X96" s="366"/>
      <c r="Y96" s="366"/>
      <c r="Z96" s="366"/>
      <c r="AA96" s="366"/>
      <c r="AB96" s="366"/>
      <c r="AC96" s="366"/>
      <c r="AD96" s="366"/>
      <c r="AE96" s="366"/>
      <c r="AF96" s="379"/>
    </row>
    <row r="97" spans="1:33" s="238" customFormat="1" ht="18.75" customHeight="1">
      <c r="A97" s="245"/>
      <c r="B97" s="258"/>
      <c r="C97" s="269"/>
      <c r="D97" s="245"/>
      <c r="E97" s="282" t="s">
        <v>516</v>
      </c>
      <c r="F97" s="276"/>
      <c r="G97" s="295"/>
      <c r="H97" s="305" t="s">
        <v>538</v>
      </c>
      <c r="I97" s="329" t="s">
        <v>5</v>
      </c>
      <c r="J97" s="342" t="s">
        <v>147</v>
      </c>
      <c r="K97" s="342"/>
      <c r="L97" s="357" t="s">
        <v>5</v>
      </c>
      <c r="M97" s="342" t="s">
        <v>420</v>
      </c>
      <c r="N97" s="342"/>
      <c r="O97" s="358" t="s">
        <v>5</v>
      </c>
      <c r="P97" s="342" t="s">
        <v>299</v>
      </c>
      <c r="Q97" s="365"/>
      <c r="R97" s="358"/>
      <c r="S97" s="342"/>
      <c r="T97" s="365"/>
      <c r="U97" s="358"/>
      <c r="V97" s="342"/>
      <c r="W97" s="365"/>
      <c r="X97" s="366"/>
      <c r="Y97" s="367"/>
      <c r="Z97" s="367"/>
      <c r="AA97" s="367"/>
      <c r="AB97" s="367"/>
      <c r="AC97" s="367"/>
      <c r="AD97" s="367"/>
      <c r="AE97" s="367"/>
      <c r="AF97" s="380"/>
      <c r="AG97" s="238"/>
    </row>
    <row r="98" spans="1:33" s="238" customFormat="1" ht="18.75" customHeight="1">
      <c r="A98" s="244"/>
      <c r="B98" s="258"/>
      <c r="C98" s="269"/>
      <c r="D98" s="262"/>
      <c r="E98" s="262"/>
      <c r="F98" s="276"/>
      <c r="G98" s="295"/>
      <c r="H98" s="318" t="s">
        <v>119</v>
      </c>
      <c r="I98" s="326" t="s">
        <v>5</v>
      </c>
      <c r="J98" s="342" t="s">
        <v>147</v>
      </c>
      <c r="K98" s="351"/>
      <c r="L98" s="357" t="s">
        <v>5</v>
      </c>
      <c r="M98" s="342" t="s">
        <v>109</v>
      </c>
      <c r="N98" s="365"/>
      <c r="O98" s="342"/>
      <c r="P98" s="342"/>
      <c r="Q98" s="342"/>
      <c r="R98" s="342"/>
      <c r="S98" s="342"/>
      <c r="T98" s="342"/>
      <c r="U98" s="342"/>
      <c r="V98" s="342"/>
      <c r="W98" s="342"/>
      <c r="X98" s="342"/>
      <c r="Y98" s="342"/>
      <c r="Z98" s="342"/>
      <c r="AA98" s="342"/>
      <c r="AB98" s="342"/>
      <c r="AC98" s="342"/>
      <c r="AD98" s="342"/>
      <c r="AE98" s="342"/>
      <c r="AF98" s="409"/>
      <c r="AG98" s="238"/>
    </row>
    <row r="99" spans="1:33" s="238" customFormat="1" ht="18.75" customHeight="1">
      <c r="A99" s="247"/>
      <c r="B99" s="262"/>
      <c r="C99" s="271"/>
      <c r="D99" s="262"/>
      <c r="E99" s="262"/>
      <c r="F99" s="276"/>
      <c r="G99" s="295"/>
      <c r="H99" s="318" t="s">
        <v>522</v>
      </c>
      <c r="I99" s="326" t="s">
        <v>5</v>
      </c>
      <c r="J99" s="342" t="s">
        <v>147</v>
      </c>
      <c r="K99" s="342"/>
      <c r="L99" s="357" t="s">
        <v>5</v>
      </c>
      <c r="M99" s="342" t="s">
        <v>420</v>
      </c>
      <c r="N99" s="342"/>
      <c r="O99" s="357" t="s">
        <v>5</v>
      </c>
      <c r="P99" s="342" t="s">
        <v>299</v>
      </c>
      <c r="Q99" s="365"/>
      <c r="R99" s="357" t="s">
        <v>5</v>
      </c>
      <c r="S99" s="342" t="s">
        <v>11</v>
      </c>
      <c r="T99" s="365"/>
      <c r="U99" s="342"/>
      <c r="V99" s="342"/>
      <c r="W99" s="342"/>
      <c r="X99" s="342"/>
      <c r="Y99" s="342"/>
      <c r="Z99" s="342"/>
      <c r="AA99" s="342"/>
      <c r="AB99" s="342"/>
      <c r="AC99" s="342"/>
      <c r="AD99" s="342"/>
      <c r="AE99" s="342"/>
      <c r="AF99" s="409"/>
      <c r="AG99" s="238"/>
    </row>
    <row r="100" spans="1:33" s="238" customFormat="1" ht="18.75" customHeight="1">
      <c r="A100" s="247"/>
      <c r="B100" s="260"/>
      <c r="C100" s="271"/>
      <c r="D100" s="262"/>
      <c r="E100" s="262"/>
      <c r="F100" s="276"/>
      <c r="G100" s="295"/>
      <c r="H100" s="318" t="s">
        <v>509</v>
      </c>
      <c r="I100" s="326" t="s">
        <v>5</v>
      </c>
      <c r="J100" s="342" t="s">
        <v>147</v>
      </c>
      <c r="K100" s="351"/>
      <c r="L100" s="357" t="s">
        <v>5</v>
      </c>
      <c r="M100" s="342" t="s">
        <v>109</v>
      </c>
      <c r="N100" s="365"/>
      <c r="O100" s="342"/>
      <c r="P100" s="342"/>
      <c r="Q100" s="342"/>
      <c r="R100" s="342"/>
      <c r="S100" s="342"/>
      <c r="T100" s="342"/>
      <c r="U100" s="342"/>
      <c r="V100" s="342"/>
      <c r="W100" s="342"/>
      <c r="X100" s="342"/>
      <c r="Y100" s="342"/>
      <c r="Z100" s="342"/>
      <c r="AA100" s="342"/>
      <c r="AB100" s="342"/>
      <c r="AC100" s="342"/>
      <c r="AD100" s="342"/>
      <c r="AE100" s="342"/>
      <c r="AF100" s="409"/>
      <c r="AG100" s="238"/>
    </row>
    <row r="101" spans="1:33" s="238" customFormat="1" ht="18.75" customHeight="1">
      <c r="A101" s="244"/>
      <c r="B101" s="258"/>
      <c r="C101" s="269"/>
      <c r="D101" s="276"/>
      <c r="E101" s="282"/>
      <c r="F101" s="276"/>
      <c r="G101" s="295"/>
      <c r="H101" s="318" t="s">
        <v>511</v>
      </c>
      <c r="I101" s="326" t="s">
        <v>5</v>
      </c>
      <c r="J101" s="342" t="s">
        <v>147</v>
      </c>
      <c r="K101" s="351"/>
      <c r="L101" s="357" t="s">
        <v>5</v>
      </c>
      <c r="M101" s="342" t="s">
        <v>109</v>
      </c>
      <c r="N101" s="365"/>
      <c r="O101" s="342"/>
      <c r="P101" s="342"/>
      <c r="Q101" s="342"/>
      <c r="R101" s="342"/>
      <c r="S101" s="342"/>
      <c r="T101" s="342"/>
      <c r="U101" s="342"/>
      <c r="V101" s="342"/>
      <c r="W101" s="342"/>
      <c r="X101" s="342"/>
      <c r="Y101" s="342"/>
      <c r="Z101" s="342"/>
      <c r="AA101" s="342"/>
      <c r="AB101" s="342"/>
      <c r="AC101" s="342"/>
      <c r="AD101" s="342"/>
      <c r="AE101" s="342"/>
      <c r="AF101" s="409"/>
      <c r="AG101" s="238"/>
    </row>
    <row r="102" spans="1:33" s="238" customFormat="1" ht="18.75" customHeight="1">
      <c r="A102" s="244"/>
      <c r="B102" s="258"/>
      <c r="C102" s="269"/>
      <c r="D102" s="276"/>
      <c r="E102" s="282"/>
      <c r="F102" s="276"/>
      <c r="G102" s="295"/>
      <c r="H102" s="307" t="s">
        <v>512</v>
      </c>
      <c r="I102" s="326" t="s">
        <v>5</v>
      </c>
      <c r="J102" s="342" t="s">
        <v>147</v>
      </c>
      <c r="K102" s="351"/>
      <c r="L102" s="357" t="s">
        <v>5</v>
      </c>
      <c r="M102" s="342" t="s">
        <v>805</v>
      </c>
      <c r="N102" s="342"/>
      <c r="O102" s="358" t="s">
        <v>5</v>
      </c>
      <c r="P102" s="345" t="s">
        <v>807</v>
      </c>
      <c r="Q102" s="342"/>
      <c r="R102" s="342"/>
      <c r="S102" s="351"/>
      <c r="T102" s="342"/>
      <c r="U102" s="351"/>
      <c r="V102" s="351"/>
      <c r="W102" s="351"/>
      <c r="X102" s="351"/>
      <c r="Y102" s="342"/>
      <c r="Z102" s="342"/>
      <c r="AA102" s="342"/>
      <c r="AB102" s="342"/>
      <c r="AC102" s="342"/>
      <c r="AD102" s="342"/>
      <c r="AE102" s="342"/>
      <c r="AF102" s="409"/>
      <c r="AG102" s="238"/>
    </row>
    <row r="103" spans="1:33" s="238" customFormat="1" ht="18.75" customHeight="1">
      <c r="A103" s="246"/>
      <c r="B103" s="259"/>
      <c r="C103" s="273"/>
      <c r="D103" s="277"/>
      <c r="E103" s="283"/>
      <c r="F103" s="277"/>
      <c r="G103" s="299"/>
      <c r="H103" s="310" t="s">
        <v>93</v>
      </c>
      <c r="I103" s="326" t="s">
        <v>5</v>
      </c>
      <c r="J103" s="342" t="s">
        <v>147</v>
      </c>
      <c r="K103" s="351"/>
      <c r="L103" s="357" t="s">
        <v>5</v>
      </c>
      <c r="M103" s="342" t="s">
        <v>109</v>
      </c>
      <c r="N103" s="365"/>
      <c r="O103" s="346"/>
      <c r="P103" s="346"/>
      <c r="Q103" s="346"/>
      <c r="R103" s="346"/>
      <c r="S103" s="346"/>
      <c r="T103" s="346"/>
      <c r="U103" s="346"/>
      <c r="V103" s="346"/>
      <c r="W103" s="346"/>
      <c r="X103" s="346"/>
      <c r="Y103" s="346"/>
      <c r="Z103" s="346"/>
      <c r="AA103" s="346"/>
      <c r="AB103" s="346"/>
      <c r="AC103" s="346"/>
      <c r="AD103" s="346"/>
      <c r="AE103" s="346"/>
      <c r="AF103" s="410"/>
      <c r="AG103" s="238"/>
    </row>
    <row r="104" spans="1:33" s="238" customFormat="1" ht="18.75" customHeight="1">
      <c r="A104" s="243"/>
      <c r="B104" s="257"/>
      <c r="C104" s="267"/>
      <c r="D104" s="275"/>
      <c r="E104" s="281"/>
      <c r="F104" s="275"/>
      <c r="G104" s="293"/>
      <c r="H104" s="314" t="s">
        <v>89</v>
      </c>
      <c r="I104" s="324" t="s">
        <v>5</v>
      </c>
      <c r="J104" s="340" t="s">
        <v>147</v>
      </c>
      <c r="K104" s="340"/>
      <c r="L104" s="353"/>
      <c r="M104" s="362" t="s">
        <v>5</v>
      </c>
      <c r="N104" s="340" t="s">
        <v>422</v>
      </c>
      <c r="O104" s="340"/>
      <c r="P104" s="353"/>
      <c r="Q104" s="362" t="s">
        <v>5</v>
      </c>
      <c r="R104" s="373" t="s">
        <v>276</v>
      </c>
      <c r="S104" s="373"/>
      <c r="T104" s="373"/>
      <c r="U104" s="373"/>
      <c r="V104" s="340"/>
      <c r="W104" s="340"/>
      <c r="X104" s="340"/>
      <c r="Y104" s="340"/>
      <c r="Z104" s="340"/>
      <c r="AA104" s="340"/>
      <c r="AB104" s="340"/>
      <c r="AC104" s="340"/>
      <c r="AD104" s="340"/>
      <c r="AE104" s="340"/>
      <c r="AF104" s="407"/>
      <c r="AG104" s="238"/>
    </row>
    <row r="105" spans="1:33" s="238" customFormat="1" ht="18.75" customHeight="1">
      <c r="A105" s="244"/>
      <c r="B105" s="258"/>
      <c r="C105" s="268"/>
      <c r="D105" s="247"/>
      <c r="E105" s="282"/>
      <c r="F105" s="276"/>
      <c r="G105" s="294"/>
      <c r="H105" s="304" t="s">
        <v>801</v>
      </c>
      <c r="I105" s="326" t="s">
        <v>5</v>
      </c>
      <c r="J105" s="342" t="s">
        <v>482</v>
      </c>
      <c r="K105" s="351"/>
      <c r="L105" s="355"/>
      <c r="M105" s="357" t="s">
        <v>5</v>
      </c>
      <c r="N105" s="342" t="s">
        <v>411</v>
      </c>
      <c r="O105" s="357"/>
      <c r="P105" s="342"/>
      <c r="Q105" s="367"/>
      <c r="R105" s="367"/>
      <c r="S105" s="367"/>
      <c r="T105" s="367"/>
      <c r="U105" s="367"/>
      <c r="V105" s="367"/>
      <c r="W105" s="367"/>
      <c r="X105" s="367"/>
      <c r="Y105" s="367"/>
      <c r="Z105" s="367"/>
      <c r="AA105" s="367"/>
      <c r="AB105" s="367"/>
      <c r="AC105" s="367"/>
      <c r="AD105" s="367"/>
      <c r="AE105" s="367"/>
      <c r="AF105" s="408"/>
      <c r="AG105" s="238"/>
    </row>
    <row r="106" spans="1:33" s="238" customFormat="1" ht="19.5" customHeight="1">
      <c r="A106" s="244"/>
      <c r="B106" s="258"/>
      <c r="C106" s="268"/>
      <c r="D106" s="247"/>
      <c r="E106" s="282"/>
      <c r="F106" s="276"/>
      <c r="G106" s="294"/>
      <c r="H106" s="304" t="s">
        <v>802</v>
      </c>
      <c r="I106" s="326" t="s">
        <v>5</v>
      </c>
      <c r="J106" s="342" t="s">
        <v>482</v>
      </c>
      <c r="K106" s="351"/>
      <c r="L106" s="355"/>
      <c r="M106" s="357" t="s">
        <v>5</v>
      </c>
      <c r="N106" s="342" t="s">
        <v>411</v>
      </c>
      <c r="O106" s="357"/>
      <c r="P106" s="342"/>
      <c r="Q106" s="367"/>
      <c r="R106" s="367"/>
      <c r="S106" s="367"/>
      <c r="T106" s="367"/>
      <c r="U106" s="367"/>
      <c r="V106" s="367"/>
      <c r="W106" s="367"/>
      <c r="X106" s="367"/>
      <c r="Y106" s="367"/>
      <c r="Z106" s="367"/>
      <c r="AA106" s="367"/>
      <c r="AB106" s="367"/>
      <c r="AC106" s="367"/>
      <c r="AD106" s="367"/>
      <c r="AE106" s="367"/>
      <c r="AF106" s="408"/>
      <c r="AG106" s="238"/>
    </row>
    <row r="107" spans="1:33" s="238" customFormat="1" ht="19.5" customHeight="1">
      <c r="A107" s="245" t="s">
        <v>5</v>
      </c>
      <c r="B107" s="258">
        <v>75</v>
      </c>
      <c r="C107" s="269" t="s">
        <v>194</v>
      </c>
      <c r="D107" s="245" t="s">
        <v>5</v>
      </c>
      <c r="E107" s="282" t="s">
        <v>12</v>
      </c>
      <c r="F107" s="276"/>
      <c r="G107" s="295"/>
      <c r="H107" s="318" t="s">
        <v>290</v>
      </c>
      <c r="I107" s="326" t="s">
        <v>5</v>
      </c>
      <c r="J107" s="342" t="s">
        <v>147</v>
      </c>
      <c r="K107" s="351"/>
      <c r="L107" s="357" t="s">
        <v>5</v>
      </c>
      <c r="M107" s="342" t="s">
        <v>109</v>
      </c>
      <c r="N107" s="365"/>
      <c r="O107" s="342"/>
      <c r="P107" s="342"/>
      <c r="Q107" s="342"/>
      <c r="R107" s="342"/>
      <c r="S107" s="342"/>
      <c r="T107" s="342"/>
      <c r="U107" s="342"/>
      <c r="V107" s="342"/>
      <c r="W107" s="342"/>
      <c r="X107" s="342"/>
      <c r="Y107" s="342"/>
      <c r="Z107" s="342"/>
      <c r="AA107" s="342"/>
      <c r="AB107" s="342"/>
      <c r="AC107" s="342"/>
      <c r="AD107" s="342"/>
      <c r="AE107" s="342"/>
      <c r="AF107" s="409"/>
      <c r="AG107" s="238"/>
    </row>
    <row r="108" spans="1:33" s="238" customFormat="1" ht="18.75" customHeight="1">
      <c r="A108" s="244"/>
      <c r="B108" s="258"/>
      <c r="C108" s="269" t="s">
        <v>197</v>
      </c>
      <c r="D108" s="245" t="s">
        <v>5</v>
      </c>
      <c r="E108" s="282" t="s">
        <v>519</v>
      </c>
      <c r="F108" s="276"/>
      <c r="G108" s="295"/>
      <c r="H108" s="316" t="s">
        <v>459</v>
      </c>
      <c r="I108" s="333" t="s">
        <v>5</v>
      </c>
      <c r="J108" s="343" t="s">
        <v>407</v>
      </c>
      <c r="K108" s="343"/>
      <c r="L108" s="343"/>
      <c r="M108" s="333" t="s">
        <v>5</v>
      </c>
      <c r="N108" s="343" t="s">
        <v>101</v>
      </c>
      <c r="O108" s="343"/>
      <c r="P108" s="343"/>
      <c r="Q108" s="370"/>
      <c r="R108" s="370"/>
      <c r="S108" s="370"/>
      <c r="T108" s="370"/>
      <c r="U108" s="370"/>
      <c r="V108" s="370"/>
      <c r="W108" s="370"/>
      <c r="X108" s="370"/>
      <c r="Y108" s="370"/>
      <c r="Z108" s="370"/>
      <c r="AA108" s="370"/>
      <c r="AB108" s="370"/>
      <c r="AC108" s="370"/>
      <c r="AD108" s="370"/>
      <c r="AE108" s="370"/>
      <c r="AF108" s="385"/>
      <c r="AG108" s="238"/>
    </row>
    <row r="109" spans="1:33" s="238" customFormat="1" ht="18.75" customHeight="1">
      <c r="A109" s="244"/>
      <c r="B109" s="258"/>
      <c r="C109" s="269"/>
      <c r="D109" s="245"/>
      <c r="E109" s="282" t="s">
        <v>516</v>
      </c>
      <c r="F109" s="276"/>
      <c r="G109" s="295"/>
      <c r="H109" s="317"/>
      <c r="I109" s="334"/>
      <c r="J109" s="344"/>
      <c r="K109" s="344"/>
      <c r="L109" s="344"/>
      <c r="M109" s="334"/>
      <c r="N109" s="344"/>
      <c r="O109" s="344"/>
      <c r="P109" s="344"/>
      <c r="Q109" s="366"/>
      <c r="R109" s="366"/>
      <c r="S109" s="366"/>
      <c r="T109" s="366"/>
      <c r="U109" s="366"/>
      <c r="V109" s="366"/>
      <c r="W109" s="366"/>
      <c r="X109" s="366"/>
      <c r="Y109" s="366"/>
      <c r="Z109" s="366"/>
      <c r="AA109" s="366"/>
      <c r="AB109" s="366"/>
      <c r="AC109" s="366"/>
      <c r="AD109" s="366"/>
      <c r="AE109" s="366"/>
      <c r="AF109" s="379"/>
      <c r="AG109" s="238"/>
    </row>
    <row r="110" spans="1:33" s="238" customFormat="1" ht="18.75" customHeight="1">
      <c r="A110" s="244"/>
      <c r="B110" s="258"/>
      <c r="C110" s="269"/>
      <c r="D110" s="276"/>
      <c r="E110" s="238"/>
      <c r="F110" s="276"/>
      <c r="G110" s="295"/>
      <c r="H110" s="318" t="s">
        <v>119</v>
      </c>
      <c r="I110" s="326" t="s">
        <v>5</v>
      </c>
      <c r="J110" s="342" t="s">
        <v>147</v>
      </c>
      <c r="K110" s="351"/>
      <c r="L110" s="357" t="s">
        <v>5</v>
      </c>
      <c r="M110" s="342" t="s">
        <v>109</v>
      </c>
      <c r="N110" s="365"/>
      <c r="O110" s="342"/>
      <c r="P110" s="342"/>
      <c r="Q110" s="342"/>
      <c r="R110" s="342"/>
      <c r="S110" s="342"/>
      <c r="T110" s="342"/>
      <c r="U110" s="342"/>
      <c r="V110" s="342"/>
      <c r="W110" s="342"/>
      <c r="X110" s="342"/>
      <c r="Y110" s="342"/>
      <c r="Z110" s="342"/>
      <c r="AA110" s="342"/>
      <c r="AB110" s="342"/>
      <c r="AC110" s="342"/>
      <c r="AD110" s="342"/>
      <c r="AE110" s="342"/>
      <c r="AF110" s="409"/>
      <c r="AG110" s="238"/>
    </row>
    <row r="111" spans="1:33" s="238" customFormat="1" ht="18.75" customHeight="1">
      <c r="A111" s="244"/>
      <c r="B111" s="258"/>
      <c r="C111" s="269"/>
      <c r="D111" s="276"/>
      <c r="E111" s="282"/>
      <c r="F111" s="276"/>
      <c r="G111" s="295"/>
      <c r="H111" s="307" t="s">
        <v>512</v>
      </c>
      <c r="I111" s="326" t="s">
        <v>5</v>
      </c>
      <c r="J111" s="342" t="s">
        <v>147</v>
      </c>
      <c r="K111" s="351"/>
      <c r="L111" s="357" t="s">
        <v>5</v>
      </c>
      <c r="M111" s="342" t="s">
        <v>805</v>
      </c>
      <c r="N111" s="342"/>
      <c r="O111" s="358" t="s">
        <v>5</v>
      </c>
      <c r="P111" s="345" t="s">
        <v>807</v>
      </c>
      <c r="Q111" s="342"/>
      <c r="R111" s="342"/>
      <c r="S111" s="351"/>
      <c r="T111" s="342"/>
      <c r="U111" s="351"/>
      <c r="V111" s="351"/>
      <c r="W111" s="351"/>
      <c r="X111" s="351"/>
      <c r="Y111" s="342"/>
      <c r="Z111" s="342"/>
      <c r="AA111" s="342"/>
      <c r="AB111" s="342"/>
      <c r="AC111" s="342"/>
      <c r="AD111" s="342"/>
      <c r="AE111" s="342"/>
      <c r="AF111" s="409"/>
      <c r="AG111" s="238"/>
    </row>
    <row r="112" spans="1:33" s="238" customFormat="1" ht="18.75" customHeight="1">
      <c r="A112" s="246"/>
      <c r="B112" s="259"/>
      <c r="C112" s="273"/>
      <c r="D112" s="277"/>
      <c r="E112" s="283"/>
      <c r="F112" s="277"/>
      <c r="G112" s="299"/>
      <c r="H112" s="310" t="s">
        <v>93</v>
      </c>
      <c r="I112" s="326" t="s">
        <v>5</v>
      </c>
      <c r="J112" s="342" t="s">
        <v>147</v>
      </c>
      <c r="K112" s="351"/>
      <c r="L112" s="357" t="s">
        <v>5</v>
      </c>
      <c r="M112" s="342" t="s">
        <v>109</v>
      </c>
      <c r="N112" s="365"/>
      <c r="O112" s="346"/>
      <c r="P112" s="346"/>
      <c r="Q112" s="346"/>
      <c r="R112" s="346"/>
      <c r="S112" s="346"/>
      <c r="T112" s="346"/>
      <c r="U112" s="346"/>
      <c r="V112" s="346"/>
      <c r="W112" s="346"/>
      <c r="X112" s="346"/>
      <c r="Y112" s="346"/>
      <c r="Z112" s="346"/>
      <c r="AA112" s="346"/>
      <c r="AB112" s="346"/>
      <c r="AC112" s="346"/>
      <c r="AD112" s="346"/>
      <c r="AE112" s="346"/>
      <c r="AF112" s="410"/>
      <c r="AG112" s="238"/>
    </row>
    <row r="113" spans="1:33" s="238" customFormat="1" ht="18.75" customHeight="1">
      <c r="A113" s="243"/>
      <c r="B113" s="257"/>
      <c r="C113" s="267"/>
      <c r="D113" s="262"/>
      <c r="E113" s="262"/>
      <c r="F113" s="275"/>
      <c r="G113" s="293"/>
      <c r="H113" s="314" t="s">
        <v>89</v>
      </c>
      <c r="I113" s="324" t="s">
        <v>5</v>
      </c>
      <c r="J113" s="340" t="s">
        <v>147</v>
      </c>
      <c r="K113" s="340"/>
      <c r="L113" s="353"/>
      <c r="M113" s="362" t="s">
        <v>5</v>
      </c>
      <c r="N113" s="340" t="s">
        <v>422</v>
      </c>
      <c r="O113" s="340"/>
      <c r="P113" s="353"/>
      <c r="Q113" s="362" t="s">
        <v>5</v>
      </c>
      <c r="R113" s="373" t="s">
        <v>276</v>
      </c>
      <c r="S113" s="373"/>
      <c r="T113" s="373"/>
      <c r="U113" s="373"/>
      <c r="V113" s="340"/>
      <c r="W113" s="340"/>
      <c r="X113" s="340"/>
      <c r="Y113" s="340"/>
      <c r="Z113" s="340"/>
      <c r="AA113" s="340"/>
      <c r="AB113" s="340"/>
      <c r="AC113" s="340"/>
      <c r="AD113" s="340"/>
      <c r="AE113" s="340"/>
      <c r="AF113" s="407"/>
      <c r="AG113" s="238"/>
    </row>
    <row r="114" spans="1:33" s="238" customFormat="1" ht="18.75" customHeight="1">
      <c r="A114" s="245" t="s">
        <v>5</v>
      </c>
      <c r="B114" s="258">
        <v>68</v>
      </c>
      <c r="C114" s="269" t="s">
        <v>100</v>
      </c>
      <c r="D114" s="245" t="s">
        <v>5</v>
      </c>
      <c r="E114" s="282" t="s">
        <v>520</v>
      </c>
      <c r="F114" s="276"/>
      <c r="G114" s="295"/>
      <c r="H114" s="304" t="s">
        <v>801</v>
      </c>
      <c r="I114" s="326" t="s">
        <v>5</v>
      </c>
      <c r="J114" s="342" t="s">
        <v>482</v>
      </c>
      <c r="K114" s="351"/>
      <c r="L114" s="355"/>
      <c r="M114" s="357" t="s">
        <v>5</v>
      </c>
      <c r="N114" s="342" t="s">
        <v>411</v>
      </c>
      <c r="O114" s="357"/>
      <c r="P114" s="342"/>
      <c r="Q114" s="367"/>
      <c r="R114" s="367"/>
      <c r="S114" s="367"/>
      <c r="T114" s="367"/>
      <c r="U114" s="367"/>
      <c r="V114" s="367"/>
      <c r="W114" s="367"/>
      <c r="X114" s="367"/>
      <c r="Y114" s="367"/>
      <c r="Z114" s="367"/>
      <c r="AA114" s="367"/>
      <c r="AB114" s="367"/>
      <c r="AC114" s="367"/>
      <c r="AD114" s="367"/>
      <c r="AE114" s="367"/>
      <c r="AF114" s="408"/>
      <c r="AG114" s="238"/>
    </row>
    <row r="115" spans="1:33" s="240" customFormat="1" ht="19.5" customHeight="1">
      <c r="A115" s="244"/>
      <c r="B115" s="258"/>
      <c r="C115" s="269" t="s">
        <v>74</v>
      </c>
      <c r="D115" s="245" t="s">
        <v>5</v>
      </c>
      <c r="E115" s="282" t="s">
        <v>256</v>
      </c>
      <c r="F115" s="276"/>
      <c r="G115" s="295"/>
      <c r="H115" s="304" t="s">
        <v>802</v>
      </c>
      <c r="I115" s="326" t="s">
        <v>5</v>
      </c>
      <c r="J115" s="342" t="s">
        <v>482</v>
      </c>
      <c r="K115" s="351"/>
      <c r="L115" s="355"/>
      <c r="M115" s="357" t="s">
        <v>5</v>
      </c>
      <c r="N115" s="342" t="s">
        <v>411</v>
      </c>
      <c r="O115" s="357"/>
      <c r="P115" s="342"/>
      <c r="Q115" s="367"/>
      <c r="R115" s="367"/>
      <c r="S115" s="367"/>
      <c r="T115" s="367"/>
      <c r="U115" s="367"/>
      <c r="V115" s="367"/>
      <c r="W115" s="367"/>
      <c r="X115" s="367"/>
      <c r="Y115" s="367"/>
      <c r="Z115" s="367"/>
      <c r="AA115" s="367"/>
      <c r="AB115" s="367"/>
      <c r="AC115" s="367"/>
      <c r="AD115" s="367"/>
      <c r="AE115" s="367"/>
      <c r="AF115" s="408"/>
      <c r="AG115" s="238"/>
    </row>
    <row r="116" spans="1:33" s="238" customFormat="1" ht="18.75" customHeight="1">
      <c r="A116" s="247"/>
      <c r="B116" s="260"/>
      <c r="C116" s="271"/>
      <c r="D116" s="262"/>
      <c r="E116" s="262" t="s">
        <v>516</v>
      </c>
      <c r="F116" s="276"/>
      <c r="G116" s="295"/>
      <c r="H116" s="316" t="s">
        <v>34</v>
      </c>
      <c r="I116" s="333" t="s">
        <v>5</v>
      </c>
      <c r="J116" s="343" t="s">
        <v>407</v>
      </c>
      <c r="K116" s="343"/>
      <c r="L116" s="343"/>
      <c r="M116" s="333" t="s">
        <v>5</v>
      </c>
      <c r="N116" s="343" t="s">
        <v>101</v>
      </c>
      <c r="O116" s="343"/>
      <c r="P116" s="343"/>
      <c r="Q116" s="370"/>
      <c r="R116" s="370"/>
      <c r="S116" s="370"/>
      <c r="T116" s="370"/>
      <c r="U116" s="370"/>
      <c r="V116" s="370"/>
      <c r="W116" s="370"/>
      <c r="X116" s="370"/>
      <c r="Y116" s="370"/>
      <c r="Z116" s="370"/>
      <c r="AA116" s="370"/>
      <c r="AB116" s="370"/>
      <c r="AC116" s="370"/>
      <c r="AD116" s="370"/>
      <c r="AE116" s="370"/>
      <c r="AF116" s="385"/>
      <c r="AG116" s="238"/>
    </row>
    <row r="117" spans="1:33" s="238" customFormat="1" ht="18.75" customHeight="1">
      <c r="A117" s="254"/>
      <c r="B117" s="263"/>
      <c r="C117" s="274"/>
      <c r="D117" s="277"/>
      <c r="E117" s="283" t="s">
        <v>808</v>
      </c>
      <c r="F117" s="277"/>
      <c r="G117" s="299"/>
      <c r="H117" s="273"/>
      <c r="I117" s="335"/>
      <c r="J117" s="274"/>
      <c r="K117" s="274"/>
      <c r="L117" s="274"/>
      <c r="M117" s="335"/>
      <c r="N117" s="274"/>
      <c r="O117" s="274"/>
      <c r="P117" s="274"/>
      <c r="Q117" s="371"/>
      <c r="R117" s="371"/>
      <c r="S117" s="371"/>
      <c r="T117" s="371"/>
      <c r="U117" s="371"/>
      <c r="V117" s="371"/>
      <c r="W117" s="371"/>
      <c r="X117" s="371"/>
      <c r="Y117" s="371"/>
      <c r="Z117" s="371"/>
      <c r="AA117" s="371"/>
      <c r="AB117" s="371"/>
      <c r="AC117" s="371"/>
      <c r="AD117" s="371"/>
      <c r="AE117" s="371"/>
      <c r="AF117" s="411"/>
      <c r="AG117" s="238"/>
    </row>
    <row r="118" spans="1:33" s="238" customFormat="1" ht="18.75" customHeight="1">
      <c r="A118" s="255"/>
      <c r="B118" s="264"/>
      <c r="C118" s="238"/>
      <c r="D118" s="245"/>
      <c r="E118" s="282"/>
      <c r="F118" s="275"/>
      <c r="G118" s="293"/>
      <c r="H118" s="314" t="s">
        <v>89</v>
      </c>
      <c r="I118" s="324" t="s">
        <v>5</v>
      </c>
      <c r="J118" s="340" t="s">
        <v>147</v>
      </c>
      <c r="K118" s="340"/>
      <c r="L118" s="353"/>
      <c r="M118" s="362" t="s">
        <v>5</v>
      </c>
      <c r="N118" s="340" t="s">
        <v>422</v>
      </c>
      <c r="O118" s="340"/>
      <c r="P118" s="353"/>
      <c r="Q118" s="362" t="s">
        <v>5</v>
      </c>
      <c r="R118" s="373" t="s">
        <v>276</v>
      </c>
      <c r="S118" s="373"/>
      <c r="T118" s="373"/>
      <c r="U118" s="373"/>
      <c r="V118" s="340"/>
      <c r="W118" s="340"/>
      <c r="X118" s="340"/>
      <c r="Y118" s="340"/>
      <c r="Z118" s="340"/>
      <c r="AA118" s="340"/>
      <c r="AB118" s="340"/>
      <c r="AC118" s="340"/>
      <c r="AD118" s="340"/>
      <c r="AE118" s="340"/>
      <c r="AF118" s="407"/>
      <c r="AG118" s="238"/>
    </row>
    <row r="119" spans="1:33" s="238" customFormat="1" ht="17.25" customHeight="1">
      <c r="A119" s="256"/>
      <c r="B119" s="240"/>
      <c r="C119" s="269" t="s">
        <v>194</v>
      </c>
      <c r="D119" s="245" t="s">
        <v>5</v>
      </c>
      <c r="E119" s="282" t="s">
        <v>12</v>
      </c>
      <c r="F119" s="240"/>
      <c r="G119" s="240"/>
      <c r="H119" s="304" t="s">
        <v>801</v>
      </c>
      <c r="I119" s="326" t="s">
        <v>5</v>
      </c>
      <c r="J119" s="342" t="s">
        <v>482</v>
      </c>
      <c r="K119" s="351"/>
      <c r="L119" s="355"/>
      <c r="M119" s="357" t="s">
        <v>5</v>
      </c>
      <c r="N119" s="342" t="s">
        <v>411</v>
      </c>
      <c r="O119" s="357"/>
      <c r="P119" s="342"/>
      <c r="Q119" s="367"/>
      <c r="R119" s="367"/>
      <c r="S119" s="367"/>
      <c r="T119" s="367"/>
      <c r="U119" s="367"/>
      <c r="V119" s="367"/>
      <c r="W119" s="367"/>
      <c r="X119" s="367"/>
      <c r="Y119" s="367"/>
      <c r="Z119" s="367"/>
      <c r="AA119" s="367"/>
      <c r="AB119" s="367"/>
      <c r="AC119" s="367"/>
      <c r="AD119" s="367"/>
      <c r="AE119" s="367"/>
      <c r="AF119" s="408"/>
      <c r="AG119" s="240"/>
    </row>
    <row r="120" spans="1:33" s="238" customFormat="1" ht="20.25" customHeight="1">
      <c r="A120" s="245" t="s">
        <v>5</v>
      </c>
      <c r="B120" s="258">
        <v>69</v>
      </c>
      <c r="C120" s="269" t="s">
        <v>197</v>
      </c>
      <c r="D120" s="245" t="s">
        <v>5</v>
      </c>
      <c r="E120" s="282" t="s">
        <v>519</v>
      </c>
      <c r="F120" s="276"/>
      <c r="G120" s="295"/>
      <c r="H120" s="319" t="s">
        <v>802</v>
      </c>
      <c r="I120" s="329" t="s">
        <v>5</v>
      </c>
      <c r="J120" s="345" t="s">
        <v>482</v>
      </c>
      <c r="K120" s="352"/>
      <c r="L120" s="360"/>
      <c r="M120" s="358" t="s">
        <v>5</v>
      </c>
      <c r="N120" s="345" t="s">
        <v>411</v>
      </c>
      <c r="O120" s="358"/>
      <c r="P120" s="345"/>
      <c r="Q120" s="370"/>
      <c r="R120" s="370"/>
      <c r="S120" s="370"/>
      <c r="T120" s="370"/>
      <c r="U120" s="370"/>
      <c r="V120" s="370"/>
      <c r="W120" s="370"/>
      <c r="X120" s="370"/>
      <c r="Y120" s="370"/>
      <c r="Z120" s="370"/>
      <c r="AA120" s="370"/>
      <c r="AB120" s="370"/>
      <c r="AC120" s="370"/>
      <c r="AD120" s="370"/>
      <c r="AE120" s="370"/>
      <c r="AF120" s="412"/>
      <c r="AG120" s="238"/>
    </row>
    <row r="121" spans="1:33" s="238" customFormat="1" ht="20.25" customHeight="1">
      <c r="A121" s="244"/>
      <c r="B121" s="258"/>
      <c r="C121" s="269" t="s">
        <v>74</v>
      </c>
      <c r="D121" s="240"/>
      <c r="E121" s="284" t="s">
        <v>516</v>
      </c>
      <c r="F121" s="276"/>
      <c r="G121" s="295"/>
      <c r="H121" s="320" t="s">
        <v>459</v>
      </c>
      <c r="I121" s="336" t="s">
        <v>5</v>
      </c>
      <c r="J121" s="348" t="s">
        <v>407</v>
      </c>
      <c r="K121" s="348"/>
      <c r="L121" s="348"/>
      <c r="M121" s="336" t="s">
        <v>5</v>
      </c>
      <c r="N121" s="348" t="s">
        <v>101</v>
      </c>
      <c r="O121" s="348"/>
      <c r="P121" s="348"/>
      <c r="Q121" s="372"/>
      <c r="R121" s="372"/>
      <c r="S121" s="372"/>
      <c r="T121" s="372"/>
      <c r="U121" s="372"/>
      <c r="V121" s="372"/>
      <c r="W121" s="372"/>
      <c r="X121" s="372"/>
      <c r="Y121" s="372"/>
      <c r="Z121" s="372"/>
      <c r="AA121" s="372"/>
      <c r="AB121" s="372"/>
      <c r="AC121" s="372"/>
      <c r="AD121" s="372"/>
      <c r="AE121" s="372"/>
      <c r="AF121" s="413"/>
      <c r="AG121" s="238"/>
    </row>
    <row r="122" spans="1:33" s="238" customFormat="1" ht="20.25" customHeight="1">
      <c r="A122" s="246"/>
      <c r="B122" s="259"/>
      <c r="C122" s="273"/>
      <c r="D122" s="278"/>
      <c r="E122" s="285"/>
      <c r="F122" s="277"/>
      <c r="G122" s="299"/>
      <c r="H122" s="321"/>
      <c r="I122" s="335"/>
      <c r="J122" s="274"/>
      <c r="K122" s="274"/>
      <c r="L122" s="274"/>
      <c r="M122" s="335"/>
      <c r="N122" s="274"/>
      <c r="O122" s="274"/>
      <c r="P122" s="274"/>
      <c r="Q122" s="371"/>
      <c r="R122" s="371"/>
      <c r="S122" s="371"/>
      <c r="T122" s="371"/>
      <c r="U122" s="371"/>
      <c r="V122" s="371"/>
      <c r="W122" s="371"/>
      <c r="X122" s="371"/>
      <c r="Y122" s="371"/>
      <c r="Z122" s="371"/>
      <c r="AA122" s="371"/>
      <c r="AB122" s="371"/>
      <c r="AC122" s="371"/>
      <c r="AD122" s="371"/>
      <c r="AE122" s="371"/>
      <c r="AF122" s="411"/>
      <c r="AG122" s="238"/>
    </row>
    <row r="123" spans="1:33" ht="18.75" customHeight="1">
      <c r="A123" s="76"/>
      <c r="C123" s="272"/>
      <c r="D123" s="236"/>
      <c r="E123" s="272"/>
      <c r="F123" s="236"/>
      <c r="G123" s="251"/>
      <c r="H123" s="322"/>
      <c r="I123" s="337"/>
      <c r="M123" s="337"/>
      <c r="Q123" s="237"/>
      <c r="R123" s="237"/>
      <c r="S123" s="237"/>
      <c r="T123" s="237"/>
      <c r="U123" s="237"/>
      <c r="V123" s="237"/>
      <c r="W123" s="237"/>
      <c r="X123" s="237"/>
      <c r="Y123" s="237"/>
      <c r="Z123" s="237"/>
      <c r="AA123" s="237"/>
      <c r="AB123" s="237"/>
      <c r="AC123" s="237"/>
      <c r="AD123" s="237"/>
      <c r="AE123" s="237"/>
      <c r="AF123" s="237"/>
    </row>
    <row r="124" spans="1:33" ht="18.75" customHeight="1">
      <c r="A124" s="76"/>
      <c r="C124" s="272"/>
      <c r="D124" s="236"/>
      <c r="E124" s="272"/>
      <c r="F124" s="236"/>
      <c r="G124" s="251"/>
      <c r="H124" s="322"/>
      <c r="I124" s="337"/>
      <c r="M124" s="337"/>
      <c r="Q124" s="237"/>
      <c r="R124" s="237"/>
      <c r="S124" s="237"/>
      <c r="T124" s="237"/>
      <c r="U124" s="237"/>
      <c r="V124" s="237"/>
      <c r="W124" s="237"/>
      <c r="X124" s="237"/>
      <c r="Y124" s="237"/>
      <c r="Z124" s="237"/>
      <c r="AA124" s="237"/>
      <c r="AB124" s="237"/>
      <c r="AC124" s="237"/>
      <c r="AD124" s="237"/>
      <c r="AE124" s="237"/>
      <c r="AF124" s="237"/>
    </row>
    <row r="125" spans="1:33" s="77" customFormat="1" ht="28.5" customHeight="1">
      <c r="A125" s="78"/>
      <c r="B125" s="261"/>
      <c r="C125" s="237"/>
      <c r="D125" s="237"/>
      <c r="E125" s="23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row>
    <row r="126" spans="1:33" s="77" customFormat="1" ht="20.25" customHeight="1">
      <c r="A126" s="78"/>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row>
    <row r="127" spans="1:33" s="77" customFormat="1" ht="20.25" customHeight="1">
      <c r="A127" s="78"/>
      <c r="B127" s="265"/>
      <c r="C127" s="74"/>
      <c r="D127" s="74"/>
      <c r="E127" s="74"/>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row>
    <row r="128" spans="1:33" ht="8.25" customHeight="1">
      <c r="A128" s="119"/>
      <c r="B128" s="119"/>
      <c r="C128" s="265"/>
      <c r="D128" s="265"/>
      <c r="E128" s="266"/>
      <c r="F128" s="266"/>
      <c r="G128" s="289"/>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E128" s="266"/>
      <c r="AF128" s="266"/>
    </row>
  </sheetData>
  <mergeCells count="61">
    <mergeCell ref="A3:AF3"/>
    <mergeCell ref="S5:V5"/>
    <mergeCell ref="A7:C7"/>
    <mergeCell ref="D7:E7"/>
    <mergeCell ref="F7:G7"/>
    <mergeCell ref="H7:X7"/>
    <mergeCell ref="Y7:AB7"/>
    <mergeCell ref="AC7:AF7"/>
    <mergeCell ref="B67:X67"/>
    <mergeCell ref="A84:AF84"/>
    <mergeCell ref="S86:V86"/>
    <mergeCell ref="A88:C88"/>
    <mergeCell ref="D88:E88"/>
    <mergeCell ref="F88:G88"/>
    <mergeCell ref="H88:AF88"/>
    <mergeCell ref="A8:C9"/>
    <mergeCell ref="H8:H9"/>
    <mergeCell ref="Y8:AB9"/>
    <mergeCell ref="AC8:AF9"/>
    <mergeCell ref="H14:H15"/>
    <mergeCell ref="I14:I15"/>
    <mergeCell ref="J14:L15"/>
    <mergeCell ref="M14:M15"/>
    <mergeCell ref="N14:P15"/>
    <mergeCell ref="H32:H33"/>
    <mergeCell ref="I32:I33"/>
    <mergeCell ref="J32:L33"/>
    <mergeCell ref="M32:M33"/>
    <mergeCell ref="N32:P33"/>
    <mergeCell ref="H45:H46"/>
    <mergeCell ref="I45:I46"/>
    <mergeCell ref="J45:L46"/>
    <mergeCell ref="M45:M46"/>
    <mergeCell ref="N45:P46"/>
    <mergeCell ref="H55:H56"/>
    <mergeCell ref="I55:I56"/>
    <mergeCell ref="J55:L56"/>
    <mergeCell ref="M55:M56"/>
    <mergeCell ref="N55:P56"/>
    <mergeCell ref="A89:C90"/>
    <mergeCell ref="H89:H90"/>
    <mergeCell ref="H95:H96"/>
    <mergeCell ref="I95:I96"/>
    <mergeCell ref="J95:L96"/>
    <mergeCell ref="M95:M96"/>
    <mergeCell ref="N95:P96"/>
    <mergeCell ref="H108:H109"/>
    <mergeCell ref="I108:I109"/>
    <mergeCell ref="J108:L109"/>
    <mergeCell ref="M108:M109"/>
    <mergeCell ref="N108:P109"/>
    <mergeCell ref="H116:H117"/>
    <mergeCell ref="I116:I117"/>
    <mergeCell ref="J116:L117"/>
    <mergeCell ref="M116:M117"/>
    <mergeCell ref="N116:P117"/>
    <mergeCell ref="H121:H122"/>
    <mergeCell ref="I121:I122"/>
    <mergeCell ref="J121:L122"/>
    <mergeCell ref="M121:M122"/>
    <mergeCell ref="N121:P122"/>
  </mergeCells>
  <phoneticPr fontId="12"/>
  <dataValidations count="1">
    <dataValidation type="list" allowBlank="1" showDropDown="0" showInputMessage="1" showErrorMessage="1" sqref="O119:O120 A120 Q118 D118:D120 M108:M109 O105:O106 L110:L112 M104:M106 Q104 L107 D107:D109 O111 A107 L97:L103 O102 D114:D115 O114:O115 Q113 A114 M95:M96 R97 O97 U97 R99 O99 O92:O93 L94 A95:A97 D95:D97 I89:I124 M113:M124 U89:U90 Q89:Q91 M89:M93 M8:M12 Q8:Q10 U8:U9 L57:L64 I8:I64 L13 O18 R18 Q42 D19:D20 A19 M14:M15 A45:A47 O11:O12 Y10:Y12 AC10:AC12 M42:M46 AC42:AC44 R24:R26 O23:O26 R48:R50 O47:O50 Y42:Y44 O43:O44 O21 R16 U16 O16 D43:D47 L47:L51 M52:M56 O53:O54 AC52:AC54 Y52:Y54 Q52 R58:R60 O57:O60 A58 D55:D57 A55 L16:L27 O35 Q28 L31 R38:R40 D34:D35 AC28:AC30 Y28:Y30 O29:O30 O37:O40 A34 M28:M30 M32:M33 L34:L41">
      <formula1>"□,■"</formula1>
    </dataValidation>
  </dataValidations>
  <printOptions horizontalCentered="1"/>
  <pageMargins left="0.23622047244094491" right="0.23622047244094491" top="0.39370078740157477" bottom="0.74803149606299213" header="0.31496062992125984" footer="0.31496062992125984"/>
  <pageSetup paperSize="9" scale="47" fitToWidth="1" fitToHeight="0" orientation="landscape" usePrinterDefaults="1" r:id="rId1"/>
  <headerFooter alignWithMargins="0"/>
  <rowBreaks count="1" manualBreakCount="1">
    <brk id="8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heetViews>
  <sheetFormatPr defaultRowHeight="13.5"/>
  <cols>
    <col min="1" max="1" width="38.1640625" style="253" customWidth="1"/>
    <col min="2" max="2" width="17.16796875" style="253" customWidth="1"/>
    <col min="3" max="5" width="9.5" style="253" customWidth="1"/>
    <col min="6" max="15" width="4.15625" style="253" customWidth="1"/>
    <col min="16" max="1025" width="12.0078125" style="253" customWidth="1"/>
  </cols>
  <sheetData>
    <row r="1" spans="1:15" ht="15.2" customHeight="1">
      <c r="A1" s="237" t="s">
        <v>477</v>
      </c>
    </row>
    <row r="2" spans="1:15" ht="15.2" customHeight="1">
      <c r="A2" s="251"/>
      <c r="B2" s="251"/>
      <c r="C2" s="251"/>
      <c r="D2" s="251"/>
      <c r="E2" s="251"/>
      <c r="F2" s="251"/>
      <c r="G2" s="248" t="s">
        <v>32</v>
      </c>
      <c r="H2" s="248"/>
      <c r="I2" s="248"/>
      <c r="J2" s="248"/>
      <c r="K2" s="248"/>
      <c r="L2" s="248"/>
      <c r="M2" s="248"/>
      <c r="N2" s="248"/>
      <c r="O2" s="248"/>
    </row>
    <row r="3" spans="1:15" ht="15.2" customHeight="1">
      <c r="A3" s="251" t="s">
        <v>438</v>
      </c>
      <c r="B3" s="251"/>
      <c r="C3" s="251"/>
      <c r="D3" s="251"/>
      <c r="E3" s="251"/>
      <c r="F3" s="251"/>
      <c r="G3" s="251"/>
      <c r="H3" s="251"/>
      <c r="I3" s="251"/>
      <c r="J3" s="251"/>
      <c r="K3" s="251"/>
      <c r="L3" s="251"/>
      <c r="M3" s="251"/>
      <c r="N3" s="251"/>
      <c r="O3" s="251"/>
    </row>
    <row r="4" spans="1:15" ht="22.5" customHeight="1">
      <c r="A4" s="251"/>
      <c r="B4" s="251"/>
      <c r="C4" s="248" t="s">
        <v>240</v>
      </c>
      <c r="D4" s="248"/>
      <c r="E4" s="248"/>
      <c r="F4" s="248"/>
      <c r="G4" s="248"/>
      <c r="H4" s="248"/>
      <c r="I4" s="248"/>
      <c r="J4" s="248"/>
      <c r="K4" s="248"/>
      <c r="L4" s="248"/>
      <c r="M4" s="248"/>
      <c r="N4" s="251"/>
      <c r="O4" s="251"/>
    </row>
    <row r="5" spans="1:15" ht="15.2" customHeight="1"/>
    <row r="6" spans="1:15" ht="15.2" customHeight="1">
      <c r="A6" s="289" t="s">
        <v>9</v>
      </c>
      <c r="B6" s="289"/>
      <c r="C6" s="289"/>
      <c r="D6" s="289"/>
      <c r="E6" s="289"/>
      <c r="F6" s="289"/>
      <c r="G6" s="289"/>
      <c r="H6" s="289"/>
      <c r="I6" s="289"/>
      <c r="J6" s="289"/>
      <c r="K6" s="289"/>
      <c r="L6" s="289"/>
      <c r="M6" s="289"/>
      <c r="N6" s="289"/>
      <c r="O6" s="289"/>
    </row>
    <row r="7" spans="1:15" ht="15.2" customHeight="1">
      <c r="A7" s="289" t="s">
        <v>748</v>
      </c>
      <c r="B7" s="289"/>
      <c r="C7" s="289"/>
      <c r="D7" s="289"/>
      <c r="E7" s="289"/>
      <c r="F7" s="289"/>
      <c r="G7" s="289"/>
      <c r="H7" s="289"/>
      <c r="I7" s="289"/>
      <c r="J7" s="289"/>
      <c r="K7" s="289"/>
      <c r="L7" s="289"/>
      <c r="M7" s="289"/>
      <c r="N7" s="289"/>
      <c r="O7" s="289"/>
    </row>
    <row r="8" spans="1:15" ht="15.2" customHeight="1"/>
    <row r="9" spans="1:15" ht="15.2" customHeight="1">
      <c r="A9" s="237" t="s">
        <v>113</v>
      </c>
    </row>
    <row r="10" spans="1:15" ht="15.2" customHeight="1"/>
    <row r="11" spans="1:15" ht="22.5" customHeight="1">
      <c r="D11" s="415" t="s">
        <v>135</v>
      </c>
      <c r="E11" s="415"/>
      <c r="F11" s="426" t="s">
        <v>64</v>
      </c>
      <c r="G11" s="427" t="s">
        <v>138</v>
      </c>
      <c r="H11" s="427"/>
      <c r="I11" s="427"/>
      <c r="J11" s="427"/>
      <c r="K11" s="427"/>
      <c r="L11" s="427"/>
      <c r="M11" s="427"/>
      <c r="N11" s="427"/>
      <c r="O11" s="428"/>
    </row>
    <row r="12" spans="1:15" ht="15.2" customHeight="1">
      <c r="D12" s="248"/>
      <c r="E12" s="248"/>
    </row>
    <row r="13" spans="1:15" ht="22.5" customHeight="1">
      <c r="A13" s="415" t="s">
        <v>171</v>
      </c>
      <c r="B13" s="415" t="s">
        <v>97</v>
      </c>
      <c r="C13" s="415" t="s">
        <v>173</v>
      </c>
      <c r="D13" s="415"/>
      <c r="E13" s="415"/>
      <c r="F13" s="415"/>
      <c r="G13" s="415"/>
      <c r="H13" s="415"/>
      <c r="I13" s="415"/>
      <c r="J13" s="415"/>
      <c r="K13" s="415"/>
      <c r="L13" s="415"/>
      <c r="M13" s="415"/>
      <c r="N13" s="415"/>
      <c r="O13" s="415"/>
    </row>
    <row r="14" spans="1:15" ht="15.2" customHeight="1">
      <c r="A14" s="416" t="s">
        <v>177</v>
      </c>
      <c r="B14" s="415" t="s">
        <v>49</v>
      </c>
      <c r="C14" s="415" t="s">
        <v>69</v>
      </c>
      <c r="D14" s="415"/>
      <c r="E14" s="415"/>
      <c r="F14" s="415"/>
      <c r="G14" s="415"/>
      <c r="H14" s="415"/>
      <c r="I14" s="415"/>
      <c r="J14" s="415"/>
      <c r="K14" s="415"/>
      <c r="L14" s="415"/>
      <c r="M14" s="415"/>
      <c r="N14" s="415"/>
      <c r="O14" s="415"/>
    </row>
    <row r="15" spans="1:15" ht="15.2" customHeight="1">
      <c r="A15" s="417"/>
      <c r="B15" s="421" t="s">
        <v>83</v>
      </c>
      <c r="C15" s="415"/>
      <c r="D15" s="415"/>
      <c r="E15" s="415"/>
      <c r="F15" s="415"/>
      <c r="G15" s="415"/>
      <c r="H15" s="415"/>
      <c r="I15" s="415"/>
      <c r="J15" s="415"/>
      <c r="K15" s="415"/>
      <c r="L15" s="415"/>
      <c r="M15" s="415"/>
      <c r="N15" s="415"/>
      <c r="O15" s="415"/>
    </row>
    <row r="16" spans="1:15" ht="15.2" customHeight="1">
      <c r="A16" s="418"/>
      <c r="B16" s="421" t="s">
        <v>83</v>
      </c>
      <c r="C16" s="415"/>
      <c r="D16" s="415"/>
      <c r="E16" s="415"/>
      <c r="F16" s="415"/>
      <c r="G16" s="415"/>
      <c r="H16" s="415"/>
      <c r="I16" s="415"/>
      <c r="J16" s="415"/>
      <c r="K16" s="415"/>
      <c r="L16" s="415"/>
      <c r="M16" s="415"/>
      <c r="N16" s="415"/>
      <c r="O16" s="415"/>
    </row>
    <row r="17" spans="1:15" ht="15.2" customHeight="1">
      <c r="A17" s="417" t="s">
        <v>146</v>
      </c>
      <c r="B17" s="421" t="s">
        <v>83</v>
      </c>
      <c r="C17" s="415"/>
      <c r="D17" s="415"/>
      <c r="E17" s="415"/>
      <c r="F17" s="415"/>
      <c r="G17" s="415"/>
      <c r="H17" s="415"/>
      <c r="I17" s="415"/>
      <c r="J17" s="415"/>
      <c r="K17" s="415"/>
      <c r="L17" s="415"/>
      <c r="M17" s="415"/>
      <c r="N17" s="415"/>
      <c r="O17" s="415"/>
    </row>
    <row r="18" spans="1:15" ht="15.2" customHeight="1">
      <c r="A18" s="417"/>
      <c r="B18" s="421" t="s">
        <v>83</v>
      </c>
      <c r="C18" s="415"/>
      <c r="D18" s="415"/>
      <c r="E18" s="415"/>
      <c r="F18" s="415"/>
      <c r="G18" s="415"/>
      <c r="H18" s="415"/>
      <c r="I18" s="415"/>
      <c r="J18" s="415"/>
      <c r="K18" s="415"/>
      <c r="L18" s="415"/>
      <c r="M18" s="415"/>
      <c r="N18" s="415"/>
      <c r="O18" s="415"/>
    </row>
    <row r="19" spans="1:15" ht="15.2" customHeight="1">
      <c r="A19" s="417"/>
      <c r="B19" s="421" t="s">
        <v>83</v>
      </c>
      <c r="C19" s="415"/>
      <c r="D19" s="415"/>
      <c r="E19" s="415"/>
      <c r="F19" s="415"/>
      <c r="G19" s="415"/>
      <c r="H19" s="415"/>
      <c r="I19" s="415"/>
      <c r="J19" s="415"/>
      <c r="K19" s="415"/>
      <c r="L19" s="415"/>
      <c r="M19" s="415"/>
      <c r="N19" s="415"/>
      <c r="O19" s="415"/>
    </row>
    <row r="20" spans="1:15" ht="15.2" customHeight="1">
      <c r="A20" s="416" t="s">
        <v>14</v>
      </c>
      <c r="B20" s="421" t="s">
        <v>83</v>
      </c>
      <c r="C20" s="415"/>
      <c r="D20" s="415"/>
      <c r="E20" s="415"/>
      <c r="F20" s="415"/>
      <c r="G20" s="415"/>
      <c r="H20" s="415"/>
      <c r="I20" s="415"/>
      <c r="J20" s="415"/>
      <c r="K20" s="415"/>
      <c r="L20" s="415"/>
      <c r="M20" s="415"/>
      <c r="N20" s="415"/>
      <c r="O20" s="415"/>
    </row>
    <row r="21" spans="1:15" ht="15.2" customHeight="1">
      <c r="A21" s="417"/>
      <c r="B21" s="421" t="s">
        <v>83</v>
      </c>
      <c r="C21" s="415"/>
      <c r="D21" s="415"/>
      <c r="E21" s="415"/>
      <c r="F21" s="415"/>
      <c r="G21" s="415"/>
      <c r="H21" s="415"/>
      <c r="I21" s="415"/>
      <c r="J21" s="415"/>
      <c r="K21" s="415"/>
      <c r="L21" s="415"/>
      <c r="M21" s="415"/>
      <c r="N21" s="415"/>
      <c r="O21" s="415"/>
    </row>
    <row r="22" spans="1:15" ht="15.2" customHeight="1">
      <c r="A22" s="418"/>
      <c r="B22" s="421" t="s">
        <v>83</v>
      </c>
      <c r="C22" s="415"/>
      <c r="D22" s="415"/>
      <c r="E22" s="415"/>
      <c r="F22" s="415"/>
      <c r="G22" s="415"/>
      <c r="H22" s="415"/>
      <c r="I22" s="415"/>
      <c r="J22" s="415"/>
      <c r="K22" s="415"/>
      <c r="L22" s="415"/>
      <c r="M22" s="415"/>
      <c r="N22" s="415"/>
      <c r="O22" s="415"/>
    </row>
    <row r="23" spans="1:15" ht="15.2" customHeight="1">
      <c r="A23" s="416" t="s">
        <v>100</v>
      </c>
      <c r="B23" s="421" t="s">
        <v>83</v>
      </c>
      <c r="C23" s="415"/>
      <c r="D23" s="415"/>
      <c r="E23" s="415"/>
      <c r="F23" s="415"/>
      <c r="G23" s="415"/>
      <c r="H23" s="415"/>
      <c r="I23" s="415"/>
      <c r="J23" s="415"/>
      <c r="K23" s="415"/>
      <c r="L23" s="415"/>
      <c r="M23" s="415"/>
      <c r="N23" s="415"/>
      <c r="O23" s="415"/>
    </row>
    <row r="24" spans="1:15" ht="15.2" customHeight="1">
      <c r="A24" s="417"/>
      <c r="B24" s="421" t="s">
        <v>83</v>
      </c>
      <c r="C24" s="415"/>
      <c r="D24" s="415"/>
      <c r="E24" s="415"/>
      <c r="F24" s="415"/>
      <c r="G24" s="415"/>
      <c r="H24" s="415"/>
      <c r="I24" s="415"/>
      <c r="J24" s="415"/>
      <c r="K24" s="415"/>
      <c r="L24" s="415"/>
      <c r="M24" s="415"/>
      <c r="N24" s="415"/>
      <c r="O24" s="415"/>
    </row>
    <row r="25" spans="1:15" ht="15.2" customHeight="1">
      <c r="A25" s="418"/>
      <c r="B25" s="421" t="s">
        <v>83</v>
      </c>
      <c r="C25" s="415"/>
      <c r="D25" s="415"/>
      <c r="E25" s="415"/>
      <c r="F25" s="415"/>
      <c r="G25" s="415"/>
      <c r="H25" s="415"/>
      <c r="I25" s="415"/>
      <c r="J25" s="415"/>
      <c r="K25" s="415"/>
      <c r="L25" s="415"/>
      <c r="M25" s="415"/>
      <c r="N25" s="415"/>
      <c r="O25" s="415"/>
    </row>
    <row r="26" spans="1:15" ht="15.2" customHeight="1">
      <c r="A26" s="416" t="s">
        <v>179</v>
      </c>
      <c r="B26" s="421" t="s">
        <v>83</v>
      </c>
      <c r="C26" s="415"/>
      <c r="D26" s="415"/>
      <c r="E26" s="415"/>
      <c r="F26" s="415"/>
      <c r="G26" s="415"/>
      <c r="H26" s="415"/>
      <c r="I26" s="415"/>
      <c r="J26" s="415"/>
      <c r="K26" s="415"/>
      <c r="L26" s="415"/>
      <c r="M26" s="415"/>
      <c r="N26" s="415"/>
      <c r="O26" s="415"/>
    </row>
    <row r="27" spans="1:15" ht="15.2" customHeight="1">
      <c r="A27" s="417"/>
      <c r="B27" s="421" t="s">
        <v>83</v>
      </c>
      <c r="C27" s="415"/>
      <c r="D27" s="415"/>
      <c r="E27" s="415"/>
      <c r="F27" s="415"/>
      <c r="G27" s="415"/>
      <c r="H27" s="415"/>
      <c r="I27" s="415"/>
      <c r="J27" s="415"/>
      <c r="K27" s="415"/>
      <c r="L27" s="415"/>
      <c r="M27" s="415"/>
      <c r="N27" s="415"/>
      <c r="O27" s="415"/>
    </row>
    <row r="28" spans="1:15" ht="15.2" customHeight="1">
      <c r="A28" s="418"/>
      <c r="B28" s="421" t="s">
        <v>83</v>
      </c>
      <c r="C28" s="415"/>
      <c r="D28" s="415"/>
      <c r="E28" s="415"/>
      <c r="F28" s="415"/>
      <c r="G28" s="415"/>
      <c r="H28" s="415"/>
      <c r="I28" s="415"/>
      <c r="J28" s="415"/>
      <c r="K28" s="415"/>
      <c r="L28" s="415"/>
      <c r="M28" s="415"/>
      <c r="N28" s="415"/>
      <c r="O28" s="415"/>
    </row>
    <row r="29" spans="1:15" ht="15.2" customHeight="1">
      <c r="A29" s="416" t="s">
        <v>181</v>
      </c>
      <c r="B29" s="421" t="s">
        <v>83</v>
      </c>
      <c r="C29" s="415"/>
      <c r="D29" s="415"/>
      <c r="E29" s="415"/>
      <c r="F29" s="415"/>
      <c r="G29" s="415"/>
      <c r="H29" s="415"/>
      <c r="I29" s="415"/>
      <c r="J29" s="415"/>
      <c r="K29" s="415"/>
      <c r="L29" s="415"/>
      <c r="M29" s="415"/>
      <c r="N29" s="415"/>
      <c r="O29" s="415"/>
    </row>
    <row r="30" spans="1:15" ht="15.2" customHeight="1">
      <c r="A30" s="417" t="s">
        <v>186</v>
      </c>
      <c r="B30" s="421" t="s">
        <v>83</v>
      </c>
      <c r="C30" s="415"/>
      <c r="D30" s="415"/>
      <c r="E30" s="415"/>
      <c r="F30" s="415"/>
      <c r="G30" s="415"/>
      <c r="H30" s="415"/>
      <c r="I30" s="415"/>
      <c r="J30" s="415"/>
      <c r="K30" s="415"/>
      <c r="L30" s="415"/>
      <c r="M30" s="415"/>
      <c r="N30" s="415"/>
      <c r="O30" s="415"/>
    </row>
    <row r="31" spans="1:15" ht="15.2" customHeight="1">
      <c r="A31" s="418"/>
      <c r="B31" s="421" t="s">
        <v>83</v>
      </c>
      <c r="C31" s="415"/>
      <c r="D31" s="415"/>
      <c r="E31" s="415"/>
      <c r="F31" s="415"/>
      <c r="G31" s="415"/>
      <c r="H31" s="415"/>
      <c r="I31" s="415"/>
      <c r="J31" s="415"/>
      <c r="K31" s="415"/>
      <c r="L31" s="415"/>
      <c r="M31" s="415"/>
      <c r="N31" s="415"/>
      <c r="O31" s="415"/>
    </row>
    <row r="32" spans="1:15" ht="15.2" customHeight="1">
      <c r="A32" s="416" t="s">
        <v>156</v>
      </c>
      <c r="B32" s="421" t="s">
        <v>83</v>
      </c>
      <c r="C32" s="415"/>
      <c r="D32" s="415"/>
      <c r="E32" s="415"/>
      <c r="F32" s="415"/>
      <c r="G32" s="415"/>
      <c r="H32" s="415"/>
      <c r="I32" s="415"/>
      <c r="J32" s="415"/>
      <c r="K32" s="415"/>
      <c r="L32" s="415"/>
      <c r="M32" s="415"/>
      <c r="N32" s="415"/>
      <c r="O32" s="415"/>
    </row>
    <row r="33" spans="1:15" ht="15.2" customHeight="1">
      <c r="A33" s="417"/>
      <c r="B33" s="421" t="s">
        <v>83</v>
      </c>
      <c r="C33" s="415"/>
      <c r="D33" s="415"/>
      <c r="E33" s="415"/>
      <c r="F33" s="415"/>
      <c r="G33" s="415"/>
      <c r="H33" s="415"/>
      <c r="I33" s="415"/>
      <c r="J33" s="415"/>
      <c r="K33" s="415"/>
      <c r="L33" s="415"/>
      <c r="M33" s="415"/>
      <c r="N33" s="415"/>
      <c r="O33" s="415"/>
    </row>
    <row r="34" spans="1:15" ht="15.2" customHeight="1">
      <c r="A34" s="418"/>
      <c r="B34" s="421" t="s">
        <v>83</v>
      </c>
      <c r="C34" s="415"/>
      <c r="D34" s="415"/>
      <c r="E34" s="415"/>
      <c r="F34" s="415"/>
      <c r="G34" s="415"/>
      <c r="H34" s="415"/>
      <c r="I34" s="415"/>
      <c r="J34" s="415"/>
      <c r="K34" s="415"/>
      <c r="L34" s="415"/>
      <c r="M34" s="415"/>
      <c r="N34" s="415"/>
      <c r="O34" s="415"/>
    </row>
    <row r="35" spans="1:15" ht="15.2" customHeight="1">
      <c r="A35" s="416" t="s">
        <v>191</v>
      </c>
      <c r="B35" s="421" t="s">
        <v>83</v>
      </c>
      <c r="C35" s="415"/>
      <c r="D35" s="415"/>
      <c r="E35" s="415"/>
      <c r="F35" s="415"/>
      <c r="G35" s="415"/>
      <c r="H35" s="415"/>
      <c r="I35" s="415"/>
      <c r="J35" s="415"/>
      <c r="K35" s="415"/>
      <c r="L35" s="415"/>
      <c r="M35" s="415"/>
      <c r="N35" s="415"/>
      <c r="O35" s="415"/>
    </row>
    <row r="36" spans="1:15" ht="15.2" customHeight="1">
      <c r="A36" s="417" t="s">
        <v>190</v>
      </c>
      <c r="B36" s="421" t="s">
        <v>83</v>
      </c>
      <c r="C36" s="415"/>
      <c r="D36" s="415"/>
      <c r="E36" s="415"/>
      <c r="F36" s="415"/>
      <c r="G36" s="415"/>
      <c r="H36" s="415"/>
      <c r="I36" s="415"/>
      <c r="J36" s="415"/>
      <c r="K36" s="415"/>
      <c r="L36" s="415"/>
      <c r="M36" s="415"/>
      <c r="N36" s="415"/>
      <c r="O36" s="415"/>
    </row>
    <row r="37" spans="1:15" ht="15.2" customHeight="1">
      <c r="A37" s="418"/>
      <c r="B37" s="421" t="s">
        <v>83</v>
      </c>
      <c r="C37" s="415"/>
      <c r="D37" s="415"/>
      <c r="E37" s="415"/>
      <c r="F37" s="415"/>
      <c r="G37" s="415"/>
      <c r="H37" s="415"/>
      <c r="I37" s="415"/>
      <c r="J37" s="415"/>
      <c r="K37" s="415"/>
      <c r="L37" s="415"/>
      <c r="M37" s="415"/>
      <c r="N37" s="415"/>
      <c r="O37" s="415"/>
    </row>
    <row r="38" spans="1:15" ht="15.2" customHeight="1">
      <c r="A38" s="416" t="s">
        <v>40</v>
      </c>
      <c r="B38" s="421" t="s">
        <v>83</v>
      </c>
      <c r="C38" s="415"/>
      <c r="D38" s="415"/>
      <c r="E38" s="415"/>
      <c r="F38" s="415"/>
      <c r="G38" s="415"/>
      <c r="H38" s="415"/>
      <c r="I38" s="415"/>
      <c r="J38" s="415"/>
      <c r="K38" s="415"/>
      <c r="L38" s="415"/>
      <c r="M38" s="415"/>
      <c r="N38" s="415"/>
      <c r="O38" s="415"/>
    </row>
    <row r="39" spans="1:15" ht="15.2" customHeight="1">
      <c r="A39" s="417"/>
      <c r="B39" s="421" t="s">
        <v>83</v>
      </c>
      <c r="C39" s="415"/>
      <c r="D39" s="415"/>
      <c r="E39" s="415"/>
      <c r="F39" s="415"/>
      <c r="G39" s="415"/>
      <c r="H39" s="415"/>
      <c r="I39" s="415"/>
      <c r="J39" s="415"/>
      <c r="K39" s="415"/>
      <c r="L39" s="415"/>
      <c r="M39" s="415"/>
      <c r="N39" s="415"/>
      <c r="O39" s="415"/>
    </row>
    <row r="40" spans="1:15" ht="15.2" customHeight="1">
      <c r="A40" s="419"/>
      <c r="B40" s="422" t="s">
        <v>83</v>
      </c>
      <c r="C40" s="424"/>
      <c r="D40" s="424"/>
      <c r="E40" s="424"/>
      <c r="F40" s="424"/>
      <c r="G40" s="424"/>
      <c r="H40" s="424"/>
      <c r="I40" s="424"/>
      <c r="J40" s="424"/>
      <c r="K40" s="424"/>
      <c r="L40" s="424"/>
      <c r="M40" s="424"/>
      <c r="N40" s="424"/>
      <c r="O40" s="424"/>
    </row>
    <row r="41" spans="1:15" ht="15.2" customHeight="1">
      <c r="A41" s="417" t="s">
        <v>193</v>
      </c>
      <c r="B41" s="423" t="s">
        <v>83</v>
      </c>
      <c r="C41" s="425"/>
      <c r="D41" s="425"/>
      <c r="E41" s="425"/>
      <c r="F41" s="425"/>
      <c r="G41" s="425"/>
      <c r="H41" s="425"/>
      <c r="I41" s="425"/>
      <c r="J41" s="425"/>
      <c r="K41" s="425"/>
      <c r="L41" s="425"/>
      <c r="M41" s="425"/>
      <c r="N41" s="425"/>
      <c r="O41" s="425"/>
    </row>
    <row r="42" spans="1:15" ht="15.2" customHeight="1">
      <c r="A42" s="417" t="s">
        <v>98</v>
      </c>
      <c r="B42" s="421" t="s">
        <v>83</v>
      </c>
      <c r="C42" s="415"/>
      <c r="D42" s="415"/>
      <c r="E42" s="415"/>
      <c r="F42" s="415"/>
      <c r="G42" s="415"/>
      <c r="H42" s="415"/>
      <c r="I42" s="415"/>
      <c r="J42" s="415"/>
      <c r="K42" s="415"/>
      <c r="L42" s="415"/>
      <c r="M42" s="415"/>
      <c r="N42" s="415"/>
      <c r="O42" s="415"/>
    </row>
    <row r="43" spans="1:15" ht="15.2" customHeight="1">
      <c r="A43" s="418"/>
      <c r="B43" s="421" t="s">
        <v>83</v>
      </c>
      <c r="C43" s="415"/>
      <c r="D43" s="415"/>
      <c r="E43" s="415"/>
      <c r="F43" s="415"/>
      <c r="G43" s="415"/>
      <c r="H43" s="415"/>
      <c r="I43" s="415"/>
      <c r="J43" s="415"/>
      <c r="K43" s="415"/>
      <c r="L43" s="415"/>
      <c r="M43" s="415"/>
      <c r="N43" s="415"/>
      <c r="O43" s="415"/>
    </row>
    <row r="44" spans="1:15" ht="15.2" customHeight="1">
      <c r="A44" s="416" t="s">
        <v>194</v>
      </c>
      <c r="B44" s="421" t="s">
        <v>83</v>
      </c>
      <c r="C44" s="415"/>
      <c r="D44" s="415"/>
      <c r="E44" s="415"/>
      <c r="F44" s="415"/>
      <c r="G44" s="415"/>
      <c r="H44" s="415"/>
      <c r="I44" s="415"/>
      <c r="J44" s="415"/>
      <c r="K44" s="415"/>
      <c r="L44" s="415"/>
      <c r="M44" s="415"/>
      <c r="N44" s="415"/>
      <c r="O44" s="415"/>
    </row>
    <row r="45" spans="1:15" ht="15.2" customHeight="1">
      <c r="A45" s="417" t="s">
        <v>197</v>
      </c>
      <c r="B45" s="421" t="s">
        <v>83</v>
      </c>
      <c r="C45" s="415"/>
      <c r="D45" s="415"/>
      <c r="E45" s="415"/>
      <c r="F45" s="415"/>
      <c r="G45" s="415"/>
      <c r="H45" s="415"/>
      <c r="I45" s="415"/>
      <c r="J45" s="415"/>
      <c r="K45" s="415"/>
      <c r="L45" s="415"/>
      <c r="M45" s="415"/>
      <c r="N45" s="415"/>
      <c r="O45" s="415"/>
    </row>
    <row r="46" spans="1:15" ht="15.2" customHeight="1">
      <c r="A46" s="418"/>
      <c r="B46" s="421" t="s">
        <v>83</v>
      </c>
      <c r="C46" s="415"/>
      <c r="D46" s="415"/>
      <c r="E46" s="415"/>
      <c r="F46" s="415"/>
      <c r="G46" s="415"/>
      <c r="H46" s="415"/>
      <c r="I46" s="415"/>
      <c r="J46" s="415"/>
      <c r="K46" s="415"/>
      <c r="L46" s="415"/>
      <c r="M46" s="415"/>
      <c r="N46" s="415"/>
      <c r="O46" s="415"/>
    </row>
    <row r="47" spans="1:15" ht="15.2" customHeight="1">
      <c r="A47" s="416" t="s">
        <v>193</v>
      </c>
      <c r="B47" s="421" t="s">
        <v>83</v>
      </c>
      <c r="C47" s="415"/>
      <c r="D47" s="415"/>
      <c r="E47" s="415"/>
      <c r="F47" s="415"/>
      <c r="G47" s="415"/>
      <c r="H47" s="415"/>
      <c r="I47" s="415"/>
      <c r="J47" s="415"/>
      <c r="K47" s="415"/>
      <c r="L47" s="415"/>
      <c r="M47" s="415"/>
      <c r="N47" s="415"/>
      <c r="O47" s="415"/>
    </row>
    <row r="48" spans="1:15" ht="15.2" customHeight="1">
      <c r="A48" s="417" t="s">
        <v>198</v>
      </c>
      <c r="B48" s="421" t="s">
        <v>83</v>
      </c>
      <c r="C48" s="415"/>
      <c r="D48" s="415"/>
      <c r="E48" s="415"/>
      <c r="F48" s="415"/>
      <c r="G48" s="415"/>
      <c r="H48" s="415"/>
      <c r="I48" s="415"/>
      <c r="J48" s="415"/>
      <c r="K48" s="415"/>
      <c r="L48" s="415"/>
      <c r="M48" s="415"/>
      <c r="N48" s="415"/>
      <c r="O48" s="415"/>
    </row>
    <row r="49" spans="1:15" ht="15.2" customHeight="1">
      <c r="A49" s="418"/>
      <c r="B49" s="421" t="s">
        <v>83</v>
      </c>
      <c r="C49" s="415"/>
      <c r="D49" s="415"/>
      <c r="E49" s="415"/>
      <c r="F49" s="415"/>
      <c r="G49" s="415"/>
      <c r="H49" s="415"/>
      <c r="I49" s="415"/>
      <c r="J49" s="415"/>
      <c r="K49" s="415"/>
      <c r="L49" s="415"/>
      <c r="M49" s="415"/>
      <c r="N49" s="415"/>
      <c r="O49" s="415"/>
    </row>
    <row r="50" spans="1:15" s="414" customFormat="1" ht="15.2" customHeight="1"/>
    <row r="51" spans="1:15" s="414" customFormat="1" ht="15.2" customHeight="1">
      <c r="A51" s="420" t="s">
        <v>203</v>
      </c>
      <c r="B51" s="420"/>
      <c r="C51" s="420"/>
      <c r="D51" s="420"/>
      <c r="E51" s="420"/>
      <c r="F51" s="420"/>
      <c r="G51" s="420"/>
      <c r="H51" s="420"/>
      <c r="I51" s="420"/>
      <c r="J51" s="420"/>
      <c r="K51" s="420"/>
      <c r="L51" s="420"/>
      <c r="M51" s="420"/>
      <c r="N51" s="420"/>
      <c r="O51" s="420"/>
    </row>
    <row r="52" spans="1:15" s="414" customFormat="1" ht="15.2" customHeight="1"/>
    <row r="53" spans="1:15" ht="15.2" customHeight="1">
      <c r="A53" s="237" t="s">
        <v>51</v>
      </c>
      <c r="B53" s="248" t="s">
        <v>206</v>
      </c>
      <c r="C53" s="248"/>
      <c r="D53" s="248"/>
      <c r="E53" s="248"/>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12"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K31"/>
  <sheetViews>
    <sheetView view="pageBreakPreview" zoomScaleSheetLayoutView="100" workbookViewId="0"/>
  </sheetViews>
  <sheetFormatPr defaultRowHeight="13.5"/>
  <cols>
    <col min="1" max="25" width="4.15625" style="429" customWidth="1"/>
    <col min="26" max="28" width="6.1640625" style="429" customWidth="1"/>
    <col min="29" max="66" width="4.15625" style="429" customWidth="1"/>
    <col min="67" max="1025" width="12.0078125" style="429" customWidth="1"/>
    <col min="1026" max="16384" width="9.33203125" style="430" customWidth="1"/>
  </cols>
  <sheetData>
    <row r="1" spans="1:29">
      <c r="A1" s="429" t="s">
        <v>306</v>
      </c>
    </row>
    <row r="2" spans="1:29">
      <c r="Y2" s="197"/>
      <c r="AC2" s="439"/>
    </row>
    <row r="3" spans="1:29" ht="22.5" customHeight="1">
      <c r="A3" s="431" t="s">
        <v>135</v>
      </c>
      <c r="B3" s="431"/>
      <c r="C3" s="431"/>
      <c r="D3" s="431"/>
      <c r="E3" s="431"/>
      <c r="F3" s="431"/>
      <c r="G3" s="431"/>
      <c r="H3" s="431"/>
      <c r="I3" s="431"/>
      <c r="J3" s="431"/>
      <c r="K3" s="431"/>
      <c r="L3" s="431"/>
      <c r="M3" s="431"/>
      <c r="O3" s="431" t="s">
        <v>282</v>
      </c>
      <c r="P3" s="431"/>
      <c r="Q3" s="431"/>
      <c r="R3" s="431"/>
      <c r="S3" s="431"/>
      <c r="T3" s="431"/>
      <c r="U3" s="431"/>
      <c r="V3" s="431"/>
      <c r="W3" s="431"/>
      <c r="X3" s="431"/>
      <c r="Y3" s="431"/>
      <c r="Z3" s="431"/>
      <c r="AA3" s="431"/>
      <c r="AB3" s="431"/>
      <c r="AC3" s="431"/>
    </row>
    <row r="4" spans="1:29" ht="13.5" customHeight="1">
      <c r="A4" s="78"/>
      <c r="B4" s="78"/>
      <c r="C4" s="78"/>
      <c r="D4" s="78"/>
      <c r="E4" s="78"/>
      <c r="F4" s="78"/>
      <c r="G4" s="78"/>
      <c r="H4" s="78"/>
      <c r="I4" s="78"/>
      <c r="J4" s="78"/>
      <c r="K4" s="78"/>
      <c r="L4" s="78"/>
      <c r="M4" s="78"/>
      <c r="O4" s="78"/>
      <c r="P4" s="78"/>
      <c r="Q4" s="78"/>
      <c r="R4" s="78"/>
      <c r="S4" s="78"/>
      <c r="T4" s="78"/>
      <c r="U4" s="78"/>
      <c r="V4" s="78"/>
      <c r="W4" s="78"/>
      <c r="X4" s="78"/>
      <c r="Y4" s="78"/>
      <c r="Z4" s="78"/>
      <c r="AA4" s="78"/>
      <c r="AB4" s="78"/>
      <c r="AC4" s="78"/>
    </row>
    <row r="5" spans="1:29" ht="18" customHeight="1">
      <c r="A5" s="432" t="s">
        <v>6</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row>
    <row r="6" spans="1:29" ht="7.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row>
    <row r="7" spans="1:29">
      <c r="A7" s="74" t="s">
        <v>215</v>
      </c>
      <c r="B7" s="433"/>
      <c r="C7" s="433"/>
      <c r="D7" s="433"/>
      <c r="E7" s="433"/>
      <c r="F7" s="433"/>
      <c r="G7" s="433"/>
      <c r="H7" s="433"/>
      <c r="I7" s="433"/>
    </row>
    <row r="8" spans="1:29" ht="21.75" customHeight="1">
      <c r="A8" s="74"/>
      <c r="B8" s="434" t="s">
        <v>99</v>
      </c>
      <c r="C8" s="434"/>
      <c r="D8" s="434"/>
      <c r="E8" s="434"/>
      <c r="F8" s="434"/>
      <c r="G8" s="434"/>
      <c r="H8" s="434"/>
      <c r="I8" s="434"/>
      <c r="J8" s="434"/>
      <c r="K8" s="434"/>
      <c r="L8" s="434"/>
      <c r="M8" s="434"/>
      <c r="N8" s="434"/>
      <c r="O8" s="434"/>
      <c r="P8" s="434"/>
      <c r="Q8" s="434"/>
      <c r="R8" s="434"/>
      <c r="S8" s="434"/>
      <c r="T8" s="434"/>
      <c r="U8" s="434"/>
      <c r="V8" s="434"/>
      <c r="W8" s="434"/>
      <c r="X8" s="434"/>
      <c r="Y8" s="434"/>
      <c r="Z8" s="438" t="s">
        <v>296</v>
      </c>
      <c r="AA8" s="438"/>
      <c r="AB8" s="438"/>
    </row>
    <row r="9" spans="1:29" ht="21.75" customHeight="1">
      <c r="A9" s="74"/>
      <c r="B9" s="434"/>
      <c r="C9" s="434"/>
      <c r="D9" s="434"/>
      <c r="E9" s="434"/>
      <c r="F9" s="434"/>
      <c r="G9" s="434"/>
      <c r="H9" s="434"/>
      <c r="I9" s="434"/>
      <c r="J9" s="434"/>
      <c r="K9" s="434"/>
      <c r="L9" s="434"/>
      <c r="M9" s="434"/>
      <c r="N9" s="434"/>
      <c r="O9" s="434"/>
      <c r="P9" s="434"/>
      <c r="Q9" s="434"/>
      <c r="R9" s="434"/>
      <c r="S9" s="434"/>
      <c r="T9" s="434"/>
      <c r="U9" s="434"/>
      <c r="V9" s="434"/>
      <c r="W9" s="434"/>
      <c r="X9" s="434"/>
      <c r="Y9" s="434"/>
      <c r="Z9" s="438"/>
      <c r="AA9" s="438"/>
      <c r="AB9" s="438"/>
    </row>
    <row r="10" spans="1:29" ht="21.75" customHeight="1">
      <c r="A10" s="74"/>
      <c r="B10" s="435" t="s">
        <v>300</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8" t="s">
        <v>296</v>
      </c>
      <c r="AA10" s="438"/>
      <c r="AB10" s="438"/>
    </row>
    <row r="11" spans="1:29" ht="21.75" customHeight="1">
      <c r="A11" s="74"/>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8"/>
      <c r="AA11" s="438"/>
      <c r="AB11" s="438"/>
    </row>
    <row r="12" spans="1:29">
      <c r="A12" s="433"/>
      <c r="B12" s="433"/>
      <c r="C12" s="433"/>
      <c r="D12" s="433"/>
      <c r="E12" s="433"/>
      <c r="F12" s="433"/>
      <c r="G12" s="433"/>
      <c r="H12" s="433"/>
      <c r="I12" s="433"/>
    </row>
    <row r="13" spans="1:29" ht="27" customHeight="1">
      <c r="A13" s="432" t="s">
        <v>133</v>
      </c>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5" spans="1:29">
      <c r="A15" s="429" t="s">
        <v>362</v>
      </c>
    </row>
    <row r="17" spans="2:25" ht="23.25" customHeight="1">
      <c r="B17" s="431" t="s">
        <v>264</v>
      </c>
      <c r="C17" s="431"/>
      <c r="D17" s="431"/>
      <c r="E17" s="431"/>
      <c r="F17" s="431"/>
      <c r="G17" s="431"/>
      <c r="H17" s="431"/>
      <c r="I17" s="431"/>
      <c r="J17" s="431"/>
      <c r="K17" s="431"/>
      <c r="L17" s="431"/>
      <c r="M17" s="431" t="s">
        <v>314</v>
      </c>
      <c r="N17" s="431"/>
      <c r="O17" s="431"/>
      <c r="P17" s="431"/>
      <c r="Q17" s="431"/>
      <c r="R17" s="431" t="s">
        <v>207</v>
      </c>
      <c r="S17" s="431"/>
      <c r="T17" s="431"/>
      <c r="U17" s="431"/>
      <c r="V17" s="431"/>
      <c r="W17" s="431"/>
      <c r="X17" s="431"/>
      <c r="Y17" s="431"/>
    </row>
    <row r="18" spans="2:25" ht="23.25" customHeight="1">
      <c r="B18" s="436" t="s">
        <v>78</v>
      </c>
      <c r="C18" s="436"/>
      <c r="D18" s="436"/>
      <c r="E18" s="436"/>
      <c r="F18" s="436"/>
      <c r="G18" s="436"/>
      <c r="H18" s="436"/>
      <c r="I18" s="436"/>
      <c r="J18" s="436"/>
      <c r="K18" s="436"/>
      <c r="L18" s="436"/>
      <c r="M18" s="431"/>
      <c r="N18" s="431"/>
      <c r="O18" s="431"/>
      <c r="P18" s="431"/>
      <c r="Q18" s="431"/>
      <c r="R18" s="431"/>
      <c r="S18" s="431"/>
      <c r="T18" s="431"/>
      <c r="U18" s="431"/>
      <c r="V18" s="431"/>
      <c r="W18" s="431"/>
      <c r="X18" s="431"/>
      <c r="Y18" s="431"/>
    </row>
    <row r="19" spans="2:25" ht="23.25" customHeight="1">
      <c r="B19" s="436" t="s">
        <v>137</v>
      </c>
      <c r="C19" s="436"/>
      <c r="D19" s="436"/>
      <c r="E19" s="436"/>
      <c r="F19" s="436"/>
      <c r="G19" s="436"/>
      <c r="H19" s="436"/>
      <c r="I19" s="436"/>
      <c r="J19" s="436"/>
      <c r="K19" s="436"/>
      <c r="L19" s="436"/>
      <c r="M19" s="431"/>
      <c r="N19" s="431"/>
      <c r="O19" s="431"/>
      <c r="P19" s="431"/>
      <c r="Q19" s="431"/>
      <c r="R19" s="431"/>
      <c r="S19" s="431"/>
      <c r="T19" s="431"/>
      <c r="U19" s="431"/>
      <c r="V19" s="431"/>
      <c r="W19" s="431"/>
      <c r="X19" s="431"/>
      <c r="Y19" s="431"/>
    </row>
    <row r="20" spans="2:25" ht="23.25" customHeight="1">
      <c r="B20" s="436" t="s">
        <v>315</v>
      </c>
      <c r="C20" s="436"/>
      <c r="D20" s="436"/>
      <c r="E20" s="436"/>
      <c r="F20" s="436"/>
      <c r="G20" s="436"/>
      <c r="H20" s="436"/>
      <c r="I20" s="436"/>
      <c r="J20" s="436"/>
      <c r="K20" s="436"/>
      <c r="L20" s="436"/>
      <c r="M20" s="431"/>
      <c r="N20" s="431"/>
      <c r="O20" s="431"/>
      <c r="P20" s="431"/>
      <c r="Q20" s="431"/>
      <c r="R20" s="431"/>
      <c r="S20" s="431"/>
      <c r="T20" s="431"/>
      <c r="U20" s="431"/>
      <c r="V20" s="431"/>
      <c r="W20" s="431"/>
      <c r="X20" s="431"/>
      <c r="Y20" s="431"/>
    </row>
    <row r="21" spans="2:25" ht="23.25" customHeight="1">
      <c r="B21" s="436" t="s">
        <v>60</v>
      </c>
      <c r="C21" s="436"/>
      <c r="D21" s="436"/>
      <c r="E21" s="436"/>
      <c r="F21" s="436"/>
      <c r="G21" s="436"/>
      <c r="H21" s="436"/>
      <c r="I21" s="436"/>
      <c r="J21" s="436"/>
      <c r="K21" s="436"/>
      <c r="L21" s="436"/>
      <c r="M21" s="431"/>
      <c r="N21" s="431"/>
      <c r="O21" s="431"/>
      <c r="P21" s="431"/>
      <c r="Q21" s="431"/>
      <c r="R21" s="431"/>
      <c r="S21" s="431"/>
      <c r="T21" s="431"/>
      <c r="U21" s="431"/>
      <c r="V21" s="431"/>
      <c r="W21" s="431"/>
      <c r="X21" s="431"/>
      <c r="Y21" s="431"/>
    </row>
    <row r="22" spans="2:25" ht="23.25" customHeight="1">
      <c r="B22" s="436" t="s">
        <v>318</v>
      </c>
      <c r="C22" s="436"/>
      <c r="D22" s="436"/>
      <c r="E22" s="436"/>
      <c r="F22" s="436"/>
      <c r="G22" s="436"/>
      <c r="H22" s="436"/>
      <c r="I22" s="436"/>
      <c r="J22" s="436"/>
      <c r="K22" s="436"/>
      <c r="L22" s="436"/>
      <c r="M22" s="431"/>
      <c r="N22" s="431"/>
      <c r="O22" s="431"/>
      <c r="P22" s="431"/>
      <c r="Q22" s="431"/>
      <c r="R22" s="431"/>
      <c r="S22" s="431"/>
      <c r="T22" s="431"/>
      <c r="U22" s="431"/>
      <c r="V22" s="431"/>
      <c r="W22" s="431"/>
      <c r="X22" s="431"/>
      <c r="Y22" s="431"/>
    </row>
    <row r="23" spans="2:25" ht="23.25" customHeight="1">
      <c r="B23" s="436" t="s">
        <v>143</v>
      </c>
      <c r="C23" s="436"/>
      <c r="D23" s="436"/>
      <c r="E23" s="436"/>
      <c r="F23" s="436"/>
      <c r="G23" s="436"/>
      <c r="H23" s="436"/>
      <c r="I23" s="436"/>
      <c r="J23" s="436"/>
      <c r="K23" s="436"/>
      <c r="L23" s="436"/>
      <c r="M23" s="431"/>
      <c r="N23" s="431"/>
      <c r="O23" s="431"/>
      <c r="P23" s="431"/>
      <c r="Q23" s="431"/>
      <c r="R23" s="431"/>
      <c r="S23" s="431"/>
      <c r="T23" s="431"/>
      <c r="U23" s="431"/>
      <c r="V23" s="431"/>
      <c r="W23" s="431"/>
      <c r="X23" s="431"/>
      <c r="Y23" s="431"/>
    </row>
    <row r="24" spans="2:25" ht="23.25" customHeight="1">
      <c r="B24" s="436" t="s">
        <v>106</v>
      </c>
      <c r="C24" s="436"/>
      <c r="D24" s="436"/>
      <c r="E24" s="436"/>
      <c r="F24" s="436"/>
      <c r="G24" s="436"/>
      <c r="H24" s="436"/>
      <c r="I24" s="436"/>
      <c r="J24" s="436"/>
      <c r="K24" s="436"/>
      <c r="L24" s="436"/>
      <c r="M24" s="431"/>
      <c r="N24" s="431"/>
      <c r="O24" s="431"/>
      <c r="P24" s="431"/>
      <c r="Q24" s="431"/>
      <c r="R24" s="431"/>
      <c r="S24" s="431"/>
      <c r="T24" s="431"/>
      <c r="U24" s="431"/>
      <c r="V24" s="431"/>
      <c r="W24" s="431"/>
      <c r="X24" s="431"/>
      <c r="Y24" s="431"/>
    </row>
    <row r="25" spans="2:25" ht="23.25" customHeight="1">
      <c r="B25" s="436" t="s">
        <v>319</v>
      </c>
      <c r="C25" s="436"/>
      <c r="D25" s="436"/>
      <c r="E25" s="436"/>
      <c r="F25" s="436"/>
      <c r="G25" s="436"/>
      <c r="H25" s="436"/>
      <c r="I25" s="436"/>
      <c r="J25" s="436"/>
      <c r="K25" s="436"/>
      <c r="L25" s="436"/>
      <c r="M25" s="431"/>
      <c r="N25" s="431"/>
      <c r="O25" s="431"/>
      <c r="P25" s="431"/>
      <c r="Q25" s="431"/>
      <c r="R25" s="431"/>
      <c r="S25" s="431"/>
      <c r="T25" s="431"/>
      <c r="U25" s="431"/>
      <c r="V25" s="431"/>
      <c r="W25" s="431"/>
      <c r="X25" s="431"/>
      <c r="Y25" s="431"/>
    </row>
    <row r="26" spans="2:25" ht="23.25" customHeight="1">
      <c r="B26" s="436" t="s">
        <v>320</v>
      </c>
      <c r="C26" s="436"/>
      <c r="D26" s="436"/>
      <c r="E26" s="436"/>
      <c r="F26" s="436"/>
      <c r="G26" s="436"/>
      <c r="H26" s="436"/>
      <c r="I26" s="436"/>
      <c r="J26" s="436"/>
      <c r="K26" s="436"/>
      <c r="L26" s="436"/>
      <c r="M26" s="431"/>
      <c r="N26" s="431"/>
      <c r="O26" s="431"/>
      <c r="P26" s="431"/>
      <c r="Q26" s="431"/>
      <c r="R26" s="431"/>
      <c r="S26" s="431"/>
      <c r="T26" s="431"/>
      <c r="U26" s="431"/>
      <c r="V26" s="431"/>
      <c r="W26" s="431"/>
      <c r="X26" s="431"/>
      <c r="Y26" s="431"/>
    </row>
    <row r="27" spans="2:25" ht="23.25" customHeight="1">
      <c r="B27" s="436" t="s">
        <v>321</v>
      </c>
      <c r="C27" s="436"/>
      <c r="D27" s="436"/>
      <c r="E27" s="436"/>
      <c r="F27" s="436"/>
      <c r="G27" s="436"/>
      <c r="H27" s="436"/>
      <c r="I27" s="436"/>
      <c r="J27" s="436"/>
      <c r="K27" s="436"/>
      <c r="L27" s="436"/>
      <c r="M27" s="431"/>
      <c r="N27" s="431"/>
      <c r="O27" s="431"/>
      <c r="P27" s="431"/>
      <c r="Q27" s="431"/>
      <c r="R27" s="431"/>
      <c r="S27" s="431"/>
      <c r="T27" s="431"/>
      <c r="U27" s="431"/>
      <c r="V27" s="431"/>
      <c r="W27" s="431"/>
      <c r="X27" s="431"/>
      <c r="Y27" s="431"/>
    </row>
    <row r="29" spans="2:25">
      <c r="B29" s="437" t="s">
        <v>149</v>
      </c>
      <c r="C29" s="437"/>
      <c r="D29" s="437"/>
      <c r="E29" s="437"/>
      <c r="F29" s="437"/>
      <c r="G29" s="437"/>
      <c r="H29" s="437"/>
      <c r="I29" s="437"/>
      <c r="J29" s="437"/>
      <c r="K29" s="437"/>
      <c r="L29" s="437"/>
      <c r="M29" s="437"/>
      <c r="N29" s="437"/>
      <c r="O29" s="437"/>
      <c r="P29" s="437"/>
      <c r="Q29" s="437"/>
      <c r="R29" s="437"/>
      <c r="S29" s="437"/>
      <c r="T29" s="437"/>
      <c r="U29" s="431" t="s">
        <v>87</v>
      </c>
      <c r="V29" s="431"/>
      <c r="W29" s="431"/>
      <c r="X29" s="431"/>
      <c r="Y29" s="431"/>
    </row>
    <row r="30" spans="2:25">
      <c r="B30" s="437"/>
      <c r="C30" s="437"/>
      <c r="D30" s="437"/>
      <c r="E30" s="437"/>
      <c r="F30" s="437"/>
      <c r="G30" s="437"/>
      <c r="H30" s="437"/>
      <c r="I30" s="437"/>
      <c r="J30" s="437"/>
      <c r="K30" s="437"/>
      <c r="L30" s="437"/>
      <c r="M30" s="437"/>
      <c r="N30" s="437"/>
      <c r="O30" s="437"/>
      <c r="P30" s="437"/>
      <c r="Q30" s="437"/>
      <c r="R30" s="437"/>
      <c r="S30" s="437"/>
      <c r="T30" s="437"/>
      <c r="U30" s="431"/>
      <c r="V30" s="431"/>
      <c r="W30" s="431"/>
      <c r="X30" s="431"/>
      <c r="Y30" s="431"/>
    </row>
    <row r="31" spans="2:25">
      <c r="B31" s="437"/>
      <c r="C31" s="437"/>
      <c r="D31" s="437"/>
      <c r="E31" s="437"/>
      <c r="F31" s="437"/>
      <c r="G31" s="437"/>
      <c r="H31" s="437"/>
      <c r="I31" s="437"/>
      <c r="J31" s="437"/>
      <c r="K31" s="437"/>
      <c r="L31" s="437"/>
      <c r="M31" s="437"/>
      <c r="N31" s="437"/>
      <c r="O31" s="437"/>
      <c r="P31" s="437"/>
      <c r="Q31" s="437"/>
      <c r="R31" s="437"/>
      <c r="S31" s="437"/>
      <c r="T31" s="437"/>
      <c r="U31" s="431"/>
      <c r="V31" s="431"/>
      <c r="W31" s="431"/>
      <c r="X31" s="431"/>
      <c r="Y31" s="431"/>
    </row>
  </sheetData>
  <mergeCells count="45">
    <mergeCell ref="A3:E3"/>
    <mergeCell ref="F3:M3"/>
    <mergeCell ref="O3:S3"/>
    <mergeCell ref="T3:AC3"/>
    <mergeCell ref="A5:AC5"/>
    <mergeCell ref="A13:AC13"/>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B24:L24"/>
    <mergeCell ref="M24:Q24"/>
    <mergeCell ref="R24:Y24"/>
    <mergeCell ref="B25:L25"/>
    <mergeCell ref="M25:Q25"/>
    <mergeCell ref="R25:Y25"/>
    <mergeCell ref="B26:L26"/>
    <mergeCell ref="M26:Q26"/>
    <mergeCell ref="R26:Y26"/>
    <mergeCell ref="B27:L27"/>
    <mergeCell ref="M27:Q27"/>
    <mergeCell ref="R27:Y27"/>
    <mergeCell ref="B8:Y9"/>
    <mergeCell ref="Z8:AB9"/>
    <mergeCell ref="B10:Y11"/>
    <mergeCell ref="Z10:AB11"/>
    <mergeCell ref="B29:T31"/>
    <mergeCell ref="U29:Y31"/>
  </mergeCells>
  <phoneticPr fontId="12"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SheetLayoutView="100" workbookViewId="0">
      <selection activeCell="B2" sqref="B2"/>
    </sheetView>
  </sheetViews>
  <sheetFormatPr defaultColWidth="3.5" defaultRowHeight="13.5"/>
  <cols>
    <col min="1" max="1" width="3.5" style="440"/>
    <col min="2" max="2" width="4.33203125" style="249" customWidth="1"/>
    <col min="3" max="6" width="4.33203125" style="440" customWidth="1"/>
    <col min="7" max="7" width="4.6640625" style="440" customWidth="1"/>
    <col min="8" max="8" width="2.5" style="440" customWidth="1"/>
    <col min="9" max="27" width="5.33203125" style="440" customWidth="1"/>
    <col min="28" max="16384" width="3.5" style="440"/>
  </cols>
  <sheetData>
    <row r="1" spans="2:27" s="77" customFormat="1">
      <c r="B1" s="77" t="s">
        <v>867</v>
      </c>
      <c r="C1" s="77"/>
      <c r="D1" s="77"/>
      <c r="E1" s="77"/>
      <c r="F1" s="77"/>
      <c r="G1" s="77"/>
      <c r="H1" s="77"/>
      <c r="I1" s="77"/>
      <c r="J1" s="77"/>
      <c r="K1" s="77"/>
      <c r="L1" s="77"/>
      <c r="M1" s="77"/>
      <c r="N1" s="77"/>
      <c r="O1" s="77"/>
      <c r="P1" s="77"/>
      <c r="Q1" s="77"/>
      <c r="R1" s="77"/>
      <c r="S1" s="77"/>
      <c r="T1" s="77"/>
      <c r="U1" s="77"/>
      <c r="V1" s="77"/>
      <c r="W1" s="77"/>
      <c r="X1" s="77"/>
      <c r="Y1" s="77"/>
      <c r="Z1" s="77"/>
      <c r="AA1" s="77"/>
    </row>
    <row r="2" spans="2:27" s="77" customFormat="1">
      <c r="B2" s="77"/>
      <c r="C2" s="77"/>
      <c r="D2" s="77"/>
      <c r="E2" s="77"/>
      <c r="F2" s="77"/>
      <c r="G2" s="77"/>
      <c r="H2" s="77"/>
      <c r="I2" s="77"/>
      <c r="J2" s="77"/>
      <c r="K2" s="77"/>
      <c r="L2" s="77"/>
      <c r="M2" s="77"/>
      <c r="N2" s="77"/>
      <c r="O2" s="77"/>
      <c r="P2" s="77"/>
      <c r="Q2" s="77"/>
      <c r="R2" s="77"/>
      <c r="S2" s="77"/>
      <c r="T2" s="77"/>
      <c r="U2" s="77"/>
      <c r="V2" s="77"/>
      <c r="W2" s="77"/>
      <c r="X2" s="77"/>
      <c r="Y2" s="77"/>
      <c r="Z2" s="77"/>
      <c r="AA2" s="197" t="s">
        <v>779</v>
      </c>
    </row>
    <row r="3" spans="2:27" s="77" customFormat="1" ht="8.25" customHeight="1">
      <c r="B3" s="77"/>
      <c r="C3" s="77"/>
      <c r="D3" s="77"/>
      <c r="E3" s="77"/>
      <c r="F3" s="77"/>
      <c r="G3" s="77"/>
      <c r="H3" s="77"/>
      <c r="I3" s="77"/>
      <c r="J3" s="77"/>
      <c r="K3" s="77"/>
      <c r="L3" s="77"/>
      <c r="M3" s="77"/>
      <c r="N3" s="77"/>
      <c r="O3" s="77"/>
      <c r="P3" s="77"/>
      <c r="Q3" s="77"/>
      <c r="R3" s="77"/>
      <c r="S3" s="77"/>
      <c r="T3" s="77"/>
      <c r="U3" s="77"/>
      <c r="V3" s="77"/>
      <c r="W3" s="77"/>
      <c r="X3" s="77"/>
      <c r="Y3" s="77"/>
      <c r="Z3" s="77"/>
      <c r="AA3" s="77"/>
    </row>
    <row r="4" spans="2:27" s="77" customFormat="1">
      <c r="B4" s="78" t="s">
        <v>136</v>
      </c>
      <c r="C4" s="78"/>
      <c r="D4" s="78"/>
      <c r="E4" s="78"/>
      <c r="F4" s="78"/>
      <c r="G4" s="78"/>
      <c r="H4" s="78"/>
      <c r="I4" s="78"/>
      <c r="J4" s="78"/>
      <c r="K4" s="78"/>
      <c r="L4" s="78"/>
      <c r="M4" s="78"/>
      <c r="N4" s="78"/>
      <c r="O4" s="78"/>
      <c r="P4" s="78"/>
      <c r="Q4" s="78"/>
      <c r="R4" s="78"/>
      <c r="S4" s="78"/>
      <c r="T4" s="78"/>
      <c r="U4" s="78"/>
      <c r="V4" s="78"/>
      <c r="W4" s="78"/>
      <c r="X4" s="78"/>
      <c r="Y4" s="78"/>
      <c r="Z4" s="78"/>
      <c r="AA4" s="78"/>
    </row>
    <row r="5" spans="2:27" s="77" customFormat="1" ht="6.75" customHeight="1">
      <c r="B5" s="77"/>
      <c r="C5" s="77"/>
      <c r="D5" s="77"/>
      <c r="E5" s="77"/>
      <c r="F5" s="77"/>
      <c r="G5" s="77"/>
      <c r="H5" s="77"/>
      <c r="I5" s="77"/>
      <c r="J5" s="77"/>
      <c r="K5" s="77"/>
      <c r="L5" s="77"/>
      <c r="M5" s="77"/>
      <c r="N5" s="77"/>
      <c r="O5" s="77"/>
      <c r="P5" s="77"/>
      <c r="Q5" s="77"/>
      <c r="R5" s="77"/>
      <c r="S5" s="77"/>
      <c r="T5" s="77"/>
      <c r="U5" s="77"/>
      <c r="V5" s="77"/>
      <c r="W5" s="77"/>
      <c r="X5" s="77"/>
      <c r="Y5" s="77"/>
      <c r="Z5" s="77"/>
      <c r="AA5" s="77"/>
    </row>
    <row r="6" spans="2:27" s="77" customFormat="1" ht="18.600000000000001" customHeight="1">
      <c r="B6" s="441" t="s">
        <v>529</v>
      </c>
      <c r="C6" s="441"/>
      <c r="D6" s="441"/>
      <c r="E6" s="441"/>
      <c r="F6" s="441"/>
      <c r="G6" s="173"/>
      <c r="H6" s="179"/>
      <c r="I6" s="179"/>
      <c r="J6" s="179"/>
      <c r="K6" s="179"/>
      <c r="L6" s="179"/>
      <c r="M6" s="179"/>
      <c r="N6" s="179"/>
      <c r="O6" s="179"/>
      <c r="P6" s="179"/>
      <c r="Q6" s="179"/>
      <c r="R6" s="179"/>
      <c r="S6" s="179"/>
      <c r="T6" s="179"/>
      <c r="U6" s="179"/>
      <c r="V6" s="179"/>
      <c r="W6" s="179"/>
      <c r="X6" s="179"/>
      <c r="Y6" s="179"/>
      <c r="Z6" s="179"/>
      <c r="AA6" s="198"/>
    </row>
    <row r="7" spans="2:27" s="77" customFormat="1" ht="19.5" customHeight="1">
      <c r="B7" s="441" t="s">
        <v>333</v>
      </c>
      <c r="C7" s="441"/>
      <c r="D7" s="441"/>
      <c r="E7" s="441"/>
      <c r="F7" s="441"/>
      <c r="G7" s="173"/>
      <c r="H7" s="179"/>
      <c r="I7" s="179"/>
      <c r="J7" s="179"/>
      <c r="K7" s="179"/>
      <c r="L7" s="179"/>
      <c r="M7" s="179"/>
      <c r="N7" s="179"/>
      <c r="O7" s="179"/>
      <c r="P7" s="179"/>
      <c r="Q7" s="179"/>
      <c r="R7" s="179"/>
      <c r="S7" s="179"/>
      <c r="T7" s="179"/>
      <c r="U7" s="179"/>
      <c r="V7" s="179"/>
      <c r="W7" s="179"/>
      <c r="X7" s="179"/>
      <c r="Y7" s="179"/>
      <c r="Z7" s="179"/>
      <c r="AA7" s="198"/>
    </row>
    <row r="8" spans="2:27" s="77" customFormat="1" ht="19.5" customHeight="1">
      <c r="B8" s="173" t="s">
        <v>275</v>
      </c>
      <c r="C8" s="179"/>
      <c r="D8" s="179"/>
      <c r="E8" s="179"/>
      <c r="F8" s="198"/>
      <c r="G8" s="173" t="s">
        <v>5</v>
      </c>
      <c r="H8" s="452" t="s">
        <v>443</v>
      </c>
      <c r="I8" s="452"/>
      <c r="J8" s="452"/>
      <c r="K8" s="452"/>
      <c r="L8" s="179" t="s">
        <v>5</v>
      </c>
      <c r="M8" s="452" t="s">
        <v>332</v>
      </c>
      <c r="N8" s="452"/>
      <c r="O8" s="452"/>
      <c r="P8" s="452"/>
      <c r="Q8" s="179" t="s">
        <v>5</v>
      </c>
      <c r="R8" s="452" t="s">
        <v>444</v>
      </c>
      <c r="S8" s="456"/>
      <c r="T8" s="456"/>
      <c r="U8" s="456"/>
      <c r="V8" s="456"/>
      <c r="W8" s="456"/>
      <c r="X8" s="447"/>
      <c r="Y8" s="447"/>
      <c r="Z8" s="447"/>
      <c r="AA8" s="279"/>
    </row>
    <row r="9" spans="2:27" ht="20.100000000000001" customHeight="1">
      <c r="B9" s="175" t="s">
        <v>350</v>
      </c>
      <c r="C9" s="181"/>
      <c r="D9" s="181"/>
      <c r="E9" s="181"/>
      <c r="F9" s="181"/>
      <c r="G9" s="453" t="s">
        <v>96</v>
      </c>
      <c r="H9" s="453"/>
      <c r="I9" s="453"/>
      <c r="J9" s="453"/>
      <c r="K9" s="453"/>
      <c r="L9" s="453"/>
      <c r="M9" s="453"/>
      <c r="N9" s="453" t="s">
        <v>836</v>
      </c>
      <c r="O9" s="453"/>
      <c r="P9" s="453"/>
      <c r="Q9" s="453"/>
      <c r="R9" s="453"/>
      <c r="S9" s="453"/>
      <c r="T9" s="453"/>
      <c r="U9" s="453" t="s">
        <v>837</v>
      </c>
      <c r="V9" s="453"/>
      <c r="W9" s="453"/>
      <c r="X9" s="453"/>
      <c r="Y9" s="453"/>
      <c r="Z9" s="453"/>
      <c r="AA9" s="453"/>
    </row>
    <row r="10" spans="2:27" ht="20.100000000000001" customHeight="1">
      <c r="B10" s="442"/>
      <c r="C10" s="78"/>
      <c r="D10" s="78"/>
      <c r="E10" s="78"/>
      <c r="F10" s="78"/>
      <c r="G10" s="453" t="s">
        <v>26</v>
      </c>
      <c r="H10" s="453"/>
      <c r="I10" s="453"/>
      <c r="J10" s="453"/>
      <c r="K10" s="453"/>
      <c r="L10" s="453"/>
      <c r="M10" s="453"/>
      <c r="N10" s="453" t="s">
        <v>259</v>
      </c>
      <c r="O10" s="453"/>
      <c r="P10" s="453"/>
      <c r="Q10" s="453"/>
      <c r="R10" s="453"/>
      <c r="S10" s="453"/>
      <c r="T10" s="453"/>
      <c r="U10" s="453" t="s">
        <v>838</v>
      </c>
      <c r="V10" s="453"/>
      <c r="W10" s="453"/>
      <c r="X10" s="453"/>
      <c r="Y10" s="453"/>
      <c r="Z10" s="453"/>
      <c r="AA10" s="453"/>
    </row>
    <row r="11" spans="2:27" ht="20.100000000000001" customHeight="1">
      <c r="B11" s="442"/>
      <c r="C11" s="78"/>
      <c r="D11" s="78"/>
      <c r="E11" s="78"/>
      <c r="F11" s="78"/>
      <c r="G11" s="453" t="s">
        <v>664</v>
      </c>
      <c r="H11" s="453"/>
      <c r="I11" s="453"/>
      <c r="J11" s="453"/>
      <c r="K11" s="453"/>
      <c r="L11" s="453"/>
      <c r="M11" s="453"/>
      <c r="N11" s="453" t="s">
        <v>617</v>
      </c>
      <c r="O11" s="453"/>
      <c r="P11" s="453"/>
      <c r="Q11" s="453"/>
      <c r="R11" s="453"/>
      <c r="S11" s="453"/>
      <c r="T11" s="453"/>
      <c r="U11" s="453" t="s">
        <v>839</v>
      </c>
      <c r="V11" s="453"/>
      <c r="W11" s="453"/>
      <c r="X11" s="453"/>
      <c r="Y11" s="453"/>
      <c r="Z11" s="453"/>
      <c r="AA11" s="453"/>
    </row>
    <row r="12" spans="2:27" ht="20.100000000000001" customHeight="1">
      <c r="B12" s="442"/>
      <c r="C12" s="78"/>
      <c r="D12" s="78"/>
      <c r="E12" s="78"/>
      <c r="F12" s="78"/>
      <c r="G12" s="453" t="s">
        <v>833</v>
      </c>
      <c r="H12" s="453"/>
      <c r="I12" s="453"/>
      <c r="J12" s="453"/>
      <c r="K12" s="453"/>
      <c r="L12" s="453"/>
      <c r="M12" s="453"/>
      <c r="N12" s="453" t="s">
        <v>710</v>
      </c>
      <c r="O12" s="453"/>
      <c r="P12" s="453"/>
      <c r="Q12" s="453"/>
      <c r="R12" s="453"/>
      <c r="S12" s="453"/>
      <c r="T12" s="453"/>
      <c r="U12" s="458" t="s">
        <v>533</v>
      </c>
      <c r="V12" s="458"/>
      <c r="W12" s="458"/>
      <c r="X12" s="458"/>
      <c r="Y12" s="458"/>
      <c r="Z12" s="458"/>
      <c r="AA12" s="458"/>
    </row>
    <row r="13" spans="2:27" ht="20.100000000000001" customHeight="1">
      <c r="B13" s="442"/>
      <c r="C13" s="78"/>
      <c r="D13" s="78"/>
      <c r="E13" s="78"/>
      <c r="F13" s="78"/>
      <c r="G13" s="453" t="s">
        <v>834</v>
      </c>
      <c r="H13" s="453"/>
      <c r="I13" s="453"/>
      <c r="J13" s="453"/>
      <c r="K13" s="453"/>
      <c r="L13" s="453"/>
      <c r="M13" s="453"/>
      <c r="N13" s="453" t="s">
        <v>569</v>
      </c>
      <c r="O13" s="453"/>
      <c r="P13" s="453"/>
      <c r="Q13" s="453"/>
      <c r="R13" s="453"/>
      <c r="S13" s="453"/>
      <c r="T13" s="453"/>
      <c r="U13" s="458" t="s">
        <v>841</v>
      </c>
      <c r="V13" s="458"/>
      <c r="W13" s="458"/>
      <c r="X13" s="458"/>
      <c r="Y13" s="458"/>
      <c r="Z13" s="458"/>
      <c r="AA13" s="458"/>
    </row>
    <row r="14" spans="2:27" ht="20.100000000000001" customHeight="1">
      <c r="B14" s="176"/>
      <c r="C14" s="182"/>
      <c r="D14" s="182"/>
      <c r="E14" s="182"/>
      <c r="F14" s="182"/>
      <c r="G14" s="453" t="s">
        <v>298</v>
      </c>
      <c r="H14" s="453"/>
      <c r="I14" s="453"/>
      <c r="J14" s="453"/>
      <c r="K14" s="453"/>
      <c r="L14" s="453"/>
      <c r="M14" s="453"/>
      <c r="N14" s="453"/>
      <c r="O14" s="453"/>
      <c r="P14" s="453"/>
      <c r="Q14" s="453"/>
      <c r="R14" s="453"/>
      <c r="S14" s="453"/>
      <c r="T14" s="453"/>
      <c r="U14" s="458"/>
      <c r="V14" s="458"/>
      <c r="W14" s="458"/>
      <c r="X14" s="458"/>
      <c r="Y14" s="458"/>
      <c r="Z14" s="458"/>
      <c r="AA14" s="458"/>
    </row>
    <row r="15" spans="2:27" ht="20.25" customHeight="1">
      <c r="B15" s="173" t="s">
        <v>598</v>
      </c>
      <c r="C15" s="179"/>
      <c r="D15" s="179"/>
      <c r="E15" s="179"/>
      <c r="F15" s="198"/>
      <c r="G15" s="288" t="s">
        <v>835</v>
      </c>
      <c r="H15" s="395"/>
      <c r="I15" s="395"/>
      <c r="J15" s="395"/>
      <c r="K15" s="395"/>
      <c r="L15" s="395"/>
      <c r="M15" s="395"/>
      <c r="N15" s="395"/>
      <c r="O15" s="395"/>
      <c r="P15" s="395"/>
      <c r="Q15" s="395"/>
      <c r="R15" s="395"/>
      <c r="S15" s="395"/>
      <c r="T15" s="395"/>
      <c r="U15" s="395"/>
      <c r="V15" s="395"/>
      <c r="W15" s="395"/>
      <c r="X15" s="395"/>
      <c r="Y15" s="395"/>
      <c r="Z15" s="395"/>
      <c r="AA15" s="280"/>
    </row>
    <row r="16" spans="2:27" s="77" customFormat="1" ht="9" customHeight="1">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row>
    <row r="17" spans="2:27" s="77" customFormat="1" ht="17.25" customHeight="1">
      <c r="B17" s="77" t="s">
        <v>811</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row>
    <row r="18" spans="2:27" s="77" customFormat="1" ht="19.5" customHeight="1">
      <c r="B18" s="287"/>
      <c r="C18" s="447"/>
      <c r="D18" s="447"/>
      <c r="E18" s="447"/>
      <c r="F18" s="447"/>
      <c r="G18" s="447"/>
      <c r="H18" s="447"/>
      <c r="I18" s="447"/>
      <c r="J18" s="447"/>
      <c r="K18" s="447"/>
      <c r="L18" s="447"/>
      <c r="M18" s="447"/>
      <c r="N18" s="447"/>
      <c r="O18" s="447"/>
      <c r="P18" s="447"/>
      <c r="Q18" s="447"/>
      <c r="R18" s="447"/>
      <c r="S18" s="447"/>
      <c r="T18" s="447"/>
      <c r="U18" s="447"/>
      <c r="V18" s="447"/>
      <c r="W18" s="447"/>
      <c r="X18" s="460" t="s">
        <v>445</v>
      </c>
      <c r="Y18" s="460" t="s">
        <v>76</v>
      </c>
      <c r="Z18" s="460" t="s">
        <v>446</v>
      </c>
      <c r="AA18" s="279"/>
    </row>
    <row r="19" spans="2:27" s="77" customFormat="1" ht="19.5" customHeight="1">
      <c r="B19" s="443"/>
      <c r="C19" s="77" t="s">
        <v>817</v>
      </c>
      <c r="D19" s="78"/>
      <c r="E19" s="78"/>
      <c r="F19" s="78"/>
      <c r="G19" s="78"/>
      <c r="H19" s="78"/>
      <c r="I19" s="78"/>
      <c r="J19" s="78"/>
      <c r="K19" s="78"/>
      <c r="L19" s="78"/>
      <c r="M19" s="78"/>
      <c r="N19" s="78"/>
      <c r="O19" s="78"/>
      <c r="P19" s="77"/>
      <c r="Q19" s="77"/>
      <c r="R19" s="77"/>
      <c r="S19" s="77"/>
      <c r="T19" s="77"/>
      <c r="U19" s="77"/>
      <c r="V19" s="77"/>
      <c r="W19" s="77"/>
      <c r="X19" s="78" t="s">
        <v>5</v>
      </c>
      <c r="Y19" s="78" t="s">
        <v>76</v>
      </c>
      <c r="Z19" s="78" t="s">
        <v>5</v>
      </c>
      <c r="AA19" s="464"/>
    </row>
    <row r="20" spans="2:27" s="77" customFormat="1">
      <c r="B20" s="443"/>
      <c r="C20" s="77"/>
      <c r="D20" s="78"/>
      <c r="E20" s="78"/>
      <c r="F20" s="78"/>
      <c r="G20" s="78"/>
      <c r="H20" s="78"/>
      <c r="I20" s="78"/>
      <c r="J20" s="78"/>
      <c r="K20" s="78"/>
      <c r="L20" s="78"/>
      <c r="M20" s="78"/>
      <c r="N20" s="78"/>
      <c r="O20" s="78"/>
      <c r="P20" s="77"/>
      <c r="Q20" s="77"/>
      <c r="R20" s="77"/>
      <c r="S20" s="77"/>
      <c r="T20" s="77"/>
      <c r="U20" s="77"/>
      <c r="V20" s="77"/>
      <c r="W20" s="77"/>
      <c r="X20" s="77"/>
      <c r="Y20" s="462"/>
      <c r="Z20" s="462"/>
      <c r="AA20" s="464"/>
    </row>
    <row r="21" spans="2:27" s="77" customFormat="1">
      <c r="B21" s="443"/>
      <c r="C21" s="77" t="s">
        <v>818</v>
      </c>
      <c r="D21" s="78"/>
      <c r="E21" s="78"/>
      <c r="F21" s="78"/>
      <c r="G21" s="78"/>
      <c r="H21" s="78"/>
      <c r="I21" s="78"/>
      <c r="J21" s="78"/>
      <c r="K21" s="78"/>
      <c r="L21" s="78"/>
      <c r="M21" s="78"/>
      <c r="N21" s="78"/>
      <c r="O21" s="78"/>
      <c r="P21" s="77"/>
      <c r="Q21" s="77"/>
      <c r="R21" s="77"/>
      <c r="S21" s="77"/>
      <c r="T21" s="77"/>
      <c r="U21" s="77"/>
      <c r="V21" s="77"/>
      <c r="W21" s="77"/>
      <c r="X21" s="77"/>
      <c r="Y21" s="462"/>
      <c r="Z21" s="462"/>
      <c r="AA21" s="464"/>
    </row>
    <row r="22" spans="2:27" s="77" customFormat="1" ht="19.5" customHeight="1">
      <c r="B22" s="443"/>
      <c r="C22" s="77" t="s">
        <v>819</v>
      </c>
      <c r="D22" s="78"/>
      <c r="E22" s="78"/>
      <c r="F22" s="78"/>
      <c r="G22" s="78"/>
      <c r="H22" s="78"/>
      <c r="I22" s="78"/>
      <c r="J22" s="78"/>
      <c r="K22" s="78"/>
      <c r="L22" s="78"/>
      <c r="M22" s="78"/>
      <c r="N22" s="78"/>
      <c r="O22" s="78"/>
      <c r="P22" s="77"/>
      <c r="Q22" s="77"/>
      <c r="R22" s="77"/>
      <c r="S22" s="77"/>
      <c r="T22" s="77"/>
      <c r="U22" s="77"/>
      <c r="V22" s="77"/>
      <c r="W22" s="77"/>
      <c r="X22" s="78" t="s">
        <v>5</v>
      </c>
      <c r="Y22" s="78" t="s">
        <v>76</v>
      </c>
      <c r="Z22" s="78" t="s">
        <v>5</v>
      </c>
      <c r="AA22" s="464"/>
    </row>
    <row r="23" spans="2:27" s="77" customFormat="1" ht="19.5" customHeight="1">
      <c r="B23" s="443"/>
      <c r="C23" s="77" t="s">
        <v>821</v>
      </c>
      <c r="D23" s="78"/>
      <c r="E23" s="78"/>
      <c r="F23" s="78"/>
      <c r="G23" s="78"/>
      <c r="H23" s="78"/>
      <c r="I23" s="78"/>
      <c r="J23" s="78"/>
      <c r="K23" s="78"/>
      <c r="L23" s="78"/>
      <c r="M23" s="78"/>
      <c r="N23" s="78"/>
      <c r="O23" s="78"/>
      <c r="P23" s="77"/>
      <c r="Q23" s="77"/>
      <c r="R23" s="77"/>
      <c r="S23" s="77"/>
      <c r="T23" s="77"/>
      <c r="U23" s="77"/>
      <c r="V23" s="77"/>
      <c r="W23" s="77"/>
      <c r="X23" s="78" t="s">
        <v>5</v>
      </c>
      <c r="Y23" s="78" t="s">
        <v>76</v>
      </c>
      <c r="Z23" s="78" t="s">
        <v>5</v>
      </c>
      <c r="AA23" s="464"/>
    </row>
    <row r="24" spans="2:27" s="77" customFormat="1" ht="19.5" customHeight="1">
      <c r="B24" s="443"/>
      <c r="C24" s="77" t="s">
        <v>822</v>
      </c>
      <c r="D24" s="78"/>
      <c r="E24" s="78"/>
      <c r="F24" s="78"/>
      <c r="G24" s="78"/>
      <c r="H24" s="78"/>
      <c r="I24" s="78"/>
      <c r="J24" s="78"/>
      <c r="K24" s="78"/>
      <c r="L24" s="78"/>
      <c r="M24" s="78"/>
      <c r="N24" s="78"/>
      <c r="O24" s="78"/>
      <c r="P24" s="77"/>
      <c r="Q24" s="77"/>
      <c r="R24" s="77"/>
      <c r="S24" s="77"/>
      <c r="T24" s="77"/>
      <c r="U24" s="77"/>
      <c r="V24" s="77"/>
      <c r="W24" s="77"/>
      <c r="X24" s="78" t="s">
        <v>5</v>
      </c>
      <c r="Y24" s="78" t="s">
        <v>76</v>
      </c>
      <c r="Z24" s="78" t="s">
        <v>5</v>
      </c>
      <c r="AA24" s="464"/>
    </row>
    <row r="25" spans="2:27" s="77" customFormat="1" ht="19.5" customHeight="1">
      <c r="B25" s="443"/>
      <c r="C25" s="77"/>
      <c r="D25" s="77" t="s">
        <v>830</v>
      </c>
      <c r="E25" s="77"/>
      <c r="F25" s="77"/>
      <c r="G25" s="77"/>
      <c r="H25" s="77"/>
      <c r="I25" s="77"/>
      <c r="J25" s="77"/>
      <c r="K25" s="78"/>
      <c r="L25" s="78"/>
      <c r="M25" s="78"/>
      <c r="N25" s="78"/>
      <c r="O25" s="78"/>
      <c r="P25" s="77"/>
      <c r="Q25" s="77"/>
      <c r="R25" s="77"/>
      <c r="S25" s="77"/>
      <c r="T25" s="77"/>
      <c r="U25" s="77"/>
      <c r="V25" s="77"/>
      <c r="W25" s="77"/>
      <c r="X25" s="77"/>
      <c r="Y25" s="462"/>
      <c r="Z25" s="462"/>
      <c r="AA25" s="464"/>
    </row>
    <row r="26" spans="2:27" s="77" customFormat="1" ht="24.95" customHeight="1">
      <c r="B26" s="443"/>
      <c r="C26" s="77" t="s">
        <v>823</v>
      </c>
      <c r="D26" s="77"/>
      <c r="E26" s="77"/>
      <c r="F26" s="77"/>
      <c r="G26" s="77"/>
      <c r="H26" s="77"/>
      <c r="I26" s="77"/>
      <c r="J26" s="77"/>
      <c r="K26" s="77"/>
      <c r="L26" s="77"/>
      <c r="M26" s="77"/>
      <c r="N26" s="77"/>
      <c r="O26" s="77"/>
      <c r="P26" s="77"/>
      <c r="Q26" s="77"/>
      <c r="R26" s="77"/>
      <c r="S26" s="77"/>
      <c r="T26" s="77"/>
      <c r="U26" s="77"/>
      <c r="V26" s="77"/>
      <c r="W26" s="77"/>
      <c r="X26" s="77"/>
      <c r="Y26" s="77"/>
      <c r="Z26" s="77"/>
      <c r="AA26" s="464"/>
    </row>
    <row r="27" spans="2:27" s="77" customFormat="1" ht="6.75" customHeight="1">
      <c r="B27" s="443"/>
      <c r="C27" s="77"/>
      <c r="D27" s="77"/>
      <c r="E27" s="77"/>
      <c r="F27" s="77"/>
      <c r="G27" s="77"/>
      <c r="H27" s="77"/>
      <c r="I27" s="77"/>
      <c r="J27" s="77"/>
      <c r="K27" s="77"/>
      <c r="L27" s="77"/>
      <c r="M27" s="77"/>
      <c r="N27" s="77"/>
      <c r="O27" s="77"/>
      <c r="P27" s="77"/>
      <c r="Q27" s="77"/>
      <c r="R27" s="77"/>
      <c r="S27" s="77"/>
      <c r="T27" s="77"/>
      <c r="U27" s="77"/>
      <c r="V27" s="77"/>
      <c r="W27" s="77"/>
      <c r="X27" s="77"/>
      <c r="Y27" s="77"/>
      <c r="Z27" s="77"/>
      <c r="AA27" s="464"/>
    </row>
    <row r="28" spans="2:27" s="77" customFormat="1" ht="23.25" customHeight="1">
      <c r="B28" s="443" t="s">
        <v>806</v>
      </c>
      <c r="C28" s="173" t="s">
        <v>824</v>
      </c>
      <c r="D28" s="179"/>
      <c r="E28" s="179"/>
      <c r="F28" s="179"/>
      <c r="G28" s="179"/>
      <c r="H28" s="198"/>
      <c r="I28" s="452"/>
      <c r="J28" s="452"/>
      <c r="K28" s="452"/>
      <c r="L28" s="452"/>
      <c r="M28" s="452"/>
      <c r="N28" s="452"/>
      <c r="O28" s="452"/>
      <c r="P28" s="452"/>
      <c r="Q28" s="452"/>
      <c r="R28" s="452"/>
      <c r="S28" s="452"/>
      <c r="T28" s="452"/>
      <c r="U28" s="452"/>
      <c r="V28" s="452"/>
      <c r="W28" s="452"/>
      <c r="X28" s="452"/>
      <c r="Y28" s="452"/>
      <c r="Z28" s="454"/>
      <c r="AA28" s="464"/>
    </row>
    <row r="29" spans="2:27" s="77" customFormat="1" ht="23.25" customHeight="1">
      <c r="B29" s="443" t="s">
        <v>806</v>
      </c>
      <c r="C29" s="173" t="s">
        <v>825</v>
      </c>
      <c r="D29" s="179"/>
      <c r="E29" s="179"/>
      <c r="F29" s="179"/>
      <c r="G29" s="179"/>
      <c r="H29" s="198"/>
      <c r="I29" s="452"/>
      <c r="J29" s="452"/>
      <c r="K29" s="452"/>
      <c r="L29" s="452"/>
      <c r="M29" s="452"/>
      <c r="N29" s="452"/>
      <c r="O29" s="452"/>
      <c r="P29" s="452"/>
      <c r="Q29" s="452"/>
      <c r="R29" s="452"/>
      <c r="S29" s="452"/>
      <c r="T29" s="452"/>
      <c r="U29" s="452"/>
      <c r="V29" s="452"/>
      <c r="W29" s="452"/>
      <c r="X29" s="452"/>
      <c r="Y29" s="452"/>
      <c r="Z29" s="454"/>
      <c r="AA29" s="464"/>
    </row>
    <row r="30" spans="2:27" s="77" customFormat="1" ht="23.25" customHeight="1">
      <c r="B30" s="443" t="s">
        <v>806</v>
      </c>
      <c r="C30" s="173" t="s">
        <v>826</v>
      </c>
      <c r="D30" s="179"/>
      <c r="E30" s="179"/>
      <c r="F30" s="179"/>
      <c r="G30" s="179"/>
      <c r="H30" s="198"/>
      <c r="I30" s="452"/>
      <c r="J30" s="452"/>
      <c r="K30" s="452"/>
      <c r="L30" s="452"/>
      <c r="M30" s="452"/>
      <c r="N30" s="452"/>
      <c r="O30" s="452"/>
      <c r="P30" s="452"/>
      <c r="Q30" s="452"/>
      <c r="R30" s="452"/>
      <c r="S30" s="452"/>
      <c r="T30" s="452"/>
      <c r="U30" s="452"/>
      <c r="V30" s="452"/>
      <c r="W30" s="452"/>
      <c r="X30" s="452"/>
      <c r="Y30" s="452"/>
      <c r="Z30" s="454"/>
      <c r="AA30" s="464"/>
    </row>
    <row r="31" spans="2:27" s="77" customFormat="1" ht="9" customHeight="1">
      <c r="B31" s="443"/>
      <c r="C31" s="78"/>
      <c r="D31" s="78"/>
      <c r="E31" s="78"/>
      <c r="F31" s="78"/>
      <c r="G31" s="78"/>
      <c r="H31" s="78"/>
      <c r="I31" s="76"/>
      <c r="J31" s="76"/>
      <c r="K31" s="76"/>
      <c r="L31" s="76"/>
      <c r="M31" s="76"/>
      <c r="N31" s="76"/>
      <c r="O31" s="76"/>
      <c r="P31" s="76"/>
      <c r="Q31" s="76"/>
      <c r="R31" s="76"/>
      <c r="S31" s="76"/>
      <c r="T31" s="76"/>
      <c r="U31" s="76"/>
      <c r="V31" s="76"/>
      <c r="W31" s="76"/>
      <c r="X31" s="76"/>
      <c r="Y31" s="76"/>
      <c r="Z31" s="76"/>
      <c r="AA31" s="464"/>
    </row>
    <row r="32" spans="2:27" s="77" customFormat="1" ht="19.5" customHeight="1">
      <c r="B32" s="443"/>
      <c r="C32" s="77" t="s">
        <v>626</v>
      </c>
      <c r="D32" s="78"/>
      <c r="E32" s="78"/>
      <c r="F32" s="78"/>
      <c r="G32" s="78"/>
      <c r="H32" s="78"/>
      <c r="I32" s="78"/>
      <c r="J32" s="78"/>
      <c r="K32" s="78"/>
      <c r="L32" s="78"/>
      <c r="M32" s="78"/>
      <c r="N32" s="78"/>
      <c r="O32" s="78"/>
      <c r="P32" s="77"/>
      <c r="Q32" s="77"/>
      <c r="R32" s="77"/>
      <c r="S32" s="77"/>
      <c r="T32" s="77"/>
      <c r="U32" s="77"/>
      <c r="V32" s="77"/>
      <c r="W32" s="77"/>
      <c r="X32" s="78" t="s">
        <v>5</v>
      </c>
      <c r="Y32" s="78" t="s">
        <v>76</v>
      </c>
      <c r="Z32" s="78" t="s">
        <v>5</v>
      </c>
      <c r="AA32" s="464"/>
    </row>
    <row r="33" spans="1:37" s="77" customFormat="1" ht="12.75" customHeight="1">
      <c r="A33" s="77"/>
      <c r="B33" s="443"/>
      <c r="C33" s="77"/>
      <c r="D33" s="78"/>
      <c r="E33" s="78"/>
      <c r="F33" s="78"/>
      <c r="G33" s="78"/>
      <c r="H33" s="78"/>
      <c r="I33" s="78"/>
      <c r="J33" s="78"/>
      <c r="K33" s="78"/>
      <c r="L33" s="78"/>
      <c r="M33" s="78"/>
      <c r="N33" s="78"/>
      <c r="O33" s="78"/>
      <c r="P33" s="77"/>
      <c r="Q33" s="77"/>
      <c r="R33" s="77"/>
      <c r="S33" s="77"/>
      <c r="T33" s="77"/>
      <c r="U33" s="77"/>
      <c r="V33" s="77"/>
      <c r="W33" s="77"/>
      <c r="X33" s="77"/>
      <c r="Y33" s="462"/>
      <c r="Z33" s="462"/>
      <c r="AA33" s="464"/>
      <c r="AB33" s="77"/>
      <c r="AC33" s="77"/>
      <c r="AD33" s="77"/>
      <c r="AE33" s="77"/>
      <c r="AF33" s="77"/>
      <c r="AG33" s="77"/>
      <c r="AH33" s="77"/>
      <c r="AI33" s="77"/>
      <c r="AJ33" s="77"/>
      <c r="AK33" s="77"/>
    </row>
    <row r="34" spans="1:37" s="77" customFormat="1" ht="19.5" customHeight="1">
      <c r="A34" s="77"/>
      <c r="B34" s="443"/>
      <c r="C34" s="448" t="s">
        <v>827</v>
      </c>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64"/>
      <c r="AB34" s="77"/>
      <c r="AC34" s="77"/>
      <c r="AD34" s="77"/>
      <c r="AE34" s="77"/>
      <c r="AF34" s="77"/>
      <c r="AG34" s="77"/>
      <c r="AH34" s="77"/>
      <c r="AI34" s="77"/>
      <c r="AJ34" s="77"/>
      <c r="AK34" s="77"/>
    </row>
    <row r="35" spans="1:37" s="77" customFormat="1" ht="19.5" customHeight="1">
      <c r="A35" s="77"/>
      <c r="B35" s="443"/>
      <c r="C35" s="448" t="s">
        <v>828</v>
      </c>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64"/>
      <c r="AB35" s="77"/>
      <c r="AC35" s="77"/>
      <c r="AD35" s="77"/>
      <c r="AE35" s="77"/>
      <c r="AF35" s="77"/>
      <c r="AG35" s="77"/>
      <c r="AH35" s="77"/>
      <c r="AI35" s="77"/>
      <c r="AJ35" s="77"/>
      <c r="AK35" s="77"/>
    </row>
    <row r="36" spans="1:37" s="77" customFormat="1" ht="19.5" customHeight="1">
      <c r="A36" s="77"/>
      <c r="B36" s="443"/>
      <c r="C36" s="77" t="s">
        <v>531</v>
      </c>
      <c r="D36" s="77"/>
      <c r="E36" s="77"/>
      <c r="F36" s="77"/>
      <c r="G36" s="77"/>
      <c r="H36" s="77"/>
      <c r="I36" s="77"/>
      <c r="J36" s="77"/>
      <c r="K36" s="77"/>
      <c r="L36" s="77"/>
      <c r="M36" s="77"/>
      <c r="N36" s="77"/>
      <c r="O36" s="77"/>
      <c r="P36" s="77"/>
      <c r="Q36" s="77"/>
      <c r="R36" s="77"/>
      <c r="S36" s="77"/>
      <c r="T36" s="77"/>
      <c r="U36" s="77"/>
      <c r="V36" s="77"/>
      <c r="W36" s="77"/>
      <c r="X36" s="77"/>
      <c r="Y36" s="77"/>
      <c r="Z36" s="77"/>
      <c r="AA36" s="464"/>
      <c r="AB36" s="77"/>
      <c r="AC36" s="77"/>
      <c r="AD36" s="77"/>
      <c r="AE36" s="77"/>
      <c r="AF36" s="77"/>
      <c r="AG36" s="77"/>
      <c r="AH36" s="77"/>
      <c r="AI36" s="77"/>
      <c r="AJ36" s="77"/>
      <c r="AK36" s="77"/>
    </row>
    <row r="37" spans="1:37" s="76" customFormat="1" ht="12.75" customHeight="1">
      <c r="A37" s="77"/>
      <c r="B37" s="443"/>
      <c r="C37" s="78"/>
      <c r="D37" s="78"/>
      <c r="E37" s="78"/>
      <c r="F37" s="78"/>
      <c r="G37" s="78"/>
      <c r="H37" s="78"/>
      <c r="I37" s="78"/>
      <c r="J37" s="78"/>
      <c r="K37" s="78"/>
      <c r="L37" s="78"/>
      <c r="M37" s="78"/>
      <c r="N37" s="78"/>
      <c r="O37" s="78"/>
      <c r="P37" s="77"/>
      <c r="Q37" s="77"/>
      <c r="R37" s="77"/>
      <c r="S37" s="77"/>
      <c r="T37" s="77"/>
      <c r="U37" s="77"/>
      <c r="V37" s="77"/>
      <c r="W37" s="77"/>
      <c r="X37" s="77"/>
      <c r="Y37" s="77"/>
      <c r="Z37" s="77"/>
      <c r="AA37" s="464"/>
      <c r="AB37" s="77"/>
      <c r="AC37" s="77"/>
      <c r="AD37" s="77"/>
      <c r="AE37" s="77"/>
      <c r="AF37" s="77"/>
      <c r="AG37" s="77"/>
      <c r="AH37" s="77"/>
      <c r="AI37" s="77"/>
      <c r="AJ37" s="77"/>
      <c r="AK37" s="77"/>
    </row>
    <row r="38" spans="1:37" s="76" customFormat="1" ht="18" customHeight="1">
      <c r="A38" s="77"/>
      <c r="B38" s="443"/>
      <c r="C38" s="77"/>
      <c r="D38" s="448" t="s">
        <v>439</v>
      </c>
      <c r="E38" s="448"/>
      <c r="F38" s="448"/>
      <c r="G38" s="448"/>
      <c r="H38" s="448"/>
      <c r="I38" s="448"/>
      <c r="J38" s="448"/>
      <c r="K38" s="448"/>
      <c r="L38" s="448"/>
      <c r="M38" s="448"/>
      <c r="N38" s="448"/>
      <c r="O38" s="448"/>
      <c r="P38" s="448"/>
      <c r="Q38" s="448"/>
      <c r="R38" s="448"/>
      <c r="S38" s="448"/>
      <c r="T38" s="448"/>
      <c r="U38" s="448"/>
      <c r="V38" s="448"/>
      <c r="W38" s="77"/>
      <c r="X38" s="78" t="s">
        <v>5</v>
      </c>
      <c r="Y38" s="78" t="s">
        <v>76</v>
      </c>
      <c r="Z38" s="78" t="s">
        <v>5</v>
      </c>
      <c r="AA38" s="464"/>
      <c r="AB38" s="77"/>
      <c r="AC38" s="77"/>
      <c r="AD38" s="77"/>
      <c r="AE38" s="77"/>
      <c r="AF38" s="77"/>
      <c r="AG38" s="77"/>
      <c r="AH38" s="77"/>
      <c r="AI38" s="77"/>
      <c r="AJ38" s="77"/>
      <c r="AK38" s="77"/>
    </row>
    <row r="39" spans="1:37" s="76" customFormat="1" ht="37.5" customHeight="1">
      <c r="B39" s="442"/>
      <c r="D39" s="448" t="s">
        <v>831</v>
      </c>
      <c r="E39" s="448"/>
      <c r="F39" s="448"/>
      <c r="G39" s="448"/>
      <c r="H39" s="448"/>
      <c r="I39" s="448"/>
      <c r="J39" s="448"/>
      <c r="K39" s="448"/>
      <c r="L39" s="448"/>
      <c r="M39" s="448"/>
      <c r="N39" s="448"/>
      <c r="O39" s="448"/>
      <c r="P39" s="448"/>
      <c r="Q39" s="448"/>
      <c r="R39" s="448"/>
      <c r="S39" s="448"/>
      <c r="T39" s="448"/>
      <c r="U39" s="448"/>
      <c r="V39" s="448"/>
      <c r="X39" s="78" t="s">
        <v>5</v>
      </c>
      <c r="Y39" s="78" t="s">
        <v>76</v>
      </c>
      <c r="Z39" s="78" t="s">
        <v>5</v>
      </c>
      <c r="AA39" s="465"/>
    </row>
    <row r="40" spans="1:37" ht="19.5" customHeight="1">
      <c r="A40" s="76"/>
      <c r="B40" s="442"/>
      <c r="C40" s="76"/>
      <c r="D40" s="448" t="s">
        <v>16</v>
      </c>
      <c r="E40" s="448"/>
      <c r="F40" s="448"/>
      <c r="G40" s="448"/>
      <c r="H40" s="448"/>
      <c r="I40" s="448"/>
      <c r="J40" s="448"/>
      <c r="K40" s="448"/>
      <c r="L40" s="448"/>
      <c r="M40" s="448"/>
      <c r="N40" s="448"/>
      <c r="O40" s="448"/>
      <c r="P40" s="448"/>
      <c r="Q40" s="448"/>
      <c r="R40" s="448"/>
      <c r="S40" s="448"/>
      <c r="T40" s="448"/>
      <c r="U40" s="448"/>
      <c r="V40" s="448"/>
      <c r="W40" s="76"/>
      <c r="X40" s="78" t="s">
        <v>5</v>
      </c>
      <c r="Y40" s="78" t="s">
        <v>76</v>
      </c>
      <c r="Z40" s="78" t="s">
        <v>5</v>
      </c>
      <c r="AA40" s="465"/>
      <c r="AB40" s="76"/>
      <c r="AC40" s="76"/>
      <c r="AD40" s="76"/>
      <c r="AE40" s="76"/>
      <c r="AF40" s="76"/>
      <c r="AG40" s="76"/>
      <c r="AH40" s="76"/>
      <c r="AI40" s="76"/>
      <c r="AJ40" s="76"/>
      <c r="AK40" s="76"/>
    </row>
    <row r="41" spans="1:37" s="77" customFormat="1" ht="19.5" customHeight="1">
      <c r="A41" s="76"/>
      <c r="B41" s="442"/>
      <c r="C41" s="76"/>
      <c r="D41" s="448" t="s">
        <v>832</v>
      </c>
      <c r="E41" s="448"/>
      <c r="F41" s="448"/>
      <c r="G41" s="448"/>
      <c r="H41" s="448"/>
      <c r="I41" s="448"/>
      <c r="J41" s="448"/>
      <c r="K41" s="448"/>
      <c r="L41" s="448"/>
      <c r="M41" s="448"/>
      <c r="N41" s="448"/>
      <c r="O41" s="448"/>
      <c r="P41" s="448"/>
      <c r="Q41" s="448"/>
      <c r="R41" s="448"/>
      <c r="S41" s="448"/>
      <c r="T41" s="448"/>
      <c r="U41" s="448"/>
      <c r="V41" s="448"/>
      <c r="W41" s="76"/>
      <c r="X41" s="78" t="s">
        <v>5</v>
      </c>
      <c r="Y41" s="78" t="s">
        <v>76</v>
      </c>
      <c r="Z41" s="78" t="s">
        <v>5</v>
      </c>
      <c r="AA41" s="465"/>
      <c r="AB41" s="76"/>
      <c r="AC41" s="76"/>
      <c r="AD41" s="76"/>
      <c r="AE41" s="76"/>
      <c r="AF41" s="76"/>
      <c r="AG41" s="76"/>
      <c r="AH41" s="76"/>
      <c r="AI41" s="76"/>
      <c r="AJ41" s="76"/>
      <c r="AK41" s="76"/>
    </row>
    <row r="42" spans="1:37" s="77" customFormat="1" ht="16.5" customHeight="1">
      <c r="A42" s="76"/>
      <c r="B42" s="442"/>
      <c r="C42" s="76"/>
      <c r="D42" s="448" t="s">
        <v>792</v>
      </c>
      <c r="E42" s="448"/>
      <c r="F42" s="448"/>
      <c r="G42" s="448"/>
      <c r="H42" s="448"/>
      <c r="I42" s="448"/>
      <c r="J42" s="448"/>
      <c r="K42" s="448"/>
      <c r="L42" s="448"/>
      <c r="M42" s="448"/>
      <c r="N42" s="448"/>
      <c r="O42" s="448"/>
      <c r="P42" s="448"/>
      <c r="Q42" s="448"/>
      <c r="R42" s="448"/>
      <c r="S42" s="448"/>
      <c r="T42" s="448"/>
      <c r="U42" s="448"/>
      <c r="V42" s="448"/>
      <c r="W42" s="76"/>
      <c r="X42" s="76"/>
      <c r="Y42" s="463"/>
      <c r="Z42" s="463"/>
      <c r="AA42" s="465"/>
      <c r="AB42" s="76"/>
      <c r="AC42" s="76"/>
      <c r="AD42" s="76"/>
      <c r="AE42" s="76"/>
      <c r="AF42" s="76"/>
      <c r="AG42" s="76"/>
      <c r="AH42" s="76"/>
      <c r="AI42" s="76"/>
      <c r="AJ42" s="76"/>
      <c r="AK42" s="76"/>
    </row>
    <row r="43" spans="1:37" s="77" customFormat="1" ht="8.25" customHeight="1">
      <c r="A43" s="440"/>
      <c r="B43" s="444"/>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66"/>
      <c r="AB43" s="440"/>
      <c r="AC43" s="440"/>
      <c r="AD43" s="440"/>
      <c r="AE43" s="440"/>
      <c r="AF43" s="440"/>
      <c r="AG43" s="440"/>
      <c r="AH43" s="440"/>
      <c r="AI43" s="440"/>
      <c r="AJ43" s="440"/>
      <c r="AK43" s="440"/>
    </row>
    <row r="44" spans="1:37" s="77" customFormat="1">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row>
    <row r="45" spans="1:37" s="77" customFormat="1" ht="19.5" customHeight="1">
      <c r="A45" s="77"/>
      <c r="B45" s="77" t="s">
        <v>433</v>
      </c>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row>
    <row r="46" spans="1:37" s="77" customFormat="1" ht="19.5" customHeight="1">
      <c r="A46" s="77"/>
      <c r="B46" s="287"/>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279"/>
      <c r="AB46" s="77"/>
      <c r="AC46" s="77"/>
      <c r="AD46" s="77"/>
      <c r="AE46" s="77"/>
      <c r="AF46" s="77"/>
      <c r="AG46" s="77"/>
      <c r="AH46" s="77"/>
      <c r="AI46" s="77"/>
      <c r="AJ46" s="77"/>
      <c r="AK46" s="77"/>
    </row>
    <row r="47" spans="1:37" s="77" customFormat="1" ht="19.5" customHeight="1">
      <c r="A47" s="77"/>
      <c r="B47" s="443"/>
      <c r="C47" s="77" t="s">
        <v>391</v>
      </c>
      <c r="D47" s="78"/>
      <c r="E47" s="78"/>
      <c r="F47" s="78"/>
      <c r="G47" s="78"/>
      <c r="H47" s="78"/>
      <c r="I47" s="78"/>
      <c r="J47" s="78"/>
      <c r="K47" s="78"/>
      <c r="L47" s="78"/>
      <c r="M47" s="78"/>
      <c r="N47" s="78"/>
      <c r="O47" s="78"/>
      <c r="P47" s="77"/>
      <c r="Q47" s="77"/>
      <c r="R47" s="77"/>
      <c r="S47" s="77"/>
      <c r="T47" s="77"/>
      <c r="U47" s="77"/>
      <c r="V47" s="77"/>
      <c r="W47" s="77"/>
      <c r="X47" s="461" t="s">
        <v>445</v>
      </c>
      <c r="Y47" s="461" t="s">
        <v>76</v>
      </c>
      <c r="Z47" s="461" t="s">
        <v>446</v>
      </c>
      <c r="AA47" s="464"/>
      <c r="AB47" s="77"/>
      <c r="AC47" s="77"/>
      <c r="AD47" s="77"/>
      <c r="AE47" s="77"/>
      <c r="AF47" s="77"/>
      <c r="AG47" s="77"/>
      <c r="AH47" s="77"/>
      <c r="AI47" s="77"/>
      <c r="AJ47" s="77"/>
      <c r="AK47" s="77"/>
    </row>
    <row r="48" spans="1:37" s="77" customFormat="1" ht="19.5" customHeight="1">
      <c r="A48" s="77"/>
      <c r="B48" s="443"/>
      <c r="C48" s="77" t="s">
        <v>659</v>
      </c>
      <c r="D48" s="78"/>
      <c r="E48" s="78"/>
      <c r="F48" s="78"/>
      <c r="G48" s="78"/>
      <c r="H48" s="78"/>
      <c r="I48" s="78"/>
      <c r="J48" s="78"/>
      <c r="K48" s="78"/>
      <c r="L48" s="78"/>
      <c r="M48" s="78"/>
      <c r="N48" s="78"/>
      <c r="O48" s="78"/>
      <c r="P48" s="77"/>
      <c r="Q48" s="77"/>
      <c r="R48" s="77"/>
      <c r="S48" s="77"/>
      <c r="T48" s="77"/>
      <c r="U48" s="77"/>
      <c r="V48" s="77"/>
      <c r="W48" s="77"/>
      <c r="X48" s="78" t="s">
        <v>5</v>
      </c>
      <c r="Y48" s="78" t="s">
        <v>76</v>
      </c>
      <c r="Z48" s="78" t="s">
        <v>5</v>
      </c>
      <c r="AA48" s="464"/>
      <c r="AB48" s="77"/>
      <c r="AC48" s="77"/>
      <c r="AD48" s="77"/>
      <c r="AE48" s="77"/>
      <c r="AF48" s="77"/>
      <c r="AG48" s="77"/>
      <c r="AH48" s="77"/>
      <c r="AI48" s="77"/>
      <c r="AJ48" s="77"/>
      <c r="AK48" s="77"/>
    </row>
    <row r="49" spans="1:37" s="77" customFormat="1" ht="19.5" customHeight="1">
      <c r="A49" s="77"/>
      <c r="B49" s="443"/>
      <c r="C49" s="77"/>
      <c r="D49" s="450" t="s">
        <v>169</v>
      </c>
      <c r="E49" s="452"/>
      <c r="F49" s="452"/>
      <c r="G49" s="452"/>
      <c r="H49" s="452"/>
      <c r="I49" s="452"/>
      <c r="J49" s="452"/>
      <c r="K49" s="452"/>
      <c r="L49" s="452"/>
      <c r="M49" s="452"/>
      <c r="N49" s="452"/>
      <c r="O49" s="452"/>
      <c r="P49" s="452"/>
      <c r="Q49" s="452"/>
      <c r="R49" s="455" t="s">
        <v>192</v>
      </c>
      <c r="S49" s="457"/>
      <c r="T49" s="457"/>
      <c r="U49" s="457"/>
      <c r="V49" s="459"/>
      <c r="W49" s="77"/>
      <c r="X49" s="77"/>
      <c r="Y49" s="77"/>
      <c r="Z49" s="77"/>
      <c r="AA49" s="464"/>
      <c r="AB49" s="77"/>
      <c r="AC49" s="77"/>
      <c r="AD49" s="77"/>
      <c r="AE49" s="77"/>
      <c r="AF49" s="77"/>
      <c r="AG49" s="77"/>
      <c r="AH49" s="77"/>
      <c r="AI49" s="77"/>
      <c r="AJ49" s="77"/>
      <c r="AK49" s="77"/>
    </row>
    <row r="50" spans="1:37" s="77" customFormat="1" ht="19.5" customHeight="1">
      <c r="A50" s="77"/>
      <c r="B50" s="443"/>
      <c r="C50" s="77"/>
      <c r="D50" s="450" t="s">
        <v>654</v>
      </c>
      <c r="E50" s="452"/>
      <c r="F50" s="452"/>
      <c r="G50" s="452"/>
      <c r="H50" s="452"/>
      <c r="I50" s="452"/>
      <c r="J50" s="452"/>
      <c r="K50" s="452"/>
      <c r="L50" s="452"/>
      <c r="M50" s="452"/>
      <c r="N50" s="452"/>
      <c r="O50" s="452"/>
      <c r="P50" s="452"/>
      <c r="Q50" s="454"/>
      <c r="R50" s="455" t="s">
        <v>192</v>
      </c>
      <c r="S50" s="457"/>
      <c r="T50" s="457"/>
      <c r="U50" s="457"/>
      <c r="V50" s="459"/>
      <c r="W50" s="77"/>
      <c r="X50" s="77"/>
      <c r="Y50" s="77"/>
      <c r="Z50" s="77"/>
      <c r="AA50" s="464"/>
      <c r="AB50" s="77"/>
      <c r="AC50" s="77"/>
      <c r="AD50" s="77"/>
      <c r="AE50" s="77"/>
      <c r="AF50" s="77"/>
      <c r="AG50" s="77"/>
      <c r="AH50" s="77"/>
      <c r="AI50" s="77"/>
      <c r="AJ50" s="77"/>
      <c r="AK50" s="77"/>
    </row>
    <row r="51" spans="1:37" s="77" customFormat="1" ht="19.5" customHeight="1">
      <c r="A51" s="77"/>
      <c r="B51" s="443"/>
      <c r="C51" s="77" t="s">
        <v>821</v>
      </c>
      <c r="D51" s="78"/>
      <c r="E51" s="78"/>
      <c r="F51" s="78"/>
      <c r="G51" s="78"/>
      <c r="H51" s="78"/>
      <c r="I51" s="78"/>
      <c r="J51" s="78"/>
      <c r="K51" s="78"/>
      <c r="L51" s="78"/>
      <c r="M51" s="78"/>
      <c r="N51" s="78"/>
      <c r="O51" s="78"/>
      <c r="P51" s="77"/>
      <c r="Q51" s="77"/>
      <c r="R51" s="77"/>
      <c r="S51" s="77"/>
      <c r="T51" s="77"/>
      <c r="U51" s="77"/>
      <c r="V51" s="77"/>
      <c r="W51" s="77"/>
      <c r="X51" s="78" t="s">
        <v>5</v>
      </c>
      <c r="Y51" s="78" t="s">
        <v>76</v>
      </c>
      <c r="Z51" s="78" t="s">
        <v>5</v>
      </c>
      <c r="AA51" s="464"/>
      <c r="AB51" s="77"/>
      <c r="AC51" s="77"/>
      <c r="AD51" s="77"/>
      <c r="AE51" s="77"/>
      <c r="AF51" s="77"/>
      <c r="AG51" s="77"/>
      <c r="AH51" s="77"/>
      <c r="AI51" s="77"/>
      <c r="AJ51" s="77"/>
      <c r="AK51" s="77"/>
    </row>
    <row r="52" spans="1:37" s="77" customFormat="1" ht="19.5" customHeight="1">
      <c r="A52" s="77"/>
      <c r="B52" s="443"/>
      <c r="C52" s="77" t="s">
        <v>822</v>
      </c>
      <c r="D52" s="78"/>
      <c r="E52" s="78"/>
      <c r="F52" s="78"/>
      <c r="G52" s="78"/>
      <c r="H52" s="78"/>
      <c r="I52" s="78"/>
      <c r="J52" s="78"/>
      <c r="K52" s="78"/>
      <c r="L52" s="78"/>
      <c r="M52" s="78"/>
      <c r="N52" s="78"/>
      <c r="O52" s="78"/>
      <c r="P52" s="77"/>
      <c r="Q52" s="77"/>
      <c r="R52" s="77"/>
      <c r="S52" s="77"/>
      <c r="T52" s="77"/>
      <c r="U52" s="77"/>
      <c r="V52" s="77"/>
      <c r="W52" s="77"/>
      <c r="X52" s="78" t="s">
        <v>5</v>
      </c>
      <c r="Y52" s="78" t="s">
        <v>76</v>
      </c>
      <c r="Z52" s="78" t="s">
        <v>5</v>
      </c>
      <c r="AA52" s="464"/>
      <c r="AB52" s="77"/>
      <c r="AC52" s="77"/>
      <c r="AD52" s="77"/>
      <c r="AE52" s="77"/>
      <c r="AF52" s="77"/>
      <c r="AG52" s="77"/>
      <c r="AH52" s="77"/>
      <c r="AI52" s="77"/>
      <c r="AJ52" s="77"/>
      <c r="AK52" s="77"/>
    </row>
    <row r="53" spans="1:37" s="77" customFormat="1" ht="23.25" customHeight="1">
      <c r="A53" s="77"/>
      <c r="B53" s="443"/>
      <c r="C53" s="77"/>
      <c r="D53" s="77" t="s">
        <v>830</v>
      </c>
      <c r="E53" s="77"/>
      <c r="F53" s="77"/>
      <c r="G53" s="77"/>
      <c r="H53" s="77"/>
      <c r="I53" s="77"/>
      <c r="J53" s="77"/>
      <c r="K53" s="78"/>
      <c r="L53" s="78"/>
      <c r="M53" s="78"/>
      <c r="N53" s="78"/>
      <c r="O53" s="78"/>
      <c r="P53" s="77"/>
      <c r="Q53" s="77"/>
      <c r="R53" s="77"/>
      <c r="S53" s="77"/>
      <c r="T53" s="77"/>
      <c r="U53" s="77"/>
      <c r="V53" s="77"/>
      <c r="W53" s="77"/>
      <c r="X53" s="77"/>
      <c r="Y53" s="462"/>
      <c r="Z53" s="462"/>
      <c r="AA53" s="464"/>
      <c r="AB53" s="77"/>
      <c r="AC53" s="77"/>
      <c r="AD53" s="77"/>
      <c r="AE53" s="77"/>
      <c r="AF53" s="77"/>
      <c r="AG53" s="77"/>
      <c r="AH53" s="77"/>
      <c r="AI53" s="77"/>
      <c r="AJ53" s="77"/>
      <c r="AK53" s="77"/>
    </row>
    <row r="54" spans="1:37" s="77" customFormat="1" ht="23.25" customHeight="1">
      <c r="A54" s="77"/>
      <c r="B54" s="443"/>
      <c r="C54" s="77" t="s">
        <v>823</v>
      </c>
      <c r="D54" s="77"/>
      <c r="E54" s="77"/>
      <c r="F54" s="77"/>
      <c r="G54" s="77"/>
      <c r="H54" s="77"/>
      <c r="I54" s="77"/>
      <c r="J54" s="77"/>
      <c r="K54" s="77"/>
      <c r="L54" s="77"/>
      <c r="M54" s="77"/>
      <c r="N54" s="77"/>
      <c r="O54" s="77"/>
      <c r="P54" s="77"/>
      <c r="Q54" s="77"/>
      <c r="R54" s="77"/>
      <c r="S54" s="77"/>
      <c r="T54" s="77"/>
      <c r="U54" s="77"/>
      <c r="V54" s="77"/>
      <c r="W54" s="77"/>
      <c r="X54" s="77"/>
      <c r="Y54" s="77"/>
      <c r="Z54" s="77"/>
      <c r="AA54" s="464"/>
      <c r="AB54" s="77"/>
      <c r="AC54" s="77"/>
      <c r="AD54" s="77"/>
      <c r="AE54" s="77"/>
      <c r="AF54" s="77"/>
      <c r="AG54" s="77"/>
      <c r="AH54" s="77"/>
      <c r="AI54" s="77"/>
      <c r="AJ54" s="77"/>
      <c r="AK54" s="77"/>
    </row>
    <row r="55" spans="1:37" s="77" customFormat="1" ht="6.75" customHeight="1">
      <c r="A55" s="77"/>
      <c r="B55" s="443"/>
      <c r="C55" s="77"/>
      <c r="D55" s="77"/>
      <c r="E55" s="77"/>
      <c r="F55" s="77"/>
      <c r="G55" s="77"/>
      <c r="H55" s="77"/>
      <c r="I55" s="77"/>
      <c r="J55" s="77"/>
      <c r="K55" s="77"/>
      <c r="L55" s="77"/>
      <c r="M55" s="77"/>
      <c r="N55" s="77"/>
      <c r="O55" s="77"/>
      <c r="P55" s="77"/>
      <c r="Q55" s="77"/>
      <c r="R55" s="77"/>
      <c r="S55" s="77"/>
      <c r="T55" s="77"/>
      <c r="U55" s="77"/>
      <c r="V55" s="77"/>
      <c r="W55" s="77"/>
      <c r="X55" s="77"/>
      <c r="Y55" s="77"/>
      <c r="Z55" s="77"/>
      <c r="AA55" s="464"/>
      <c r="AB55" s="77"/>
      <c r="AC55" s="77"/>
      <c r="AD55" s="77"/>
      <c r="AE55" s="77"/>
      <c r="AF55" s="77"/>
      <c r="AG55" s="77"/>
      <c r="AH55" s="77"/>
      <c r="AI55" s="77"/>
      <c r="AJ55" s="77"/>
      <c r="AK55" s="77"/>
    </row>
    <row r="56" spans="1:37" s="77" customFormat="1" ht="19.5" customHeight="1">
      <c r="A56" s="77"/>
      <c r="B56" s="443" t="s">
        <v>806</v>
      </c>
      <c r="C56" s="173" t="s">
        <v>824</v>
      </c>
      <c r="D56" s="179"/>
      <c r="E56" s="179"/>
      <c r="F56" s="179"/>
      <c r="G56" s="179"/>
      <c r="H56" s="198"/>
      <c r="I56" s="452"/>
      <c r="J56" s="452"/>
      <c r="K56" s="452"/>
      <c r="L56" s="452"/>
      <c r="M56" s="452"/>
      <c r="N56" s="452"/>
      <c r="O56" s="452"/>
      <c r="P56" s="452"/>
      <c r="Q56" s="452"/>
      <c r="R56" s="452"/>
      <c r="S56" s="452"/>
      <c r="T56" s="452"/>
      <c r="U56" s="452"/>
      <c r="V56" s="452"/>
      <c r="W56" s="452"/>
      <c r="X56" s="452"/>
      <c r="Y56" s="452"/>
      <c r="Z56" s="454"/>
      <c r="AA56" s="464"/>
      <c r="AB56" s="77"/>
      <c r="AC56" s="77"/>
      <c r="AD56" s="77"/>
      <c r="AE56" s="77"/>
      <c r="AF56" s="77"/>
      <c r="AG56" s="77"/>
      <c r="AH56" s="77"/>
      <c r="AI56" s="77"/>
      <c r="AJ56" s="77"/>
      <c r="AK56" s="77"/>
    </row>
    <row r="57" spans="1:37" s="77" customFormat="1" ht="19.5" customHeight="1">
      <c r="A57" s="77"/>
      <c r="B57" s="443" t="s">
        <v>806</v>
      </c>
      <c r="C57" s="173" t="s">
        <v>825</v>
      </c>
      <c r="D57" s="179"/>
      <c r="E57" s="179"/>
      <c r="F57" s="179"/>
      <c r="G57" s="179"/>
      <c r="H57" s="198"/>
      <c r="I57" s="452"/>
      <c r="J57" s="452"/>
      <c r="K57" s="452"/>
      <c r="L57" s="452"/>
      <c r="M57" s="452"/>
      <c r="N57" s="452"/>
      <c r="O57" s="452"/>
      <c r="P57" s="452"/>
      <c r="Q57" s="452"/>
      <c r="R57" s="452"/>
      <c r="S57" s="452"/>
      <c r="T57" s="452"/>
      <c r="U57" s="452"/>
      <c r="V57" s="452"/>
      <c r="W57" s="452"/>
      <c r="X57" s="452"/>
      <c r="Y57" s="452"/>
      <c r="Z57" s="454"/>
      <c r="AA57" s="464"/>
      <c r="AB57" s="77"/>
      <c r="AC57" s="77"/>
      <c r="AD57" s="77"/>
      <c r="AE57" s="77"/>
      <c r="AF57" s="77"/>
      <c r="AG57" s="77"/>
      <c r="AH57" s="77"/>
      <c r="AI57" s="77"/>
      <c r="AJ57" s="77"/>
      <c r="AK57" s="77"/>
    </row>
    <row r="58" spans="1:37" s="77" customFormat="1" ht="19.5" customHeight="1">
      <c r="A58" s="77"/>
      <c r="B58" s="443" t="s">
        <v>806</v>
      </c>
      <c r="C58" s="173" t="s">
        <v>826</v>
      </c>
      <c r="D58" s="179"/>
      <c r="E58" s="179"/>
      <c r="F58" s="179"/>
      <c r="G58" s="179"/>
      <c r="H58" s="198"/>
      <c r="I58" s="452"/>
      <c r="J58" s="452"/>
      <c r="K58" s="452"/>
      <c r="L58" s="452"/>
      <c r="M58" s="452"/>
      <c r="N58" s="452"/>
      <c r="O58" s="452"/>
      <c r="P58" s="452"/>
      <c r="Q58" s="452"/>
      <c r="R58" s="452"/>
      <c r="S58" s="452"/>
      <c r="T58" s="452"/>
      <c r="U58" s="452"/>
      <c r="V58" s="452"/>
      <c r="W58" s="452"/>
      <c r="X58" s="452"/>
      <c r="Y58" s="452"/>
      <c r="Z58" s="454"/>
      <c r="AA58" s="464"/>
      <c r="AB58" s="77"/>
      <c r="AC58" s="77"/>
      <c r="AD58" s="77"/>
      <c r="AE58" s="77"/>
      <c r="AF58" s="77"/>
      <c r="AG58" s="77"/>
      <c r="AH58" s="77"/>
      <c r="AI58" s="77"/>
      <c r="AJ58" s="77"/>
      <c r="AK58" s="77"/>
    </row>
    <row r="59" spans="1:37" s="77" customFormat="1" ht="11.25" customHeight="1">
      <c r="A59" s="77"/>
      <c r="B59" s="443"/>
      <c r="C59" s="78"/>
      <c r="D59" s="78"/>
      <c r="E59" s="78"/>
      <c r="F59" s="78"/>
      <c r="G59" s="78"/>
      <c r="H59" s="78"/>
      <c r="I59" s="76"/>
      <c r="J59" s="76"/>
      <c r="K59" s="76"/>
      <c r="L59" s="76"/>
      <c r="M59" s="76"/>
      <c r="N59" s="76"/>
      <c r="O59" s="76"/>
      <c r="P59" s="76"/>
      <c r="Q59" s="76"/>
      <c r="R59" s="76"/>
      <c r="S59" s="76"/>
      <c r="T59" s="76"/>
      <c r="U59" s="76"/>
      <c r="V59" s="76"/>
      <c r="W59" s="76"/>
      <c r="X59" s="76"/>
      <c r="Y59" s="76"/>
      <c r="Z59" s="76"/>
      <c r="AA59" s="464"/>
      <c r="AB59" s="77"/>
      <c r="AC59" s="77"/>
      <c r="AD59" s="77"/>
      <c r="AE59" s="77"/>
      <c r="AF59" s="77"/>
      <c r="AG59" s="77"/>
      <c r="AH59" s="77"/>
      <c r="AI59" s="77"/>
      <c r="AJ59" s="77"/>
      <c r="AK59" s="77"/>
    </row>
    <row r="60" spans="1:37" s="76" customFormat="1" ht="18" customHeight="1">
      <c r="A60" s="77"/>
      <c r="B60" s="443"/>
      <c r="C60" s="236" t="s">
        <v>829</v>
      </c>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134"/>
      <c r="AB60" s="77"/>
      <c r="AC60" s="77"/>
      <c r="AD60" s="77"/>
      <c r="AE60" s="77"/>
      <c r="AF60" s="77"/>
      <c r="AG60" s="77"/>
      <c r="AH60" s="77"/>
      <c r="AI60" s="77"/>
      <c r="AJ60" s="77"/>
      <c r="AK60" s="77"/>
    </row>
    <row r="61" spans="1:37" s="76" customFormat="1" ht="18" customHeight="1">
      <c r="A61" s="77"/>
      <c r="B61" s="443"/>
      <c r="C61" s="78"/>
      <c r="D61" s="78"/>
      <c r="E61" s="78"/>
      <c r="F61" s="78"/>
      <c r="G61" s="78"/>
      <c r="H61" s="78"/>
      <c r="I61" s="78"/>
      <c r="J61" s="78"/>
      <c r="K61" s="78"/>
      <c r="L61" s="78"/>
      <c r="M61" s="78"/>
      <c r="N61" s="78"/>
      <c r="O61" s="78"/>
      <c r="P61" s="77"/>
      <c r="Q61" s="77"/>
      <c r="R61" s="77"/>
      <c r="S61" s="77"/>
      <c r="T61" s="77"/>
      <c r="U61" s="77"/>
      <c r="V61" s="77"/>
      <c r="W61" s="77"/>
      <c r="X61" s="77"/>
      <c r="Y61" s="77"/>
      <c r="Z61" s="77"/>
      <c r="AA61" s="464"/>
      <c r="AB61" s="77"/>
      <c r="AC61" s="77"/>
      <c r="AD61" s="77"/>
      <c r="AE61" s="77"/>
      <c r="AF61" s="77"/>
      <c r="AG61" s="77"/>
      <c r="AH61" s="77"/>
      <c r="AI61" s="77"/>
      <c r="AJ61" s="77"/>
      <c r="AK61" s="77"/>
    </row>
    <row r="62" spans="1:37" s="76" customFormat="1" ht="19.5" customHeight="1">
      <c r="A62" s="77"/>
      <c r="B62" s="443"/>
      <c r="C62" s="77"/>
      <c r="D62" s="448" t="s">
        <v>582</v>
      </c>
      <c r="E62" s="448"/>
      <c r="F62" s="448"/>
      <c r="G62" s="448"/>
      <c r="H62" s="448"/>
      <c r="I62" s="448"/>
      <c r="J62" s="448"/>
      <c r="K62" s="448"/>
      <c r="L62" s="448"/>
      <c r="M62" s="448"/>
      <c r="N62" s="448"/>
      <c r="O62" s="448"/>
      <c r="P62" s="448"/>
      <c r="Q62" s="448"/>
      <c r="R62" s="448"/>
      <c r="S62" s="448"/>
      <c r="T62" s="448"/>
      <c r="U62" s="448"/>
      <c r="V62" s="448"/>
      <c r="W62" s="77"/>
      <c r="X62" s="78" t="s">
        <v>5</v>
      </c>
      <c r="Y62" s="78" t="s">
        <v>76</v>
      </c>
      <c r="Z62" s="78" t="s">
        <v>5</v>
      </c>
      <c r="AA62" s="464"/>
      <c r="AB62" s="77"/>
      <c r="AC62" s="77"/>
      <c r="AD62" s="77"/>
      <c r="AE62" s="77"/>
      <c r="AF62" s="77"/>
      <c r="AG62" s="77"/>
      <c r="AH62" s="77"/>
      <c r="AI62" s="77"/>
      <c r="AJ62" s="77"/>
      <c r="AK62" s="77"/>
    </row>
    <row r="63" spans="1:37" ht="19.5" customHeight="1">
      <c r="A63" s="76"/>
      <c r="B63" s="442"/>
      <c r="C63" s="76"/>
      <c r="D63" s="448" t="s">
        <v>831</v>
      </c>
      <c r="E63" s="448"/>
      <c r="F63" s="448"/>
      <c r="G63" s="448"/>
      <c r="H63" s="448"/>
      <c r="I63" s="448"/>
      <c r="J63" s="448"/>
      <c r="K63" s="448"/>
      <c r="L63" s="448"/>
      <c r="M63" s="448"/>
      <c r="N63" s="448"/>
      <c r="O63" s="448"/>
      <c r="P63" s="448"/>
      <c r="Q63" s="448"/>
      <c r="R63" s="448"/>
      <c r="S63" s="448"/>
      <c r="T63" s="448"/>
      <c r="U63" s="448"/>
      <c r="V63" s="448"/>
      <c r="W63" s="76"/>
      <c r="X63" s="78" t="s">
        <v>5</v>
      </c>
      <c r="Y63" s="78" t="s">
        <v>76</v>
      </c>
      <c r="Z63" s="78" t="s">
        <v>5</v>
      </c>
      <c r="AA63" s="465"/>
      <c r="AB63" s="76"/>
      <c r="AC63" s="76"/>
      <c r="AD63" s="76"/>
      <c r="AE63" s="76"/>
      <c r="AF63" s="76"/>
      <c r="AG63" s="76"/>
      <c r="AH63" s="76"/>
      <c r="AI63" s="76"/>
      <c r="AJ63" s="76"/>
      <c r="AK63" s="76"/>
    </row>
    <row r="64" spans="1:37" ht="19.5" customHeight="1">
      <c r="A64" s="76"/>
      <c r="B64" s="442"/>
      <c r="C64" s="76"/>
      <c r="D64" s="448" t="s">
        <v>16</v>
      </c>
      <c r="E64" s="448"/>
      <c r="F64" s="448"/>
      <c r="G64" s="448"/>
      <c r="H64" s="448"/>
      <c r="I64" s="448"/>
      <c r="J64" s="448"/>
      <c r="K64" s="448"/>
      <c r="L64" s="448"/>
      <c r="M64" s="448"/>
      <c r="N64" s="448"/>
      <c r="O64" s="448"/>
      <c r="P64" s="448"/>
      <c r="Q64" s="448"/>
      <c r="R64" s="448"/>
      <c r="S64" s="448"/>
      <c r="T64" s="448"/>
      <c r="U64" s="448"/>
      <c r="V64" s="448"/>
      <c r="W64" s="76"/>
      <c r="X64" s="78" t="s">
        <v>5</v>
      </c>
      <c r="Y64" s="78" t="s">
        <v>76</v>
      </c>
      <c r="Z64" s="78" t="s">
        <v>5</v>
      </c>
      <c r="AA64" s="465"/>
      <c r="AB64" s="76"/>
      <c r="AC64" s="76"/>
      <c r="AD64" s="76"/>
      <c r="AE64" s="76"/>
      <c r="AF64" s="76"/>
      <c r="AG64" s="76"/>
      <c r="AH64" s="76"/>
      <c r="AI64" s="76"/>
      <c r="AJ64" s="76"/>
      <c r="AK64" s="76"/>
    </row>
    <row r="65" spans="1:37" ht="19.5" customHeight="1">
      <c r="A65" s="76"/>
      <c r="B65" s="442"/>
      <c r="C65" s="76"/>
      <c r="D65" s="448" t="s">
        <v>832</v>
      </c>
      <c r="E65" s="448"/>
      <c r="F65" s="448"/>
      <c r="G65" s="448"/>
      <c r="H65" s="448"/>
      <c r="I65" s="448"/>
      <c r="J65" s="448"/>
      <c r="K65" s="448"/>
      <c r="L65" s="448"/>
      <c r="M65" s="448"/>
      <c r="N65" s="448"/>
      <c r="O65" s="448"/>
      <c r="P65" s="448"/>
      <c r="Q65" s="448"/>
      <c r="R65" s="448"/>
      <c r="S65" s="448"/>
      <c r="T65" s="448"/>
      <c r="U65" s="448"/>
      <c r="V65" s="448"/>
      <c r="W65" s="76"/>
      <c r="X65" s="78" t="s">
        <v>5</v>
      </c>
      <c r="Y65" s="78" t="s">
        <v>76</v>
      </c>
      <c r="Z65" s="78" t="s">
        <v>5</v>
      </c>
      <c r="AA65" s="465"/>
      <c r="AB65" s="76"/>
      <c r="AC65" s="76"/>
      <c r="AD65" s="76"/>
      <c r="AE65" s="76"/>
      <c r="AF65" s="76"/>
      <c r="AG65" s="76"/>
      <c r="AH65" s="76"/>
      <c r="AI65" s="76"/>
      <c r="AJ65" s="76"/>
      <c r="AK65" s="76"/>
    </row>
    <row r="66" spans="1:37" s="76" customFormat="1">
      <c r="B66" s="442"/>
      <c r="D66" s="448" t="s">
        <v>792</v>
      </c>
      <c r="E66" s="448"/>
      <c r="F66" s="448"/>
      <c r="G66" s="448"/>
      <c r="H66" s="448"/>
      <c r="I66" s="448"/>
      <c r="J66" s="448"/>
      <c r="K66" s="448"/>
      <c r="L66" s="448"/>
      <c r="M66" s="448"/>
      <c r="N66" s="448"/>
      <c r="O66" s="448"/>
      <c r="P66" s="448"/>
      <c r="Q66" s="448"/>
      <c r="R66" s="448"/>
      <c r="S66" s="448"/>
      <c r="T66" s="448"/>
      <c r="U66" s="448"/>
      <c r="V66" s="448"/>
      <c r="Y66" s="463"/>
      <c r="Z66" s="463"/>
      <c r="AA66" s="465"/>
    </row>
    <row r="67" spans="1:37" s="76" customFormat="1">
      <c r="A67" s="440"/>
      <c r="B67" s="444"/>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66"/>
      <c r="AB67" s="440"/>
      <c r="AC67" s="440"/>
      <c r="AD67" s="440"/>
      <c r="AE67" s="440"/>
      <c r="AF67" s="440"/>
      <c r="AG67" s="440"/>
      <c r="AH67" s="440"/>
      <c r="AI67" s="440"/>
      <c r="AJ67" s="440"/>
      <c r="AK67" s="440"/>
    </row>
    <row r="68" spans="1:37" s="76" customFormat="1">
      <c r="A68" s="440"/>
      <c r="B68" s="249"/>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row>
    <row r="69" spans="1:37" ht="36.950000000000003" customHeight="1">
      <c r="B69" s="445" t="s">
        <v>813</v>
      </c>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row>
    <row r="70" spans="1:37">
      <c r="A70" s="76"/>
      <c r="B70" s="445" t="s">
        <v>814</v>
      </c>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76"/>
      <c r="AC70" s="76"/>
      <c r="AD70" s="76"/>
      <c r="AE70" s="76"/>
      <c r="AF70" s="76"/>
      <c r="AG70" s="76"/>
      <c r="AH70" s="76"/>
      <c r="AI70" s="76"/>
      <c r="AJ70" s="76"/>
      <c r="AK70" s="76"/>
    </row>
    <row r="71" spans="1:37" ht="13.5" customHeight="1">
      <c r="A71" s="76"/>
      <c r="B71" s="445" t="s">
        <v>536</v>
      </c>
      <c r="C71" s="445"/>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76"/>
      <c r="AC71" s="76"/>
      <c r="AD71" s="76"/>
      <c r="AE71" s="76"/>
      <c r="AF71" s="76"/>
      <c r="AG71" s="76"/>
      <c r="AH71" s="76"/>
      <c r="AI71" s="76"/>
      <c r="AJ71" s="76"/>
      <c r="AK71" s="76"/>
    </row>
    <row r="72" spans="1:37">
      <c r="A72" s="76"/>
      <c r="B72" s="445" t="s">
        <v>132</v>
      </c>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76"/>
      <c r="AC72" s="76"/>
      <c r="AD72" s="76"/>
      <c r="AE72" s="76"/>
      <c r="AF72" s="76"/>
      <c r="AG72" s="76"/>
      <c r="AH72" s="76"/>
      <c r="AI72" s="76"/>
      <c r="AJ72" s="76"/>
      <c r="AK72" s="76"/>
    </row>
    <row r="73" spans="1:37">
      <c r="B73" s="445" t="s">
        <v>815</v>
      </c>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68"/>
    </row>
    <row r="74" spans="1:37">
      <c r="B74" s="445" t="s">
        <v>816</v>
      </c>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A74" s="467"/>
      <c r="AB74" s="468"/>
    </row>
    <row r="75" spans="1:37">
      <c r="B75" s="446"/>
      <c r="D75" s="451"/>
    </row>
    <row r="76" spans="1:37">
      <c r="B76" s="446"/>
      <c r="D76" s="451"/>
    </row>
    <row r="77" spans="1:37">
      <c r="B77" s="446"/>
      <c r="D77" s="451"/>
    </row>
    <row r="78" spans="1:37">
      <c r="B78" s="446"/>
      <c r="D78" s="451"/>
    </row>
  </sheetData>
  <mergeCells count="65">
    <mergeCell ref="B4:AA4"/>
    <mergeCell ref="B6:F6"/>
    <mergeCell ref="G6:AA6"/>
    <mergeCell ref="B7:F7"/>
    <mergeCell ref="G7:AA7"/>
    <mergeCell ref="B8:F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D25:J25"/>
    <mergeCell ref="C28:H28"/>
    <mergeCell ref="I28:Z28"/>
    <mergeCell ref="C29:H29"/>
    <mergeCell ref="I29:Z29"/>
    <mergeCell ref="C30:H30"/>
    <mergeCell ref="I30:Z30"/>
    <mergeCell ref="C34:Z34"/>
    <mergeCell ref="C35:Z35"/>
    <mergeCell ref="C36:Z36"/>
    <mergeCell ref="D38:V38"/>
    <mergeCell ref="D39:V39"/>
    <mergeCell ref="D40:V40"/>
    <mergeCell ref="D41:V41"/>
    <mergeCell ref="D42:V42"/>
    <mergeCell ref="D49:Q49"/>
    <mergeCell ref="R49:V49"/>
    <mergeCell ref="D50:Q50"/>
    <mergeCell ref="R50:V50"/>
    <mergeCell ref="D53:J53"/>
    <mergeCell ref="C56:H56"/>
    <mergeCell ref="I56:Z56"/>
    <mergeCell ref="C57:H57"/>
    <mergeCell ref="I57:Z57"/>
    <mergeCell ref="C58:H58"/>
    <mergeCell ref="I58:Z58"/>
    <mergeCell ref="C60:AA60"/>
    <mergeCell ref="D62:V62"/>
    <mergeCell ref="D63:V63"/>
    <mergeCell ref="D64:V64"/>
    <mergeCell ref="D65:V65"/>
    <mergeCell ref="D66:V66"/>
    <mergeCell ref="B69:AA69"/>
    <mergeCell ref="B70:AA70"/>
    <mergeCell ref="B71:AA71"/>
    <mergeCell ref="B72:AA72"/>
    <mergeCell ref="B73:AA73"/>
    <mergeCell ref="B74:Z74"/>
    <mergeCell ref="B9:F14"/>
  </mergeCells>
  <phoneticPr fontId="12"/>
  <dataValidations count="1">
    <dataValidation type="list" allowBlank="1" showDropDown="0" showInputMessage="1" showErrorMessage="1" sqref="G8 L8 Q8 X19 Z19 X22:X24 Z22:Z24 X32 Z32 X38:X41 Z38:Z41 X48 Z48 X51:X52 Z51:Z52 X62:X65 Z62:Z65">
      <formula1>"□,■"</formula1>
    </dataValidation>
  </dataValidations>
  <pageMargins left="0.70866141732283472" right="0.70866141732283472" top="0.74803149606299213" bottom="0.74803149606299213" header="0.31496062992125984" footer="0.31496062992125984"/>
  <pageSetup paperSize="9" scale="85" fitToWidth="1" fitToHeight="1" orientation="portrait" usePrinterDefaults="1" r:id="rId1"/>
  <headerFooter>
    <oddHeader>&amp;R&amp;A</oddHeader>
  </headerFooter>
  <rowBreaks count="1" manualBreakCount="1">
    <brk id="44"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F121"/>
  <sheetViews>
    <sheetView view="pageBreakPreview" zoomScaleSheetLayoutView="100" workbookViewId="0">
      <selection activeCell="B1" sqref="B1"/>
    </sheetView>
  </sheetViews>
  <sheetFormatPr defaultColWidth="4" defaultRowHeight="13.5"/>
  <cols>
    <col min="1" max="1" width="2.875" style="77" customWidth="1"/>
    <col min="2" max="2" width="2.375" style="77" customWidth="1"/>
    <col min="3" max="4" width="4" style="77"/>
    <col min="5" max="14" width="5.33203125" style="77" customWidth="1"/>
    <col min="15" max="15" width="3.625" style="77" customWidth="1"/>
    <col min="16" max="16" width="1.5" style="77" customWidth="1"/>
    <col min="17" max="18" width="5.6640625" style="77" customWidth="1"/>
    <col min="19" max="19" width="2.75" style="77" customWidth="1"/>
    <col min="20" max="28" width="3.625" style="77" customWidth="1"/>
    <col min="29" max="29" width="2.5" style="77" customWidth="1"/>
    <col min="30" max="30" width="1.875" style="77" customWidth="1"/>
    <col min="31" max="16384" width="4" style="77"/>
  </cols>
  <sheetData>
    <row r="2" spans="2:29">
      <c r="C2" s="476" t="s">
        <v>238</v>
      </c>
      <c r="D2" s="476"/>
      <c r="E2" s="476"/>
      <c r="F2" s="476"/>
      <c r="G2" s="476"/>
      <c r="H2" s="476"/>
      <c r="I2" s="476"/>
      <c r="J2" s="476"/>
      <c r="K2" s="476"/>
      <c r="L2" s="476"/>
      <c r="M2" s="476"/>
      <c r="N2" s="476"/>
      <c r="O2" s="476"/>
      <c r="P2" s="476"/>
      <c r="Q2" s="476"/>
      <c r="R2" s="476"/>
      <c r="S2" s="476"/>
      <c r="T2" s="476"/>
      <c r="U2" s="476"/>
      <c r="V2" s="476"/>
      <c r="W2" s="476"/>
      <c r="X2" s="476"/>
      <c r="Y2" s="476"/>
      <c r="Z2" s="476"/>
    </row>
    <row r="3" spans="2:29">
      <c r="AA3" s="197"/>
      <c r="AB3" s="78"/>
      <c r="AC3" s="197"/>
    </row>
    <row r="4" spans="2:29" ht="34.5" customHeight="1">
      <c r="B4" s="470" t="s">
        <v>868</v>
      </c>
      <c r="C4" s="78"/>
      <c r="D4" s="78"/>
      <c r="E4" s="78"/>
      <c r="F4" s="78"/>
      <c r="G4" s="78"/>
      <c r="H4" s="78"/>
      <c r="I4" s="78"/>
      <c r="J4" s="78"/>
      <c r="K4" s="78"/>
      <c r="L4" s="78"/>
      <c r="M4" s="78"/>
      <c r="N4" s="78"/>
      <c r="O4" s="78"/>
      <c r="P4" s="78"/>
      <c r="Q4" s="78"/>
      <c r="R4" s="78"/>
      <c r="S4" s="78"/>
      <c r="T4" s="78"/>
      <c r="U4" s="78"/>
      <c r="V4" s="78"/>
      <c r="W4" s="78"/>
      <c r="X4" s="78"/>
      <c r="Y4" s="78"/>
      <c r="Z4" s="78"/>
    </row>
    <row r="5" spans="2:29" ht="16.5" customHeight="1">
      <c r="B5" s="78" t="s">
        <v>546</v>
      </c>
      <c r="C5" s="78"/>
      <c r="D5" s="78"/>
      <c r="E5" s="78"/>
      <c r="F5" s="78"/>
      <c r="G5" s="78"/>
      <c r="H5" s="78"/>
      <c r="I5" s="78"/>
      <c r="J5" s="78"/>
      <c r="K5" s="78"/>
      <c r="L5" s="78"/>
      <c r="M5" s="78"/>
      <c r="N5" s="78"/>
      <c r="O5" s="78"/>
      <c r="P5" s="78"/>
      <c r="Q5" s="78"/>
      <c r="R5" s="78"/>
      <c r="S5" s="78"/>
      <c r="T5" s="78"/>
      <c r="U5" s="78"/>
      <c r="V5" s="78"/>
      <c r="W5" s="78"/>
      <c r="X5" s="78"/>
      <c r="Y5" s="78"/>
      <c r="Z5" s="78"/>
    </row>
    <row r="6" spans="2:29" ht="13.5" customHeight="1">
      <c r="B6" s="78"/>
      <c r="C6" s="78"/>
      <c r="D6" s="78"/>
      <c r="E6" s="78"/>
      <c r="F6" s="78"/>
      <c r="G6" s="78"/>
      <c r="H6" s="78"/>
      <c r="I6" s="78"/>
      <c r="J6" s="78"/>
      <c r="K6" s="78"/>
      <c r="L6" s="78"/>
      <c r="M6" s="78"/>
      <c r="N6" s="78"/>
      <c r="O6" s="78"/>
      <c r="P6" s="78"/>
      <c r="Q6" s="78"/>
      <c r="R6" s="78"/>
      <c r="S6" s="78"/>
      <c r="T6" s="78"/>
      <c r="U6" s="78"/>
      <c r="V6" s="78"/>
      <c r="W6" s="78"/>
      <c r="X6" s="78"/>
      <c r="Y6" s="78"/>
      <c r="Z6" s="78"/>
    </row>
    <row r="7" spans="2:29" ht="24" customHeight="1">
      <c r="B7" s="441" t="s">
        <v>333</v>
      </c>
      <c r="C7" s="441"/>
      <c r="D7" s="441"/>
      <c r="E7" s="441"/>
      <c r="F7" s="441"/>
      <c r="G7" s="191"/>
      <c r="H7" s="193"/>
      <c r="I7" s="193"/>
      <c r="J7" s="193"/>
      <c r="K7" s="193"/>
      <c r="L7" s="193"/>
      <c r="M7" s="193"/>
      <c r="N7" s="193"/>
      <c r="O7" s="193"/>
      <c r="P7" s="193"/>
      <c r="Q7" s="193"/>
      <c r="R7" s="193"/>
      <c r="S7" s="193"/>
      <c r="T7" s="193"/>
      <c r="U7" s="193"/>
      <c r="V7" s="193"/>
      <c r="W7" s="193"/>
      <c r="X7" s="193"/>
      <c r="Y7" s="193"/>
      <c r="Z7" s="494"/>
    </row>
    <row r="8" spans="2:29" ht="24" customHeight="1">
      <c r="B8" s="441" t="s">
        <v>275</v>
      </c>
      <c r="C8" s="441"/>
      <c r="D8" s="441"/>
      <c r="E8" s="441"/>
      <c r="F8" s="441"/>
      <c r="G8" s="179" t="s">
        <v>5</v>
      </c>
      <c r="H8" s="452" t="s">
        <v>443</v>
      </c>
      <c r="I8" s="452"/>
      <c r="J8" s="452"/>
      <c r="K8" s="452"/>
      <c r="L8" s="179" t="s">
        <v>5</v>
      </c>
      <c r="M8" s="452" t="s">
        <v>332</v>
      </c>
      <c r="N8" s="452"/>
      <c r="O8" s="452"/>
      <c r="P8" s="452"/>
      <c r="Q8" s="179" t="s">
        <v>5</v>
      </c>
      <c r="R8" s="452" t="s">
        <v>444</v>
      </c>
      <c r="S8" s="452"/>
      <c r="T8" s="452"/>
      <c r="U8" s="452"/>
      <c r="V8" s="452"/>
      <c r="W8" s="452"/>
      <c r="X8" s="452"/>
      <c r="Y8" s="193"/>
      <c r="Z8" s="494"/>
    </row>
    <row r="9" spans="2:29" ht="21.95" customHeight="1">
      <c r="B9" s="175" t="s">
        <v>846</v>
      </c>
      <c r="C9" s="181"/>
      <c r="D9" s="181"/>
      <c r="E9" s="181"/>
      <c r="F9" s="194"/>
      <c r="G9" s="175" t="s">
        <v>5</v>
      </c>
      <c r="H9" s="447" t="s">
        <v>144</v>
      </c>
      <c r="I9" s="103"/>
      <c r="J9" s="103"/>
      <c r="K9" s="103"/>
      <c r="L9" s="103"/>
      <c r="M9" s="103"/>
      <c r="N9" s="103"/>
      <c r="O9" s="103"/>
      <c r="P9" s="103"/>
      <c r="Q9" s="103"/>
      <c r="R9" s="103"/>
      <c r="S9" s="103"/>
      <c r="T9" s="103"/>
      <c r="U9" s="103"/>
      <c r="V9" s="103"/>
      <c r="W9" s="103"/>
      <c r="X9" s="103"/>
      <c r="Y9" s="103"/>
      <c r="Z9" s="133"/>
    </row>
    <row r="10" spans="2:29" ht="21.95" customHeight="1">
      <c r="B10" s="176"/>
      <c r="C10" s="182"/>
      <c r="D10" s="182"/>
      <c r="E10" s="182"/>
      <c r="F10" s="195"/>
      <c r="G10" s="176" t="s">
        <v>5</v>
      </c>
      <c r="H10" s="395" t="s">
        <v>166</v>
      </c>
      <c r="I10" s="104"/>
      <c r="J10" s="104"/>
      <c r="K10" s="104"/>
      <c r="L10" s="104"/>
      <c r="M10" s="104"/>
      <c r="N10" s="104"/>
      <c r="O10" s="104"/>
      <c r="P10" s="104"/>
      <c r="Q10" s="104"/>
      <c r="R10" s="104"/>
      <c r="S10" s="104"/>
      <c r="T10" s="104"/>
      <c r="U10" s="104"/>
      <c r="V10" s="104"/>
      <c r="W10" s="104"/>
      <c r="X10" s="104"/>
      <c r="Y10" s="104"/>
      <c r="Z10" s="132"/>
    </row>
    <row r="11" spans="2:29" ht="13.5" customHeight="1"/>
    <row r="12" spans="2:29" ht="12.95" customHeight="1">
      <c r="B12" s="191"/>
      <c r="C12" s="193"/>
      <c r="D12" s="193"/>
      <c r="E12" s="193"/>
      <c r="F12" s="193"/>
      <c r="G12" s="193"/>
      <c r="H12" s="193"/>
      <c r="I12" s="193"/>
      <c r="J12" s="193"/>
      <c r="K12" s="193"/>
      <c r="L12" s="193"/>
      <c r="M12" s="193"/>
      <c r="N12" s="193"/>
      <c r="O12" s="193"/>
      <c r="P12" s="193"/>
      <c r="Q12" s="193"/>
      <c r="R12" s="193"/>
      <c r="S12" s="193"/>
      <c r="T12" s="193"/>
      <c r="U12" s="193"/>
      <c r="V12" s="193"/>
      <c r="W12" s="193"/>
      <c r="X12" s="193"/>
      <c r="Y12" s="173"/>
      <c r="Z12" s="179" t="s">
        <v>445</v>
      </c>
      <c r="AA12" s="179" t="s">
        <v>76</v>
      </c>
      <c r="AB12" s="179" t="s">
        <v>446</v>
      </c>
      <c r="AC12" s="494"/>
    </row>
    <row r="13" spans="2:29" ht="17.100000000000001" customHeight="1">
      <c r="B13" s="471" t="s">
        <v>62</v>
      </c>
      <c r="C13" s="477"/>
      <c r="D13" s="477"/>
      <c r="E13" s="477"/>
      <c r="F13" s="477"/>
      <c r="G13" s="477"/>
      <c r="H13" s="477"/>
      <c r="I13" s="477"/>
      <c r="J13" s="477"/>
      <c r="K13" s="477"/>
      <c r="L13" s="477"/>
      <c r="M13" s="477"/>
      <c r="N13" s="477"/>
      <c r="O13" s="477"/>
      <c r="P13" s="477"/>
      <c r="Q13" s="477"/>
      <c r="R13" s="477"/>
      <c r="S13" s="477"/>
      <c r="T13" s="477"/>
      <c r="U13" s="477"/>
      <c r="V13" s="477"/>
      <c r="W13" s="477"/>
      <c r="X13" s="477"/>
      <c r="Y13" s="175"/>
      <c r="Z13" s="181"/>
      <c r="AA13" s="181"/>
      <c r="AB13" s="447"/>
      <c r="AC13" s="279"/>
    </row>
    <row r="14" spans="2:29" ht="17.100000000000001" customHeight="1">
      <c r="B14" s="472"/>
      <c r="C14" s="478" t="s">
        <v>118</v>
      </c>
      <c r="D14" s="475" t="s">
        <v>199</v>
      </c>
      <c r="E14" s="475"/>
      <c r="F14" s="475"/>
      <c r="G14" s="475"/>
      <c r="H14" s="475"/>
      <c r="I14" s="475"/>
      <c r="J14" s="475"/>
      <c r="K14" s="475"/>
      <c r="L14" s="475"/>
      <c r="M14" s="475"/>
      <c r="N14" s="475"/>
      <c r="O14" s="475"/>
      <c r="P14" s="475"/>
      <c r="Q14" s="475"/>
      <c r="R14" s="475"/>
      <c r="S14" s="475"/>
      <c r="T14" s="475"/>
      <c r="U14" s="475"/>
      <c r="V14" s="475"/>
      <c r="W14" s="475"/>
      <c r="X14" s="469"/>
      <c r="Y14" s="442"/>
      <c r="Z14" s="78" t="s">
        <v>5</v>
      </c>
      <c r="AA14" s="78" t="s">
        <v>76</v>
      </c>
      <c r="AB14" s="78" t="s">
        <v>5</v>
      </c>
      <c r="AC14" s="464"/>
    </row>
    <row r="15" spans="2:29" ht="33" customHeight="1">
      <c r="B15" s="472"/>
      <c r="C15" s="478"/>
      <c r="D15" s="475"/>
      <c r="E15" s="475"/>
      <c r="F15" s="475"/>
      <c r="G15" s="475"/>
      <c r="H15" s="475"/>
      <c r="I15" s="475"/>
      <c r="J15" s="475"/>
      <c r="K15" s="475"/>
      <c r="L15" s="475"/>
      <c r="M15" s="475"/>
      <c r="N15" s="475"/>
      <c r="O15" s="475"/>
      <c r="P15" s="475"/>
      <c r="Q15" s="475"/>
      <c r="R15" s="475"/>
      <c r="S15" s="475"/>
      <c r="T15" s="475"/>
      <c r="U15" s="475"/>
      <c r="V15" s="475"/>
      <c r="W15" s="475"/>
      <c r="X15" s="469"/>
      <c r="Y15" s="442"/>
      <c r="Z15" s="78"/>
      <c r="AA15" s="78"/>
      <c r="AB15" s="78"/>
      <c r="AC15" s="464"/>
    </row>
    <row r="16" spans="2:29" ht="19.5" customHeight="1">
      <c r="B16" s="472"/>
      <c r="C16" s="469"/>
      <c r="D16" s="469"/>
      <c r="E16" s="469"/>
      <c r="F16" s="469"/>
      <c r="G16" s="469"/>
      <c r="H16" s="469"/>
      <c r="I16" s="469"/>
      <c r="J16" s="469"/>
      <c r="K16" s="469"/>
      <c r="L16" s="469"/>
      <c r="M16" s="469"/>
      <c r="N16" s="469"/>
      <c r="O16" s="469"/>
      <c r="P16" s="469"/>
      <c r="Q16" s="469"/>
      <c r="R16" s="469"/>
      <c r="S16" s="469"/>
      <c r="T16" s="469"/>
      <c r="U16" s="469"/>
      <c r="V16" s="469"/>
      <c r="W16" s="469"/>
      <c r="X16" s="469"/>
      <c r="Y16" s="442"/>
      <c r="Z16" s="78"/>
      <c r="AA16" s="78"/>
      <c r="AC16" s="464"/>
    </row>
    <row r="17" spans="2:29" ht="19.5" customHeight="1">
      <c r="B17" s="472"/>
      <c r="C17" s="478"/>
      <c r="D17" s="481" t="s">
        <v>377</v>
      </c>
      <c r="E17" s="484"/>
      <c r="F17" s="484"/>
      <c r="G17" s="484"/>
      <c r="H17" s="484"/>
      <c r="I17" s="484"/>
      <c r="J17" s="484"/>
      <c r="K17" s="484"/>
      <c r="L17" s="484"/>
      <c r="M17" s="484"/>
      <c r="N17" s="484"/>
      <c r="O17" s="488"/>
      <c r="P17" s="488"/>
      <c r="Q17" s="488"/>
      <c r="R17" s="488"/>
      <c r="S17" s="489"/>
      <c r="T17" s="177"/>
      <c r="U17" s="189"/>
      <c r="V17" s="189"/>
      <c r="W17" s="489" t="s">
        <v>880</v>
      </c>
      <c r="X17" s="490"/>
      <c r="Y17" s="442"/>
      <c r="Z17" s="78"/>
      <c r="AA17" s="78"/>
      <c r="AC17" s="464"/>
    </row>
    <row r="18" spans="2:29" ht="19.5" customHeight="1">
      <c r="B18" s="472"/>
      <c r="C18" s="478"/>
      <c r="D18" s="463"/>
      <c r="E18" s="463"/>
      <c r="F18" s="463"/>
      <c r="G18" s="463"/>
      <c r="H18" s="463"/>
      <c r="I18" s="463"/>
      <c r="J18" s="463"/>
      <c r="K18" s="463"/>
      <c r="L18" s="463"/>
      <c r="M18" s="463"/>
      <c r="N18" s="463"/>
      <c r="O18" s="469"/>
      <c r="P18" s="469"/>
      <c r="Q18" s="469"/>
      <c r="R18" s="469"/>
      <c r="S18" s="469"/>
      <c r="T18" s="469"/>
      <c r="U18" s="462"/>
      <c r="V18" s="462"/>
      <c r="W18" s="462"/>
      <c r="X18" s="469"/>
      <c r="Y18" s="442"/>
      <c r="Z18" s="78"/>
      <c r="AA18" s="78"/>
      <c r="AC18" s="464"/>
    </row>
    <row r="19" spans="2:29" ht="19.5" customHeight="1">
      <c r="B19" s="443"/>
      <c r="C19" s="479"/>
      <c r="E19" s="485" t="s">
        <v>812</v>
      </c>
      <c r="Y19" s="442"/>
      <c r="Z19" s="78"/>
      <c r="AA19" s="78"/>
      <c r="AC19" s="464"/>
    </row>
    <row r="20" spans="2:29" ht="19.5" customHeight="1">
      <c r="B20" s="443"/>
      <c r="C20" s="479"/>
      <c r="E20" s="486" t="s">
        <v>874</v>
      </c>
      <c r="F20" s="486"/>
      <c r="G20" s="486"/>
      <c r="H20" s="486"/>
      <c r="I20" s="486"/>
      <c r="J20" s="486"/>
      <c r="K20" s="486"/>
      <c r="L20" s="486"/>
      <c r="M20" s="486"/>
      <c r="N20" s="486"/>
      <c r="O20" s="486" t="s">
        <v>379</v>
      </c>
      <c r="P20" s="486"/>
      <c r="Q20" s="486"/>
      <c r="R20" s="486"/>
      <c r="S20" s="486"/>
      <c r="Y20" s="442"/>
      <c r="Z20" s="78"/>
      <c r="AA20" s="78"/>
      <c r="AC20" s="464"/>
    </row>
    <row r="21" spans="2:29" ht="19.5" customHeight="1">
      <c r="B21" s="443"/>
      <c r="C21" s="479"/>
      <c r="E21" s="486" t="s">
        <v>641</v>
      </c>
      <c r="F21" s="486"/>
      <c r="G21" s="486"/>
      <c r="H21" s="486"/>
      <c r="I21" s="486"/>
      <c r="J21" s="486"/>
      <c r="K21" s="486"/>
      <c r="L21" s="486"/>
      <c r="M21" s="486"/>
      <c r="N21" s="486"/>
      <c r="O21" s="486" t="s">
        <v>517</v>
      </c>
      <c r="P21" s="486"/>
      <c r="Q21" s="486"/>
      <c r="R21" s="486"/>
      <c r="S21" s="486"/>
      <c r="Y21" s="442"/>
      <c r="Z21" s="78"/>
      <c r="AA21" s="78"/>
      <c r="AC21" s="464"/>
    </row>
    <row r="22" spans="2:29" ht="19.5" customHeight="1">
      <c r="B22" s="443"/>
      <c r="C22" s="479"/>
      <c r="E22" s="486" t="s">
        <v>876</v>
      </c>
      <c r="F22" s="486"/>
      <c r="G22" s="486"/>
      <c r="H22" s="486"/>
      <c r="I22" s="486"/>
      <c r="J22" s="486"/>
      <c r="K22" s="486"/>
      <c r="L22" s="486"/>
      <c r="M22" s="486"/>
      <c r="N22" s="486"/>
      <c r="O22" s="486" t="s">
        <v>878</v>
      </c>
      <c r="P22" s="486"/>
      <c r="Q22" s="486"/>
      <c r="R22" s="486"/>
      <c r="S22" s="486"/>
      <c r="Y22" s="442"/>
      <c r="Z22" s="78"/>
      <c r="AA22" s="78"/>
      <c r="AC22" s="464"/>
    </row>
    <row r="23" spans="2:29" ht="19.5" customHeight="1">
      <c r="B23" s="443"/>
      <c r="C23" s="479"/>
      <c r="E23" s="486" t="s">
        <v>647</v>
      </c>
      <c r="F23" s="486"/>
      <c r="G23" s="486"/>
      <c r="H23" s="486"/>
      <c r="I23" s="486"/>
      <c r="J23" s="486"/>
      <c r="K23" s="486"/>
      <c r="L23" s="486"/>
      <c r="M23" s="486"/>
      <c r="N23" s="486"/>
      <c r="O23" s="486" t="s">
        <v>525</v>
      </c>
      <c r="P23" s="486"/>
      <c r="Q23" s="486"/>
      <c r="R23" s="486"/>
      <c r="S23" s="486"/>
      <c r="Y23" s="442"/>
      <c r="Z23" s="78"/>
      <c r="AA23" s="78"/>
      <c r="AC23" s="464"/>
    </row>
    <row r="24" spans="2:29" ht="19.5" customHeight="1">
      <c r="B24" s="443"/>
      <c r="C24" s="479"/>
      <c r="E24" s="486" t="s">
        <v>354</v>
      </c>
      <c r="F24" s="486"/>
      <c r="G24" s="486"/>
      <c r="H24" s="486"/>
      <c r="I24" s="486"/>
      <c r="J24" s="486"/>
      <c r="K24" s="486"/>
      <c r="L24" s="486"/>
      <c r="M24" s="486"/>
      <c r="N24" s="486"/>
      <c r="O24" s="486" t="s">
        <v>879</v>
      </c>
      <c r="P24" s="486"/>
      <c r="Q24" s="486"/>
      <c r="R24" s="486"/>
      <c r="S24" s="486"/>
      <c r="Y24" s="442"/>
      <c r="Z24" s="78"/>
      <c r="AA24" s="78"/>
      <c r="AC24" s="464"/>
    </row>
    <row r="25" spans="2:29" ht="19.5" customHeight="1">
      <c r="B25" s="443"/>
      <c r="C25" s="479"/>
      <c r="E25" s="486" t="s">
        <v>877</v>
      </c>
      <c r="F25" s="486"/>
      <c r="G25" s="486"/>
      <c r="H25" s="486"/>
      <c r="I25" s="486"/>
      <c r="J25" s="486"/>
      <c r="K25" s="486"/>
      <c r="L25" s="486"/>
      <c r="M25" s="486"/>
      <c r="N25" s="486"/>
      <c r="O25" s="486" t="s">
        <v>558</v>
      </c>
      <c r="P25" s="486"/>
      <c r="Q25" s="486"/>
      <c r="R25" s="486"/>
      <c r="S25" s="486"/>
      <c r="Y25" s="442"/>
      <c r="Z25" s="78"/>
      <c r="AA25" s="78"/>
      <c r="AC25" s="464"/>
    </row>
    <row r="26" spans="2:29" ht="19.5" customHeight="1">
      <c r="B26" s="443"/>
      <c r="C26" s="479"/>
      <c r="E26" s="486" t="s">
        <v>274</v>
      </c>
      <c r="F26" s="486"/>
      <c r="G26" s="486"/>
      <c r="H26" s="486"/>
      <c r="I26" s="486"/>
      <c r="J26" s="486"/>
      <c r="K26" s="486"/>
      <c r="L26" s="486"/>
      <c r="M26" s="486"/>
      <c r="N26" s="486"/>
      <c r="O26" s="486" t="s">
        <v>187</v>
      </c>
      <c r="P26" s="486"/>
      <c r="Q26" s="486"/>
      <c r="R26" s="486"/>
      <c r="S26" s="486"/>
      <c r="Y26" s="442"/>
      <c r="Z26" s="78"/>
      <c r="AA26" s="78"/>
      <c r="AC26" s="464"/>
    </row>
    <row r="27" spans="2:29" ht="19.5" customHeight="1">
      <c r="B27" s="443"/>
      <c r="C27" s="479"/>
      <c r="E27" s="486" t="s">
        <v>628</v>
      </c>
      <c r="F27" s="486"/>
      <c r="G27" s="486"/>
      <c r="H27" s="486"/>
      <c r="I27" s="486"/>
      <c r="J27" s="486"/>
      <c r="K27" s="486"/>
      <c r="L27" s="486"/>
      <c r="M27" s="486"/>
      <c r="N27" s="486"/>
      <c r="O27" s="486" t="s">
        <v>628</v>
      </c>
      <c r="P27" s="486"/>
      <c r="Q27" s="486"/>
      <c r="R27" s="486"/>
      <c r="S27" s="486"/>
      <c r="Y27" s="442"/>
      <c r="Z27" s="78"/>
      <c r="AA27" s="78"/>
      <c r="AC27" s="464"/>
    </row>
    <row r="28" spans="2:29" ht="19.5" customHeight="1">
      <c r="B28" s="443"/>
      <c r="C28" s="479"/>
      <c r="J28" s="78"/>
      <c r="K28" s="78"/>
      <c r="L28" s="78"/>
      <c r="M28" s="78"/>
      <c r="N28" s="78"/>
      <c r="O28" s="78"/>
      <c r="P28" s="78"/>
      <c r="Q28" s="78"/>
      <c r="R28" s="78"/>
      <c r="S28" s="78"/>
      <c r="T28" s="78"/>
      <c r="U28" s="78"/>
      <c r="V28" s="78"/>
      <c r="Y28" s="442"/>
      <c r="Z28" s="78"/>
      <c r="AA28" s="78"/>
      <c r="AC28" s="464"/>
    </row>
    <row r="29" spans="2:29" ht="19.149999999999999" customHeight="1">
      <c r="B29" s="443"/>
      <c r="C29" s="479" t="s">
        <v>622</v>
      </c>
      <c r="D29" s="475" t="s">
        <v>871</v>
      </c>
      <c r="E29" s="475"/>
      <c r="F29" s="475"/>
      <c r="G29" s="475"/>
      <c r="H29" s="475"/>
      <c r="I29" s="475"/>
      <c r="J29" s="475"/>
      <c r="K29" s="475"/>
      <c r="L29" s="475"/>
      <c r="M29" s="475"/>
      <c r="N29" s="475"/>
      <c r="O29" s="475"/>
      <c r="P29" s="475"/>
      <c r="Q29" s="475"/>
      <c r="R29" s="475"/>
      <c r="S29" s="475"/>
      <c r="T29" s="475"/>
      <c r="U29" s="475"/>
      <c r="V29" s="475"/>
      <c r="W29" s="475"/>
      <c r="Y29" s="492"/>
      <c r="Z29" s="78" t="s">
        <v>5</v>
      </c>
      <c r="AA29" s="78" t="s">
        <v>76</v>
      </c>
      <c r="AB29" s="78" t="s">
        <v>5</v>
      </c>
      <c r="AC29" s="464"/>
    </row>
    <row r="30" spans="2:29" ht="19.899999999999999" customHeight="1">
      <c r="B30" s="443"/>
      <c r="D30" s="475"/>
      <c r="E30" s="475"/>
      <c r="F30" s="475"/>
      <c r="G30" s="475"/>
      <c r="H30" s="475"/>
      <c r="I30" s="475"/>
      <c r="J30" s="475"/>
      <c r="K30" s="475"/>
      <c r="L30" s="475"/>
      <c r="M30" s="475"/>
      <c r="N30" s="475"/>
      <c r="O30" s="475"/>
      <c r="P30" s="475"/>
      <c r="Q30" s="475"/>
      <c r="R30" s="475"/>
      <c r="S30" s="475"/>
      <c r="T30" s="475"/>
      <c r="U30" s="475"/>
      <c r="V30" s="475"/>
      <c r="W30" s="475"/>
      <c r="Y30" s="442"/>
      <c r="Z30" s="78"/>
      <c r="AA30" s="78"/>
      <c r="AC30" s="464"/>
    </row>
    <row r="31" spans="2:29" ht="13.5" customHeight="1">
      <c r="B31" s="443"/>
      <c r="D31" s="469"/>
      <c r="E31" s="469"/>
      <c r="F31" s="469"/>
      <c r="G31" s="469"/>
      <c r="H31" s="469"/>
      <c r="I31" s="469"/>
      <c r="J31" s="469"/>
      <c r="K31" s="469"/>
      <c r="L31" s="469"/>
      <c r="M31" s="469"/>
      <c r="N31" s="469"/>
      <c r="O31" s="469"/>
      <c r="P31" s="469"/>
      <c r="Q31" s="469"/>
      <c r="R31" s="469"/>
      <c r="S31" s="469"/>
      <c r="T31" s="469"/>
      <c r="U31" s="469"/>
      <c r="V31" s="469"/>
      <c r="W31" s="469"/>
      <c r="Y31" s="442"/>
      <c r="Z31" s="78"/>
      <c r="AA31" s="78"/>
      <c r="AC31" s="464"/>
    </row>
    <row r="32" spans="2:29" ht="32.450000000000003" customHeight="1">
      <c r="B32" s="443"/>
      <c r="C32" s="479" t="s">
        <v>869</v>
      </c>
      <c r="D32" s="475" t="s">
        <v>31</v>
      </c>
      <c r="E32" s="475"/>
      <c r="F32" s="475"/>
      <c r="G32" s="475"/>
      <c r="H32" s="475"/>
      <c r="I32" s="475"/>
      <c r="J32" s="475"/>
      <c r="K32" s="475"/>
      <c r="L32" s="475"/>
      <c r="M32" s="475"/>
      <c r="N32" s="475"/>
      <c r="O32" s="475"/>
      <c r="P32" s="475"/>
      <c r="Q32" s="475"/>
      <c r="R32" s="475"/>
      <c r="S32" s="475"/>
      <c r="T32" s="475"/>
      <c r="U32" s="475"/>
      <c r="V32" s="475"/>
      <c r="W32" s="475"/>
      <c r="Y32" s="492"/>
      <c r="Z32" s="78" t="s">
        <v>5</v>
      </c>
      <c r="AA32" s="78" t="s">
        <v>76</v>
      </c>
      <c r="AB32" s="78" t="s">
        <v>5</v>
      </c>
      <c r="AC32" s="464"/>
    </row>
    <row r="33" spans="1:32">
      <c r="B33" s="443"/>
      <c r="D33" s="475"/>
      <c r="E33" s="475"/>
      <c r="F33" s="475"/>
      <c r="G33" s="475"/>
      <c r="H33" s="475"/>
      <c r="I33" s="475"/>
      <c r="J33" s="475"/>
      <c r="K33" s="475"/>
      <c r="L33" s="475"/>
      <c r="M33" s="475"/>
      <c r="N33" s="475"/>
      <c r="O33" s="475"/>
      <c r="P33" s="475"/>
      <c r="Q33" s="475"/>
      <c r="R33" s="475"/>
      <c r="S33" s="475"/>
      <c r="T33" s="475"/>
      <c r="U33" s="475"/>
      <c r="V33" s="475"/>
      <c r="W33" s="475"/>
      <c r="Y33" s="442"/>
      <c r="Z33" s="78"/>
      <c r="AA33" s="78"/>
      <c r="AC33" s="464"/>
    </row>
    <row r="34" spans="1:32">
      <c r="B34" s="443"/>
      <c r="D34" s="469"/>
      <c r="E34" s="469"/>
      <c r="F34" s="469"/>
      <c r="G34" s="469"/>
      <c r="H34" s="469"/>
      <c r="I34" s="469"/>
      <c r="J34" s="469"/>
      <c r="K34" s="469"/>
      <c r="L34" s="469"/>
      <c r="M34" s="469"/>
      <c r="N34" s="469"/>
      <c r="O34" s="469"/>
      <c r="P34" s="469"/>
      <c r="Q34" s="469"/>
      <c r="R34" s="469"/>
      <c r="S34" s="469"/>
      <c r="T34" s="469"/>
      <c r="U34" s="469"/>
      <c r="V34" s="469"/>
      <c r="W34" s="469"/>
      <c r="Y34" s="442"/>
      <c r="Z34" s="78"/>
      <c r="AA34" s="78"/>
      <c r="AC34" s="464"/>
    </row>
    <row r="35" spans="1:32">
      <c r="B35" s="443"/>
      <c r="C35" s="479" t="s">
        <v>870</v>
      </c>
      <c r="D35" s="475" t="s">
        <v>872</v>
      </c>
      <c r="E35" s="475"/>
      <c r="F35" s="475"/>
      <c r="G35" s="475"/>
      <c r="H35" s="475"/>
      <c r="I35" s="475"/>
      <c r="J35" s="475"/>
      <c r="K35" s="475"/>
      <c r="L35" s="475"/>
      <c r="M35" s="475"/>
      <c r="N35" s="475"/>
      <c r="O35" s="475"/>
      <c r="P35" s="475"/>
      <c r="Q35" s="475"/>
      <c r="R35" s="475"/>
      <c r="S35" s="475"/>
      <c r="T35" s="475"/>
      <c r="U35" s="475"/>
      <c r="V35" s="475"/>
      <c r="W35" s="475"/>
      <c r="Y35" s="492"/>
      <c r="Z35" s="78" t="s">
        <v>5</v>
      </c>
      <c r="AA35" s="78" t="s">
        <v>76</v>
      </c>
      <c r="AB35" s="78" t="s">
        <v>5</v>
      </c>
      <c r="AC35" s="464"/>
    </row>
    <row r="36" spans="1:32">
      <c r="B36" s="443"/>
      <c r="C36" s="479"/>
      <c r="D36" s="475"/>
      <c r="E36" s="475"/>
      <c r="F36" s="475"/>
      <c r="G36" s="475"/>
      <c r="H36" s="475"/>
      <c r="I36" s="475"/>
      <c r="J36" s="475"/>
      <c r="K36" s="475"/>
      <c r="L36" s="475"/>
      <c r="M36" s="475"/>
      <c r="N36" s="475"/>
      <c r="O36" s="475"/>
      <c r="P36" s="475"/>
      <c r="Q36" s="475"/>
      <c r="R36" s="475"/>
      <c r="S36" s="475"/>
      <c r="T36" s="475"/>
      <c r="U36" s="475"/>
      <c r="V36" s="475"/>
      <c r="W36" s="475"/>
      <c r="Y36" s="442"/>
      <c r="Z36" s="78"/>
      <c r="AA36" s="78"/>
      <c r="AC36" s="464"/>
    </row>
    <row r="37" spans="1:32">
      <c r="A37" s="464"/>
      <c r="B37" s="395"/>
      <c r="C37" s="395"/>
      <c r="D37" s="395"/>
      <c r="E37" s="395"/>
      <c r="F37" s="395"/>
      <c r="G37" s="395"/>
      <c r="H37" s="395"/>
      <c r="I37" s="395"/>
      <c r="J37" s="395"/>
      <c r="K37" s="395"/>
      <c r="L37" s="395"/>
      <c r="M37" s="395"/>
      <c r="N37" s="395"/>
      <c r="O37" s="395"/>
      <c r="P37" s="395"/>
      <c r="Q37" s="395"/>
      <c r="R37" s="395"/>
      <c r="S37" s="395"/>
      <c r="T37" s="395"/>
      <c r="U37" s="395"/>
      <c r="V37" s="395"/>
      <c r="W37" s="395"/>
      <c r="X37" s="395"/>
      <c r="Y37" s="176"/>
      <c r="Z37" s="182"/>
      <c r="AA37" s="182"/>
      <c r="AB37" s="395"/>
      <c r="AC37" s="395"/>
      <c r="AD37" s="443"/>
    </row>
    <row r="38" spans="1:32" s="469" customFormat="1" ht="12">
      <c r="B38" s="472" t="s">
        <v>799</v>
      </c>
      <c r="C38" s="477"/>
      <c r="Y38" s="492"/>
      <c r="Z38" s="462"/>
      <c r="AA38" s="462"/>
      <c r="AC38" s="496"/>
    </row>
    <row r="39" spans="1:32" s="469" customFormat="1" ht="12">
      <c r="B39" s="472"/>
      <c r="C39" s="478" t="s">
        <v>118</v>
      </c>
      <c r="D39" s="482" t="s">
        <v>873</v>
      </c>
      <c r="E39" s="482"/>
      <c r="F39" s="482"/>
      <c r="G39" s="482"/>
      <c r="H39" s="482"/>
      <c r="I39" s="482"/>
      <c r="J39" s="482"/>
      <c r="K39" s="482"/>
      <c r="L39" s="482"/>
      <c r="M39" s="482"/>
      <c r="N39" s="482"/>
      <c r="O39" s="482"/>
      <c r="P39" s="482"/>
      <c r="Q39" s="482"/>
      <c r="R39" s="482"/>
      <c r="S39" s="482"/>
      <c r="T39" s="482"/>
      <c r="U39" s="482"/>
      <c r="V39" s="482"/>
      <c r="W39" s="482"/>
      <c r="Y39" s="492"/>
      <c r="Z39" s="462" t="s">
        <v>5</v>
      </c>
      <c r="AA39" s="462" t="s">
        <v>76</v>
      </c>
      <c r="AB39" s="462" t="s">
        <v>5</v>
      </c>
      <c r="AC39" s="496"/>
    </row>
    <row r="40" spans="1:32" s="469" customFormat="1" ht="12">
      <c r="B40" s="472"/>
      <c r="D40" s="482"/>
      <c r="E40" s="482"/>
      <c r="F40" s="482"/>
      <c r="G40" s="482"/>
      <c r="H40" s="482"/>
      <c r="I40" s="482"/>
      <c r="J40" s="482"/>
      <c r="K40" s="482"/>
      <c r="L40" s="482"/>
      <c r="M40" s="482"/>
      <c r="N40" s="482"/>
      <c r="O40" s="482"/>
      <c r="P40" s="482"/>
      <c r="Q40" s="482"/>
      <c r="R40" s="482"/>
      <c r="S40" s="482"/>
      <c r="T40" s="482"/>
      <c r="U40" s="482"/>
      <c r="V40" s="482"/>
      <c r="W40" s="482"/>
      <c r="Y40" s="492"/>
      <c r="Z40" s="462"/>
      <c r="AA40" s="462"/>
      <c r="AC40" s="496"/>
    </row>
    <row r="41" spans="1:32" s="469" customFormat="1" ht="12">
      <c r="B41" s="473"/>
      <c r="C41" s="480"/>
      <c r="D41" s="483"/>
      <c r="E41" s="483"/>
      <c r="F41" s="483"/>
      <c r="G41" s="483"/>
      <c r="H41" s="483"/>
      <c r="I41" s="483"/>
      <c r="J41" s="483"/>
      <c r="K41" s="483"/>
      <c r="L41" s="483"/>
      <c r="M41" s="483"/>
      <c r="N41" s="483"/>
      <c r="O41" s="483"/>
      <c r="P41" s="483"/>
      <c r="Q41" s="483"/>
      <c r="R41" s="483"/>
      <c r="S41" s="483"/>
      <c r="T41" s="483"/>
      <c r="U41" s="483"/>
      <c r="V41" s="483"/>
      <c r="W41" s="483"/>
      <c r="X41" s="491"/>
      <c r="Y41" s="493"/>
      <c r="Z41" s="495"/>
      <c r="AA41" s="495"/>
      <c r="AB41" s="491"/>
      <c r="AC41" s="497"/>
    </row>
    <row r="42" spans="1:32" s="469" customFormat="1" ht="18.75" customHeight="1">
      <c r="B42" s="474" t="s">
        <v>567</v>
      </c>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row>
    <row r="43" spans="1:32" s="469" customFormat="1" ht="17.25" customHeight="1">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row>
    <row r="44" spans="1:32" s="469" customFormat="1" ht="19.5" customHeight="1">
      <c r="B44" s="475" t="s">
        <v>36</v>
      </c>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row>
    <row r="45" spans="1:32" s="469" customFormat="1" ht="19.5" customHeight="1">
      <c r="B45" s="475"/>
      <c r="C45" s="475"/>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row>
    <row r="46" spans="1:32" s="469" customFormat="1" ht="19.5" customHeight="1">
      <c r="B46" s="475"/>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row>
    <row r="47" spans="1:32" s="469" customFormat="1" ht="12">
      <c r="C47" s="469" t="s">
        <v>150</v>
      </c>
      <c r="K47" s="487"/>
      <c r="L47" s="475" t="s">
        <v>122</v>
      </c>
      <c r="M47" s="475"/>
      <c r="N47" s="475"/>
      <c r="O47" s="475"/>
      <c r="P47" s="475"/>
      <c r="Q47" s="475"/>
      <c r="R47" s="475"/>
      <c r="S47" s="475"/>
      <c r="T47" s="475"/>
      <c r="U47" s="475"/>
      <c r="V47" s="475"/>
      <c r="W47" s="475"/>
      <c r="X47" s="475"/>
      <c r="Y47" s="475"/>
      <c r="Z47" s="475"/>
      <c r="AA47" s="475"/>
      <c r="AB47" s="475"/>
      <c r="AC47" s="487"/>
    </row>
    <row r="48" spans="1:32" s="469" customFormat="1" ht="12">
      <c r="K48" s="487"/>
      <c r="L48" s="475"/>
      <c r="M48" s="475"/>
      <c r="N48" s="475"/>
      <c r="O48" s="475"/>
      <c r="P48" s="475"/>
      <c r="Q48" s="475"/>
      <c r="R48" s="475"/>
      <c r="S48" s="475"/>
      <c r="T48" s="475"/>
      <c r="U48" s="475"/>
      <c r="V48" s="475"/>
      <c r="W48" s="475"/>
      <c r="X48" s="475"/>
      <c r="Y48" s="475"/>
      <c r="Z48" s="475"/>
      <c r="AA48" s="475"/>
      <c r="AB48" s="475"/>
      <c r="AC48" s="487"/>
      <c r="AF48" s="469" t="s">
        <v>806</v>
      </c>
    </row>
    <row r="49" spans="2:29" s="469" customFormat="1" ht="63.75" customHeight="1">
      <c r="K49" s="487"/>
      <c r="L49" s="475"/>
      <c r="M49" s="475"/>
      <c r="N49" s="475"/>
      <c r="O49" s="475"/>
      <c r="P49" s="475"/>
      <c r="Q49" s="475"/>
      <c r="R49" s="475"/>
      <c r="S49" s="475"/>
      <c r="T49" s="475"/>
      <c r="U49" s="475"/>
      <c r="V49" s="475"/>
      <c r="W49" s="475"/>
      <c r="X49" s="475"/>
      <c r="Y49" s="475"/>
      <c r="Z49" s="475"/>
      <c r="AA49" s="475"/>
      <c r="AB49" s="475"/>
      <c r="AC49" s="487"/>
    </row>
    <row r="50" spans="2:29" s="469" customFormat="1" ht="12">
      <c r="B50" s="475" t="s">
        <v>889</v>
      </c>
      <c r="C50" s="475"/>
      <c r="D50" s="475"/>
      <c r="E50" s="475"/>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row>
    <row r="51" spans="2:29" s="469" customFormat="1" ht="12">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row>
    <row r="52" spans="2:29" s="469" customFormat="1" ht="30" customHeight="1">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row>
    <row r="53" spans="2:29" s="469" customFormat="1" ht="12"/>
    <row r="120" spans="3:7">
      <c r="C120" s="395"/>
      <c r="D120" s="395"/>
      <c r="E120" s="395"/>
      <c r="F120" s="395"/>
      <c r="G120" s="395"/>
    </row>
    <row r="121" spans="3:7">
      <c r="C121" s="447"/>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1"/>
    <mergeCell ref="B42:AC43"/>
    <mergeCell ref="B44:AC46"/>
    <mergeCell ref="L47:AB49"/>
    <mergeCell ref="B50:AC52"/>
  </mergeCells>
  <phoneticPr fontId="12"/>
  <dataValidations count="1">
    <dataValidation type="list" allowBlank="1" showDropDown="0"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84" fitToWidth="1" fitToHeight="1" orientation="portrait" usePrinterDefaults="1" r:id="rId1"/>
  <headerFooter>
    <oddHeader>&amp;R&amp;A</oddHeader>
  </headerFooter>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SheetLayoutView="100" workbookViewId="0">
      <selection activeCell="B2" sqref="B2"/>
    </sheetView>
  </sheetViews>
  <sheetFormatPr defaultColWidth="4" defaultRowHeight="13.5"/>
  <cols>
    <col min="1" max="1" width="1.5" style="77" customWidth="1"/>
    <col min="2" max="2" width="2.375" style="77" customWidth="1"/>
    <col min="3" max="3" width="1.125" style="77" customWidth="1"/>
    <col min="4" max="5" width="7.6640625" style="77" customWidth="1"/>
    <col min="6" max="6" width="6" style="77" customWidth="1"/>
    <col min="7" max="19" width="7.33203125" style="77" customWidth="1"/>
    <col min="20" max="20" width="4.6640625" style="77" customWidth="1"/>
    <col min="21" max="21" width="2.375" style="77" customWidth="1"/>
    <col min="22" max="24" width="4.6640625" style="77" customWidth="1"/>
    <col min="25" max="25" width="2.375" style="77" customWidth="1"/>
    <col min="26" max="26" width="1.5" style="77" customWidth="1"/>
    <col min="27" max="16384" width="4" style="77"/>
  </cols>
  <sheetData>
    <row r="2" spans="2:28">
      <c r="B2" s="77" t="s">
        <v>901</v>
      </c>
      <c r="C2" s="476"/>
      <c r="D2" s="476"/>
      <c r="E2" s="476"/>
      <c r="F2" s="476"/>
      <c r="G2" s="476"/>
      <c r="H2" s="476"/>
      <c r="I2" s="476"/>
      <c r="J2" s="476"/>
      <c r="K2" s="476"/>
      <c r="L2" s="476"/>
      <c r="M2" s="476"/>
      <c r="N2" s="476"/>
      <c r="O2" s="476"/>
      <c r="P2" s="476"/>
      <c r="Q2" s="476"/>
      <c r="R2" s="476"/>
      <c r="S2" s="476"/>
      <c r="T2" s="476"/>
      <c r="U2" s="476"/>
      <c r="V2" s="476"/>
      <c r="W2" s="476"/>
      <c r="X2" s="476"/>
      <c r="Y2" s="476"/>
    </row>
    <row r="4" spans="2:28">
      <c r="B4" s="78" t="s">
        <v>845</v>
      </c>
      <c r="C4" s="78"/>
      <c r="D4" s="78"/>
      <c r="E4" s="78"/>
      <c r="F4" s="78"/>
      <c r="G4" s="78"/>
      <c r="H4" s="78"/>
      <c r="I4" s="78"/>
      <c r="J4" s="78"/>
      <c r="K4" s="78"/>
      <c r="L4" s="78"/>
      <c r="M4" s="78"/>
      <c r="N4" s="78"/>
      <c r="O4" s="78"/>
      <c r="P4" s="78"/>
      <c r="Q4" s="78"/>
      <c r="R4" s="78"/>
      <c r="S4" s="78"/>
      <c r="T4" s="78"/>
      <c r="U4" s="78"/>
      <c r="V4" s="78"/>
      <c r="W4" s="78"/>
      <c r="X4" s="78"/>
      <c r="Y4" s="78"/>
    </row>
    <row r="5" spans="2:28">
      <c r="B5" s="78" t="s">
        <v>467</v>
      </c>
      <c r="C5" s="78"/>
      <c r="D5" s="78"/>
      <c r="E5" s="78"/>
      <c r="F5" s="78"/>
      <c r="G5" s="78"/>
      <c r="H5" s="78"/>
      <c r="I5" s="78"/>
      <c r="J5" s="78"/>
      <c r="K5" s="78"/>
      <c r="L5" s="78"/>
      <c r="M5" s="78"/>
      <c r="N5" s="78"/>
      <c r="O5" s="78"/>
      <c r="P5" s="78"/>
      <c r="Q5" s="78"/>
      <c r="R5" s="78"/>
      <c r="S5" s="78"/>
      <c r="T5" s="78"/>
      <c r="U5" s="78"/>
      <c r="V5" s="78"/>
      <c r="W5" s="78"/>
      <c r="X5" s="78"/>
      <c r="Y5" s="78"/>
    </row>
    <row r="6" spans="2:28" ht="12.75" customHeight="1"/>
    <row r="7" spans="2:28" ht="23.25" customHeight="1">
      <c r="B7" s="441" t="s">
        <v>333</v>
      </c>
      <c r="C7" s="441"/>
      <c r="D7" s="441"/>
      <c r="E7" s="441"/>
      <c r="F7" s="441"/>
      <c r="G7" s="191"/>
      <c r="H7" s="193"/>
      <c r="I7" s="193"/>
      <c r="J7" s="193"/>
      <c r="K7" s="193"/>
      <c r="L7" s="193"/>
      <c r="M7" s="193"/>
      <c r="N7" s="193"/>
      <c r="O7" s="193"/>
      <c r="P7" s="193"/>
      <c r="Q7" s="193"/>
      <c r="R7" s="193"/>
      <c r="S7" s="193"/>
      <c r="T7" s="193"/>
      <c r="U7" s="193"/>
      <c r="V7" s="193"/>
      <c r="W7" s="193"/>
      <c r="X7" s="193"/>
      <c r="Y7" s="494"/>
    </row>
    <row r="8" spans="2:28" ht="26.25" customHeight="1">
      <c r="B8" s="441" t="s">
        <v>275</v>
      </c>
      <c r="C8" s="441"/>
      <c r="D8" s="441"/>
      <c r="E8" s="441"/>
      <c r="F8" s="441"/>
      <c r="G8" s="179" t="s">
        <v>5</v>
      </c>
      <c r="H8" s="452" t="s">
        <v>443</v>
      </c>
      <c r="I8" s="452"/>
      <c r="J8" s="452"/>
      <c r="K8" s="452"/>
      <c r="L8" s="179" t="s">
        <v>5</v>
      </c>
      <c r="M8" s="452" t="s">
        <v>332</v>
      </c>
      <c r="N8" s="452"/>
      <c r="O8" s="452"/>
      <c r="P8" s="452"/>
      <c r="Q8" s="179" t="s">
        <v>5</v>
      </c>
      <c r="R8" s="452" t="s">
        <v>444</v>
      </c>
      <c r="S8" s="452"/>
      <c r="T8" s="452"/>
      <c r="U8" s="452"/>
      <c r="V8" s="452"/>
      <c r="W8" s="193"/>
      <c r="X8" s="193"/>
      <c r="Y8" s="494"/>
    </row>
    <row r="9" spans="2:28" ht="19.5" customHeight="1">
      <c r="B9" s="175" t="s">
        <v>846</v>
      </c>
      <c r="C9" s="181"/>
      <c r="D9" s="181"/>
      <c r="E9" s="181"/>
      <c r="F9" s="194"/>
      <c r="G9" s="175" t="s">
        <v>5</v>
      </c>
      <c r="H9" s="447" t="s">
        <v>857</v>
      </c>
      <c r="I9" s="103"/>
      <c r="J9" s="103"/>
      <c r="K9" s="103"/>
      <c r="L9" s="103"/>
      <c r="M9" s="103"/>
      <c r="N9" s="103"/>
      <c r="O9" s="103"/>
      <c r="P9" s="103"/>
      <c r="Q9" s="103"/>
      <c r="R9" s="103"/>
      <c r="S9" s="103"/>
      <c r="T9" s="103"/>
      <c r="U9" s="103"/>
      <c r="V9" s="103"/>
      <c r="W9" s="103"/>
      <c r="X9" s="103"/>
      <c r="Y9" s="133"/>
    </row>
    <row r="10" spans="2:28" ht="18.75" customHeight="1">
      <c r="B10" s="442"/>
      <c r="C10" s="78"/>
      <c r="D10" s="78"/>
      <c r="E10" s="78"/>
      <c r="F10" s="503"/>
      <c r="G10" s="442" t="s">
        <v>5</v>
      </c>
      <c r="H10" s="77" t="s">
        <v>858</v>
      </c>
      <c r="I10" s="236"/>
      <c r="J10" s="236"/>
      <c r="K10" s="236"/>
      <c r="L10" s="236"/>
      <c r="M10" s="236"/>
      <c r="N10" s="236"/>
      <c r="O10" s="236"/>
      <c r="P10" s="236"/>
      <c r="Q10" s="236"/>
      <c r="R10" s="236"/>
      <c r="S10" s="236"/>
      <c r="T10" s="236"/>
      <c r="U10" s="236"/>
      <c r="V10" s="236"/>
      <c r="W10" s="236"/>
      <c r="X10" s="236"/>
      <c r="Y10" s="134"/>
    </row>
    <row r="11" spans="2:28" ht="17.25" customHeight="1">
      <c r="B11" s="176"/>
      <c r="C11" s="182"/>
      <c r="D11" s="182"/>
      <c r="E11" s="182"/>
      <c r="F11" s="195"/>
      <c r="G11" s="176" t="s">
        <v>5</v>
      </c>
      <c r="H11" s="395" t="s">
        <v>859</v>
      </c>
      <c r="I11" s="104"/>
      <c r="J11" s="104"/>
      <c r="K11" s="104"/>
      <c r="L11" s="104"/>
      <c r="M11" s="104"/>
      <c r="N11" s="104"/>
      <c r="O11" s="104"/>
      <c r="P11" s="104"/>
      <c r="Q11" s="104"/>
      <c r="R11" s="104"/>
      <c r="S11" s="104"/>
      <c r="T11" s="104"/>
      <c r="U11" s="104"/>
      <c r="V11" s="104"/>
      <c r="W11" s="104"/>
      <c r="X11" s="104"/>
      <c r="Y11" s="132"/>
      <c r="Z11" s="476"/>
      <c r="AA11" s="476"/>
      <c r="AB11" s="476"/>
    </row>
    <row r="12" spans="2:28" ht="20.25" customHeight="1"/>
    <row r="13" spans="2:28" ht="3.75" customHeight="1">
      <c r="B13" s="287"/>
      <c r="C13" s="447"/>
      <c r="D13" s="447"/>
      <c r="E13" s="447"/>
      <c r="F13" s="447"/>
      <c r="G13" s="447"/>
      <c r="H13" s="447"/>
      <c r="I13" s="447"/>
      <c r="J13" s="447"/>
      <c r="K13" s="447"/>
      <c r="L13" s="447"/>
      <c r="M13" s="447"/>
      <c r="N13" s="447"/>
      <c r="O13" s="447"/>
      <c r="P13" s="447"/>
      <c r="Q13" s="447"/>
      <c r="R13" s="447"/>
      <c r="S13" s="447"/>
      <c r="T13" s="279"/>
      <c r="U13" s="447"/>
      <c r="V13" s="447"/>
      <c r="W13" s="447"/>
      <c r="X13" s="447"/>
      <c r="Y13" s="279"/>
    </row>
    <row r="14" spans="2:28" ht="15" customHeight="1">
      <c r="B14" s="443" t="s">
        <v>265</v>
      </c>
      <c r="T14" s="464"/>
      <c r="V14" s="461" t="s">
        <v>445</v>
      </c>
      <c r="W14" s="461" t="s">
        <v>76</v>
      </c>
      <c r="X14" s="461" t="s">
        <v>446</v>
      </c>
      <c r="Y14" s="464"/>
    </row>
    <row r="15" spans="2:28" ht="9" customHeight="1">
      <c r="B15" s="443"/>
      <c r="T15" s="464"/>
      <c r="Y15" s="464"/>
    </row>
    <row r="16" spans="2:28" ht="72.75" customHeight="1">
      <c r="B16" s="443"/>
      <c r="C16" s="203" t="s">
        <v>847</v>
      </c>
      <c r="D16" s="151"/>
      <c r="E16" s="212"/>
      <c r="F16" s="441" t="s">
        <v>183</v>
      </c>
      <c r="G16" s="504" t="s">
        <v>400</v>
      </c>
      <c r="H16" s="505"/>
      <c r="I16" s="505"/>
      <c r="J16" s="505"/>
      <c r="K16" s="505"/>
      <c r="L16" s="505"/>
      <c r="M16" s="505"/>
      <c r="N16" s="505"/>
      <c r="O16" s="505"/>
      <c r="P16" s="505"/>
      <c r="Q16" s="505"/>
      <c r="R16" s="505"/>
      <c r="S16" s="505"/>
      <c r="T16" s="465"/>
      <c r="V16" s="78" t="s">
        <v>5</v>
      </c>
      <c r="W16" s="78" t="s">
        <v>76</v>
      </c>
      <c r="X16" s="78" t="s">
        <v>5</v>
      </c>
      <c r="Y16" s="465"/>
    </row>
    <row r="17" spans="2:28" ht="45" customHeight="1">
      <c r="B17" s="443"/>
      <c r="C17" s="498"/>
      <c r="D17" s="337"/>
      <c r="E17" s="501"/>
      <c r="F17" s="441" t="s">
        <v>108</v>
      </c>
      <c r="G17" s="504" t="s">
        <v>851</v>
      </c>
      <c r="H17" s="504"/>
      <c r="I17" s="504"/>
      <c r="J17" s="504"/>
      <c r="K17" s="504"/>
      <c r="L17" s="504"/>
      <c r="M17" s="504"/>
      <c r="N17" s="504"/>
      <c r="O17" s="504"/>
      <c r="P17" s="504"/>
      <c r="Q17" s="504"/>
      <c r="R17" s="504"/>
      <c r="S17" s="504"/>
      <c r="T17" s="506"/>
      <c r="V17" s="78" t="s">
        <v>5</v>
      </c>
      <c r="W17" s="78" t="s">
        <v>76</v>
      </c>
      <c r="X17" s="78" t="s">
        <v>5</v>
      </c>
      <c r="Y17" s="465"/>
    </row>
    <row r="18" spans="2:28" ht="24.75" customHeight="1">
      <c r="B18" s="443"/>
      <c r="C18" s="498"/>
      <c r="D18" s="337"/>
      <c r="E18" s="501"/>
      <c r="F18" s="441" t="s">
        <v>250</v>
      </c>
      <c r="G18" s="504" t="s">
        <v>732</v>
      </c>
      <c r="H18" s="504"/>
      <c r="I18" s="504"/>
      <c r="J18" s="504"/>
      <c r="K18" s="504"/>
      <c r="L18" s="504"/>
      <c r="M18" s="504"/>
      <c r="N18" s="504"/>
      <c r="O18" s="504"/>
      <c r="P18" s="504"/>
      <c r="Q18" s="504"/>
      <c r="R18" s="504"/>
      <c r="S18" s="504"/>
      <c r="T18" s="506"/>
      <c r="V18" s="78" t="s">
        <v>5</v>
      </c>
      <c r="W18" s="78" t="s">
        <v>76</v>
      </c>
      <c r="X18" s="78" t="s">
        <v>5</v>
      </c>
      <c r="Y18" s="465"/>
    </row>
    <row r="19" spans="2:28" ht="41.25" customHeight="1">
      <c r="B19" s="443"/>
      <c r="C19" s="499"/>
      <c r="D19" s="500"/>
      <c r="E19" s="502"/>
      <c r="F19" s="441" t="s">
        <v>568</v>
      </c>
      <c r="G19" s="504" t="s">
        <v>852</v>
      </c>
      <c r="H19" s="504"/>
      <c r="I19" s="504"/>
      <c r="J19" s="504"/>
      <c r="K19" s="504"/>
      <c r="L19" s="504"/>
      <c r="M19" s="504"/>
      <c r="N19" s="504"/>
      <c r="O19" s="504"/>
      <c r="P19" s="504"/>
      <c r="Q19" s="504"/>
      <c r="R19" s="504"/>
      <c r="S19" s="504"/>
      <c r="T19" s="506"/>
      <c r="V19" s="78" t="s">
        <v>5</v>
      </c>
      <c r="W19" s="78" t="s">
        <v>76</v>
      </c>
      <c r="X19" s="78" t="s">
        <v>5</v>
      </c>
      <c r="Y19" s="465"/>
    </row>
    <row r="20" spans="2:28" ht="18.75" customHeight="1">
      <c r="B20" s="443"/>
      <c r="T20" s="464"/>
      <c r="Y20" s="464"/>
    </row>
    <row r="21" spans="2:28" ht="34.5" customHeight="1">
      <c r="B21" s="443"/>
      <c r="C21" s="203" t="s">
        <v>541</v>
      </c>
      <c r="D21" s="151"/>
      <c r="E21" s="212"/>
      <c r="F21" s="441" t="s">
        <v>183</v>
      </c>
      <c r="G21" s="504" t="s">
        <v>853</v>
      </c>
      <c r="H21" s="504"/>
      <c r="I21" s="504"/>
      <c r="J21" s="504"/>
      <c r="K21" s="504"/>
      <c r="L21" s="504"/>
      <c r="M21" s="504"/>
      <c r="N21" s="504"/>
      <c r="O21" s="504"/>
      <c r="P21" s="504"/>
      <c r="Q21" s="504"/>
      <c r="R21" s="504"/>
      <c r="S21" s="504"/>
      <c r="T21" s="465"/>
      <c r="V21" s="78" t="s">
        <v>5</v>
      </c>
      <c r="W21" s="78" t="s">
        <v>76</v>
      </c>
      <c r="X21" s="78" t="s">
        <v>5</v>
      </c>
      <c r="Y21" s="465"/>
    </row>
    <row r="22" spans="2:28" ht="78" customHeight="1">
      <c r="B22" s="443"/>
      <c r="C22" s="498"/>
      <c r="D22" s="337"/>
      <c r="E22" s="501"/>
      <c r="F22" s="441" t="s">
        <v>108</v>
      </c>
      <c r="G22" s="504" t="s">
        <v>820</v>
      </c>
      <c r="H22" s="504"/>
      <c r="I22" s="504"/>
      <c r="J22" s="504"/>
      <c r="K22" s="504"/>
      <c r="L22" s="504"/>
      <c r="M22" s="504"/>
      <c r="N22" s="504"/>
      <c r="O22" s="504"/>
      <c r="P22" s="504"/>
      <c r="Q22" s="504"/>
      <c r="R22" s="504"/>
      <c r="S22" s="504"/>
      <c r="T22" s="465"/>
      <c r="V22" s="78" t="s">
        <v>5</v>
      </c>
      <c r="W22" s="78" t="s">
        <v>76</v>
      </c>
      <c r="X22" s="78" t="s">
        <v>5</v>
      </c>
      <c r="Y22" s="465"/>
    </row>
    <row r="23" spans="2:28" ht="45.75" customHeight="1">
      <c r="B23" s="443"/>
      <c r="C23" s="498"/>
      <c r="D23" s="337"/>
      <c r="E23" s="501"/>
      <c r="F23" s="441" t="s">
        <v>250</v>
      </c>
      <c r="G23" s="504" t="s">
        <v>854</v>
      </c>
      <c r="H23" s="504"/>
      <c r="I23" s="504"/>
      <c r="J23" s="504"/>
      <c r="K23" s="504"/>
      <c r="L23" s="504"/>
      <c r="M23" s="504"/>
      <c r="N23" s="504"/>
      <c r="O23" s="504"/>
      <c r="P23" s="504"/>
      <c r="Q23" s="504"/>
      <c r="R23" s="504"/>
      <c r="S23" s="504"/>
      <c r="T23" s="506"/>
      <c r="V23" s="78" t="s">
        <v>5</v>
      </c>
      <c r="W23" s="78" t="s">
        <v>76</v>
      </c>
      <c r="X23" s="78" t="s">
        <v>5</v>
      </c>
      <c r="Y23" s="465"/>
    </row>
    <row r="24" spans="2:28" ht="42.75" customHeight="1">
      <c r="B24" s="443"/>
      <c r="C24" s="498"/>
      <c r="D24" s="337"/>
      <c r="E24" s="501"/>
      <c r="F24" s="441" t="s">
        <v>568</v>
      </c>
      <c r="G24" s="504" t="s">
        <v>675</v>
      </c>
      <c r="H24" s="504"/>
      <c r="I24" s="504"/>
      <c r="J24" s="504"/>
      <c r="K24" s="504"/>
      <c r="L24" s="504"/>
      <c r="M24" s="504"/>
      <c r="N24" s="504"/>
      <c r="O24" s="504"/>
      <c r="P24" s="504"/>
      <c r="Q24" s="504"/>
      <c r="R24" s="504"/>
      <c r="S24" s="504"/>
      <c r="T24" s="506"/>
      <c r="V24" s="78" t="s">
        <v>5</v>
      </c>
      <c r="W24" s="78" t="s">
        <v>76</v>
      </c>
      <c r="X24" s="78" t="s">
        <v>5</v>
      </c>
      <c r="Y24" s="465"/>
    </row>
    <row r="25" spans="2:28" ht="42" customHeight="1">
      <c r="B25" s="443"/>
      <c r="C25" s="498"/>
      <c r="D25" s="337"/>
      <c r="E25" s="501"/>
      <c r="F25" s="441" t="s">
        <v>243</v>
      </c>
      <c r="G25" s="504" t="s">
        <v>855</v>
      </c>
      <c r="H25" s="504"/>
      <c r="I25" s="504"/>
      <c r="J25" s="504"/>
      <c r="K25" s="504"/>
      <c r="L25" s="504"/>
      <c r="M25" s="504"/>
      <c r="N25" s="504"/>
      <c r="O25" s="504"/>
      <c r="P25" s="504"/>
      <c r="Q25" s="504"/>
      <c r="R25" s="504"/>
      <c r="S25" s="504"/>
      <c r="T25" s="506"/>
      <c r="V25" s="78" t="s">
        <v>5</v>
      </c>
      <c r="W25" s="78" t="s">
        <v>76</v>
      </c>
      <c r="X25" s="78" t="s">
        <v>5</v>
      </c>
      <c r="Y25" s="465"/>
      <c r="Z25" s="476"/>
      <c r="AA25" s="476"/>
      <c r="AB25" s="476"/>
    </row>
    <row r="26" spans="2:28" ht="51" customHeight="1">
      <c r="B26" s="443"/>
      <c r="C26" s="499"/>
      <c r="D26" s="500"/>
      <c r="E26" s="502"/>
      <c r="F26" s="441" t="s">
        <v>849</v>
      </c>
      <c r="G26" s="504" t="s">
        <v>852</v>
      </c>
      <c r="H26" s="504"/>
      <c r="I26" s="504"/>
      <c r="J26" s="504"/>
      <c r="K26" s="504"/>
      <c r="L26" s="504"/>
      <c r="M26" s="504"/>
      <c r="N26" s="504"/>
      <c r="O26" s="504"/>
      <c r="P26" s="504"/>
      <c r="Q26" s="504"/>
      <c r="R26" s="504"/>
      <c r="S26" s="504"/>
      <c r="T26" s="506"/>
      <c r="V26" s="78" t="s">
        <v>5</v>
      </c>
      <c r="W26" s="78" t="s">
        <v>76</v>
      </c>
      <c r="X26" s="78" t="s">
        <v>5</v>
      </c>
      <c r="Y26" s="465"/>
      <c r="Z26" s="476"/>
      <c r="AA26" s="476"/>
      <c r="AB26" s="476"/>
    </row>
    <row r="27" spans="2:28" ht="16.5" customHeight="1">
      <c r="B27" s="443"/>
      <c r="T27" s="464"/>
      <c r="Y27" s="464"/>
    </row>
    <row r="28" spans="2:28" ht="27" customHeight="1">
      <c r="B28" s="443"/>
      <c r="C28" s="203" t="s">
        <v>848</v>
      </c>
      <c r="D28" s="151"/>
      <c r="E28" s="212"/>
      <c r="F28" s="441" t="s">
        <v>183</v>
      </c>
      <c r="G28" s="505" t="s">
        <v>552</v>
      </c>
      <c r="H28" s="505"/>
      <c r="I28" s="505"/>
      <c r="J28" s="505"/>
      <c r="K28" s="505"/>
      <c r="L28" s="505"/>
      <c r="M28" s="505"/>
      <c r="N28" s="505"/>
      <c r="O28" s="505"/>
      <c r="P28" s="505"/>
      <c r="Q28" s="505"/>
      <c r="R28" s="505"/>
      <c r="S28" s="505"/>
      <c r="T28" s="465"/>
      <c r="V28" s="78" t="s">
        <v>5</v>
      </c>
      <c r="W28" s="78" t="s">
        <v>76</v>
      </c>
      <c r="X28" s="78" t="s">
        <v>5</v>
      </c>
      <c r="Y28" s="465"/>
    </row>
    <row r="29" spans="2:28" ht="24.75" customHeight="1">
      <c r="B29" s="443"/>
      <c r="C29" s="498"/>
      <c r="D29" s="337"/>
      <c r="E29" s="501"/>
      <c r="F29" s="441" t="s">
        <v>108</v>
      </c>
      <c r="G29" s="505" t="s">
        <v>856</v>
      </c>
      <c r="H29" s="505"/>
      <c r="I29" s="505"/>
      <c r="J29" s="505"/>
      <c r="K29" s="505"/>
      <c r="L29" s="505"/>
      <c r="M29" s="505"/>
      <c r="N29" s="505"/>
      <c r="O29" s="505"/>
      <c r="P29" s="505"/>
      <c r="Q29" s="505"/>
      <c r="R29" s="505"/>
      <c r="S29" s="505"/>
      <c r="T29" s="465"/>
      <c r="V29" s="78" t="s">
        <v>5</v>
      </c>
      <c r="W29" s="78" t="s">
        <v>76</v>
      </c>
      <c r="X29" s="78" t="s">
        <v>5</v>
      </c>
      <c r="Y29" s="465"/>
    </row>
    <row r="30" spans="2:28" ht="45" customHeight="1">
      <c r="B30" s="443"/>
      <c r="C30" s="498"/>
      <c r="D30" s="337"/>
      <c r="E30" s="501"/>
      <c r="F30" s="441" t="s">
        <v>250</v>
      </c>
      <c r="G30" s="504" t="s">
        <v>854</v>
      </c>
      <c r="H30" s="504"/>
      <c r="I30" s="504"/>
      <c r="J30" s="504"/>
      <c r="K30" s="504"/>
      <c r="L30" s="504"/>
      <c r="M30" s="504"/>
      <c r="N30" s="504"/>
      <c r="O30" s="504"/>
      <c r="P30" s="504"/>
      <c r="Q30" s="504"/>
      <c r="R30" s="504"/>
      <c r="S30" s="504"/>
      <c r="T30" s="506"/>
      <c r="V30" s="78" t="s">
        <v>5</v>
      </c>
      <c r="W30" s="78" t="s">
        <v>76</v>
      </c>
      <c r="X30" s="78" t="s">
        <v>5</v>
      </c>
      <c r="Y30" s="465"/>
    </row>
    <row r="31" spans="2:28" ht="40.5" customHeight="1">
      <c r="B31" s="443"/>
      <c r="C31" s="498"/>
      <c r="D31" s="337"/>
      <c r="E31" s="501"/>
      <c r="F31" s="441" t="s">
        <v>568</v>
      </c>
      <c r="G31" s="504" t="s">
        <v>675</v>
      </c>
      <c r="H31" s="504"/>
      <c r="I31" s="504"/>
      <c r="J31" s="504"/>
      <c r="K31" s="504"/>
      <c r="L31" s="504"/>
      <c r="M31" s="504"/>
      <c r="N31" s="504"/>
      <c r="O31" s="504"/>
      <c r="P31" s="504"/>
      <c r="Q31" s="504"/>
      <c r="R31" s="504"/>
      <c r="S31" s="504"/>
      <c r="T31" s="506"/>
      <c r="V31" s="78" t="s">
        <v>5</v>
      </c>
      <c r="W31" s="78" t="s">
        <v>76</v>
      </c>
      <c r="X31" s="78" t="s">
        <v>5</v>
      </c>
      <c r="Y31" s="465"/>
    </row>
    <row r="32" spans="2:28" ht="41.25" customHeight="1">
      <c r="B32" s="443"/>
      <c r="C32" s="498"/>
      <c r="D32" s="337"/>
      <c r="E32" s="501"/>
      <c r="F32" s="441" t="s">
        <v>243</v>
      </c>
      <c r="G32" s="504" t="s">
        <v>719</v>
      </c>
      <c r="H32" s="504"/>
      <c r="I32" s="504"/>
      <c r="J32" s="504"/>
      <c r="K32" s="504"/>
      <c r="L32" s="504"/>
      <c r="M32" s="504"/>
      <c r="N32" s="504"/>
      <c r="O32" s="504"/>
      <c r="P32" s="504"/>
      <c r="Q32" s="504"/>
      <c r="R32" s="504"/>
      <c r="S32" s="504"/>
      <c r="T32" s="506"/>
      <c r="V32" s="78" t="s">
        <v>5</v>
      </c>
      <c r="W32" s="78" t="s">
        <v>76</v>
      </c>
      <c r="X32" s="78" t="s">
        <v>5</v>
      </c>
      <c r="Y32" s="465"/>
      <c r="Z32" s="476"/>
      <c r="AA32" s="476"/>
      <c r="AB32" s="476"/>
    </row>
    <row r="33" spans="2:28" ht="45" customHeight="1">
      <c r="B33" s="443"/>
      <c r="C33" s="499"/>
      <c r="D33" s="500"/>
      <c r="E33" s="502"/>
      <c r="F33" s="441" t="s">
        <v>849</v>
      </c>
      <c r="G33" s="504" t="s">
        <v>852</v>
      </c>
      <c r="H33" s="504"/>
      <c r="I33" s="504"/>
      <c r="J33" s="504"/>
      <c r="K33" s="504"/>
      <c r="L33" s="504"/>
      <c r="M33" s="504"/>
      <c r="N33" s="504"/>
      <c r="O33" s="504"/>
      <c r="P33" s="504"/>
      <c r="Q33" s="504"/>
      <c r="R33" s="504"/>
      <c r="S33" s="504"/>
      <c r="T33" s="506"/>
      <c r="V33" s="78" t="s">
        <v>5</v>
      </c>
      <c r="W33" s="78" t="s">
        <v>76</v>
      </c>
      <c r="X33" s="78" t="s">
        <v>5</v>
      </c>
      <c r="Y33" s="465"/>
      <c r="Z33" s="476"/>
      <c r="AA33" s="476"/>
      <c r="AB33" s="476"/>
    </row>
    <row r="34" spans="2:28" ht="17.25" customHeight="1">
      <c r="B34" s="288"/>
      <c r="C34" s="395"/>
      <c r="D34" s="395"/>
      <c r="E34" s="395"/>
      <c r="F34" s="395"/>
      <c r="G34" s="395"/>
      <c r="H34" s="395"/>
      <c r="I34" s="395"/>
      <c r="J34" s="395"/>
      <c r="K34" s="395"/>
      <c r="L34" s="395"/>
      <c r="M34" s="395"/>
      <c r="N34" s="395"/>
      <c r="O34" s="395"/>
      <c r="P34" s="395"/>
      <c r="Q34" s="395"/>
      <c r="R34" s="395"/>
      <c r="S34" s="395"/>
      <c r="T34" s="280"/>
      <c r="U34" s="395"/>
      <c r="V34" s="395"/>
      <c r="W34" s="395"/>
      <c r="X34" s="395"/>
      <c r="Y34" s="280"/>
    </row>
    <row r="36" spans="2:28">
      <c r="B36" s="77" t="s">
        <v>267</v>
      </c>
    </row>
    <row r="37" spans="2:28">
      <c r="B37" s="77" t="s">
        <v>279</v>
      </c>
      <c r="K37" s="476"/>
      <c r="L37" s="476"/>
      <c r="M37" s="476"/>
      <c r="N37" s="476"/>
      <c r="O37" s="476"/>
      <c r="P37" s="476"/>
      <c r="Q37" s="476"/>
      <c r="R37" s="476"/>
      <c r="S37" s="476"/>
      <c r="T37" s="476"/>
      <c r="U37" s="476"/>
      <c r="V37" s="476"/>
      <c r="W37" s="476"/>
      <c r="X37" s="476"/>
      <c r="Y37" s="476"/>
    </row>
    <row r="122" spans="3:7">
      <c r="C122" s="395"/>
      <c r="D122" s="395"/>
      <c r="E122" s="395"/>
      <c r="F122" s="395"/>
      <c r="G122" s="395"/>
    </row>
    <row r="123" spans="3:7">
      <c r="C123" s="447"/>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2"/>
  <dataValidations count="1">
    <dataValidation type="list" allowBlank="1" showDropDown="0" showInputMessage="1" showErrorMessage="1" sqref="X28:X33 V16:V19 G8:G11 Q8 L8 X21:X26 X16:X19 V28:V33 V21:V26">
      <formula1>"□,■"</formula1>
    </dataValidation>
  </dataValidations>
  <printOptions horizontalCentered="1"/>
  <pageMargins left="0.70866141732283461" right="0.70866141732283461" top="0.74803149606299213" bottom="0.74803149606299213" header="0.31496062992125984" footer="0.31496062992125984"/>
  <pageSetup paperSize="9" scale="77" fitToWidth="1" fitToHeight="1" orientation="portrait" usePrinterDefaults="1" r:id="rId1"/>
  <headerFooter>
    <oddHeader>&amp;R&amp;A</oddHeader>
  </headerFooter>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AEAEA"/>
  </sheetPr>
  <dimension ref="B2:AF121"/>
  <sheetViews>
    <sheetView view="pageBreakPreview" zoomScaleSheetLayoutView="100" workbookViewId="0"/>
  </sheetViews>
  <sheetFormatPr defaultColWidth="4" defaultRowHeight="13.5"/>
  <cols>
    <col min="1" max="1" width="5" style="77" customWidth="1"/>
    <col min="2" max="2" width="2.375" style="77" customWidth="1"/>
    <col min="3" max="3" width="2.75" style="77" customWidth="1"/>
    <col min="4" max="6" width="5" style="77" customWidth="1"/>
    <col min="7" max="8" width="4" style="77"/>
    <col min="9" max="17" width="4.83203125" style="77" customWidth="1"/>
    <col min="18" max="22" width="6.33203125" style="77" customWidth="1"/>
    <col min="23" max="23" width="5.6640625" style="77" customWidth="1"/>
    <col min="24" max="24" width="0.875" style="77" customWidth="1"/>
    <col min="25" max="25" width="2.375" style="77" customWidth="1"/>
    <col min="26" max="28" width="5.5" style="77" customWidth="1"/>
    <col min="29" max="29" width="2.375" style="77" customWidth="1"/>
    <col min="30" max="30" width="1.5" style="77" customWidth="1"/>
    <col min="31" max="16384" width="4" style="77"/>
  </cols>
  <sheetData>
    <row r="2" spans="2:32">
      <c r="B2" s="77" t="s">
        <v>900</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4" spans="2:32">
      <c r="B4" s="78" t="s">
        <v>860</v>
      </c>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6" spans="2:32" ht="23.25" customHeight="1">
      <c r="B6" s="441" t="s">
        <v>333</v>
      </c>
      <c r="C6" s="441"/>
      <c r="D6" s="441"/>
      <c r="E6" s="441"/>
      <c r="F6" s="441"/>
      <c r="G6" s="191"/>
      <c r="H6" s="193"/>
      <c r="I6" s="193"/>
      <c r="J6" s="193"/>
      <c r="K6" s="193"/>
      <c r="L6" s="193"/>
      <c r="M6" s="193"/>
      <c r="N6" s="193"/>
      <c r="O6" s="193"/>
      <c r="P6" s="193"/>
      <c r="Q6" s="193"/>
      <c r="R6" s="193"/>
      <c r="S6" s="193"/>
      <c r="T6" s="193"/>
      <c r="U6" s="193"/>
      <c r="V6" s="193"/>
      <c r="W6" s="193"/>
      <c r="X6" s="193"/>
      <c r="Y6" s="193"/>
      <c r="Z6" s="193"/>
      <c r="AA6" s="193"/>
      <c r="AB6" s="193"/>
      <c r="AC6" s="494"/>
    </row>
    <row r="7" spans="2:32" ht="23.25" customHeight="1">
      <c r="B7" s="507" t="s">
        <v>275</v>
      </c>
      <c r="C7" s="507"/>
      <c r="D7" s="507"/>
      <c r="E7" s="507"/>
      <c r="F7" s="507"/>
      <c r="G7" s="179" t="s">
        <v>5</v>
      </c>
      <c r="H7" s="338" t="s">
        <v>443</v>
      </c>
      <c r="I7" s="338"/>
      <c r="J7" s="338"/>
      <c r="K7" s="338"/>
      <c r="L7" s="179" t="s">
        <v>5</v>
      </c>
      <c r="M7" s="338" t="s">
        <v>332</v>
      </c>
      <c r="N7" s="338"/>
      <c r="O7" s="338"/>
      <c r="P7" s="338"/>
      <c r="Q7" s="179" t="s">
        <v>5</v>
      </c>
      <c r="R7" s="338" t="s">
        <v>444</v>
      </c>
      <c r="S7" s="338"/>
      <c r="T7" s="338"/>
      <c r="U7" s="338"/>
      <c r="V7" s="338"/>
      <c r="W7" s="338"/>
      <c r="X7" s="338"/>
      <c r="Y7" s="338"/>
      <c r="Z7" s="338"/>
      <c r="AA7" s="447"/>
      <c r="AB7" s="447"/>
      <c r="AC7" s="279"/>
    </row>
    <row r="8" spans="2:32" ht="20.100000000000001" customHeight="1">
      <c r="B8" s="173" t="s">
        <v>142</v>
      </c>
      <c r="C8" s="179"/>
      <c r="D8" s="179"/>
      <c r="E8" s="179"/>
      <c r="F8" s="198"/>
      <c r="G8" s="179" t="s">
        <v>5</v>
      </c>
      <c r="H8" s="193" t="s">
        <v>144</v>
      </c>
      <c r="I8" s="193"/>
      <c r="J8" s="193"/>
      <c r="K8" s="193"/>
      <c r="L8" s="193"/>
      <c r="M8" s="193"/>
      <c r="N8" s="193"/>
      <c r="O8" s="193"/>
      <c r="P8" s="193"/>
      <c r="Q8" s="193"/>
      <c r="R8" s="179" t="s">
        <v>5</v>
      </c>
      <c r="S8" s="193" t="s">
        <v>866</v>
      </c>
      <c r="T8" s="193"/>
      <c r="U8" s="193"/>
      <c r="V8" s="193"/>
      <c r="W8" s="193"/>
      <c r="X8" s="193"/>
      <c r="Y8" s="193"/>
      <c r="Z8" s="193"/>
      <c r="AA8" s="193"/>
      <c r="AB8" s="193"/>
      <c r="AC8" s="494"/>
    </row>
    <row r="10" spans="2:32">
      <c r="B10" s="287"/>
      <c r="C10" s="447"/>
      <c r="D10" s="447"/>
      <c r="E10" s="447"/>
      <c r="F10" s="447"/>
      <c r="G10" s="447"/>
      <c r="H10" s="447"/>
      <c r="I10" s="447"/>
      <c r="J10" s="447"/>
      <c r="K10" s="447"/>
      <c r="L10" s="447"/>
      <c r="M10" s="447"/>
      <c r="N10" s="447"/>
      <c r="O10" s="447"/>
      <c r="P10" s="447"/>
      <c r="Q10" s="447"/>
      <c r="R10" s="447"/>
      <c r="S10" s="447"/>
      <c r="T10" s="447"/>
      <c r="U10" s="447"/>
      <c r="V10" s="447"/>
      <c r="W10" s="447"/>
      <c r="X10" s="279"/>
      <c r="Y10" s="447"/>
      <c r="Z10" s="447"/>
      <c r="AA10" s="447"/>
      <c r="AB10" s="447"/>
      <c r="AC10" s="279"/>
      <c r="AD10" s="476"/>
      <c r="AE10" s="476"/>
      <c r="AF10" s="476"/>
    </row>
    <row r="11" spans="2:32" ht="20.25" customHeight="1">
      <c r="B11" s="443" t="s">
        <v>861</v>
      </c>
      <c r="X11" s="464"/>
      <c r="Z11" s="461" t="s">
        <v>445</v>
      </c>
      <c r="AA11" s="461" t="s">
        <v>76</v>
      </c>
      <c r="AB11" s="461" t="s">
        <v>446</v>
      </c>
      <c r="AC11" s="464"/>
      <c r="AD11" s="476"/>
      <c r="AE11" s="476"/>
      <c r="AF11" s="476"/>
    </row>
    <row r="12" spans="2:32">
      <c r="B12" s="443"/>
      <c r="X12" s="464"/>
      <c r="AC12" s="464"/>
      <c r="AD12" s="476"/>
      <c r="AE12" s="476"/>
      <c r="AF12" s="476"/>
    </row>
    <row r="13" spans="2:32" ht="68.25" customHeight="1">
      <c r="B13" s="443"/>
      <c r="C13" s="173">
        <v>1</v>
      </c>
      <c r="D13" s="102" t="s">
        <v>862</v>
      </c>
      <c r="E13" s="102"/>
      <c r="F13" s="130"/>
      <c r="G13" s="106" t="s">
        <v>151</v>
      </c>
      <c r="H13" s="106"/>
      <c r="I13" s="106"/>
      <c r="J13" s="106"/>
      <c r="K13" s="106"/>
      <c r="L13" s="106"/>
      <c r="M13" s="106"/>
      <c r="N13" s="106"/>
      <c r="O13" s="106"/>
      <c r="P13" s="106"/>
      <c r="Q13" s="106"/>
      <c r="R13" s="106"/>
      <c r="S13" s="106"/>
      <c r="T13" s="106"/>
      <c r="U13" s="106"/>
      <c r="V13" s="106"/>
      <c r="W13" s="135"/>
      <c r="X13" s="464"/>
      <c r="Z13" s="78" t="s">
        <v>5</v>
      </c>
      <c r="AA13" s="78" t="s">
        <v>76</v>
      </c>
      <c r="AB13" s="78" t="s">
        <v>5</v>
      </c>
      <c r="AC13" s="465"/>
    </row>
    <row r="14" spans="2:32">
      <c r="B14" s="443"/>
      <c r="X14" s="464"/>
      <c r="Z14" s="78"/>
      <c r="AA14" s="78"/>
      <c r="AB14" s="78"/>
      <c r="AC14" s="503"/>
    </row>
    <row r="15" spans="2:32" ht="47.25" customHeight="1">
      <c r="B15" s="443"/>
      <c r="C15" s="173">
        <v>2</v>
      </c>
      <c r="D15" s="102" t="s">
        <v>863</v>
      </c>
      <c r="E15" s="102"/>
      <c r="F15" s="130"/>
      <c r="G15" s="92" t="s">
        <v>255</v>
      </c>
      <c r="H15" s="106"/>
      <c r="I15" s="106"/>
      <c r="J15" s="106"/>
      <c r="K15" s="106"/>
      <c r="L15" s="106"/>
      <c r="M15" s="106"/>
      <c r="N15" s="106"/>
      <c r="O15" s="106"/>
      <c r="P15" s="106"/>
      <c r="Q15" s="106"/>
      <c r="R15" s="106"/>
      <c r="S15" s="106"/>
      <c r="T15" s="106"/>
      <c r="U15" s="106"/>
      <c r="V15" s="106"/>
      <c r="W15" s="135"/>
      <c r="X15" s="464"/>
      <c r="Z15" s="78" t="s">
        <v>5</v>
      </c>
      <c r="AA15" s="78" t="s">
        <v>76</v>
      </c>
      <c r="AB15" s="78" t="s">
        <v>5</v>
      </c>
      <c r="AC15" s="465"/>
    </row>
    <row r="16" spans="2:32">
      <c r="B16" s="443"/>
      <c r="X16" s="464"/>
      <c r="Z16" s="78"/>
      <c r="AA16" s="78"/>
      <c r="AB16" s="78"/>
      <c r="AC16" s="503"/>
    </row>
    <row r="17" spans="2:32" ht="32.25" customHeight="1">
      <c r="B17" s="443"/>
      <c r="C17" s="203">
        <v>3</v>
      </c>
      <c r="D17" s="151" t="s">
        <v>864</v>
      </c>
      <c r="E17" s="151"/>
      <c r="F17" s="212"/>
      <c r="G17" s="508" t="s">
        <v>794</v>
      </c>
      <c r="H17" s="513"/>
      <c r="I17" s="513"/>
      <c r="J17" s="513"/>
      <c r="K17" s="513"/>
      <c r="L17" s="513"/>
      <c r="M17" s="513"/>
      <c r="N17" s="513"/>
      <c r="O17" s="513"/>
      <c r="P17" s="513"/>
      <c r="Q17" s="513"/>
      <c r="R17" s="513"/>
      <c r="S17" s="513"/>
      <c r="T17" s="513"/>
      <c r="U17" s="513"/>
      <c r="V17" s="513"/>
      <c r="W17" s="515"/>
      <c r="X17" s="464"/>
      <c r="Z17" s="462"/>
      <c r="AA17" s="78"/>
      <c r="AB17" s="462"/>
      <c r="AC17" s="465"/>
    </row>
    <row r="18" spans="2:32" ht="17.25" customHeight="1">
      <c r="B18" s="443"/>
      <c r="C18" s="498"/>
      <c r="D18" s="337"/>
      <c r="E18" s="337"/>
      <c r="F18" s="501"/>
      <c r="G18" s="509" t="s">
        <v>398</v>
      </c>
      <c r="H18" s="76"/>
      <c r="I18" s="76"/>
      <c r="J18" s="76"/>
      <c r="K18" s="76"/>
      <c r="L18" s="76"/>
      <c r="M18" s="76"/>
      <c r="N18" s="76"/>
      <c r="O18" s="76"/>
      <c r="P18" s="76"/>
      <c r="Q18" s="76"/>
      <c r="R18" s="76"/>
      <c r="S18" s="76"/>
      <c r="T18" s="76"/>
      <c r="U18" s="76"/>
      <c r="V18" s="76"/>
      <c r="W18" s="465"/>
      <c r="X18" s="464"/>
      <c r="Z18" s="78" t="s">
        <v>5</v>
      </c>
      <c r="AA18" s="78" t="s">
        <v>76</v>
      </c>
      <c r="AB18" s="78" t="s">
        <v>5</v>
      </c>
      <c r="AC18" s="465"/>
    </row>
    <row r="19" spans="2:32" ht="17.25" customHeight="1">
      <c r="B19" s="443"/>
      <c r="C19" s="498"/>
      <c r="D19" s="337"/>
      <c r="E19" s="337"/>
      <c r="F19" s="501"/>
      <c r="G19" s="443"/>
      <c r="W19" s="464"/>
      <c r="X19" s="464"/>
      <c r="Z19" s="462"/>
      <c r="AA19" s="78"/>
      <c r="AB19" s="462"/>
      <c r="AC19" s="465"/>
    </row>
    <row r="20" spans="2:32" ht="30" customHeight="1">
      <c r="B20" s="443"/>
      <c r="C20" s="498"/>
      <c r="D20" s="337"/>
      <c r="E20" s="337"/>
      <c r="F20" s="501"/>
      <c r="G20" s="510" t="s">
        <v>865</v>
      </c>
      <c r="H20" s="514"/>
      <c r="I20" s="514"/>
      <c r="J20" s="514"/>
      <c r="K20" s="514"/>
      <c r="L20" s="514"/>
      <c r="M20" s="514"/>
      <c r="N20" s="514"/>
      <c r="O20" s="514"/>
      <c r="P20" s="514"/>
      <c r="Q20" s="514"/>
      <c r="R20" s="514"/>
      <c r="S20" s="514"/>
      <c r="T20" s="514"/>
      <c r="U20" s="514"/>
      <c r="V20" s="514"/>
      <c r="W20" s="516"/>
      <c r="X20" s="464"/>
      <c r="Z20" s="462"/>
      <c r="AA20" s="78"/>
      <c r="AB20" s="462"/>
      <c r="AC20" s="465"/>
    </row>
    <row r="21" spans="2:32" ht="17.25" customHeight="1">
      <c r="B21" s="443"/>
      <c r="C21" s="498"/>
      <c r="D21" s="337"/>
      <c r="E21" s="337"/>
      <c r="F21" s="501"/>
      <c r="G21" s="509" t="s">
        <v>375</v>
      </c>
      <c r="H21" s="76"/>
      <c r="I21" s="76"/>
      <c r="J21" s="76"/>
      <c r="K21" s="76"/>
      <c r="L21" s="76"/>
      <c r="M21" s="76"/>
      <c r="N21" s="76"/>
      <c r="O21" s="76"/>
      <c r="P21" s="76"/>
      <c r="Q21" s="76"/>
      <c r="R21" s="76"/>
      <c r="S21" s="76"/>
      <c r="T21" s="76"/>
      <c r="U21" s="76"/>
      <c r="V21" s="76"/>
      <c r="W21" s="465"/>
      <c r="X21" s="464"/>
      <c r="Z21" s="78" t="s">
        <v>5</v>
      </c>
      <c r="AA21" s="78" t="s">
        <v>76</v>
      </c>
      <c r="AB21" s="78" t="s">
        <v>5</v>
      </c>
      <c r="AC21" s="465"/>
    </row>
    <row r="22" spans="2:32" ht="17.25" customHeight="1">
      <c r="B22" s="443"/>
      <c r="C22" s="498"/>
      <c r="D22" s="337"/>
      <c r="E22" s="337"/>
      <c r="F22" s="501"/>
      <c r="G22" s="443"/>
      <c r="H22" s="191" t="s">
        <v>183</v>
      </c>
      <c r="I22" s="193" t="s">
        <v>436</v>
      </c>
      <c r="J22" s="193"/>
      <c r="K22" s="193"/>
      <c r="L22" s="193"/>
      <c r="M22" s="193"/>
      <c r="N22" s="193"/>
      <c r="O22" s="193"/>
      <c r="P22" s="193"/>
      <c r="Q22" s="193"/>
      <c r="R22" s="193"/>
      <c r="S22" s="193"/>
      <c r="T22" s="173"/>
      <c r="U22" s="198"/>
      <c r="V22" s="494" t="s">
        <v>192</v>
      </c>
      <c r="X22" s="511"/>
      <c r="Z22" s="462"/>
      <c r="AA22" s="78"/>
      <c r="AB22" s="462"/>
      <c r="AC22" s="465"/>
    </row>
    <row r="23" spans="2:32" ht="42" customHeight="1">
      <c r="B23" s="443"/>
      <c r="C23" s="498"/>
      <c r="D23" s="337"/>
      <c r="E23" s="337"/>
      <c r="F23" s="501"/>
      <c r="G23" s="511"/>
      <c r="H23" s="191" t="s">
        <v>108</v>
      </c>
      <c r="I23" s="106" t="s">
        <v>211</v>
      </c>
      <c r="J23" s="106"/>
      <c r="K23" s="106"/>
      <c r="L23" s="106"/>
      <c r="M23" s="106"/>
      <c r="N23" s="106"/>
      <c r="O23" s="106"/>
      <c r="P23" s="106"/>
      <c r="Q23" s="106"/>
      <c r="R23" s="106"/>
      <c r="S23" s="135"/>
      <c r="T23" s="173"/>
      <c r="U23" s="198"/>
      <c r="V23" s="494" t="s">
        <v>192</v>
      </c>
      <c r="X23" s="511"/>
      <c r="Z23" s="462"/>
      <c r="AA23" s="78"/>
      <c r="AB23" s="462"/>
      <c r="AC23" s="465"/>
    </row>
    <row r="24" spans="2:32" ht="17.25" customHeight="1">
      <c r="B24" s="443"/>
      <c r="C24" s="498"/>
      <c r="D24" s="337"/>
      <c r="E24" s="337"/>
      <c r="F24" s="501"/>
      <c r="G24" s="443"/>
      <c r="W24" s="464"/>
      <c r="X24" s="464"/>
      <c r="Z24" s="76"/>
      <c r="AA24" s="76"/>
      <c r="AB24" s="76"/>
      <c r="AC24" s="465"/>
    </row>
    <row r="25" spans="2:32" ht="17.25" customHeight="1">
      <c r="B25" s="443"/>
      <c r="C25" s="498"/>
      <c r="D25" s="337"/>
      <c r="E25" s="337"/>
      <c r="F25" s="501"/>
      <c r="G25" s="509" t="s">
        <v>339</v>
      </c>
      <c r="H25" s="76"/>
      <c r="I25" s="76"/>
      <c r="J25" s="76"/>
      <c r="K25" s="76"/>
      <c r="L25" s="76"/>
      <c r="M25" s="76"/>
      <c r="N25" s="76"/>
      <c r="O25" s="76"/>
      <c r="P25" s="76"/>
      <c r="Q25" s="76"/>
      <c r="R25" s="76"/>
      <c r="S25" s="76"/>
      <c r="T25" s="76"/>
      <c r="U25" s="76"/>
      <c r="V25" s="76"/>
      <c r="W25" s="465"/>
      <c r="X25" s="465"/>
      <c r="Z25" s="78" t="s">
        <v>5</v>
      </c>
      <c r="AA25" s="78" t="s">
        <v>76</v>
      </c>
      <c r="AB25" s="78" t="s">
        <v>5</v>
      </c>
      <c r="AC25" s="465"/>
    </row>
    <row r="26" spans="2:32" ht="17.25" customHeight="1">
      <c r="B26" s="443"/>
      <c r="C26" s="499"/>
      <c r="D26" s="500"/>
      <c r="E26" s="500"/>
      <c r="F26" s="502"/>
      <c r="G26" s="512"/>
      <c r="H26" s="349"/>
      <c r="I26" s="349"/>
      <c r="J26" s="395"/>
      <c r="K26" s="395"/>
      <c r="L26" s="395"/>
      <c r="M26" s="395"/>
      <c r="N26" s="395"/>
      <c r="O26" s="395"/>
      <c r="P26" s="395"/>
      <c r="Q26" s="395"/>
      <c r="R26" s="395"/>
      <c r="S26" s="395"/>
      <c r="T26" s="395"/>
      <c r="U26" s="395"/>
      <c r="V26" s="395"/>
      <c r="W26" s="280"/>
      <c r="X26" s="464"/>
      <c r="Z26" s="462"/>
      <c r="AA26" s="78"/>
      <c r="AB26" s="462"/>
      <c r="AC26" s="465"/>
    </row>
    <row r="27" spans="2:32" ht="17.25" customHeight="1">
      <c r="B27" s="443"/>
      <c r="D27" s="272"/>
      <c r="E27" s="272"/>
      <c r="F27" s="272"/>
      <c r="X27" s="464"/>
      <c r="Z27" s="462"/>
      <c r="AA27" s="78"/>
      <c r="AB27" s="462"/>
      <c r="AC27" s="465"/>
    </row>
    <row r="28" spans="2:32">
      <c r="B28" s="288"/>
      <c r="C28" s="395"/>
      <c r="D28" s="395"/>
      <c r="E28" s="395"/>
      <c r="F28" s="395"/>
      <c r="G28" s="395"/>
      <c r="H28" s="395"/>
      <c r="I28" s="395"/>
      <c r="J28" s="395"/>
      <c r="K28" s="395"/>
      <c r="L28" s="395"/>
      <c r="M28" s="395"/>
      <c r="N28" s="395"/>
      <c r="O28" s="395"/>
      <c r="P28" s="395"/>
      <c r="Q28" s="395"/>
      <c r="R28" s="395"/>
      <c r="S28" s="395"/>
      <c r="T28" s="395"/>
      <c r="U28" s="395"/>
      <c r="V28" s="395"/>
      <c r="W28" s="395"/>
      <c r="X28" s="280"/>
      <c r="Y28" s="395"/>
      <c r="Z28" s="395"/>
      <c r="AA28" s="395"/>
      <c r="AB28" s="395"/>
      <c r="AC28" s="280"/>
    </row>
    <row r="29" spans="2:32" ht="7.5" customHeight="1">
      <c r="Z29" s="76"/>
      <c r="AA29" s="76"/>
      <c r="AB29" s="76"/>
      <c r="AC29" s="76"/>
    </row>
    <row r="30" spans="2:32" ht="17.25" customHeight="1">
      <c r="B30" s="77" t="s">
        <v>267</v>
      </c>
    </row>
    <row r="31" spans="2:32" ht="17.25" customHeight="1">
      <c r="B31" s="77" t="s">
        <v>279</v>
      </c>
      <c r="K31" s="476"/>
      <c r="L31" s="476"/>
      <c r="M31" s="476"/>
      <c r="N31" s="476"/>
      <c r="O31" s="476"/>
      <c r="P31" s="476"/>
      <c r="Q31" s="476"/>
      <c r="R31" s="476"/>
      <c r="S31" s="476"/>
      <c r="T31" s="476"/>
      <c r="U31" s="476"/>
      <c r="V31" s="476"/>
      <c r="W31" s="476"/>
      <c r="X31" s="476"/>
      <c r="Y31" s="476"/>
      <c r="Z31" s="476"/>
      <c r="AA31" s="476"/>
      <c r="AB31" s="476"/>
      <c r="AC31" s="476"/>
      <c r="AD31" s="476"/>
      <c r="AE31" s="476"/>
      <c r="AF31" s="476"/>
    </row>
    <row r="120" spans="3:7">
      <c r="C120" s="395"/>
      <c r="D120" s="395"/>
      <c r="E120" s="395"/>
      <c r="F120" s="395"/>
      <c r="G120" s="395"/>
    </row>
    <row r="121" spans="3:7">
      <c r="C121" s="447"/>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12"/>
  <dataValidations count="1">
    <dataValidation type="list" allowBlank="1" showDropDown="0"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83" fitToWidth="1" fitToHeight="1"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はじめに</vt:lpstr>
      <vt:lpstr>（別紙１）届出書</vt:lpstr>
      <vt:lpstr>（別紙２）体制一覧</vt:lpstr>
      <vt:lpstr>別紙３</vt:lpstr>
      <vt:lpstr>別紙４</vt:lpstr>
      <vt:lpstr>別紙５</vt:lpstr>
      <vt:lpstr>別紙６</vt:lpstr>
      <vt:lpstr>別紙7</vt:lpstr>
      <vt:lpstr>別紙８</vt:lpstr>
      <vt:lpstr>別紙10</vt:lpstr>
      <vt:lpstr>別紙11</vt:lpstr>
      <vt:lpstr>別紙11-1　サービス提供体制強化加算に関する計算書</vt:lpstr>
      <vt:lpstr>別紙11-2　サービス提供体制強化加算に関する勤続年数</vt:lpstr>
      <vt:lpstr>別紙12</vt:lpstr>
      <vt:lpstr>参考様式９の記入方法</vt:lpstr>
      <vt:lpstr>参考様式９</vt:lpstr>
      <vt:lpstr>【記載例】参考様式９</vt:lpstr>
      <vt:lpstr>(参考様式９関係)シフト記号表（勤務時間帯）</vt:lpstr>
      <vt:lpstr>(参考様式９関係)【記載例】シフト記号表</vt:lpstr>
      <vt:lpstr>(参考様式9関係)プルダウン・リスト</vt:lpstr>
      <vt:lpstr>（参考様式９）(旧)勤務形態一覧表</vt:lpstr>
      <vt:lpstr>（参考様式９）(旧)勤務形態一覧表（例）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牧　聖也</cp:lastModifiedBy>
  <cp:lastPrinted>2021-04-19T08:06:07Z</cp:lastPrinted>
  <dcterms:created xsi:type="dcterms:W3CDTF">2022-03-30T06:31:47Z</dcterms:created>
  <dcterms:modified xsi:type="dcterms:W3CDTF">2024-04-10T07:35:23Z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2024-04-10T07:35:23Z</vt:filetime>
  </property>
</Properties>
</file>