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はじめに" sheetId="12" r:id="rId1"/>
    <sheet name="別紙1" sheetId="23" r:id="rId2"/>
    <sheet name="別紙2" sheetId="1" r:id="rId3"/>
    <sheet name="別紙3" sheetId="4" r:id="rId4"/>
    <sheet name="別紙4" sheetId="19" r:id="rId5"/>
    <sheet name="別紙5" sheetId="2" r:id="rId6"/>
    <sheet name="別紙6" sheetId="13" r:id="rId7"/>
    <sheet name="別紙7" sheetId="6" r:id="rId8"/>
    <sheet name="別紙7－1" sheetId="20" r:id="rId9"/>
    <sheet name="別紙8" sheetId="3" r:id="rId10"/>
    <sheet name="別紙9" sheetId="7" r:id="rId11"/>
    <sheet name="別紙11" sheetId="21" r:id="rId12"/>
    <sheet name="別紙12" sheetId="22" r:id="rId13"/>
    <sheet name="別紙13" sheetId="5" r:id="rId14"/>
    <sheet name="別紙13-1　サービス提供体制強化加算に関する計算書" sheetId="8" r:id="rId15"/>
    <sheet name="別紙13-2　サービス提供体制強化加算に関する勤続年数" sheetId="25" r:id="rId16"/>
    <sheet name="【記入方法】参考様式10" sheetId="16" r:id="rId17"/>
    <sheet name="参考様式10" sheetId="9" r:id="rId18"/>
    <sheet name="【シフト記号表】参考様式10" sheetId="15" r:id="rId19"/>
    <sheet name="【記載例】参考様式10" sheetId="10" r:id="rId20"/>
    <sheet name="【記載例】シフト記号表　参考様式10" sheetId="14" r:id="rId21"/>
    <sheet name="【プルダウン・リスト】参考様式10関係" sheetId="17" r:id="rId22"/>
    <sheet name="(参考様式10)【旧】勤務形態一覧表" sheetId="11" r:id="rId23"/>
    <sheet name="(参考様式10)記入例【旧】勤務形態一覧表" sheetId="18" r:id="rId24"/>
  </sheets>
  <definedNames>
    <definedName name="【記載例】シフト記号">'【記載例】シフト記号表　参考様式10'!$C$6:$C$47</definedName>
    <definedName name="【記載例】シフト記号" localSheetId="18">'【シフト記号表】参考様式10'!$C$6:$C$47</definedName>
    <definedName name="職種">'【プルダウン・リスト】参考様式10関係'!$C$14:$L$14</definedName>
    <definedName name="シフト記号表">'【シフト記号表】参考様式10'!$C$6:$C$47</definedName>
    <definedName name="管理者">'【プルダウン・リスト】参考様式10関係'!$C$15:$C$23</definedName>
    <definedName name="介護従業者">'【プルダウン・リスト】参考様式10関係'!$D$15:$D$23</definedName>
    <definedName name="計画作成担当者">'【プルダウン・リスト】参考様式10関係'!$E$15:$E$23</definedName>
    <definedName name="Z_918D9391_3166_42FD_8CCC_73DDA136E9AD_.wvu.PrintArea" localSheetId="2" hidden="1">別紙2!$A$1:$AF$6</definedName>
    <definedName name="_xlnm._FilterDatabase" localSheetId="2" hidden="1">#REF!</definedName>
    <definedName name="_xlnm.Print_Area" localSheetId="2">別紙2!$A$1:$AF$104</definedName>
    <definedName name="_xlnm.Print_Area" localSheetId="5">別紙5!$A$1:$Y$59</definedName>
    <definedName name="_xlnm.Print_Area" localSheetId="9">別紙8!$A$1:$AE$68</definedName>
    <definedName name="_xlnm.Print_Area" localSheetId="3">別紙3!$A$1:$O$54</definedName>
    <definedName name="_xlnm.Print_Area" localSheetId="13">別紙13!$A$1:$AE$59</definedName>
    <definedName name="_xlnm.Print_Area" localSheetId="7">別紙7!$A$1:$Y$36</definedName>
    <definedName name="_xlnm.Print_Area" localSheetId="14">'別紙13-1　サービス提供体制強化加算に関する計算書'!$A$1:$I$33</definedName>
    <definedName name="_xlnm.Print_Area" localSheetId="17">参考様式10!$A$1:$BI$75</definedName>
    <definedName name="_xlnm.Print_Titles" localSheetId="17">参考様式10!$1:$20</definedName>
    <definedName name="_xlnm.Print_Area" localSheetId="19">'【記載例】参考様式10'!$A$1:$BI$75</definedName>
    <definedName name="_xlnm.Print_Area" localSheetId="22">'(参考様式10)【旧】勤務形態一覧表'!$A$1:$AK$41</definedName>
    <definedName name="_xlnm.Print_Area" localSheetId="0">はじめに!$A$1:$G$63</definedName>
    <definedName name="_xlnm.Print_Titles" localSheetId="0">はじめに!$5:$5</definedName>
    <definedName name="_xlnm.Print_Area" localSheetId="20">'【記載例】シフト記号表　参考様式10'!$B$1:$AB$52</definedName>
    <definedName name="_xlnm.Print_Area" localSheetId="18">'【シフト記号表】参考様式10'!$B$1:$AB$52</definedName>
    <definedName name="_xlnm.Print_Area" localSheetId="16">'【記入方法】参考様式10'!$B$1:$U$84</definedName>
    <definedName name="_xlnm.Print_Area" localSheetId="23">'(参考様式10)記入例【旧】勤務形態一覧表'!$A$1:$AI$41</definedName>
    <definedName name="_xlnm.Print_Area" localSheetId="4">別紙4!$A$1:$AA$54</definedName>
    <definedName name="_xlnm.Print_Area" localSheetId="8">'別紙7－1'!$A$1:$Y$30</definedName>
    <definedName name="_xlnm.Print_Area" localSheetId="11">別紙11!$A$1:$AI$52</definedName>
    <definedName name="_xlnm.Print_Area" localSheetId="12">別紙12!$A$1:$AB$74</definedName>
    <definedName name="_xlnm.Print_Area" localSheetId="1">別紙1!$A$1:$AO$79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<sst xmlns="http://schemas.openxmlformats.org/spreadsheetml/2006/main" xmlns:r="http://schemas.openxmlformats.org/officeDocument/2006/relationships" count="1044" uniqueCount="1044">
  <si>
    <t>受付番号</t>
  </si>
  <si>
    <t>認知症対応型共同生活介護</t>
    <rPh sb="0" eb="12">
      <t>ニンチショウタイオウガタキョウドウセイカツカイゴ</t>
    </rPh>
    <phoneticPr fontId="39"/>
  </si>
  <si>
    <t>年</t>
    <rPh sb="0" eb="1">
      <t>ネン</t>
    </rPh>
    <phoneticPr fontId="16"/>
  </si>
  <si>
    <t>①　利用者又は入所者の総数　注</t>
    <rPh sb="2" eb="5">
      <t>リヨウシャ</t>
    </rPh>
    <rPh sb="5" eb="6">
      <t>マタ</t>
    </rPh>
    <rPh sb="7" eb="10">
      <t>ニュウショシャ</t>
    </rPh>
    <rPh sb="12" eb="13">
      <t>スウ</t>
    </rPh>
    <rPh sb="14" eb="15">
      <t>チュウ</t>
    </rPh>
    <phoneticPr fontId="16"/>
  </si>
  <si>
    <t>代表者の住所</t>
  </si>
  <si>
    <t>備　　考</t>
    <rPh sb="0" eb="1">
      <t>ソナエ</t>
    </rPh>
    <rPh sb="3" eb="4">
      <t>コウ</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</si>
  <si>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</si>
  <si>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</si>
  <si>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</si>
  <si>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所在地</t>
  </si>
  <si>
    <t>届　出　者</t>
  </si>
  <si>
    <t>下記の者については、以下のとおり当法人にて勤務していることを証明します。</t>
  </si>
  <si>
    <t>認知症対応型通所介護</t>
  </si>
  <si>
    <t>田中　一郎</t>
    <rPh sb="0" eb="2">
      <t>タナカ</t>
    </rPh>
    <rPh sb="3" eb="5">
      <t>イチロウ</t>
    </rPh>
    <phoneticPr fontId="16"/>
  </si>
  <si>
    <t>人</t>
    <rPh sb="0" eb="1">
      <t>ヒト</t>
    </rPh>
    <phoneticPr fontId="16"/>
  </si>
  <si>
    <t>p</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</si>
  <si>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6"/>
  </si>
  <si>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6"/>
  </si>
  <si>
    <t>介護保険事業所番号</t>
  </si>
  <si>
    <t>電話番号</t>
  </si>
  <si>
    <t>サービス提供体制強化加算体制を申請する事業所ごとに作成すること。</t>
  </si>
  <si>
    <t>小規模多機能型居宅介護</t>
    <rPh sb="0" eb="3">
      <t>ショウキボ</t>
    </rPh>
    <rPh sb="3" eb="6">
      <t>タキノウ</t>
    </rPh>
    <rPh sb="6" eb="7">
      <t>ガタ</t>
    </rPh>
    <rPh sb="7" eb="9">
      <t>キョタク</t>
    </rPh>
    <rPh sb="9" eb="11">
      <t>カイゴ</t>
    </rPh>
    <phoneticPr fontId="16"/>
  </si>
  <si>
    <t>7月</t>
  </si>
  <si>
    <t>筑後</t>
    <rPh sb="0" eb="2">
      <t>チクゴ</t>
    </rPh>
    <phoneticPr fontId="16"/>
  </si>
  <si>
    <t>FAX番号</t>
  </si>
  <si>
    <t>主たる事業所の所在地以外の場所で一部実施する場合の出張所等の所在地</t>
  </si>
  <si>
    <t>≪病院、訪問看護ｽﾃｰｼｮﾝ等との連携による場合≫
２４時間連絡体制に係る契約書・協定書（写）</t>
    <rPh sb="28" eb="30">
      <t>ジカン</t>
    </rPh>
    <rPh sb="30" eb="32">
      <t>レンラク</t>
    </rPh>
    <rPh sb="32" eb="34">
      <t>タイセイ</t>
    </rPh>
    <rPh sb="35" eb="36">
      <t>カカ</t>
    </rPh>
    <rPh sb="41" eb="44">
      <t>キョウテイショ</t>
    </rPh>
    <phoneticPr fontId="16"/>
  </si>
  <si>
    <t>令和　　　年　　　月　　　日</t>
  </si>
  <si>
    <t>法人所轄庁</t>
  </si>
  <si>
    <t>（※１）</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</si>
  <si>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6"/>
  </si>
  <si>
    <t>代表者の職・氏名</t>
  </si>
  <si>
    <t>連 絡 先</t>
  </si>
  <si>
    <t>職名</t>
  </si>
  <si>
    <t>　１２：００～２１：００</t>
  </si>
  <si>
    <t>氏名</t>
  </si>
  <si>
    <t>複合型サービス</t>
  </si>
  <si>
    <t>管理者の氏名</t>
  </si>
  <si>
    <t>※２</t>
  </si>
  <si>
    <t>「病院等」は「病院、診療所若しくは指定訪問看護ステーション」を指す。</t>
  </si>
  <si>
    <t>夜間・深夜の勤務時間数</t>
    <rPh sb="0" eb="2">
      <t>ヤカン</t>
    </rPh>
    <rPh sb="3" eb="5">
      <t>シンヤ</t>
    </rPh>
    <rPh sb="6" eb="8">
      <t>キンム</t>
    </rPh>
    <rPh sb="8" eb="11">
      <t>ジカンスウ</t>
    </rPh>
    <phoneticPr fontId="58"/>
  </si>
  <si>
    <t>管理者の住所</t>
  </si>
  <si>
    <t>　　　4　「実施事業」欄は、該当する欄に「〇」を記入してください。</t>
  </si>
  <si>
    <t>異動（予定）</t>
  </si>
  <si>
    <t xml:space="preserve">（例） 10％ </t>
  </si>
  <si>
    <t>(夜間及び深夜時間帯)</t>
    <rPh sb="1" eb="3">
      <t>ヤカン</t>
    </rPh>
    <rPh sb="3" eb="4">
      <t>オヨ</t>
    </rPh>
    <rPh sb="5" eb="7">
      <t>シンヤ</t>
    </rPh>
    <rPh sb="7" eb="9">
      <t>ジカン</t>
    </rPh>
    <rPh sb="9" eb="10">
      <t>タイ</t>
    </rPh>
    <phoneticPr fontId="16"/>
  </si>
  <si>
    <t>２　適用開始年月日</t>
  </si>
  <si>
    <t>7　介護医療院</t>
    <rPh sb="2" eb="4">
      <t>カイゴ</t>
    </rPh>
    <rPh sb="4" eb="6">
      <t>イリョウ</t>
    </rPh>
    <rPh sb="6" eb="7">
      <t>イン</t>
    </rPh>
    <phoneticPr fontId="16"/>
  </si>
  <si>
    <t>事業所・施設名</t>
    <rPh sb="0" eb="3">
      <t>ジギョウショ</t>
    </rPh>
    <rPh sb="4" eb="6">
      <t>シセツ</t>
    </rPh>
    <rPh sb="6" eb="7">
      <t>メイ</t>
    </rPh>
    <phoneticPr fontId="16"/>
  </si>
  <si>
    <t>　要件を満たすことが分かる根拠書類を準備し、指定権者からの求めがあった場合には、速やかに提出</t>
  </si>
  <si>
    <t>1月</t>
    <rPh sb="1" eb="2">
      <t>がつ</t>
    </rPh>
    <phoneticPr fontId="16" type="Hiragana"/>
  </si>
  <si>
    <r>
      <t>医療連携体制</t>
    </r>
    <r>
      <rPr>
        <sz val="8"/>
        <color auto="1"/>
        <rFont val="HG丸ｺﾞｼｯｸM-PRO"/>
      </rPr>
      <t xml:space="preserve">
＊介護サービスのみ</t>
    </r>
    <rPh sb="0" eb="2">
      <t>イリョウ</t>
    </rPh>
    <rPh sb="2" eb="4">
      <t>レンケイ</t>
    </rPh>
    <rPh sb="4" eb="6">
      <t>タイセイ</t>
    </rPh>
    <rPh sb="8" eb="10">
      <t>カイゴ</t>
    </rPh>
    <phoneticPr fontId="16"/>
  </si>
  <si>
    <t>別添のとおり</t>
  </si>
  <si>
    <t>（別紙１）</t>
    <rPh sb="1" eb="3">
      <t>ベッシ</t>
    </rPh>
    <phoneticPr fontId="16"/>
  </si>
  <si>
    <t>（別紙13－１）</t>
    <rPh sb="1" eb="3">
      <t>べっし</t>
    </rPh>
    <phoneticPr fontId="16" type="Hiragana"/>
  </si>
  <si>
    <t>　（ケ）気管切開が行われている状態</t>
    <rPh sb="4" eb="6">
      <t>キカン</t>
    </rPh>
    <rPh sb="6" eb="8">
      <t>セッカイ</t>
    </rPh>
    <rPh sb="9" eb="10">
      <t>オコナ</t>
    </rPh>
    <rPh sb="15" eb="17">
      <t>ジョウタイ</t>
    </rPh>
    <phoneticPr fontId="16"/>
  </si>
  <si>
    <t>12月</t>
  </si>
  <si>
    <t>2　異 動 区 分</t>
    <rPh sb="2" eb="3">
      <t>イ</t>
    </rPh>
    <rPh sb="4" eb="5">
      <t>ドウ</t>
    </rPh>
    <rPh sb="6" eb="7">
      <t>ク</t>
    </rPh>
    <rPh sb="8" eb="9">
      <t>ブン</t>
    </rPh>
    <phoneticPr fontId="16"/>
  </si>
  <si>
    <t>介護支援専門員</t>
    <rPh sb="0" eb="2">
      <t>カイゴ</t>
    </rPh>
    <rPh sb="2" eb="4">
      <t>シエン</t>
    </rPh>
    <rPh sb="4" eb="7">
      <t>センモンイン</t>
    </rPh>
    <phoneticPr fontId="39"/>
  </si>
  <si>
    <t>　介護医療院</t>
    <rPh sb="1" eb="3">
      <t>カイゴ</t>
    </rPh>
    <rPh sb="3" eb="5">
      <t>イリョウ</t>
    </rPh>
    <rPh sb="5" eb="6">
      <t>イン</t>
    </rPh>
    <phoneticPr fontId="16"/>
  </si>
  <si>
    <t>令和</t>
    <rPh sb="0" eb="2">
      <t>レイワ</t>
    </rPh>
    <phoneticPr fontId="16"/>
  </si>
  <si>
    <t>３　５級地</t>
  </si>
  <si>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9"/>
  </si>
  <si>
    <t>　(16) 通いサービスの利用者数を入力してください。</t>
    <rPh sb="6" eb="7">
      <t>カヨ</t>
    </rPh>
    <rPh sb="13" eb="16">
      <t>リヨウシャ</t>
    </rPh>
    <rPh sb="16" eb="17">
      <t>スウ</t>
    </rPh>
    <rPh sb="18" eb="20">
      <t>ニュウリョク</t>
    </rPh>
    <phoneticPr fontId="39"/>
  </si>
  <si>
    <t>４</t>
  </si>
  <si>
    <t>(B)</t>
  </si>
  <si>
    <t>⑤ 導入機器の継続的な使用（９週間以上）</t>
    <rPh sb="7" eb="9">
      <t>ケイゾク</t>
    </rPh>
    <rPh sb="9" eb="10">
      <t>テキ</t>
    </rPh>
    <rPh sb="11" eb="13">
      <t>シヨウ</t>
    </rPh>
    <rPh sb="15" eb="17">
      <t>シュウカン</t>
    </rPh>
    <rPh sb="17" eb="19">
      <t>イジョウ</t>
    </rPh>
    <phoneticPr fontId="1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</si>
  <si>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6"/>
  </si>
  <si>
    <t>　　（例）毎日　午後２時から午後４時まで</t>
  </si>
  <si>
    <t>地域密着型サービス</t>
  </si>
  <si>
    <t>・</t>
  </si>
  <si>
    <t>e</t>
  </si>
  <si>
    <t>・認知症介護実務者研修専門課程
・認知症介護実践研修（実践リーダー研修）
・認知症介護指導者養成研修</t>
    <rPh sb="1" eb="4">
      <t>ニンチショウ</t>
    </rPh>
    <rPh sb="4" eb="6">
      <t>カイゴ</t>
    </rPh>
    <rPh sb="6" eb="9">
      <t>ジツムシャ</t>
    </rPh>
    <rPh sb="9" eb="11">
      <t>ケンシュウ</t>
    </rPh>
    <rPh sb="11" eb="13">
      <t>センモン</t>
    </rPh>
    <rPh sb="13" eb="15">
      <t>カテイ</t>
    </rPh>
    <rPh sb="17" eb="20">
      <t>ニンチショウ</t>
    </rPh>
    <rPh sb="20" eb="22">
      <t>カイゴ</t>
    </rPh>
    <rPh sb="22" eb="24">
      <t>ジッセン</t>
    </rPh>
    <rPh sb="24" eb="26">
      <t>ケンシュウ</t>
    </rPh>
    <rPh sb="27" eb="29">
      <t>ジッセン</t>
    </rPh>
    <rPh sb="33" eb="35">
      <t>ケンシュウ</t>
    </rPh>
    <rPh sb="38" eb="41">
      <t>ニンチショウ</t>
    </rPh>
    <rPh sb="41" eb="43">
      <t>カイゴ</t>
    </rPh>
    <rPh sb="43" eb="46">
      <t>シドウシャ</t>
    </rPh>
    <rPh sb="46" eb="48">
      <t>ヨウセイ</t>
    </rPh>
    <rPh sb="48" eb="50">
      <t>ケンシュウ</t>
    </rPh>
    <phoneticPr fontId="16"/>
  </si>
  <si>
    <t>勤務時間</t>
    <rPh sb="0" eb="2">
      <t>キンム</t>
    </rPh>
    <rPh sb="2" eb="4">
      <t>ジカン</t>
    </rPh>
    <phoneticPr fontId="39"/>
  </si>
  <si>
    <t xml:space="preserve">％ </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</si>
  <si>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9"/>
  </si>
  <si>
    <t>（短期利用型）</t>
  </si>
  <si>
    <t>※</t>
  </si>
  <si>
    <t>の人数</t>
    <rPh sb="1" eb="3">
      <t>ニンズウ</t>
    </rPh>
    <phoneticPr fontId="16"/>
  </si>
  <si>
    <t>認知症チームケア推進加算に係る届出書</t>
    <rPh sb="13" eb="14">
      <t>カカ</t>
    </rPh>
    <rPh sb="15" eb="18">
      <t>トドケデショ</t>
    </rPh>
    <phoneticPr fontId="16"/>
  </si>
  <si>
    <t>夜間対応型訪問介護</t>
    <rPh sb="0" eb="2">
      <t>ヤカン</t>
    </rPh>
    <rPh sb="2" eb="5">
      <t>タイオウガタ</t>
    </rPh>
    <phoneticPr fontId="16"/>
  </si>
  <si>
    <t>２．認知症専門ケア加算（Ⅱ）に係る届出内容</t>
    <rPh sb="15" eb="16">
      <t>カカ</t>
    </rPh>
    <rPh sb="17" eb="18">
      <t>トド</t>
    </rPh>
    <rPh sb="18" eb="19">
      <t>デ</t>
    </rPh>
    <rPh sb="19" eb="21">
      <t>ナイヨウ</t>
    </rPh>
    <phoneticPr fontId="16"/>
  </si>
  <si>
    <t>職員の欠員による減算の状況</t>
  </si>
  <si>
    <t>看取りに関する指針</t>
    <rPh sb="0" eb="2">
      <t>ミト</t>
    </rPh>
    <rPh sb="4" eb="5">
      <t>カン</t>
    </rPh>
    <rPh sb="7" eb="9">
      <t>シシン</t>
    </rPh>
    <phoneticPr fontId="16"/>
  </si>
  <si>
    <t>必要な要件を満たしている場合は，重度化した場合の対応に係る指針をもって代えることも可。</t>
    <rPh sb="0" eb="2">
      <t>ヒツヨウ</t>
    </rPh>
    <rPh sb="4" eb="5">
      <t>ヒツヨウ</t>
    </rPh>
    <rPh sb="6" eb="7">
      <t>ミ</t>
    </rPh>
    <rPh sb="12" eb="14">
      <t>バアイ</t>
    </rPh>
    <rPh sb="16" eb="19">
      <t>ジュウドカ</t>
    </rPh>
    <rPh sb="21" eb="23">
      <t>バアイ</t>
    </rPh>
    <rPh sb="24" eb="26">
      <t>タイオウ</t>
    </rPh>
    <rPh sb="27" eb="28">
      <t>カカ</t>
    </rPh>
    <rPh sb="29" eb="31">
      <t>シシン</t>
    </rPh>
    <rPh sb="35" eb="36">
      <t>カ</t>
    </rPh>
    <rPh sb="41" eb="42">
      <t>カ</t>
    </rPh>
    <phoneticPr fontId="16"/>
  </si>
  <si>
    <t>理由書</t>
  </si>
  <si>
    <t>3終了</t>
  </si>
  <si>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6"/>
  </si>
  <si>
    <t>最初に指定を受けた日</t>
    <rPh sb="0" eb="2">
      <t>サイショ</t>
    </rPh>
    <rPh sb="3" eb="5">
      <t>シテイ</t>
    </rPh>
    <rPh sb="6" eb="7">
      <t>ウ</t>
    </rPh>
    <rPh sb="9" eb="10">
      <t>ヒ</t>
    </rPh>
    <phoneticPr fontId="16"/>
  </si>
  <si>
    <t>加算Ⅱを算定する場合。</t>
    <rPh sb="0" eb="2">
      <t>カサン</t>
    </rPh>
    <rPh sb="4" eb="6">
      <t>サンテイ</t>
    </rPh>
    <rPh sb="8" eb="10">
      <t>バアイ</t>
    </rPh>
    <phoneticPr fontId="16"/>
  </si>
  <si>
    <t>科学的介護推進体制加算</t>
    <rPh sb="0" eb="3">
      <t>カガクテキ</t>
    </rPh>
    <rPh sb="3" eb="5">
      <t>カイゴ</t>
    </rPh>
    <rPh sb="5" eb="7">
      <t>スイシン</t>
    </rPh>
    <rPh sb="7" eb="9">
      <t>タイセイ</t>
    </rPh>
    <rPh sb="9" eb="11">
      <t>カサン</t>
    </rPh>
    <phoneticPr fontId="16"/>
  </si>
  <si>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</si>
  <si>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</si>
  <si>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１　短期入所生活介護</t>
    <rPh sb="2" eb="6">
      <t>タンキニュウショ</t>
    </rPh>
    <rPh sb="6" eb="8">
      <t>セイカツ</t>
    </rPh>
    <rPh sb="8" eb="10">
      <t>カイゴ</t>
    </rPh>
    <phoneticPr fontId="16"/>
  </si>
  <si>
    <t>割引率</t>
  </si>
  <si>
    <t>通所介護</t>
  </si>
  <si>
    <t>C</t>
  </si>
  <si>
    <t>小規模多機能型居宅介護</t>
  </si>
  <si>
    <t>20以上30未満</t>
    <rPh sb="2" eb="4">
      <t>イジョウ</t>
    </rPh>
    <rPh sb="6" eb="8">
      <t>ミマン</t>
    </rPh>
    <phoneticPr fontId="16"/>
  </si>
  <si>
    <t>■</t>
  </si>
  <si>
    <t>※水色のセルに入力してください。</t>
    <rPh sb="1" eb="3">
      <t>みずいろ</t>
    </rPh>
    <rPh sb="7" eb="9">
      <t>にゅうりょく</t>
    </rPh>
    <phoneticPr fontId="16" type="Hiragana"/>
  </si>
  <si>
    <t>2変更</t>
  </si>
  <si>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6"/>
  </si>
  <si>
    <t>②</t>
  </si>
  <si>
    <t>従事した職種</t>
    <rPh sb="0" eb="2">
      <t>じゅうじ</t>
    </rPh>
    <rPh sb="4" eb="6">
      <t>しょくしゅ</t>
    </rPh>
    <phoneticPr fontId="16" type="Hiragana"/>
  </si>
  <si>
    <t>２ あり</t>
  </si>
  <si>
    <t>t</t>
  </si>
  <si>
    <t>１　割引率等</t>
  </si>
  <si>
    <t>主たる事業所の所在地</t>
    <rPh sb="3" eb="6">
      <t>ジギョウショ</t>
    </rPh>
    <phoneticPr fontId="16"/>
  </si>
  <si>
    <t>(1)</t>
  </si>
  <si>
    <t>割引をする場合</t>
    <rPh sb="0" eb="2">
      <t>ワリビキ</t>
    </rPh>
    <rPh sb="5" eb="7">
      <t>バアイ</t>
    </rPh>
    <phoneticPr fontId="16"/>
  </si>
  <si>
    <t>若年性認知症利用者受入加算</t>
    <rPh sb="0" eb="3">
      <t>ジャクネンセイ</t>
    </rPh>
    <rPh sb="3" eb="6">
      <t>ニンチショウ</t>
    </rPh>
    <rPh sb="6" eb="9">
      <t>リヨウシャ</t>
    </rPh>
    <rPh sb="9" eb="11">
      <t>ウケイレ</t>
    </rPh>
    <rPh sb="11" eb="13">
      <t>カサン</t>
    </rPh>
    <phoneticPr fontId="16"/>
  </si>
  <si>
    <t>事業所番号</t>
    <rPh sb="0" eb="3">
      <t>ジギョウショ</t>
    </rPh>
    <rPh sb="3" eb="5">
      <t>バンゴウ</t>
    </rPh>
    <phoneticPr fontId="16"/>
  </si>
  <si>
    <r>
      <t>従業者の勤務の体制及び勤務形態一覧表＜参考様式10</t>
    </r>
    <r>
      <rPr>
        <sz val="9"/>
        <color auto="1"/>
        <rFont val="HG丸ｺﾞｼｯｸM-PRO"/>
      </rPr>
      <t xml:space="preserve">＞
</t>
    </r>
    <r>
      <rPr>
        <b/>
        <sz val="8"/>
        <color auto="1"/>
        <rFont val="HG丸ｺﾞｼｯｸM-PRO"/>
      </rPr>
      <t>※勤務形態一覧表については、最新の参考様式と以前の参考様式をつけております。提出する際は、どちらか使いやすい方のみで構いません。</t>
    </r>
    <rPh sb="19" eb="21">
      <t>サンコウ</t>
    </rPh>
    <rPh sb="21" eb="23">
      <t>ヨウシキ</t>
    </rPh>
    <phoneticPr fontId="16"/>
  </si>
  <si>
    <t>　　　3　「法人所轄庁」欄、申請者が認可法人である場合に、その主務官庁の名称を記載してください。</t>
  </si>
  <si>
    <t>1 有</t>
    <rPh sb="2" eb="3">
      <t>ア</t>
    </rPh>
    <phoneticPr fontId="16"/>
  </si>
  <si>
    <r>
      <t xml:space="preserve">介護職員の常勤換算数等
</t>
    </r>
    <r>
      <rPr>
        <sz val="9"/>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16" type="Hiragana"/>
  </si>
  <si>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6"/>
  </si>
  <si>
    <t>科学的介護推進体制加算</t>
  </si>
  <si>
    <t>サービス種類</t>
    <rPh sb="4" eb="6">
      <t>しゅるい</t>
    </rPh>
    <phoneticPr fontId="16" type="Hiragana"/>
  </si>
  <si>
    <t>　　６　兼務の場合、どの職種との兼務なのか備考に記載してください。同一敷地内にある他事業所の職務との兼務がある場合は、兼務する事業名も記載してください。</t>
    <rPh sb="4" eb="6">
      <t>ケンム</t>
    </rPh>
    <rPh sb="7" eb="9">
      <t>バアイ</t>
    </rPh>
    <rPh sb="12" eb="14">
      <t>ショクシュ</t>
    </rPh>
    <rPh sb="16" eb="18">
      <t>ケンム</t>
    </rPh>
    <rPh sb="21" eb="23">
      <t>ビコウ</t>
    </rPh>
    <rPh sb="24" eb="26">
      <t>キサイ</t>
    </rPh>
    <rPh sb="33" eb="35">
      <t>ドウイツ</t>
    </rPh>
    <rPh sb="35" eb="37">
      <t>シキチ</t>
    </rPh>
    <rPh sb="37" eb="38">
      <t>ナイ</t>
    </rPh>
    <rPh sb="41" eb="44">
      <t>タジギョウ</t>
    </rPh>
    <rPh sb="44" eb="45">
      <t>ショ</t>
    </rPh>
    <rPh sb="46" eb="48">
      <t>ショクム</t>
    </rPh>
    <rPh sb="50" eb="52">
      <t>ケンム</t>
    </rPh>
    <rPh sb="55" eb="57">
      <t>バアイ</t>
    </rPh>
    <rPh sb="59" eb="61">
      <t>ケンム</t>
    </rPh>
    <rPh sb="63" eb="65">
      <t>ジギョウ</t>
    </rPh>
    <rPh sb="65" eb="66">
      <t>メイ</t>
    </rPh>
    <rPh sb="67" eb="69">
      <t>キサイ</t>
    </rPh>
    <phoneticPr fontId="16"/>
  </si>
  <si>
    <t>届 出 項 目</t>
  </si>
  <si>
    <t>看取りに関する職員研修を行っている。</t>
    <rPh sb="0" eb="2">
      <t>ミト</t>
    </rPh>
    <rPh sb="4" eb="5">
      <t>カン</t>
    </rPh>
    <rPh sb="7" eb="9">
      <t>ショクイン</t>
    </rPh>
    <rPh sb="9" eb="11">
      <t>ケンシュウ</t>
    </rPh>
    <rPh sb="12" eb="13">
      <t>オコナ</t>
    </rPh>
    <phoneticPr fontId="16"/>
  </si>
  <si>
    <t>① 共同生活住居の数</t>
    <rPh sb="2" eb="4">
      <t>キョウドウ</t>
    </rPh>
    <rPh sb="4" eb="6">
      <t>セイカツ</t>
    </rPh>
    <rPh sb="6" eb="8">
      <t>ジュウキョ</t>
    </rPh>
    <rPh sb="9" eb="10">
      <t>カズ</t>
    </rPh>
    <phoneticPr fontId="16"/>
  </si>
  <si>
    <t>週平均の</t>
    <rPh sb="0" eb="3">
      <t>シュウヘイキン</t>
    </rPh>
    <phoneticPr fontId="16"/>
  </si>
  <si>
    <t>フリガナ</t>
  </si>
  <si>
    <t>(3)</t>
  </si>
  <si>
    <t>令和</t>
    <rPh sb="0" eb="2">
      <t>れいわ</t>
    </rPh>
    <phoneticPr fontId="16" type="Hiragana"/>
  </si>
  <si>
    <t>研修若しくは訓練を行った医療機関又は地域の医師会のいずれかを記載してください。</t>
    <rPh sb="2" eb="3">
      <t>モ</t>
    </rPh>
    <rPh sb="16" eb="17">
      <t>マタ</t>
    </rPh>
    <rPh sb="30" eb="32">
      <t>キサイ</t>
    </rPh>
    <phoneticPr fontId="16"/>
  </si>
  <si>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6"/>
  </si>
  <si>
    <t>時間/月</t>
    <rPh sb="0" eb="2">
      <t>ジカン</t>
    </rPh>
    <rPh sb="3" eb="4">
      <t>ツキ</t>
    </rPh>
    <phoneticPr fontId="39"/>
  </si>
  <si>
    <t>※３</t>
  </si>
  <si>
    <t>（３）サービス提供体制強化加算（Ⅲ）</t>
    <rPh sb="7" eb="9">
      <t>テイキョウ</t>
    </rPh>
    <rPh sb="9" eb="11">
      <t>タイセイ</t>
    </rPh>
    <rPh sb="11" eb="13">
      <t>キョウカ</t>
    </rPh>
    <rPh sb="13" eb="15">
      <t>カサン</t>
    </rPh>
    <phoneticPr fontId="16"/>
  </si>
  <si>
    <t>(10) 氏　名</t>
  </si>
  <si>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6"/>
  </si>
  <si>
    <t>　　３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1" eb="73">
      <t>ツイカ</t>
    </rPh>
    <phoneticPr fontId="16"/>
  </si>
  <si>
    <t>加算Ⅱを算定する場合のみ。
該当者がいない「利用者の状態」については利用者数の記録不要。</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</si>
  <si>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</si>
  <si>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t>事業所番号</t>
  </si>
  <si>
    <t>０</t>
  </si>
  <si>
    <t>1　医療連携体制加算（Ⅰ）イ</t>
    <rPh sb="2" eb="4">
      <t>イリョウ</t>
    </rPh>
    <rPh sb="4" eb="6">
      <t>レンケイ</t>
    </rPh>
    <rPh sb="6" eb="8">
      <t>タイセイ</t>
    </rPh>
    <rPh sb="8" eb="10">
      <t>カサン</t>
    </rPh>
    <phoneticPr fontId="16"/>
  </si>
  <si>
    <t>生産性向上推進体制加算に係る届出書</t>
    <rPh sb="0" eb="3">
      <t>セイサンセイ</t>
    </rPh>
    <rPh sb="9" eb="11">
      <t>カサン</t>
    </rPh>
    <rPh sb="12" eb="13">
      <t>カカ</t>
    </rPh>
    <rPh sb="14" eb="17">
      <t>トドケデショ</t>
    </rPh>
    <phoneticPr fontId="16"/>
  </si>
  <si>
    <t>業務従事年月数</t>
    <rPh sb="0" eb="2">
      <t>ぎょうむ</t>
    </rPh>
    <rPh sb="2" eb="4">
      <t>じゅうじ</t>
    </rPh>
    <rPh sb="4" eb="5">
      <t>ねん</t>
    </rPh>
    <rPh sb="5" eb="6">
      <t>つき</t>
    </rPh>
    <rPh sb="6" eb="7">
      <t>すう</t>
    </rPh>
    <phoneticPr fontId="16" type="Hiragana"/>
  </si>
  <si>
    <t>　介護老人福祉施設</t>
    <rPh sb="1" eb="3">
      <t>カイゴ</t>
    </rPh>
    <rPh sb="3" eb="5">
      <t>ロウジン</t>
    </rPh>
    <rPh sb="5" eb="7">
      <t>フクシ</t>
    </rPh>
    <rPh sb="7" eb="9">
      <t>シセツ</t>
    </rPh>
    <phoneticPr fontId="16"/>
  </si>
  <si>
    <t>　（コ）留置カテーテルを使用している状態</t>
    <rPh sb="4" eb="6">
      <t>リュウチ</t>
    </rPh>
    <rPh sb="12" eb="14">
      <t>シヨウ</t>
    </rPh>
    <rPh sb="18" eb="20">
      <t>ジョウタイ</t>
    </rPh>
    <phoneticPr fontId="16"/>
  </si>
  <si>
    <t>月</t>
  </si>
  <si>
    <t>施設等の区分</t>
  </si>
  <si>
    <t>短期利用型に関する状況</t>
    <rPh sb="0" eb="2">
      <t>タンキ</t>
    </rPh>
    <rPh sb="2" eb="4">
      <t>リヨウ</t>
    </rPh>
    <rPh sb="4" eb="5">
      <t>ガタ</t>
    </rPh>
    <rPh sb="6" eb="7">
      <t>カン</t>
    </rPh>
    <rPh sb="9" eb="11">
      <t>ジョウキョウ</t>
    </rPh>
    <phoneticPr fontId="16"/>
  </si>
  <si>
    <t>地域密着型通所介護</t>
  </si>
  <si>
    <t>１ なし</t>
  </si>
  <si>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</si>
  <si>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事業所・施設の名称</t>
  </si>
  <si>
    <t>認知症ケアを実施している</t>
    <rPh sb="0" eb="3">
      <t>ニンチショウ</t>
    </rPh>
    <rPh sb="6" eb="8">
      <t>ジッシ</t>
    </rPh>
    <phoneticPr fontId="16"/>
  </si>
  <si>
    <t>成研修の両方を修了した者、又は認知症看護に係る適切な研修を修了した者を１名配置する場合、「認知</t>
    <rPh sb="23" eb="25">
      <t>テキセツ</t>
    </rPh>
    <rPh sb="26" eb="28">
      <t>ケンシュウ</t>
    </rPh>
    <rPh sb="29" eb="31">
      <t>シュウリョウ</t>
    </rPh>
    <rPh sb="33" eb="34">
      <t>モノ</t>
    </rPh>
    <rPh sb="36" eb="37">
      <t>メイ</t>
    </rPh>
    <rPh sb="37" eb="39">
      <t>ハイチ</t>
    </rPh>
    <rPh sb="41" eb="43">
      <t>バアイ</t>
    </rPh>
    <rPh sb="45" eb="47">
      <t>ニンチ</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</si>
  <si>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</si>
  <si>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1新規</t>
  </si>
  <si>
    <t>各サービス共通</t>
  </si>
  <si>
    <t>地域密着型介護老人福祉施設</t>
  </si>
  <si>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</si>
  <si>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自由記載欄</t>
    <rPh sb="0" eb="2">
      <t>ジユウ</t>
    </rPh>
    <rPh sb="2" eb="4">
      <t>キサイ</t>
    </rPh>
    <rPh sb="4" eb="5">
      <t>ラン</t>
    </rPh>
    <phoneticPr fontId="39"/>
  </si>
  <si>
    <t>8月</t>
  </si>
  <si>
    <t>合計（通算）</t>
    <rPh sb="0" eb="2">
      <t>ごうけい</t>
    </rPh>
    <rPh sb="3" eb="5">
      <t>つうさん</t>
    </rPh>
    <phoneticPr fontId="16" type="Hiragana"/>
  </si>
  <si>
    <t>特別養護老人ホーム●●</t>
    <rPh sb="0" eb="2">
      <t>とくべつ</t>
    </rPh>
    <rPh sb="2" eb="4">
      <t>ようご</t>
    </rPh>
    <rPh sb="4" eb="6">
      <t>ろうじん</t>
    </rPh>
    <phoneticPr fontId="16" type="Hiragana"/>
  </si>
  <si>
    <t>ー</t>
  </si>
  <si>
    <t>備考２</t>
  </si>
  <si>
    <t>介護従業者</t>
    <rPh sb="0" eb="2">
      <t>カイゴ</t>
    </rPh>
    <rPh sb="2" eb="5">
      <t>ジュウギョウシャ</t>
    </rPh>
    <phoneticPr fontId="39"/>
  </si>
  <si>
    <t>短期利用型に関する調書</t>
    <rPh sb="0" eb="2">
      <t>タンキ</t>
    </rPh>
    <rPh sb="2" eb="4">
      <t>リヨウ</t>
    </rPh>
    <rPh sb="4" eb="5">
      <t>ガタ</t>
    </rPh>
    <rPh sb="6" eb="7">
      <t>カン</t>
    </rPh>
    <rPh sb="9" eb="11">
      <t>チョウショ</t>
    </rPh>
    <phoneticPr fontId="16"/>
  </si>
  <si>
    <t>　入所（利用）者数</t>
    <rPh sb="1" eb="3">
      <t>ニュウショ</t>
    </rPh>
    <rPh sb="4" eb="6">
      <t>リヨウ</t>
    </rPh>
    <rPh sb="7" eb="8">
      <t>シャ</t>
    </rPh>
    <rPh sb="8" eb="9">
      <t>スウ</t>
    </rPh>
    <phoneticPr fontId="16"/>
  </si>
  <si>
    <t>サービスの種類</t>
  </si>
  <si>
    <t>h</t>
  </si>
  <si>
    <t>　介護療養型医療施設</t>
    <rPh sb="1" eb="3">
      <t>カイゴ</t>
    </rPh>
    <rPh sb="3" eb="6">
      <t>リョウヨウガタ</t>
    </rPh>
    <rPh sb="6" eb="8">
      <t>イリョウ</t>
    </rPh>
    <rPh sb="8" eb="10">
      <t>シセツ</t>
    </rPh>
    <phoneticPr fontId="16"/>
  </si>
  <si>
    <t>適用条件</t>
  </si>
  <si>
    <t>af</t>
  </si>
  <si>
    <t>１．サービス種別</t>
    <rPh sb="6" eb="8">
      <t>シュベツ</t>
    </rPh>
    <phoneticPr fontId="39"/>
  </si>
  <si>
    <t>夜間対応型訪問介護</t>
  </si>
  <si>
    <t>1　事 業 所 名</t>
  </si>
  <si>
    <t>・勤続年数7年（または10年）以上である職員</t>
    <rPh sb="1" eb="3">
      <t>きんぞく</t>
    </rPh>
    <rPh sb="3" eb="5">
      <t>ねんすう</t>
    </rPh>
    <rPh sb="6" eb="7">
      <t>とし</t>
    </rPh>
    <rPh sb="13" eb="14">
      <t>ねん</t>
    </rPh>
    <rPh sb="15" eb="17">
      <t>いじょう</t>
    </rPh>
    <rPh sb="20" eb="22">
      <t>しょくいん</t>
    </rPh>
    <phoneticPr fontId="16" type="Hiragana"/>
  </si>
  <si>
    <t>認知症対応型共同生活介護</t>
  </si>
  <si>
    <t>地域密着型特定施設入居者</t>
  </si>
  <si>
    <t>No</t>
  </si>
  <si>
    <t>提出書類なし</t>
    <rPh sb="0" eb="2">
      <t>テイシュツ</t>
    </rPh>
    <rPh sb="2" eb="4">
      <t>ショルイ</t>
    </rPh>
    <phoneticPr fontId="7"/>
  </si>
  <si>
    <t>①</t>
  </si>
  <si>
    <t>生活介護</t>
  </si>
  <si>
    <t>６ 加算Ⅰ</t>
  </si>
  <si>
    <t>備考１　認知症対応型共同生活介護事業所の場合は、共同生活住居の名称を記載して下さい。</t>
    <rPh sb="0" eb="2">
      <t>ビコウ</t>
    </rPh>
    <rPh sb="4" eb="7">
      <t>ニンチショウ</t>
    </rPh>
    <rPh sb="24" eb="26">
      <t>キョウドウ</t>
    </rPh>
    <rPh sb="26" eb="28">
      <t>セイカツ</t>
    </rPh>
    <rPh sb="28" eb="30">
      <t>ジュウキョ</t>
    </rPh>
    <rPh sb="31" eb="33">
      <t>メイショウ</t>
    </rPh>
    <rPh sb="34" eb="36">
      <t>キサイ</t>
    </rPh>
    <rPh sb="38" eb="39">
      <t>クダ</t>
    </rPh>
    <phoneticPr fontId="16"/>
  </si>
  <si>
    <t>〔認知症対応型共同生活介護・介護予防認知症対応型共同生活介護〕</t>
    <rPh sb="1" eb="4">
      <t>ニンチショウ</t>
    </rPh>
    <rPh sb="4" eb="7">
      <t>タイオウガタ</t>
    </rPh>
    <rPh sb="7" eb="9">
      <t>キョウドウ</t>
    </rPh>
    <rPh sb="9" eb="11">
      <t>セイカツ</t>
    </rPh>
    <rPh sb="11" eb="13">
      <t>カイゴ</t>
    </rPh>
    <rPh sb="14" eb="16">
      <t>カイゴ</t>
    </rPh>
    <rPh sb="16" eb="18">
      <t>ヨボウ</t>
    </rPh>
    <rPh sb="18" eb="20">
      <t>ニンチ</t>
    </rPh>
    <rPh sb="20" eb="21">
      <t>ショウ</t>
    </rPh>
    <rPh sb="21" eb="24">
      <t>タイオウガタ</t>
    </rPh>
    <rPh sb="24" eb="26">
      <t>キョウドウ</t>
    </rPh>
    <rPh sb="26" eb="28">
      <t>セイカツ</t>
    </rPh>
    <rPh sb="28" eb="30">
      <t>カイゴ</t>
    </rPh>
    <phoneticPr fontId="16"/>
  </si>
  <si>
    <t>（宿直   ･･･</t>
    <rPh sb="1" eb="3">
      <t>シュクチョク</t>
    </rPh>
    <phoneticPr fontId="39"/>
  </si>
  <si>
    <t>６以上</t>
    <rPh sb="1" eb="3">
      <t>イジョウ</t>
    </rPh>
    <phoneticPr fontId="16"/>
  </si>
  <si>
    <t>(</t>
  </si>
  <si>
    <t>訪問介護看護</t>
  </si>
  <si>
    <t>定期巡回・随時対応型</t>
  </si>
  <si>
    <t>人</t>
    <rPh sb="0" eb="1">
      <t>ニン</t>
    </rPh>
    <phoneticPr fontId="16"/>
  </si>
  <si>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6"/>
  </si>
  <si>
    <t>介護予防認知症対応型</t>
  </si>
  <si>
    <t>介護予防小規模多機能型</t>
  </si>
  <si>
    <t>ac</t>
  </si>
  <si>
    <t>日</t>
    <rPh sb="0" eb="1">
      <t>ヒ</t>
    </rPh>
    <phoneticPr fontId="16"/>
  </si>
  <si>
    <t>居宅介護</t>
  </si>
  <si>
    <t>共同生活介護</t>
  </si>
  <si>
    <t>高齢者施設等感染対策向上加算（Ⅰ）及び（Ⅱ）は併算定が可能である。</t>
    <rPh sb="17" eb="18">
      <t>オヨ</t>
    </rPh>
    <rPh sb="23" eb="24">
      <t>ヘイ</t>
    </rPh>
    <rPh sb="24" eb="26">
      <t>サンテイ</t>
    </rPh>
    <rPh sb="27" eb="29">
      <t>カノウ</t>
    </rPh>
    <phoneticPr fontId="16"/>
  </si>
  <si>
    <t>　　　5　「異動等の区分」欄には、今回届出を行う事業所について該当する数字に「〇」を記入してください。</t>
  </si>
  <si>
    <t>3 サービス提供体制強化加算（Ⅲ）</t>
    <rPh sb="6" eb="8">
      <t>テイキョウ</t>
    </rPh>
    <rPh sb="8" eb="10">
      <t>タイセイ</t>
    </rPh>
    <rPh sb="10" eb="12">
      <t>キョウカ</t>
    </rPh>
    <rPh sb="12" eb="14">
      <t>カサン</t>
    </rPh>
    <phoneticPr fontId="16"/>
  </si>
  <si>
    <t>業務継続計画策定の有無</t>
    <rPh sb="0" eb="2">
      <t>ぎょうむ</t>
    </rPh>
    <rPh sb="2" eb="6">
      <t>けいぞ</t>
    </rPh>
    <rPh sb="6" eb="8">
      <t>さくてい</t>
    </rPh>
    <rPh sb="9" eb="11">
      <t>うむ</t>
    </rPh>
    <phoneticPr fontId="16" type="Hiragana"/>
  </si>
  <si>
    <t>　　備考　　「適用条件」欄には、当該割引率が適用される時間帯、曜日、日時について具体的に記載してください。</t>
  </si>
  <si>
    <t>　　年　　　月　　　日</t>
  </si>
  <si>
    <t>i</t>
  </si>
  <si>
    <t>・常勤である職員</t>
    <rPh sb="1" eb="3">
      <t>じょうきん</t>
    </rPh>
    <rPh sb="6" eb="8">
      <t>しょくいん</t>
    </rPh>
    <phoneticPr fontId="16" type="Hiragana"/>
  </si>
  <si>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</si>
  <si>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法人である場合その種別</t>
    <rPh sb="5" eb="7">
      <t>バアイ</t>
    </rPh>
    <phoneticPr fontId="16"/>
  </si>
  <si>
    <t>重度化した場合の対応に係る指針</t>
    <rPh sb="0" eb="3">
      <t>ジュウドカ</t>
    </rPh>
    <rPh sb="5" eb="7">
      <t>バアイ</t>
    </rPh>
    <rPh sb="8" eb="10">
      <t>タイオウ</t>
    </rPh>
    <rPh sb="11" eb="12">
      <t>カカワ</t>
    </rPh>
    <rPh sb="13" eb="15">
      <t>シシン</t>
    </rPh>
    <phoneticPr fontId="16"/>
  </si>
  <si>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6"/>
  </si>
  <si>
    <t>・職種ごとの勤務時間を「○：○○～○：○○」と表記することが困難な場合は、No18～33を活用し、勤務時間数のみを入力してください。</t>
    <rPh sb="45" eb="47">
      <t>カツヨウ</t>
    </rPh>
    <phoneticPr fontId="3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</si>
  <si>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9"/>
  </si>
  <si>
    <t>代表者職氏名</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</si>
  <si>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6"/>
  </si>
  <si>
    <t>介護従業者の勤務状況がわかるもの。</t>
    <rPh sb="0" eb="2">
      <t>カイゴ</t>
    </rPh>
    <rPh sb="2" eb="5">
      <t>ジュウギョウシャ</t>
    </rPh>
    <rPh sb="6" eb="8">
      <t>キンム</t>
    </rPh>
    <rPh sb="8" eb="10">
      <t>ジョウキョウ</t>
    </rPh>
    <phoneticPr fontId="16"/>
  </si>
  <si>
    <t>チームを組んでいる</t>
  </si>
  <si>
    <t>（夜勤）17:00～翌10:00勤務</t>
    <rPh sb="1" eb="3">
      <t>ヤキン</t>
    </rPh>
    <rPh sb="10" eb="11">
      <t>ヨク</t>
    </rPh>
    <rPh sb="16" eb="18">
      <t>キンム</t>
    </rPh>
    <phoneticPr fontId="39"/>
  </si>
  <si>
    <t>氏　　名</t>
    <rPh sb="0" eb="1">
      <t>シ</t>
    </rPh>
    <rPh sb="3" eb="4">
      <t>メイ</t>
    </rPh>
    <phoneticPr fontId="16"/>
  </si>
  <si>
    <t>特記事項</t>
  </si>
  <si>
    <t>居宅介護支援</t>
    <rPh sb="0" eb="2">
      <t>キョタク</t>
    </rPh>
    <phoneticPr fontId="16"/>
  </si>
  <si>
    <t>自主点検したもの（チェック済）を提出すること。</t>
    <rPh sb="0" eb="2">
      <t>ジシュ</t>
    </rPh>
    <rPh sb="2" eb="4">
      <t>テンケン</t>
    </rPh>
    <rPh sb="13" eb="14">
      <t>ズ</t>
    </rPh>
    <rPh sb="16" eb="18">
      <t>テイシュツ</t>
    </rPh>
    <phoneticPr fontId="16"/>
  </si>
  <si>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</si>
  <si>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16"/>
  </si>
  <si>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9"/>
  </si>
  <si>
    <t>大竹　良子</t>
    <rPh sb="0" eb="2">
      <t>オオタケ</t>
    </rPh>
    <rPh sb="3" eb="5">
      <t>リョウコ</t>
    </rPh>
    <phoneticPr fontId="16"/>
  </si>
  <si>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16"/>
  </si>
  <si>
    <t>　　　　　</t>
  </si>
  <si>
    <t>人員配置区分</t>
  </si>
  <si>
    <t>(市町村記載)</t>
    <rPh sb="1" eb="4">
      <t>シチョウソン</t>
    </rPh>
    <rPh sb="4" eb="6">
      <t>キサイ</t>
    </rPh>
    <phoneticPr fontId="16"/>
  </si>
  <si>
    <t>g</t>
  </si>
  <si>
    <t>　　3　「法人所轄庁」欄、申請者が認可法人である場合に、その主務官庁の名称を記載してください。</t>
  </si>
  <si>
    <t>利用者の入院期間中の体制</t>
    <rPh sb="0" eb="3">
      <t>リヨウシャ</t>
    </rPh>
    <rPh sb="4" eb="6">
      <t>ニュウイン</t>
    </rPh>
    <rPh sb="6" eb="8">
      <t>キカン</t>
    </rPh>
    <rPh sb="8" eb="9">
      <t>チュウ</t>
    </rPh>
    <rPh sb="10" eb="12">
      <t>タイセイ</t>
    </rPh>
    <phoneticPr fontId="16"/>
  </si>
  <si>
    <t>r</t>
  </si>
  <si>
    <t>異動項目</t>
  </si>
  <si>
    <t>加算の種類</t>
    <rPh sb="0" eb="2">
      <t>かさん</t>
    </rPh>
    <rPh sb="3" eb="5">
      <t>しゅるい</t>
    </rPh>
    <phoneticPr fontId="16" type="Hiragana"/>
  </si>
  <si>
    <t>届出事項</t>
    <rPh sb="0" eb="2">
      <t>トドケデ</t>
    </rPh>
    <rPh sb="2" eb="4">
      <t>ジコウ</t>
    </rPh>
    <phoneticPr fontId="16"/>
  </si>
  <si>
    <t>1　新規</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</si>
  <si>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</si>
  <si>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</si>
  <si>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</si>
  <si>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事業所名</t>
    <rPh sb="3" eb="4">
      <t>めい</t>
    </rPh>
    <phoneticPr fontId="16" type="Hiragana"/>
  </si>
  <si>
    <t>休憩時間を含む時間</t>
  </si>
  <si>
    <t>月</t>
    <rPh sb="0" eb="1">
      <t>がつ</t>
    </rPh>
    <phoneticPr fontId="16" type="Hiragana"/>
  </si>
  <si>
    <t>⑤</t>
  </si>
  <si>
    <t>①に占める②の割合が50％以上</t>
    <rPh sb="2" eb="3">
      <t>シ</t>
    </rPh>
    <rPh sb="7" eb="9">
      <t>ワリアイ</t>
    </rPh>
    <rPh sb="13" eb="15">
      <t>イジョウ</t>
    </rPh>
    <phoneticPr fontId="16"/>
  </si>
  <si>
    <t>　　　7　「市町村が定める率」欄には、全国共通の介護報酬額に対する市町村が定める率を記載してください。</t>
  </si>
  <si>
    <t>含んだ研修を修了している者の数</t>
  </si>
  <si>
    <t>通所介護事業所　〇〇デイサービス</t>
    <rPh sb="0" eb="2">
      <t>つうしょ</t>
    </rPh>
    <rPh sb="2" eb="4">
      <t>かいご</t>
    </rPh>
    <rPh sb="4" eb="7">
      <t>じぎょうしょ</t>
    </rPh>
    <phoneticPr fontId="16" type="Hiragana"/>
  </si>
  <si>
    <t>　　ごとに作成してください。この場合、どの共同生活住居についての記載であるのかをわかるようにしてください。（例　１ユニット目／２ユニット目）</t>
    <rPh sb="16" eb="18">
      <t>バアイ</t>
    </rPh>
    <rPh sb="21" eb="23">
      <t>キョウドウ</t>
    </rPh>
    <rPh sb="23" eb="25">
      <t>セイカツ</t>
    </rPh>
    <rPh sb="25" eb="27">
      <t>ジュウキョ</t>
    </rPh>
    <rPh sb="32" eb="34">
      <t>キサイ</t>
    </rPh>
    <rPh sb="54" eb="55">
      <t>レイ</t>
    </rPh>
    <rPh sb="61" eb="62">
      <t>メ</t>
    </rPh>
    <rPh sb="68" eb="69">
      <t>メ</t>
    </rPh>
    <phoneticPr fontId="39"/>
  </si>
  <si>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</si>
  <si>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</si>
  <si>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9月</t>
  </si>
  <si>
    <t>％</t>
  </si>
  <si>
    <t>　　　8　「特記事項」欄には、異動の状況について具体的に記載してください。</t>
  </si>
  <si>
    <t>注　届出日の属する月の前３月の各月末時点の利用者又は入所者の数（訪問サービス</t>
    <rPh sb="24" eb="25">
      <t>マタ</t>
    </rPh>
    <rPh sb="26" eb="29">
      <t>ニュウショシャ</t>
    </rPh>
    <rPh sb="32" eb="34">
      <t>ホウモン</t>
    </rPh>
    <phoneticPr fontId="16"/>
  </si>
  <si>
    <t>④</t>
  </si>
  <si>
    <t>10月</t>
  </si>
  <si>
    <t>2　夜間支援体制加算（Ⅱ）</t>
    <rPh sb="2" eb="4">
      <t>ヤカン</t>
    </rPh>
    <rPh sb="4" eb="6">
      <t>シエン</t>
    </rPh>
    <rPh sb="6" eb="8">
      <t>タイセイ</t>
    </rPh>
    <rPh sb="8" eb="10">
      <t>カサン</t>
    </rPh>
    <phoneticPr fontId="16"/>
  </si>
  <si>
    <t>５　認知症対応型共同生活介護</t>
  </si>
  <si>
    <t>(郵便番号</t>
  </si>
  <si>
    <t>介護給付費算定に係る体制等に関する届出書</t>
    <rPh sb="17" eb="19">
      <t>トドケデ</t>
    </rPh>
    <rPh sb="19" eb="20">
      <t>ショ</t>
    </rPh>
    <phoneticPr fontId="16"/>
  </si>
  <si>
    <t>備考　要件を満たすことが分かる根拠書類を準備し、指定権者からの求めがあった場合には、</t>
  </si>
  <si>
    <t>2月</t>
    <rPh sb="1" eb="2">
      <t>がつ</t>
    </rPh>
    <phoneticPr fontId="16" type="Hiragana"/>
  </si>
  <si>
    <t>①で定めた指針の内容を、入居に際して利用者又はその家族等に説明し同意を得ている。</t>
    <rPh sb="2" eb="3">
      <t>サダ</t>
    </rPh>
    <rPh sb="27" eb="28">
      <t>トウ</t>
    </rPh>
    <phoneticPr fontId="16"/>
  </si>
  <si>
    <t>届出を行う事業所の状況</t>
    <rPh sb="9" eb="11">
      <t>ジョウキョウ</t>
    </rPh>
    <phoneticPr fontId="16"/>
  </si>
  <si>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16"/>
  </si>
  <si>
    <t>3 感染対策向上加算３</t>
    <rPh sb="2" eb="4">
      <t>カンセン</t>
    </rPh>
    <rPh sb="4" eb="6">
      <t>タイサク</t>
    </rPh>
    <rPh sb="6" eb="8">
      <t>コウジョウ</t>
    </rPh>
    <rPh sb="8" eb="10">
      <t>カサン</t>
    </rPh>
    <phoneticPr fontId="16"/>
  </si>
  <si>
    <t>認知症介護実践リーダー研修の修了証（写）</t>
  </si>
  <si>
    <t>①のうち常勤の者の総数（常勤換算）</t>
    <rPh sb="4" eb="6">
      <t>ジョウキン</t>
    </rPh>
    <phoneticPr fontId="16"/>
  </si>
  <si>
    <t>サービス種別（</t>
    <rPh sb="4" eb="6">
      <t>シュベツ</t>
    </rPh>
    <phoneticPr fontId="39"/>
  </si>
  <si>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</si>
  <si>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6"/>
  </si>
  <si>
    <t>異動等区分</t>
  </si>
  <si>
    <t>60以上70未満</t>
    <rPh sb="2" eb="4">
      <t>イジョウ</t>
    </rPh>
    <rPh sb="6" eb="8">
      <t>ミマン</t>
    </rPh>
    <phoneticPr fontId="16"/>
  </si>
  <si>
    <t>備考1　「受付番号」欄には記載しないでください。</t>
    <rPh sb="7" eb="9">
      <t>バンゴウ</t>
    </rPh>
    <phoneticPr fontId="16"/>
  </si>
  <si>
    <t>～</t>
  </si>
  <si>
    <t>月</t>
    <rPh sb="0" eb="1">
      <t>ガツ</t>
    </rPh>
    <phoneticPr fontId="16"/>
  </si>
  <si>
    <t>医療機関名</t>
    <rPh sb="0" eb="2">
      <t>イリョウキカンメイ</t>
    </rPh>
    <phoneticPr fontId="16"/>
  </si>
  <si>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3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</si>
  <si>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6"/>
  </si>
  <si>
    <t>従業者に対して、認知症ケアに関する留意事項の伝達又は技術的指導に係る会議を</t>
  </si>
  <si>
    <t>　　　有する場合は、適宜欄を補正して、全ての出張所等の状況について記載してください。</t>
  </si>
  <si>
    <t>）</t>
  </si>
  <si>
    <t>認知症看護に係る適切な研修の修了証等（写）</t>
    <rPh sb="14" eb="17">
      <t>シュウリョウショウ</t>
    </rPh>
    <rPh sb="17" eb="18">
      <t>トウ</t>
    </rPh>
    <rPh sb="19" eb="20">
      <t>ウツ</t>
    </rPh>
    <phoneticPr fontId="7"/>
  </si>
  <si>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16"/>
  </si>
  <si>
    <t>勤務時間　　　</t>
    <rPh sb="0" eb="2">
      <t>キンム</t>
    </rPh>
    <rPh sb="2" eb="4">
      <t>ジカン</t>
    </rPh>
    <phoneticPr fontId="16"/>
  </si>
  <si>
    <r>
      <t>短期利用型に関する調書＜別紙５</t>
    </r>
    <r>
      <rPr>
        <sz val="9"/>
        <color auto="1"/>
        <rFont val="HG丸ｺﾞｼｯｸM-PRO"/>
      </rPr>
      <t>＞</t>
    </r>
    <rPh sb="12" eb="14">
      <t>ベッシ</t>
    </rPh>
    <phoneticPr fontId="16"/>
  </si>
  <si>
    <t>　　サービス提供体制強化加算に関する勤続年数証明書</t>
    <rPh sb="18" eb="20">
      <t>きんぞく</t>
    </rPh>
    <rPh sb="20" eb="22">
      <t>ねんすう</t>
    </rPh>
    <rPh sb="22" eb="24">
      <t>しょうめい</t>
    </rPh>
    <phoneticPr fontId="16" type="Hiragana"/>
  </si>
  <si>
    <t>○○　N男</t>
  </si>
  <si>
    <t>地域密着型通所介護</t>
    <rPh sb="0" eb="2">
      <t>チイキ</t>
    </rPh>
    <rPh sb="2" eb="4">
      <t>ミッチャク</t>
    </rPh>
    <rPh sb="4" eb="5">
      <t>ガタ</t>
    </rPh>
    <rPh sb="5" eb="7">
      <t>ツウショ</t>
    </rPh>
    <rPh sb="7" eb="9">
      <t>カイゴ</t>
    </rPh>
    <phoneticPr fontId="16"/>
  </si>
  <si>
    <t>　（認定証が発行されている者に限る）</t>
  </si>
  <si>
    <t>16　介護予防認知症対応型共同生活介護</t>
  </si>
  <si>
    <t>３ 加算Ⅱ</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</si>
  <si>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9"/>
  </si>
  <si>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16" type="Hiragana"/>
  </si>
  <si>
    <t>地域区分</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</si>
  <si>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9"/>
  </si>
  <si>
    <t>　E列・・・「計画作成担当者」</t>
    <rPh sb="2" eb="3">
      <t>レツ</t>
    </rPh>
    <rPh sb="7" eb="9">
      <t>ケイカク</t>
    </rPh>
    <rPh sb="9" eb="11">
      <t>サクセイ</t>
    </rPh>
    <rPh sb="11" eb="14">
      <t>タントウシャ</t>
    </rPh>
    <phoneticPr fontId="39"/>
  </si>
  <si>
    <t>　　　9　「主たる事業所の所在地以外の場所で一部実施する場合の出張所等の所在地」について、複数の出張所等を有する場合は、適宜欄を補正して、全ての出張所等の状況について記載してください。</t>
  </si>
  <si>
    <t>筑後　太郎</t>
    <rPh sb="0" eb="2">
      <t>ちくご</t>
    </rPh>
    <rPh sb="3" eb="5">
      <t>たろう</t>
    </rPh>
    <phoneticPr fontId="16" type="Hiragana"/>
  </si>
  <si>
    <t>筑後市長</t>
    <rPh sb="0" eb="3">
      <t>チクゴシ</t>
    </rPh>
    <rPh sb="3" eb="4">
      <t>チョウ</t>
    </rPh>
    <phoneticPr fontId="16"/>
  </si>
  <si>
    <t>4　届 出 項 目</t>
    <rPh sb="2" eb="3">
      <t>トド</t>
    </rPh>
    <rPh sb="4" eb="5">
      <t>デ</t>
    </rPh>
    <rPh sb="6" eb="7">
      <t>コウ</t>
    </rPh>
    <rPh sb="8" eb="9">
      <t>メ</t>
    </rPh>
    <phoneticPr fontId="16"/>
  </si>
  <si>
    <t>福岡</t>
    <rPh sb="0" eb="2">
      <t>フクオカ</t>
    </rPh>
    <phoneticPr fontId="16"/>
  </si>
  <si>
    <t>に色づけされます。</t>
    <rPh sb="1" eb="2">
      <t>イロ</t>
    </rPh>
    <phoneticPr fontId="39"/>
  </si>
  <si>
    <t>2 無</t>
    <rPh sb="2" eb="3">
      <t>ナ</t>
    </rPh>
    <phoneticPr fontId="16"/>
  </si>
  <si>
    <t>2　変更</t>
  </si>
  <si>
    <t>証明書が複数枚にわたる場合は、適宜コピーして使用すること。</t>
  </si>
  <si>
    <t>事 業 所 名</t>
  </si>
  <si>
    <t>　　7　「特記事項」欄には、異動の状況について具体的に記載してください。</t>
  </si>
  <si>
    <t>11月</t>
  </si>
  <si>
    <t>・シフト記号が足りない場合は、適宜、行を追加してください。</t>
    <rPh sb="4" eb="6">
      <t>キゴウ</t>
    </rPh>
    <rPh sb="7" eb="8">
      <t>タ</t>
    </rPh>
    <rPh sb="11" eb="13">
      <t>バアイ</t>
    </rPh>
    <rPh sb="15" eb="17">
      <t>テキギ</t>
    </rPh>
    <rPh sb="18" eb="19">
      <t>ギョウ</t>
    </rPh>
    <rPh sb="20" eb="22">
      <t>ツイカ</t>
    </rPh>
    <phoneticPr fontId="39"/>
  </si>
  <si>
    <t>利用者の入院期間中の体制</t>
    <rPh sb="0" eb="3">
      <t>リヨウシャ</t>
    </rPh>
    <rPh sb="4" eb="6">
      <t>ニュウイン</t>
    </rPh>
    <rPh sb="6" eb="9">
      <t>キカンチュウ</t>
    </rPh>
    <rPh sb="10" eb="12">
      <t>タイセイ</t>
    </rPh>
    <phoneticPr fontId="16"/>
  </si>
  <si>
    <t>介護予防認知症対応型通所介護</t>
    <rPh sb="0" eb="2">
      <t>カイゴ</t>
    </rPh>
    <rPh sb="2" eb="4">
      <t>ヨボウ</t>
    </rPh>
    <rPh sb="4" eb="7">
      <t>ニンチショウ</t>
    </rPh>
    <rPh sb="7" eb="10">
      <t>タイオウガタ</t>
    </rPh>
    <rPh sb="10" eb="12">
      <t>ツウショ</t>
    </rPh>
    <phoneticPr fontId="16"/>
  </si>
  <si>
    <t>　　4　「実施事業」欄は、該当する欄に「〇」を記入してください。</t>
  </si>
  <si>
    <t>①に占める②の割合が30％以上</t>
    <rPh sb="2" eb="3">
      <t>シ</t>
    </rPh>
    <rPh sb="7" eb="9">
      <t>ワリアイ</t>
    </rPh>
    <rPh sb="13" eb="15">
      <t>イジョウ</t>
    </rPh>
    <phoneticPr fontId="16"/>
  </si>
  <si>
    <t>　　は考慮しません。（例えば、常勤者は週に40時間勤務することとされた事業所であれば、非正規雇用であっても、週40時間勤務する従業者は常勤</t>
    <rPh sb="11" eb="12">
      <t>タト</t>
    </rPh>
    <rPh sb="15" eb="18">
      <t>ジョウキンシャ</t>
    </rPh>
    <rPh sb="19" eb="20">
      <t>シュウ</t>
    </rPh>
    <rPh sb="23" eb="25">
      <t>ジカン</t>
    </rPh>
    <rPh sb="25" eb="27">
      <t>キンム</t>
    </rPh>
    <rPh sb="35" eb="38">
      <t>ジギョウショ</t>
    </rPh>
    <rPh sb="43" eb="46">
      <t>ヒセイキ</t>
    </rPh>
    <rPh sb="46" eb="48">
      <t>コヨウ</t>
    </rPh>
    <rPh sb="54" eb="55">
      <t>シュウ</t>
    </rPh>
    <rPh sb="57" eb="59">
      <t>ジカン</t>
    </rPh>
    <rPh sb="59" eb="61">
      <t>キンム</t>
    </rPh>
    <rPh sb="63" eb="66">
      <t>ジュウギョウシャ</t>
    </rPh>
    <rPh sb="67" eb="69">
      <t>ジョウキン</t>
    </rPh>
    <phoneticPr fontId="39"/>
  </si>
  <si>
    <t>利用者の入院期間中の体制に関する調書</t>
    <rPh sb="0" eb="3">
      <t>リヨウシャ</t>
    </rPh>
    <rPh sb="4" eb="6">
      <t>ニュウイン</t>
    </rPh>
    <rPh sb="6" eb="9">
      <t>キカンチュウ</t>
    </rPh>
    <rPh sb="10" eb="12">
      <t>タイセイ</t>
    </rPh>
    <rPh sb="13" eb="14">
      <t>カン</t>
    </rPh>
    <rPh sb="16" eb="18">
      <t>チョウショ</t>
    </rPh>
    <phoneticPr fontId="16"/>
  </si>
  <si>
    <t>任意の様式で可（代表者名）。ただし、経緯、今後の改善策・職員教育、対象入所者の現状及び廃止に向けた取組みは必ず記載すること。</t>
    <rPh sb="0" eb="2">
      <t>ニンイ</t>
    </rPh>
    <rPh sb="3" eb="5">
      <t>ヨウシキ</t>
    </rPh>
    <rPh sb="6" eb="7">
      <t>カ</t>
    </rPh>
    <rPh sb="8" eb="11">
      <t>ダイヒョウシャ</t>
    </rPh>
    <rPh sb="11" eb="12">
      <t>メイ</t>
    </rPh>
    <rPh sb="12" eb="13">
      <t>リナ</t>
    </rPh>
    <rPh sb="18" eb="20">
      <t>ケイイ</t>
    </rPh>
    <rPh sb="21" eb="23">
      <t>コンゴ</t>
    </rPh>
    <rPh sb="24" eb="27">
      <t>カイゼンサク</t>
    </rPh>
    <rPh sb="28" eb="30">
      <t>ショクイン</t>
    </rPh>
    <rPh sb="30" eb="32">
      <t>キョウイク</t>
    </rPh>
    <rPh sb="33" eb="35">
      <t>タイショウ</t>
    </rPh>
    <rPh sb="35" eb="38">
      <t>ニュウショシャ</t>
    </rPh>
    <rPh sb="39" eb="41">
      <t>ゲンジョウ</t>
    </rPh>
    <rPh sb="41" eb="42">
      <t>オヨ</t>
    </rPh>
    <rPh sb="43" eb="45">
      <t>ハイシ</t>
    </rPh>
    <rPh sb="46" eb="47">
      <t>ム</t>
    </rPh>
    <rPh sb="49" eb="51">
      <t>トリクミ</t>
    </rPh>
    <rPh sb="53" eb="54">
      <t>カナラ</t>
    </rPh>
    <rPh sb="55" eb="57">
      <t>キサイ</t>
    </rPh>
    <phoneticPr fontId="16"/>
  </si>
  <si>
    <r>
      <t>夜間及び深夜の時間帯を明記すること。</t>
    </r>
    <r>
      <rPr>
        <sz val="8"/>
        <color auto="1"/>
        <rFont val="HG丸ｺﾞｼｯｸM-PRO"/>
      </rPr>
      <t>算定開始する月の分。</t>
    </r>
    <rPh sb="0" eb="2">
      <t>ヤカン</t>
    </rPh>
    <rPh sb="2" eb="3">
      <t>オヨ</t>
    </rPh>
    <rPh sb="4" eb="6">
      <t>シンヤ</t>
    </rPh>
    <rPh sb="7" eb="10">
      <t>ジカンタイ</t>
    </rPh>
    <rPh sb="11" eb="13">
      <t>メイキ</t>
    </rPh>
    <rPh sb="18" eb="20">
      <t>サンテイ</t>
    </rPh>
    <rPh sb="20" eb="22">
      <t>カイシ</t>
    </rPh>
    <rPh sb="24" eb="25">
      <t>ツキ</t>
    </rPh>
    <rPh sb="26" eb="27">
      <t>ブン</t>
    </rPh>
    <phoneticPr fontId="16"/>
  </si>
  <si>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6"/>
  </si>
  <si>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9"/>
  </si>
  <si>
    <t>職種名</t>
    <rPh sb="0" eb="2">
      <t>ショクシュ</t>
    </rPh>
    <rPh sb="2" eb="3">
      <t>メイ</t>
    </rPh>
    <phoneticPr fontId="39"/>
  </si>
  <si>
    <t>年</t>
    <rPh sb="0" eb="1">
      <t>ねん</t>
    </rPh>
    <phoneticPr fontId="16" type="Hiragana"/>
  </si>
  <si>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16"/>
  </si>
  <si>
    <t>６　２級地</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</si>
  <si>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6"/>
  </si>
  <si>
    <t>(別紙9)</t>
    <rPh sb="1" eb="3">
      <t>ベッシ</t>
    </rPh>
    <phoneticPr fontId="16"/>
  </si>
  <si>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6"/>
  </si>
  <si>
    <t>市</t>
    <rPh sb="0" eb="1">
      <t>シ</t>
    </rPh>
    <phoneticPr fontId="16"/>
  </si>
  <si>
    <t>①に占める②の割合が60％以上</t>
    <rPh sb="2" eb="3">
      <t>シ</t>
    </rPh>
    <rPh sb="7" eb="9">
      <t>ワリアイ</t>
    </rPh>
    <rPh sb="13" eb="15">
      <t>イジョウ</t>
    </rPh>
    <phoneticPr fontId="16"/>
  </si>
  <si>
    <t>変　更　後</t>
    <rPh sb="4" eb="5">
      <t>ゴ</t>
    </rPh>
    <phoneticPr fontId="1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</si>
  <si>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9"/>
  </si>
  <si>
    <t>施 設 種 別</t>
    <rPh sb="0" eb="1">
      <t>シ</t>
    </rPh>
    <rPh sb="2" eb="3">
      <t>セツ</t>
    </rPh>
    <rPh sb="4" eb="5">
      <t>タネ</t>
    </rPh>
    <rPh sb="6" eb="7">
      <t>ベツ</t>
    </rPh>
    <phoneticPr fontId="16"/>
  </si>
  <si>
    <t>土</t>
    <rPh sb="0" eb="1">
      <t>ツチ</t>
    </rPh>
    <phoneticPr fontId="16"/>
  </si>
  <si>
    <t>③　②÷①×100</t>
  </si>
  <si>
    <t>50以上60未満</t>
    <rPh sb="2" eb="4">
      <t>イジョウ</t>
    </rPh>
    <rPh sb="6" eb="8">
      <t>ミマン</t>
    </rPh>
    <phoneticPr fontId="16"/>
  </si>
  <si>
    <t>40以上50未満</t>
    <rPh sb="2" eb="4">
      <t>イジョウ</t>
    </rPh>
    <rPh sb="6" eb="8">
      <t>ミマン</t>
    </rPh>
    <phoneticPr fontId="16"/>
  </si>
  <si>
    <t>運営規程（必要に応じて）</t>
    <rPh sb="0" eb="2">
      <t>ウンエイ</t>
    </rPh>
    <rPh sb="2" eb="4">
      <t>キテイ</t>
    </rPh>
    <rPh sb="5" eb="7">
      <t>ヒツヨウ</t>
    </rPh>
    <rPh sb="8" eb="9">
      <t>オウ</t>
    </rPh>
    <phoneticPr fontId="16"/>
  </si>
  <si>
    <t>(※変更の場合)</t>
    <rPh sb="2" eb="4">
      <t>ヘンコウ</t>
    </rPh>
    <rPh sb="5" eb="7">
      <t>バアイ</t>
    </rPh>
    <phoneticPr fontId="16"/>
  </si>
  <si>
    <t>宛</t>
    <rPh sb="0" eb="1">
      <t>アテ</t>
    </rPh>
    <phoneticPr fontId="16"/>
  </si>
  <si>
    <t>　・「名前」に職種名を入力</t>
    <rPh sb="3" eb="5">
      <t>ナマエ</t>
    </rPh>
    <rPh sb="7" eb="9">
      <t>ショクシュ</t>
    </rPh>
    <rPh sb="9" eb="10">
      <t>メイ</t>
    </rPh>
    <rPh sb="11" eb="13">
      <t>ニュウリョク</t>
    </rPh>
    <phoneticPr fontId="39"/>
  </si>
  <si>
    <t>　（宛先）筑後市長</t>
    <rPh sb="5" eb="7">
      <t>ちくご</t>
    </rPh>
    <phoneticPr fontId="16" type="Hiragana"/>
  </si>
  <si>
    <t>名　　称</t>
  </si>
  <si>
    <t>２　変更</t>
  </si>
  <si>
    <t>事業所の状況</t>
  </si>
  <si>
    <t>喀痰吸引等の「要件となる利用者の状態」ごとに、前３月の利用者数を記録（計算）したもの</t>
  </si>
  <si>
    <t>　地域密着型特定施設入居者生活介護</t>
    <rPh sb="1" eb="3">
      <t>チイキ</t>
    </rPh>
    <rPh sb="3" eb="6">
      <t>ミッチャクガタ</t>
    </rPh>
    <rPh sb="6" eb="17">
      <t>トクテイシセツニュウキョシャセイカツカイゴ</t>
    </rPh>
    <phoneticPr fontId="16"/>
  </si>
  <si>
    <t>厚労　太郎</t>
    <rPh sb="0" eb="2">
      <t>コウロウ</t>
    </rPh>
    <rPh sb="3" eb="5">
      <t>タロウ</t>
    </rPh>
    <phoneticPr fontId="39"/>
  </si>
  <si>
    <t>関係書類</t>
  </si>
  <si>
    <t>介護職員</t>
    <rPh sb="0" eb="2">
      <t>かいご</t>
    </rPh>
    <rPh sb="2" eb="4">
      <t>しょくいん</t>
    </rPh>
    <phoneticPr fontId="16" type="Hiragana"/>
  </si>
  <si>
    <t>介護予防支援</t>
    <rPh sb="0" eb="2">
      <t>カイゴ</t>
    </rPh>
    <rPh sb="2" eb="4">
      <t>ヨボウ</t>
    </rPh>
    <phoneticPr fontId="1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</si>
  <si>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6"/>
  </si>
  <si>
    <t>　　　「財団法人」「株式会社」「有限会社」等の別を記入してください。</t>
    <rPh sb="7" eb="8">
      <t>ジン</t>
    </rPh>
    <rPh sb="10" eb="12">
      <t>カブシキ</t>
    </rPh>
    <rPh sb="12" eb="14">
      <t>カイシャ</t>
    </rPh>
    <phoneticPr fontId="16"/>
  </si>
  <si>
    <t>　　8　「主たる事業所の所在地以外の場所で一部実施する場合の出張所等の所在地」について、複数の出張所等を</t>
  </si>
  <si>
    <t>３ユニットの事業所が夜勤職員を２人以上とする場合</t>
  </si>
  <si>
    <t>　(11) 申請する事業に係る従業者（管理者を含む。）の1ヶ月分の勤務時間を入力してください。（別シートの「シフト記号表」を作成し、シフト記号を選択ま</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9"/>
  </si>
  <si>
    <t>　　　2　「法人である場合その種別」欄は、申請者が法人である場合に、「社会福祉法人」「医療法人」「社団法人」「財団法人」「株式会社」「有限会社」等の別を記入してください。</t>
  </si>
  <si>
    <t>管理者</t>
    <rPh sb="0" eb="3">
      <t>カンリシャ</t>
    </rPh>
    <phoneticPr fontId="39"/>
  </si>
  <si>
    <t>　　　6　「異動項目」欄には、(別紙1)「介護給付費算定に係る体制等状況一覧表」に掲げる項目を記載してください。</t>
  </si>
  <si>
    <t>主たる事務所の所在地</t>
  </si>
  <si>
    <t>同一所在地において行う　　　　　　　　　　　　　　　事業等の種類</t>
  </si>
  <si>
    <t>変　更　前</t>
  </si>
  <si>
    <t>な研修を、「認知症介護の指導に係る専門的な研修」とは、認知症介護指導者養成研修及び認知症看護に</t>
  </si>
  <si>
    <t>注　届出日の属する月の前３月の各月末時点の利用者又は入所者の数</t>
    <rPh sb="24" eb="25">
      <t>マタ</t>
    </rPh>
    <rPh sb="26" eb="29">
      <t>ニュウショシャ</t>
    </rPh>
    <phoneticPr fontId="16"/>
  </si>
  <si>
    <t>　（ウ）中心静脈注射を実施している状態</t>
    <rPh sb="4" eb="6">
      <t>チュウシン</t>
    </rPh>
    <rPh sb="6" eb="8">
      <t>ジョウミャク</t>
    </rPh>
    <rPh sb="8" eb="10">
      <t>チュウシャ</t>
    </rPh>
    <rPh sb="11" eb="13">
      <t>ジッシシ</t>
    </rPh>
    <rPh sb="13" eb="19">
      <t>テイルジョウタイ</t>
    </rPh>
    <phoneticPr fontId="16"/>
  </si>
  <si>
    <t>療養通所介護</t>
    <rPh sb="0" eb="2">
      <t>リョウヨウ</t>
    </rPh>
    <rPh sb="2" eb="4">
      <t>ツウショ</t>
    </rPh>
    <rPh sb="4" eb="6">
      <t>カイゴ</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</si>
  <si>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</si>
  <si>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認知症対応型通所介護</t>
    <rPh sb="0" eb="3">
      <t>ニンチショウ</t>
    </rPh>
    <rPh sb="3" eb="6">
      <t>タイオウガタ</t>
    </rPh>
    <rPh sb="6" eb="8">
      <t>ツウショ</t>
    </rPh>
    <rPh sb="8" eb="10">
      <t>カイゴ</t>
    </rPh>
    <phoneticPr fontId="16"/>
  </si>
  <si>
    <t>研修修了者の必要数</t>
    <rPh sb="0" eb="2">
      <t>ケンシュウ</t>
    </rPh>
    <rPh sb="2" eb="5">
      <t>シュウリョウシャ</t>
    </rPh>
    <rPh sb="6" eb="9">
      <t>ヒツヨウスウ</t>
    </rPh>
    <phoneticPr fontId="16"/>
  </si>
  <si>
    <t>認知症対応型共同生活介護</t>
    <rPh sb="0" eb="3">
      <t>ニンチショウ</t>
    </rPh>
    <rPh sb="3" eb="6">
      <t>タイオウガタ</t>
    </rPh>
    <rPh sb="6" eb="8">
      <t>キョウドウ</t>
    </rPh>
    <rPh sb="8" eb="10">
      <t>セイカツ</t>
    </rPh>
    <rPh sb="10" eb="12">
      <t>カイゴ</t>
    </rPh>
    <phoneticPr fontId="16"/>
  </si>
  <si>
    <t>複合型サービス</t>
    <rPh sb="0" eb="3">
      <t>フクゴウガタ</t>
    </rPh>
    <phoneticPr fontId="16"/>
  </si>
  <si>
    <t>○○　M子</t>
  </si>
  <si>
    <t>認知症の行動・心理症状の予防等に資する認知症介護の指導に係る専門的な研修を修了</t>
  </si>
  <si>
    <t>職　名</t>
    <rPh sb="0" eb="1">
      <t>ショク</t>
    </rPh>
    <rPh sb="2" eb="3">
      <t>メイ</t>
    </rPh>
    <phoneticPr fontId="16"/>
  </si>
  <si>
    <t>介護給付費算定に係る体制等状況一覧表＜別紙２＞</t>
  </si>
  <si>
    <t>人員配置区分、その他該当する体制等、割引）を記載してください。</t>
  </si>
  <si>
    <t>看護・介護職員の総数（常勤換算）</t>
    <rPh sb="0" eb="2">
      <t>カンゴ</t>
    </rPh>
    <rPh sb="3" eb="5">
      <t>カイゴ</t>
    </rPh>
    <rPh sb="5" eb="7">
      <t>ショクイン</t>
    </rPh>
    <rPh sb="8" eb="10">
      <t>ソウスウ</t>
    </rPh>
    <rPh sb="11" eb="13">
      <t>ジョウキン</t>
    </rPh>
    <rPh sb="13" eb="15">
      <t>カンサン</t>
    </rPh>
    <phoneticPr fontId="16"/>
  </si>
  <si>
    <t>　(ビルの名称等)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</si>
  <si>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</si>
  <si>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実施事業</t>
  </si>
  <si>
    <t>身体拘束廃止取組
の有無</t>
    <rPh sb="0" eb="2">
      <t>シンタイ</t>
    </rPh>
    <rPh sb="2" eb="4">
      <t>コウソク</t>
    </rPh>
    <rPh sb="4" eb="6">
      <t>ハイシ</t>
    </rPh>
    <rPh sb="6" eb="8">
      <t>トリクミ</t>
    </rPh>
    <rPh sb="10" eb="12">
      <t>ウム</t>
    </rPh>
    <phoneticPr fontId="16"/>
  </si>
  <si>
    <t>４以上</t>
    <rPh sb="1" eb="3">
      <t>イジョウ</t>
    </rPh>
    <phoneticPr fontId="16"/>
  </si>
  <si>
    <t>　１０　夜間及び深夜時間に勤務しない者の日中の勤務延時間数（α）・夜間及び深夜時間に勤務する者の日中の勤務延時間数（β）・α＋βは、記入しないでください。</t>
    <rPh sb="4" eb="6">
      <t>ヤカン</t>
    </rPh>
    <rPh sb="6" eb="7">
      <t>オヨ</t>
    </rPh>
    <rPh sb="8" eb="10">
      <t>シンヤ</t>
    </rPh>
    <rPh sb="10" eb="12">
      <t>ジカン</t>
    </rPh>
    <rPh sb="13" eb="15">
      <t>キンム</t>
    </rPh>
    <rPh sb="18" eb="19">
      <t>モノ</t>
    </rPh>
    <rPh sb="20" eb="22">
      <t>ニッチュウ</t>
    </rPh>
    <rPh sb="23" eb="25">
      <t>キンム</t>
    </rPh>
    <rPh sb="25" eb="26">
      <t>ノ</t>
    </rPh>
    <rPh sb="26" eb="28">
      <t>ジカン</t>
    </rPh>
    <rPh sb="28" eb="29">
      <t>スウ</t>
    </rPh>
    <rPh sb="33" eb="35">
      <t>ヤカン</t>
    </rPh>
    <rPh sb="35" eb="36">
      <t>オヨ</t>
    </rPh>
    <rPh sb="37" eb="39">
      <t>シンヤ</t>
    </rPh>
    <rPh sb="39" eb="41">
      <t>ジカン</t>
    </rPh>
    <rPh sb="42" eb="44">
      <t>キンム</t>
    </rPh>
    <rPh sb="46" eb="47">
      <t>モノ</t>
    </rPh>
    <rPh sb="48" eb="50">
      <t>ニッチュウ</t>
    </rPh>
    <rPh sb="51" eb="53">
      <t>キンム</t>
    </rPh>
    <rPh sb="53" eb="54">
      <t>ノ</t>
    </rPh>
    <rPh sb="54" eb="57">
      <t>ジカンスウ</t>
    </rPh>
    <rPh sb="66" eb="68">
      <t>キニュウ</t>
    </rPh>
    <phoneticPr fontId="16"/>
  </si>
  <si>
    <t>夜間支援体制加算</t>
    <rPh sb="0" eb="2">
      <t>ヤカン</t>
    </rPh>
    <rPh sb="2" eb="4">
      <t>シエン</t>
    </rPh>
    <rPh sb="4" eb="6">
      <t>タイセイ</t>
    </rPh>
    <rPh sb="6" eb="8">
      <t>カサン</t>
    </rPh>
    <phoneticPr fontId="16"/>
  </si>
  <si>
    <t>2 感染対策向上加算２</t>
    <rPh sb="2" eb="4">
      <t>カンセン</t>
    </rPh>
    <rPh sb="4" eb="6">
      <t>タイサク</t>
    </rPh>
    <rPh sb="6" eb="8">
      <t>コウジョウ</t>
    </rPh>
    <rPh sb="8" eb="10">
      <t>カサン</t>
    </rPh>
    <phoneticPr fontId="16"/>
  </si>
  <si>
    <t>指定年</t>
    <rPh sb="0" eb="2">
      <t>シテイ</t>
    </rPh>
    <rPh sb="2" eb="3">
      <t>ネン</t>
    </rPh>
    <phoneticPr fontId="16"/>
  </si>
  <si>
    <t>月日</t>
    <rPh sb="0" eb="2">
      <t>ガッピ</t>
    </rPh>
    <phoneticPr fontId="16"/>
  </si>
  <si>
    <t>勤務先名称</t>
    <rPh sb="0" eb="3">
      <t>きんむさき</t>
    </rPh>
    <rPh sb="3" eb="5">
      <t>めいしょう</t>
    </rPh>
    <phoneticPr fontId="16" type="Hiragana"/>
  </si>
  <si>
    <r>
      <t>次のいずれかの研修を修了した従業者を配置している。</t>
    </r>
    <r>
      <rPr>
        <sz val="10"/>
        <color auto="1"/>
        <rFont val="ＭＳ Ｐゴシック"/>
      </rPr>
      <t>（該当するものに、印を付けてください。）</t>
    </r>
    <rPh sb="0" eb="1">
      <t>ツギ</t>
    </rPh>
    <rPh sb="7" eb="9">
      <t>ケンシュウ</t>
    </rPh>
    <rPh sb="10" eb="12">
      <t>シュウリョウ</t>
    </rPh>
    <rPh sb="14" eb="17">
      <t>ジュウギョウシャ</t>
    </rPh>
    <rPh sb="18" eb="20">
      <t>ハイチ</t>
    </rPh>
    <phoneticPr fontId="16"/>
  </si>
  <si>
    <t>① 以下のⅰ～ⅲの項目の機器のうち１つ以上を使用</t>
    <rPh sb="2" eb="4">
      <t>イカ</t>
    </rPh>
    <rPh sb="9" eb="11">
      <t>コウモク</t>
    </rPh>
    <rPh sb="12" eb="14">
      <t>キキ</t>
    </rPh>
    <rPh sb="19" eb="21">
      <t>イジョウ</t>
    </rPh>
    <rPh sb="22" eb="24">
      <t>シヨウ</t>
    </rPh>
    <phoneticPr fontId="16"/>
  </si>
  <si>
    <t>県</t>
    <rPh sb="0" eb="1">
      <t>ケン</t>
    </rPh>
    <phoneticPr fontId="16"/>
  </si>
  <si>
    <t>③　c</t>
  </si>
  <si>
    <t>異動等の区分</t>
  </si>
  <si>
    <t>c</t>
  </si>
  <si>
    <t>（指定を受けている場合）</t>
    <rPh sb="1" eb="3">
      <t>シテイ</t>
    </rPh>
    <rPh sb="4" eb="5">
      <t>ウ</t>
    </rPh>
    <rPh sb="9" eb="11">
      <t>バアイ</t>
    </rPh>
    <phoneticPr fontId="16"/>
  </si>
  <si>
    <t>法人名</t>
    <rPh sb="0" eb="2">
      <t>ホウジン</t>
    </rPh>
    <rPh sb="2" eb="3">
      <t>メイ</t>
    </rPh>
    <phoneticPr fontId="16"/>
  </si>
  <si>
    <t>ロ</t>
  </si>
  <si>
    <t>l</t>
  </si>
  <si>
    <t>１　なし</t>
  </si>
  <si>
    <t>年月日</t>
    <rPh sb="0" eb="3">
      <t>ネンガッピ</t>
    </rPh>
    <phoneticPr fontId="16"/>
  </si>
  <si>
    <t>市町村が定める単位の有無</t>
    <rPh sb="0" eb="3">
      <t>シチョウソン</t>
    </rPh>
    <rPh sb="4" eb="5">
      <t>サダ</t>
    </rPh>
    <rPh sb="7" eb="9">
      <t>タンイ</t>
    </rPh>
    <rPh sb="10" eb="12">
      <t>ウム</t>
    </rPh>
    <phoneticPr fontId="16"/>
  </si>
  <si>
    <t>事業所に配置される看護職員，または２４時間連絡体制に係る看護師の免許証（写）</t>
    <rPh sb="0" eb="3">
      <t>ジギョウショ</t>
    </rPh>
    <rPh sb="4" eb="6">
      <t>ハイチ</t>
    </rPh>
    <rPh sb="9" eb="11">
      <t>カンゴ</t>
    </rPh>
    <rPh sb="11" eb="13">
      <t>ショクイン</t>
    </rPh>
    <rPh sb="19" eb="21">
      <t>ジカン</t>
    </rPh>
    <rPh sb="21" eb="23">
      <t>レンラク</t>
    </rPh>
    <rPh sb="23" eb="25">
      <t>タイセイ</t>
    </rPh>
    <rPh sb="26" eb="27">
      <t>カカワ</t>
    </rPh>
    <rPh sb="28" eb="31">
      <t>カンゴシ</t>
    </rPh>
    <rPh sb="32" eb="35">
      <t>メンキョショウ</t>
    </rPh>
    <rPh sb="36" eb="37">
      <t>ウツ</t>
    </rPh>
    <phoneticPr fontId="16"/>
  </si>
  <si>
    <t>月</t>
    <rPh sb="0" eb="1">
      <t>ゲツ</t>
    </rPh>
    <phoneticPr fontId="16"/>
  </si>
  <si>
    <t xml:space="preserve"> ２０：００　～　７：００</t>
  </si>
  <si>
    <t>２ 基準型</t>
  </si>
  <si>
    <t>(A)</t>
  </si>
  <si>
    <t>若年性認知症利用者受入加算</t>
    <rPh sb="0" eb="2">
      <t>ジャクネン</t>
    </rPh>
    <rPh sb="2" eb="3">
      <t>セイ</t>
    </rPh>
    <rPh sb="3" eb="6">
      <t>ニンチショウ</t>
    </rPh>
    <rPh sb="6" eb="9">
      <t>リヨウシャ</t>
    </rPh>
    <rPh sb="9" eb="11">
      <t>ウケイレ</t>
    </rPh>
    <rPh sb="11" eb="13">
      <t>カサン</t>
    </rPh>
    <phoneticPr fontId="16"/>
  </si>
  <si>
    <t>ab</t>
  </si>
  <si>
    <t>　　　２ 「割引｣を｢あり｣と記載する場合は「地域密着型サービス事業者等による介護給付費の割引に係る割引率の設定について」（別紙３）を添付してください。</t>
    <rPh sb="23" eb="25">
      <t>チイキ</t>
    </rPh>
    <rPh sb="25" eb="28">
      <t>ミッチャクガタ</t>
    </rPh>
    <rPh sb="62" eb="64">
      <t>ベッシ</t>
    </rPh>
    <phoneticPr fontId="16"/>
  </si>
  <si>
    <t>７　３級地</t>
  </si>
  <si>
    <t>非常勤で専従</t>
    <rPh sb="0" eb="3">
      <t>ヒジョウキン</t>
    </rPh>
    <rPh sb="4" eb="6">
      <t>センジュウ</t>
    </rPh>
    <phoneticPr fontId="39"/>
  </si>
  <si>
    <t>２ 加算Ⅲ</t>
  </si>
  <si>
    <t>LIFEへの登録</t>
    <rPh sb="6" eb="8">
      <t>トウロク</t>
    </rPh>
    <phoneticPr fontId="16"/>
  </si>
  <si>
    <t>生産性向上推進体制加算（Ⅱ）に係る届出</t>
    <rPh sb="0" eb="3">
      <t>セイサンセイ</t>
    </rPh>
    <rPh sb="3" eb="11">
      <t>コウジョウスイシンタイセイカサン</t>
    </rPh>
    <rPh sb="15" eb="16">
      <t>カカ</t>
    </rPh>
    <rPh sb="17" eb="19">
      <t>トドケデ</t>
    </rPh>
    <phoneticPr fontId="16"/>
  </si>
  <si>
    <t>日</t>
    <rPh sb="0" eb="1">
      <t>ニチ</t>
    </rPh>
    <phoneticPr fontId="39"/>
  </si>
  <si>
    <t>※認知症看護に係る適切な研修：</t>
    <rPh sb="1" eb="4">
      <t>ニンチショウ</t>
    </rPh>
    <rPh sb="4" eb="6">
      <t>カンゴ</t>
    </rPh>
    <rPh sb="7" eb="8">
      <t>カカ</t>
    </rPh>
    <rPh sb="9" eb="11">
      <t>テキセツ</t>
    </rPh>
    <rPh sb="12" eb="14">
      <t>ケンシュウ</t>
    </rPh>
    <phoneticPr fontId="16"/>
  </si>
  <si>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6"/>
  </si>
  <si>
    <t>認知症専門ケア加算</t>
    <rPh sb="0" eb="3">
      <t>ニンチショウ</t>
    </rPh>
    <rPh sb="3" eb="5">
      <t>センモン</t>
    </rPh>
    <rPh sb="7" eb="9">
      <t>カサン</t>
    </rPh>
    <phoneticPr fontId="16"/>
  </si>
  <si>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16"/>
  </si>
  <si>
    <t>該当する研修の修了証書（写）</t>
    <rPh sb="0" eb="2">
      <t>ガイトウ</t>
    </rPh>
    <rPh sb="4" eb="6">
      <t>ケンシュウ</t>
    </rPh>
    <rPh sb="7" eb="10">
      <t>シュウリョウショウ</t>
    </rPh>
    <rPh sb="10" eb="11">
      <t>ショ</t>
    </rPh>
    <rPh sb="12" eb="13">
      <t>ウツ</t>
    </rPh>
    <phoneticPr fontId="16"/>
  </si>
  <si>
    <t>日</t>
    <rPh sb="0" eb="1">
      <t>ニチ</t>
    </rPh>
    <phoneticPr fontId="16"/>
  </si>
  <si>
    <t>5　介護職員等の状況</t>
    <rPh sb="2" eb="4">
      <t>カイゴ</t>
    </rPh>
    <rPh sb="4" eb="6">
      <t>ショクイン</t>
    </rPh>
    <rPh sb="6" eb="7">
      <t>トウ</t>
    </rPh>
    <rPh sb="8" eb="10">
      <t>ジョウキョウ</t>
    </rPh>
    <phoneticPr fontId="16"/>
  </si>
  <si>
    <r>
      <t>若年性認知症利用者受入加算に関する届出書＜別紙５</t>
    </r>
    <r>
      <rPr>
        <sz val="9"/>
        <color auto="1"/>
        <rFont val="HG丸ｺﾞｼｯｸM-PRO"/>
      </rPr>
      <t>＞</t>
    </r>
    <rPh sb="0" eb="2">
      <t>ジャクネン</t>
    </rPh>
    <rPh sb="2" eb="3">
      <t>セイ</t>
    </rPh>
    <rPh sb="3" eb="6">
      <t>ニンチショウ</t>
    </rPh>
    <rPh sb="6" eb="9">
      <t>リヨウシャ</t>
    </rPh>
    <rPh sb="9" eb="11">
      <t>ウケイレ</t>
    </rPh>
    <rPh sb="11" eb="13">
      <t>カサン</t>
    </rPh>
    <rPh sb="14" eb="15">
      <t>カン</t>
    </rPh>
    <rPh sb="17" eb="20">
      <t>トドケデショ</t>
    </rPh>
    <rPh sb="21" eb="23">
      <t>ベッシ</t>
    </rPh>
    <phoneticPr fontId="16"/>
  </si>
  <si>
    <t>合計</t>
    <rPh sb="0" eb="2">
      <t>ごうけい</t>
    </rPh>
    <phoneticPr fontId="16" type="Hiragana"/>
  </si>
  <si>
    <r>
      <t>共　通　事　項
（</t>
    </r>
    <r>
      <rPr>
        <sz val="9"/>
        <color rgb="FFFF0000"/>
        <rFont val="HG丸ｺﾞｼｯｸM-PRO"/>
      </rPr>
      <t>必ず必要な書類</t>
    </r>
    <r>
      <rPr>
        <sz val="9"/>
        <color theme="1"/>
        <rFont val="HG丸ｺﾞｼｯｸM-PRO"/>
      </rPr>
      <t>）</t>
    </r>
    <rPh sb="0" eb="1">
      <t>トモ</t>
    </rPh>
    <rPh sb="2" eb="3">
      <t>ツウ</t>
    </rPh>
    <rPh sb="4" eb="5">
      <t>コト</t>
    </rPh>
    <rPh sb="6" eb="7">
      <t>コウ</t>
    </rPh>
    <rPh sb="9" eb="10">
      <t>カナラ</t>
    </rPh>
    <rPh sb="11" eb="13">
      <t>ヒツヨウ</t>
    </rPh>
    <rPh sb="14" eb="16">
      <t>ショルイ</t>
    </rPh>
    <phoneticPr fontId="16"/>
  </si>
  <si>
    <t>３以上</t>
    <rPh sb="1" eb="3">
      <t>イジョウ</t>
    </rPh>
    <phoneticPr fontId="16"/>
  </si>
  <si>
    <t>３　 サテライト型Ⅰ型</t>
  </si>
  <si>
    <t>○○　E夫</t>
  </si>
  <si>
    <t>の平均で算定。</t>
  </si>
  <si>
    <t>従業者の勤務の体制及び勤務形態一覧表　（令和　元　年４月分）</t>
    <rPh sb="0" eb="3">
      <t>ジュウギョウシャ</t>
    </rPh>
    <rPh sb="4" eb="6">
      <t>キンム</t>
    </rPh>
    <rPh sb="7" eb="9">
      <t>タイセイ</t>
    </rPh>
    <rPh sb="9" eb="10">
      <t>オヨ</t>
    </rPh>
    <rPh sb="11" eb="13">
      <t>キンム</t>
    </rPh>
    <rPh sb="13" eb="15">
      <t>ケイタイ</t>
    </rPh>
    <rPh sb="15" eb="18">
      <t>イチランヒョウ</t>
    </rPh>
    <rPh sb="20" eb="21">
      <t>レイ</t>
    </rPh>
    <rPh sb="21" eb="22">
      <t>ワ</t>
    </rPh>
    <rPh sb="23" eb="24">
      <t>モト</t>
    </rPh>
    <rPh sb="25" eb="26">
      <t>ネン</t>
    </rPh>
    <rPh sb="27" eb="28">
      <t>ガツ</t>
    </rPh>
    <rPh sb="28" eb="29">
      <t>ブン</t>
    </rPh>
    <phoneticPr fontId="16"/>
  </si>
  <si>
    <t>　介護老人保健施設</t>
    <rPh sb="1" eb="9">
      <t>ロウケン</t>
    </rPh>
    <phoneticPr fontId="16"/>
  </si>
  <si>
    <t>A</t>
  </si>
  <si>
    <t>前年度の実績が6月に満たない事業書については届出する月の前3月の平均を計算すること。
なお、届出以降も前3月について平均値を算出し、所定の割合に満たない場合は速やかに加算の取り下げの届出を提出すること。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4" eb="85">
      <t>さん</t>
    </rPh>
    <rPh sb="86" eb="87">
      <t>と</t>
    </rPh>
    <rPh sb="88" eb="89">
      <t>さ</t>
    </rPh>
    <rPh sb="91" eb="92">
      <t>とど</t>
    </rPh>
    <rPh sb="92" eb="93">
      <t>で</t>
    </rPh>
    <rPh sb="94" eb="96">
      <t>ていしゅつ</t>
    </rPh>
    <phoneticPr fontId="16" type="Hiragana"/>
  </si>
  <si>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16"/>
  </si>
  <si>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</si>
  <si>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組織体制図</t>
    <rPh sb="2" eb="4">
      <t>タイセイ</t>
    </rPh>
    <phoneticPr fontId="16"/>
  </si>
  <si>
    <t>※24時間表記</t>
    <rPh sb="3" eb="5">
      <t>ジカン</t>
    </rPh>
    <rPh sb="5" eb="7">
      <t>ヒョウキ</t>
    </rPh>
    <phoneticPr fontId="39"/>
  </si>
  <si>
    <t>認知症介護に係る専門的な研修を修了している者を、日常生活自立度のランクⅢ、</t>
  </si>
  <si>
    <t>3　終了</t>
  </si>
  <si>
    <t>有</t>
    <rPh sb="0" eb="1">
      <t>ア</t>
    </rPh>
    <phoneticPr fontId="16"/>
  </si>
  <si>
    <t>無</t>
    <rPh sb="0" eb="1">
      <t>ナ</t>
    </rPh>
    <phoneticPr fontId="16"/>
  </si>
  <si>
    <t>5月</t>
    <rPh sb="1" eb="2">
      <t>がつ</t>
    </rPh>
    <phoneticPr fontId="16" type="Hiragana"/>
  </si>
  <si>
    <t>うち、休憩時間</t>
    <rPh sb="3" eb="5">
      <t>キュウケイ</t>
    </rPh>
    <rPh sb="5" eb="7">
      <t>ジカン</t>
    </rPh>
    <phoneticPr fontId="39"/>
  </si>
  <si>
    <t>夜間勤務条件基準</t>
    <rPh sb="0" eb="2">
      <t>ヤカン</t>
    </rPh>
    <rPh sb="2" eb="4">
      <t>キンム</t>
    </rPh>
    <rPh sb="4" eb="6">
      <t>ジョウケン</t>
    </rPh>
    <rPh sb="6" eb="8">
      <t>キジュン</t>
    </rPh>
    <phoneticPr fontId="16"/>
  </si>
  <si>
    <t>事業所又は施設において介護職員、看護職員ごとの認知症ケアに関する研修計画を</t>
    <rPh sb="3" eb="4">
      <t>マタ</t>
    </rPh>
    <rPh sb="5" eb="7">
      <t>シセツ</t>
    </rPh>
    <phoneticPr fontId="16"/>
  </si>
  <si>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16"/>
  </si>
  <si>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16" type="Hiragana"/>
  </si>
  <si>
    <t>4月</t>
    <rPh sb="1" eb="2">
      <t>がつ</t>
    </rPh>
    <phoneticPr fontId="16" type="Hiragana"/>
  </si>
  <si>
    <t>出すること。</t>
  </si>
  <si>
    <t>6月</t>
  </si>
  <si>
    <t>(B)/(A)</t>
  </si>
  <si>
    <t>1日に2回勤務する場合</t>
    <rPh sb="1" eb="2">
      <t>ニチ</t>
    </rPh>
    <rPh sb="4" eb="5">
      <t>カイ</t>
    </rPh>
    <rPh sb="5" eb="7">
      <t>キンム</t>
    </rPh>
    <rPh sb="9" eb="11">
      <t>バアイ</t>
    </rPh>
    <phoneticPr fontId="39"/>
  </si>
  <si>
    <t>記号</t>
    <rPh sb="0" eb="2">
      <t>キゴウ</t>
    </rPh>
    <phoneticPr fontId="39"/>
  </si>
  <si>
    <t>加算Ⅱを算定する場合</t>
    <rPh sb="0" eb="2">
      <t>カサン</t>
    </rPh>
    <rPh sb="4" eb="6">
      <t>サンテイ</t>
    </rPh>
    <rPh sb="8" eb="10">
      <t>バアイ</t>
    </rPh>
    <phoneticPr fontId="16"/>
  </si>
  <si>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16" type="Hiragana"/>
  </si>
  <si>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6"/>
  </si>
  <si>
    <t>1日に2回勤務する場合</t>
  </si>
  <si>
    <t>・介護福祉士である職員</t>
    <rPh sb="1" eb="3">
      <t>かいご</t>
    </rPh>
    <rPh sb="3" eb="6">
      <t>ふくしし</t>
    </rPh>
    <rPh sb="9" eb="11">
      <t>しょくいん</t>
    </rPh>
    <phoneticPr fontId="16"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</si>
  <si>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16" type="Hiragana"/>
  </si>
  <si>
    <t>筑後市長　宛</t>
    <rPh sb="0" eb="3">
      <t>ちくごし</t>
    </rPh>
    <rPh sb="3" eb="4">
      <t>ちょう</t>
    </rPh>
    <rPh sb="5" eb="6">
      <t>あて</t>
    </rPh>
    <phoneticPr fontId="16" type="Hiragana"/>
  </si>
  <si>
    <t>①のうち介護福祉士の総数（常勤換算）</t>
    <rPh sb="4" eb="6">
      <t>カイゴ</t>
    </rPh>
    <rPh sb="6" eb="9">
      <t>フクシシ</t>
    </rPh>
    <rPh sb="10" eb="12">
      <t>ソウスウ</t>
    </rPh>
    <rPh sb="13" eb="15">
      <t>ジョウキン</t>
    </rPh>
    <rPh sb="15" eb="17">
      <t>カンサン</t>
    </rPh>
    <phoneticPr fontId="16"/>
  </si>
  <si>
    <t>記載例</t>
    <rPh sb="0" eb="2">
      <t>きさい</t>
    </rPh>
    <rPh sb="2" eb="3">
      <t>れい</t>
    </rPh>
    <phoneticPr fontId="16" type="Hiragana"/>
  </si>
  <si>
    <t>氏名</t>
    <rPh sb="0" eb="2">
      <t>しめい</t>
    </rPh>
    <phoneticPr fontId="16" type="Hiragana"/>
  </si>
  <si>
    <t>計画作成担当者</t>
    <rPh sb="0" eb="2">
      <t>ケイカク</t>
    </rPh>
    <rPh sb="2" eb="4">
      <t>サクセイ</t>
    </rPh>
    <rPh sb="4" eb="7">
      <t>タントウシャ</t>
    </rPh>
    <phoneticPr fontId="39"/>
  </si>
  <si>
    <t>※１</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</si>
  <si>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16" type="Hiragana"/>
  </si>
  <si>
    <t>事業所名</t>
    <rPh sb="0" eb="3">
      <t>じぎょうしょ</t>
    </rPh>
    <rPh sb="3" eb="4">
      <t>めい</t>
    </rPh>
    <phoneticPr fontId="16" type="Hiragana"/>
  </si>
  <si>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6"/>
  </si>
  <si>
    <t>日</t>
    <rPh sb="0" eb="1">
      <t>にち</t>
    </rPh>
    <phoneticPr fontId="16" type="Hiragana"/>
  </si>
  <si>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16"/>
  </si>
  <si>
    <t>月</t>
    <rPh sb="0" eb="1">
      <t>つき</t>
    </rPh>
    <phoneticPr fontId="16" type="Hiragana"/>
  </si>
  <si>
    <t>の割合が50％以上である</t>
  </si>
  <si>
    <t>　　　９ 「職員の欠員による減算の状況」については、以下の要領で記載してください。</t>
  </si>
  <si>
    <t>人</t>
    <rPh sb="0" eb="1">
      <t>ニン</t>
    </rPh>
    <phoneticPr fontId="39"/>
  </si>
  <si>
    <t>（別紙３）</t>
    <rPh sb="1" eb="3">
      <t>べっし</t>
    </rPh>
    <phoneticPr fontId="16" type="Hiragana"/>
  </si>
  <si>
    <t>介護給付費算定に係る体制等に関する届出書・変更届出書　チェック表
（認知症対応型共同生活介護・介護予防認知症対応型共同生活介護）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キョウドウ</t>
    </rPh>
    <rPh sb="42" eb="44">
      <t>セイカツ</t>
    </rPh>
    <rPh sb="44" eb="46">
      <t>カイゴ</t>
    </rPh>
    <rPh sb="47" eb="49">
      <t>カイゴ</t>
    </rPh>
    <rPh sb="49" eb="51">
      <t>ヨボウ</t>
    </rPh>
    <rPh sb="51" eb="53">
      <t>ニンチ</t>
    </rPh>
    <rPh sb="53" eb="54">
      <t>ショウ</t>
    </rPh>
    <rPh sb="54" eb="57">
      <t>タイオウガタ</t>
    </rPh>
    <rPh sb="57" eb="59">
      <t>キョウドウ</t>
    </rPh>
    <rPh sb="59" eb="61">
      <t>セイカツ</t>
    </rPh>
    <rPh sb="61" eb="63">
      <t>カイゴ</t>
    </rPh>
    <phoneticPr fontId="16"/>
  </si>
  <si>
    <t>１　Ⅰ型</t>
  </si>
  <si>
    <t>任意の様式で可。</t>
    <rPh sb="0" eb="2">
      <t>ニンイ</t>
    </rPh>
    <rPh sb="3" eb="5">
      <t>ヨウシキ</t>
    </rPh>
    <rPh sb="6" eb="7">
      <t>カ</t>
    </rPh>
    <phoneticPr fontId="16"/>
  </si>
  <si>
    <t>　　３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0" eb="72">
      <t>ツイカ</t>
    </rPh>
    <phoneticPr fontId="16"/>
  </si>
  <si>
    <t>施設等の区分</t>
    <rPh sb="0" eb="2">
      <t>シセツ</t>
    </rPh>
    <rPh sb="2" eb="3">
      <t>トウ</t>
    </rPh>
    <rPh sb="4" eb="6">
      <t>クブン</t>
    </rPh>
    <phoneticPr fontId="16"/>
  </si>
  <si>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9"/>
  </si>
  <si>
    <t>職員の欠員による減算の状況</t>
    <rPh sb="0" eb="2">
      <t>ショクイン</t>
    </rPh>
    <rPh sb="3" eb="5">
      <t>ケツイン</t>
    </rPh>
    <rPh sb="8" eb="10">
      <t>ゲンサン</t>
    </rPh>
    <rPh sb="11" eb="13">
      <t>ジョウキョウ</t>
    </rPh>
    <phoneticPr fontId="16"/>
  </si>
  <si>
    <t>２ 介護従業者</t>
    <rPh sb="2" eb="4">
      <t>カイゴ</t>
    </rPh>
    <rPh sb="4" eb="7">
      <t>ジュウギョウシャ</t>
    </rPh>
    <phoneticPr fontId="16"/>
  </si>
  <si>
    <t>(5) 事業所の共同生活住居（ユニット）数</t>
    <rPh sb="4" eb="7">
      <t>ジギョウショ</t>
    </rPh>
    <rPh sb="8" eb="10">
      <t>キョウドウ</t>
    </rPh>
    <rPh sb="10" eb="12">
      <t>セイカツ</t>
    </rPh>
    <rPh sb="12" eb="14">
      <t>ジュウキョ</t>
    </rPh>
    <rPh sb="20" eb="21">
      <t>スウ</t>
    </rPh>
    <phoneticPr fontId="39"/>
  </si>
  <si>
    <t>利用者の入院期間中の体制（入院時費用）</t>
    <rPh sb="13" eb="15">
      <t>ニュウイン</t>
    </rPh>
    <rPh sb="15" eb="16">
      <t>ジ</t>
    </rPh>
    <rPh sb="16" eb="18">
      <t>ヒヨウ</t>
    </rPh>
    <phoneticPr fontId="7"/>
  </si>
  <si>
    <t>勤続年数の状況</t>
    <rPh sb="0" eb="2">
      <t>キンゾク</t>
    </rPh>
    <rPh sb="2" eb="4">
      <t>ネンスウ</t>
    </rPh>
    <rPh sb="5" eb="7">
      <t>ジョウキョウ</t>
    </rPh>
    <phoneticPr fontId="16"/>
  </si>
  <si>
    <t xml:space="preserve">サービス提供体制強化加算
</t>
    <rPh sb="4" eb="6">
      <t>テイキョウ</t>
    </rPh>
    <rPh sb="6" eb="8">
      <t>タイセイ</t>
    </rPh>
    <rPh sb="8" eb="10">
      <t>キョウカ</t>
    </rPh>
    <rPh sb="10" eb="12">
      <t>カサン</t>
    </rPh>
    <phoneticPr fontId="16"/>
  </si>
  <si>
    <t xml:space="preserve"> 　　※介護福祉士等の状況、常勤職員の状況、勤続年数の状況のうち、いずれか１つを満たすこと。</t>
  </si>
  <si>
    <t>添　付　書　類</t>
    <rPh sb="0" eb="1">
      <t>ソウ</t>
    </rPh>
    <rPh sb="2" eb="3">
      <t>ヅケ</t>
    </rPh>
    <rPh sb="4" eb="5">
      <t>ショ</t>
    </rPh>
    <rPh sb="6" eb="7">
      <t>タグイ</t>
    </rPh>
    <phoneticPr fontId="16"/>
  </si>
  <si>
    <t>６ 減算型</t>
    <rPh sb="2" eb="4">
      <t>ゲンサン</t>
    </rPh>
    <rPh sb="4" eb="5">
      <t>ガタ</t>
    </rPh>
    <phoneticPr fontId="16"/>
  </si>
  <si>
    <t>事業所の平面図</t>
    <rPh sb="0" eb="3">
      <t>ジギョウショ</t>
    </rPh>
    <rPh sb="4" eb="7">
      <t>ヘイメンズ</t>
    </rPh>
    <phoneticPr fontId="7"/>
  </si>
  <si>
    <t>　　　 その他、特記事項欄としてもご活用ください。</t>
    <rPh sb="6" eb="7">
      <t>タ</t>
    </rPh>
    <rPh sb="8" eb="10">
      <t>トッキ</t>
    </rPh>
    <rPh sb="10" eb="12">
      <t>ジコウ</t>
    </rPh>
    <rPh sb="12" eb="13">
      <t>ラン</t>
    </rPh>
    <rPh sb="18" eb="20">
      <t>カツヨウ</t>
    </rPh>
    <phoneticPr fontId="39"/>
  </si>
  <si>
    <t>認知症介護指導者養成研修の修了証（写）</t>
  </si>
  <si>
    <t>開始時刻</t>
    <rPh sb="0" eb="2">
      <t>カイシ</t>
    </rPh>
    <rPh sb="2" eb="4">
      <t>ジコク</t>
    </rPh>
    <phoneticPr fontId="39"/>
  </si>
  <si>
    <t>算定開始する月の分。</t>
    <rPh sb="0" eb="2">
      <t>サンテイ</t>
    </rPh>
    <rPh sb="2" eb="4">
      <t>カイシ</t>
    </rPh>
    <rPh sb="6" eb="7">
      <t>ツキ</t>
    </rPh>
    <rPh sb="8" eb="9">
      <t>ブン</t>
    </rPh>
    <phoneticPr fontId="16"/>
  </si>
  <si>
    <t>（１）サービス提供体制強化加算（Ⅰ）</t>
    <rPh sb="7" eb="9">
      <t>テイキョウ</t>
    </rPh>
    <rPh sb="9" eb="11">
      <t>タイセイ</t>
    </rPh>
    <rPh sb="11" eb="13">
      <t>キョウカ</t>
    </rPh>
    <rPh sb="13" eb="15">
      <t>カサン</t>
    </rPh>
    <phoneticPr fontId="16"/>
  </si>
  <si>
    <t>施 設 種 別</t>
    <rPh sb="0" eb="1">
      <t>セ</t>
    </rPh>
    <rPh sb="2" eb="3">
      <t>セツ</t>
    </rPh>
    <rPh sb="4" eb="5">
      <t>シュ</t>
    </rPh>
    <rPh sb="6" eb="7">
      <t>ベツ</t>
    </rPh>
    <phoneticPr fontId="16"/>
  </si>
  <si>
    <t>３（介護予防）短期入所生活介護　</t>
    <rPh sb="2" eb="4">
      <t>カイゴ</t>
    </rPh>
    <rPh sb="4" eb="6">
      <t>ヨボウ</t>
    </rPh>
    <phoneticPr fontId="16"/>
  </si>
  <si>
    <t>導入前後を比較して各指標の改善状況等の調査結果がわかるようにすること。</t>
    <rPh sb="0" eb="2">
      <t>ドウニュウ</t>
    </rPh>
    <rPh sb="2" eb="4">
      <t>ゼンゴ</t>
    </rPh>
    <rPh sb="5" eb="7">
      <t>ヒカク</t>
    </rPh>
    <rPh sb="9" eb="10">
      <t>カク</t>
    </rPh>
    <rPh sb="10" eb="12">
      <t>シヒョウ</t>
    </rPh>
    <rPh sb="13" eb="18">
      <t>カイゼンジョウキョウトウ</t>
    </rPh>
    <rPh sb="19" eb="23">
      <t>チョウサケッカ</t>
    </rPh>
    <phoneticPr fontId="16"/>
  </si>
  <si>
    <t>※LIFEへの登録が必須</t>
    <rPh sb="10" eb="12">
      <t>ヒッス</t>
    </rPh>
    <phoneticPr fontId="16"/>
  </si>
  <si>
    <t>利用料金表等を運営規定に掲載している場合は、介護給付費算定に係る体制等に関する変更に伴い，改正したもの。</t>
    <rPh sb="0" eb="2">
      <t>リヨウ</t>
    </rPh>
    <rPh sb="2" eb="4">
      <t>リョウキン</t>
    </rPh>
    <rPh sb="4" eb="5">
      <t>ヒョウ</t>
    </rPh>
    <rPh sb="5" eb="6">
      <t>トウ</t>
    </rPh>
    <rPh sb="7" eb="9">
      <t>ウンエイ</t>
    </rPh>
    <rPh sb="9" eb="11">
      <t>キテイ</t>
    </rPh>
    <rPh sb="12" eb="14">
      <t>ケイサイ</t>
    </rPh>
    <rPh sb="18" eb="20">
      <t>バアイ</t>
    </rPh>
    <rPh sb="22" eb="24">
      <t>カイゴ</t>
    </rPh>
    <rPh sb="24" eb="27">
      <t>キュウフヒ</t>
    </rPh>
    <rPh sb="27" eb="29">
      <t>サンテイ</t>
    </rPh>
    <rPh sb="30" eb="31">
      <t>カカ</t>
    </rPh>
    <rPh sb="32" eb="34">
      <t>タイセイ</t>
    </rPh>
    <rPh sb="34" eb="35">
      <t>トウ</t>
    </rPh>
    <rPh sb="36" eb="37">
      <t>カン</t>
    </rPh>
    <rPh sb="39" eb="41">
      <t>ヘンコウ</t>
    </rPh>
    <rPh sb="42" eb="43">
      <t>トモナ</t>
    </rPh>
    <rPh sb="45" eb="47">
      <t>カイセイ</t>
    </rPh>
    <phoneticPr fontId="16"/>
  </si>
  <si>
    <t>　　　４　「その他該当する体制等」欄で人員配置に係る加算（減算）の届出については、それぞれ加算（減算）の要件となる職員の配置状況や勤務体制がわかる書類を添付してください。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</si>
  <si>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</si>
  <si>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認知症の行動・心理症状の予防等に資する認知症ケアについて、カンファレンスの開催、</t>
  </si>
  <si>
    <t>提供サービス</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</si>
  <si>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6"/>
  </si>
  <si>
    <t>【参考】</t>
    <rPh sb="1" eb="3">
      <t>サンコウ</t>
    </rPh>
    <phoneticPr fontId="16"/>
  </si>
  <si>
    <t>からなる認知症の行動・心理症状に対応するチームを組んでいる</t>
  </si>
  <si>
    <t>２　Ⅱ型</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</si>
  <si>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9"/>
  </si>
  <si>
    <t>４ 　サテライト型Ⅱ型</t>
  </si>
  <si>
    <t>（別紙6）</t>
  </si>
  <si>
    <t>サービス提供体制強化加算</t>
    <rPh sb="4" eb="6">
      <t>テイキョウ</t>
    </rPh>
    <rPh sb="6" eb="8">
      <t>タイセイ</t>
    </rPh>
    <rPh sb="8" eb="10">
      <t>キョウカ</t>
    </rPh>
    <rPh sb="10" eb="12">
      <t>カサン</t>
    </rPh>
    <phoneticPr fontId="16"/>
  </si>
  <si>
    <t>そ　 　　の　 　　他　　 　該　　 　当　　 　す 　　　る 　　　体 　　　制 　　　等</t>
  </si>
  <si>
    <t>【自治体の皆様へ】</t>
    <rPh sb="1" eb="4">
      <t>ジチタイ</t>
    </rPh>
    <rPh sb="5" eb="7">
      <t>ミナサマ</t>
    </rPh>
    <phoneticPr fontId="39"/>
  </si>
  <si>
    <t>夜間勤務条件基準</t>
  </si>
  <si>
    <t>身体拘束廃止取組の有無</t>
  </si>
  <si>
    <t>(別紙11)</t>
    <rPh sb="1" eb="3">
      <t>ベッシ</t>
    </rPh>
    <phoneticPr fontId="16"/>
  </si>
  <si>
    <t>看取り介護加算</t>
    <rPh sb="0" eb="2">
      <t>ミト</t>
    </rPh>
    <rPh sb="3" eb="5">
      <t>カイゴ</t>
    </rPh>
    <rPh sb="5" eb="7">
      <t>カサン</t>
    </rPh>
    <phoneticPr fontId="16"/>
  </si>
  <si>
    <t>u</t>
  </si>
  <si>
    <t>１　１級地</t>
  </si>
  <si>
    <t>　(17) 宿泊サービスの利用者数を入力してください。</t>
    <rPh sb="6" eb="8">
      <t>シュクハク</t>
    </rPh>
    <rPh sb="13" eb="16">
      <t>リヨウシャ</t>
    </rPh>
    <rPh sb="16" eb="17">
      <t>スウ</t>
    </rPh>
    <rPh sb="18" eb="20">
      <t>ニュウリョク</t>
    </rPh>
    <phoneticPr fontId="39"/>
  </si>
  <si>
    <t>14　介護医療院</t>
  </si>
  <si>
    <t>１ 基準型</t>
    <rPh sb="2" eb="4">
      <t>キジュン</t>
    </rPh>
    <rPh sb="4" eb="5">
      <t>ガタ</t>
    </rPh>
    <phoneticPr fontId="16"/>
  </si>
  <si>
    <t>１ 減算型</t>
  </si>
  <si>
    <t>連携している第二種協定指定医療機関</t>
    <rPh sb="0" eb="2">
      <t>レンケイ</t>
    </rPh>
    <rPh sb="6" eb="17">
      <t>ダイニシュキョウテイシテイイリョウキカン</t>
    </rPh>
    <phoneticPr fontId="16"/>
  </si>
  <si>
    <t>１ 対応不可</t>
    <rPh sb="2" eb="4">
      <t>タイオウ</t>
    </rPh>
    <rPh sb="4" eb="6">
      <t>フカ</t>
    </rPh>
    <phoneticPr fontId="16"/>
  </si>
  <si>
    <t>　　６：００～１５：００</t>
  </si>
  <si>
    <t>１　認知症専門ケア加算（Ⅰ）　　　</t>
  </si>
  <si>
    <t>２　あり</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</si>
  <si>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6"/>
  </si>
  <si>
    <t>２ 加算Ⅰ</t>
  </si>
  <si>
    <t>○○　A男</t>
    <rPh sb="4" eb="5">
      <t>オトコ</t>
    </rPh>
    <phoneticPr fontId="39"/>
  </si>
  <si>
    <t>２ 基準型</t>
    <rPh sb="2" eb="4">
      <t>キジュン</t>
    </rPh>
    <rPh sb="4" eb="5">
      <t>ガタ</t>
    </rPh>
    <phoneticPr fontId="16"/>
  </si>
  <si>
    <t>２ 対応可</t>
  </si>
  <si>
    <t>　　  たは入力してください。）　※ 指定基準の確認に際しては、４週分の入力で差し支えありません。</t>
  </si>
  <si>
    <t>　C列・・・「管理者」</t>
    <rPh sb="2" eb="3">
      <t>レツ</t>
    </rPh>
    <rPh sb="7" eb="10">
      <t>カンリシャ</t>
    </rPh>
    <phoneticPr fontId="39"/>
  </si>
  <si>
    <t>○○　P子</t>
    <rPh sb="4" eb="5">
      <t>コ</t>
    </rPh>
    <phoneticPr fontId="39"/>
  </si>
  <si>
    <t>医療連携体制加算（Ⅱ）に係る届出内容</t>
    <rPh sb="0" eb="2">
      <t>イリョウ</t>
    </rPh>
    <rPh sb="2" eb="4">
      <t>レンケイ</t>
    </rPh>
    <rPh sb="4" eb="6">
      <t>タイセイ</t>
    </rPh>
    <rPh sb="6" eb="8">
      <t>カサン</t>
    </rPh>
    <phoneticPr fontId="16"/>
  </si>
  <si>
    <t>５ 加算Ⅱ</t>
  </si>
  <si>
    <t>９　７級地</t>
  </si>
  <si>
    <t>事 業 所 番 号</t>
  </si>
  <si>
    <t>１（介護予防）認知症対応型共同生活介護</t>
  </si>
  <si>
    <t>医療連携体制加算Ⅰ</t>
    <rPh sb="6" eb="8">
      <t>カサン</t>
    </rPh>
    <phoneticPr fontId="16"/>
  </si>
  <si>
    <t>７ 加算Ⅲ</t>
  </si>
  <si>
    <t>終業時刻</t>
    <rPh sb="0" eb="2">
      <t>シュウギョウ</t>
    </rPh>
    <rPh sb="2" eb="4">
      <t>ジコク</t>
    </rPh>
    <phoneticPr fontId="39"/>
  </si>
  <si>
    <t>２　４級地</t>
  </si>
  <si>
    <t>z</t>
  </si>
  <si>
    <t>５　その他</t>
  </si>
  <si>
    <t>割 引</t>
  </si>
  <si>
    <t>サービスの質の向上に資する
取組の状況</t>
    <rPh sb="5" eb="6">
      <t>シツ</t>
    </rPh>
    <rPh sb="7" eb="9">
      <t>コウジョウ</t>
    </rPh>
    <rPh sb="10" eb="11">
      <t>シ</t>
    </rPh>
    <rPh sb="14" eb="15">
      <t>ト</t>
    </rPh>
    <rPh sb="15" eb="16">
      <t>ク</t>
    </rPh>
    <rPh sb="17" eb="19">
      <t>ジョウキョウ</t>
    </rPh>
    <phoneticPr fontId="16"/>
  </si>
  <si>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16"/>
  </si>
  <si>
    <t>施設種別</t>
    <rPh sb="0" eb="2">
      <t>シセツ</t>
    </rPh>
    <rPh sb="2" eb="4">
      <t>シュベツ</t>
    </rPh>
    <phoneticPr fontId="16"/>
  </si>
  <si>
    <t>　短期入所生活介護</t>
    <rPh sb="1" eb="3">
      <t>タンキ</t>
    </rPh>
    <rPh sb="3" eb="5">
      <t>ニュウショ</t>
    </rPh>
    <rPh sb="5" eb="7">
      <t>セイカツ</t>
    </rPh>
    <rPh sb="7" eb="9">
      <t>カイゴ</t>
    </rPh>
    <phoneticPr fontId="16"/>
  </si>
  <si>
    <t>○○　J太郎</t>
    <rPh sb="4" eb="6">
      <t>タロウ</t>
    </rPh>
    <phoneticPr fontId="39"/>
  </si>
  <si>
    <t>　短期入所療養介護</t>
    <rPh sb="1" eb="3">
      <t>タンキ</t>
    </rPh>
    <rPh sb="3" eb="5">
      <t>ニュウショ</t>
    </rPh>
    <rPh sb="5" eb="7">
      <t>リョウヨウ</t>
    </rPh>
    <rPh sb="7" eb="9">
      <t>カイゴ</t>
    </rPh>
    <phoneticPr fontId="16"/>
  </si>
  <si>
    <t>　特定施設入居者生活介護</t>
    <rPh sb="1" eb="5">
      <t>トクテイシセツ</t>
    </rPh>
    <rPh sb="5" eb="12">
      <t>ニュウキョシャセイカツカイゴ</t>
    </rPh>
    <phoneticPr fontId="16"/>
  </si>
  <si>
    <t>　認知症対応型共同生活介護</t>
    <rPh sb="1" eb="4">
      <t>ニンチショウ</t>
    </rPh>
    <rPh sb="4" eb="7">
      <t>タイオウガタ</t>
    </rPh>
    <rPh sb="7" eb="9">
      <t>キョウドウ</t>
    </rPh>
    <rPh sb="9" eb="11">
      <t>セイカツ</t>
    </rPh>
    <rPh sb="11" eb="13">
      <t>カイゴ</t>
    </rPh>
    <phoneticPr fontId="16"/>
  </si>
  <si>
    <t>　地域密着型介護老人福祉施設</t>
    <rPh sb="1" eb="3">
      <t>チイキ</t>
    </rPh>
    <rPh sb="3" eb="6">
      <t>ミッチャクガタ</t>
    </rPh>
    <rPh sb="6" eb="8">
      <t>カイゴ</t>
    </rPh>
    <rPh sb="8" eb="10">
      <t>ロウジン</t>
    </rPh>
    <rPh sb="10" eb="12">
      <t>フクシ</t>
    </rPh>
    <rPh sb="12" eb="14">
      <t>シセツ</t>
    </rPh>
    <phoneticPr fontId="16"/>
  </si>
  <si>
    <t xml:space="preserve">  介護予防短期入所生活介護</t>
    <rPh sb="2" eb="4">
      <t>カイゴ</t>
    </rPh>
    <rPh sb="4" eb="6">
      <t>ヨボウ</t>
    </rPh>
    <rPh sb="6" eb="8">
      <t>タンキ</t>
    </rPh>
    <rPh sb="8" eb="10">
      <t>ニュウショ</t>
    </rPh>
    <rPh sb="10" eb="12">
      <t>セイカツ</t>
    </rPh>
    <rPh sb="12" eb="14">
      <t>カイゴ</t>
    </rPh>
    <phoneticPr fontId="16"/>
  </si>
  <si>
    <t>　介護予防短期入所療養介護</t>
    <rPh sb="1" eb="3">
      <t>カイゴ</t>
    </rPh>
    <rPh sb="3" eb="5">
      <t>ヨボウ</t>
    </rPh>
    <rPh sb="5" eb="7">
      <t>タンキ</t>
    </rPh>
    <rPh sb="7" eb="9">
      <t>ニュウショ</t>
    </rPh>
    <rPh sb="9" eb="11">
      <t>リョウヨウ</t>
    </rPh>
    <rPh sb="11" eb="13">
      <t>カイゴ</t>
    </rPh>
    <phoneticPr fontId="16"/>
  </si>
  <si>
    <t>　介護予防特定施設入居者生活介護</t>
    <rPh sb="1" eb="3">
      <t>カイゴ</t>
    </rPh>
    <rPh sb="3" eb="5">
      <t>ヨボウ</t>
    </rPh>
    <rPh sb="5" eb="16">
      <t>トクテイシセツニュウキョシャセイカツカイゴ</t>
    </rPh>
    <phoneticPr fontId="16"/>
  </si>
  <si>
    <t>有　・　無</t>
    <rPh sb="0" eb="1">
      <t>ア</t>
    </rPh>
    <rPh sb="4" eb="5">
      <t>ナシ</t>
    </rPh>
    <phoneticPr fontId="16"/>
  </si>
  <si>
    <t>上記の体制について，あらかじめ，利用者に対して説明を行っている。</t>
    <rPh sb="0" eb="2">
      <t>ジョウキ</t>
    </rPh>
    <rPh sb="3" eb="5">
      <t>タイセイ</t>
    </rPh>
    <rPh sb="16" eb="19">
      <t>リヨウシャ</t>
    </rPh>
    <rPh sb="20" eb="21">
      <t>タイ</t>
    </rPh>
    <rPh sb="23" eb="25">
      <t>セツメイ</t>
    </rPh>
    <rPh sb="26" eb="27">
      <t>オコナ</t>
    </rPh>
    <phoneticPr fontId="16"/>
  </si>
  <si>
    <t>医療連携体制加算Ⅱ</t>
    <rPh sb="6" eb="8">
      <t>カサン</t>
    </rPh>
    <phoneticPr fontId="16"/>
  </si>
  <si>
    <t>入院後３月以内に退院することが明らかに見込まれる利用者に対して，やむを得ない事情がある場合を除き，退院後再び当該事業所に円滑に入居することができる体制を確保している。</t>
    <rPh sb="0" eb="2">
      <t>ニュウイン</t>
    </rPh>
    <rPh sb="2" eb="3">
      <t>ゴ</t>
    </rPh>
    <rPh sb="4" eb="5">
      <t>ツキ</t>
    </rPh>
    <rPh sb="5" eb="7">
      <t>イナイ</t>
    </rPh>
    <rPh sb="8" eb="10">
      <t>タイイン</t>
    </rPh>
    <rPh sb="15" eb="16">
      <t>アキ</t>
    </rPh>
    <rPh sb="19" eb="21">
      <t>ミコ</t>
    </rPh>
    <rPh sb="24" eb="27">
      <t>リヨウシャ</t>
    </rPh>
    <rPh sb="28" eb="29">
      <t>タイ</t>
    </rPh>
    <rPh sb="35" eb="36">
      <t>エ</t>
    </rPh>
    <rPh sb="38" eb="40">
      <t>ジジョウ</t>
    </rPh>
    <rPh sb="43" eb="45">
      <t>バアイ</t>
    </rPh>
    <rPh sb="46" eb="47">
      <t>ノゾ</t>
    </rPh>
    <rPh sb="49" eb="52">
      <t>タイインゴ</t>
    </rPh>
    <rPh sb="52" eb="53">
      <t>フタタ</t>
    </rPh>
    <rPh sb="54" eb="56">
      <t>トウガイ</t>
    </rPh>
    <rPh sb="56" eb="59">
      <t>ジギョウショ</t>
    </rPh>
    <rPh sb="60" eb="62">
      <t>エンカツ</t>
    </rPh>
    <rPh sb="63" eb="65">
      <t>ニュウキョ</t>
    </rPh>
    <rPh sb="73" eb="75">
      <t>タイセイ</t>
    </rPh>
    <rPh sb="76" eb="78">
      <t>カクホ</t>
    </rPh>
    <phoneticPr fontId="16"/>
  </si>
  <si>
    <t>認知症専門ケア加算に係る届出書</t>
    <rPh sb="0" eb="3">
      <t>ニンチショウ</t>
    </rPh>
    <rPh sb="3" eb="5">
      <t>センモン</t>
    </rPh>
    <rPh sb="7" eb="9">
      <t>カサン</t>
    </rPh>
    <rPh sb="10" eb="11">
      <t>カカ</t>
    </rPh>
    <rPh sb="12" eb="15">
      <t>トドケデショ</t>
    </rPh>
    <phoneticPr fontId="16"/>
  </si>
  <si>
    <t>１．認知症専門ケア加算（Ⅰ）に係る届出内容</t>
    <rPh sb="15" eb="16">
      <t>カカ</t>
    </rPh>
    <rPh sb="17" eb="18">
      <t>トド</t>
    </rPh>
    <rPh sb="18" eb="19">
      <t>デ</t>
    </rPh>
    <rPh sb="19" eb="21">
      <t>ナイヨウ</t>
    </rPh>
    <phoneticPr fontId="16"/>
  </si>
  <si>
    <t>認知症介護指導者養成研修</t>
    <rPh sb="0" eb="3">
      <t>ニンチショウ</t>
    </rPh>
    <rPh sb="3" eb="5">
      <t>カイゴ</t>
    </rPh>
    <rPh sb="5" eb="8">
      <t>シドウシャ</t>
    </rPh>
    <rPh sb="8" eb="10">
      <t>ヨウセイ</t>
    </rPh>
    <rPh sb="10" eb="12">
      <t>ケンシュウ</t>
    </rPh>
    <phoneticPr fontId="16"/>
  </si>
  <si>
    <t>(2)</t>
  </si>
  <si>
    <t>認知症専門ケア加算（Ⅰ）の基準のいずれにも該当している</t>
  </si>
  <si>
    <t>すること。</t>
  </si>
  <si>
    <t>介護福祉士等の
状況</t>
    <rPh sb="0" eb="2">
      <t>カイゴ</t>
    </rPh>
    <rPh sb="2" eb="5">
      <t>フクシシ</t>
    </rPh>
    <rPh sb="5" eb="6">
      <t>トウ</t>
    </rPh>
    <rPh sb="8" eb="10">
      <t>ジョウキョウ</t>
    </rPh>
    <phoneticPr fontId="16"/>
  </si>
  <si>
    <t>13　介護療養型医療施設　</t>
  </si>
  <si>
    <t>①日本看護協会認定看護師教育課程「認知症看護」の研修</t>
  </si>
  <si>
    <t>９　地域密着型特定施設入居者生活介護　</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</si>
  <si>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</si>
  <si>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Ⅳ又はMに該当する者の数に応じて必要数以上配置し、チームとして専門的な</t>
  </si>
  <si>
    <t>定期的に開催している</t>
  </si>
  <si>
    <t>小泉　俊樹</t>
    <rPh sb="0" eb="2">
      <t>コイズミ</t>
    </rPh>
    <rPh sb="3" eb="5">
      <t>トシキ</t>
    </rPh>
    <phoneticPr fontId="16"/>
  </si>
  <si>
    <t>①に占める②の割合が70％以上</t>
    <rPh sb="2" eb="3">
      <t>シ</t>
    </rPh>
    <rPh sb="7" eb="9">
      <t>ワリアイ</t>
    </rPh>
    <rPh sb="13" eb="15">
      <t>イジョウ</t>
    </rPh>
    <phoneticPr fontId="16"/>
  </si>
  <si>
    <t>※認知症専門ケア加算（Ⅰ）に係る届出内容(1)～(3)も記入すること。</t>
    <rPh sb="14" eb="15">
      <t>カカ</t>
    </rPh>
    <rPh sb="16" eb="18">
      <t>トドケデ</t>
    </rPh>
    <rPh sb="18" eb="20">
      <t>ナイヨウ</t>
    </rPh>
    <rPh sb="28" eb="30">
      <t>キニュウ</t>
    </rPh>
    <phoneticPr fontId="16"/>
  </si>
  <si>
    <t>認知症介護の指導に係る専門的な研修を修了している者を１名以上配置し、</t>
  </si>
  <si>
    <t>したことになる。</t>
  </si>
  <si>
    <t>事業所又は施設全体の認知症ケアの指導等を実施している</t>
    <rPh sb="0" eb="3">
      <t>ジギョウショ</t>
    </rPh>
    <rPh sb="3" eb="4">
      <t>マタ</t>
    </rPh>
    <phoneticPr fontId="16"/>
  </si>
  <si>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9"/>
  </si>
  <si>
    <t>　・「数式」タブ　⇒　「名前の定義」を選択</t>
    <rPh sb="3" eb="5">
      <t>スウシキ</t>
    </rPh>
    <rPh sb="12" eb="14">
      <t>ナマエ</t>
    </rPh>
    <rPh sb="15" eb="17">
      <t>テイギ</t>
    </rPh>
    <rPh sb="19" eb="21">
      <t>センタク</t>
    </rPh>
    <phoneticPr fontId="39"/>
  </si>
  <si>
    <t>作成し、当該計画に従い、研修を実施又は実施を予定している</t>
  </si>
  <si>
    <t>○○　L太</t>
  </si>
  <si>
    <t>20人未満</t>
    <rPh sb="2" eb="3">
      <t>ニン</t>
    </rPh>
    <rPh sb="3" eb="5">
      <t>ミマン</t>
    </rPh>
    <phoneticPr fontId="16"/>
  </si>
  <si>
    <t>30以上40未満</t>
    <rPh sb="2" eb="4">
      <t>イジョウ</t>
    </rPh>
    <rPh sb="6" eb="8">
      <t>ミマン</t>
    </rPh>
    <phoneticPr fontId="16"/>
  </si>
  <si>
    <t>j</t>
  </si>
  <si>
    <t>　　　　　☆</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</si>
  <si>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</si>
  <si>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6"/>
  </si>
  <si>
    <t>　　７　常勤換算後の人数は、当該事業所の従業者の勤務時間数を、当該事業所において常勤の従業者が勤務すべき時間数（３２時間を下回る場合は３２時間を基本とする）で除して算出してください。</t>
    <rPh sb="14" eb="16">
      <t>トウガイ</t>
    </rPh>
    <rPh sb="16" eb="19">
      <t>ジギョウショ</t>
    </rPh>
    <rPh sb="20" eb="23">
      <t>ジュウギョウシャ</t>
    </rPh>
    <rPh sb="24" eb="26">
      <t>キンム</t>
    </rPh>
    <rPh sb="26" eb="29">
      <t>ジカンスウ</t>
    </rPh>
    <rPh sb="31" eb="33">
      <t>トウガイ</t>
    </rPh>
    <rPh sb="33" eb="36">
      <t>ジギョウショ</t>
    </rPh>
    <rPh sb="40" eb="42">
      <t>ジョウキン</t>
    </rPh>
    <rPh sb="43" eb="46">
      <t>ジュウギョウシャ</t>
    </rPh>
    <rPh sb="47" eb="49">
      <t>キンム</t>
    </rPh>
    <rPh sb="52" eb="55">
      <t>ジカンスウ</t>
    </rPh>
    <rPh sb="58" eb="60">
      <t>ジカン</t>
    </rPh>
    <rPh sb="61" eb="63">
      <t>シタマワ</t>
    </rPh>
    <rPh sb="64" eb="66">
      <t>バアイ</t>
    </rPh>
    <rPh sb="69" eb="71">
      <t>ジカン</t>
    </rPh>
    <rPh sb="72" eb="74">
      <t>キホン</t>
    </rPh>
    <rPh sb="79" eb="80">
      <t>ジョ</t>
    </rPh>
    <rPh sb="82" eb="84">
      <t>サンシュツ</t>
    </rPh>
    <phoneticPr fontId="16"/>
  </si>
  <si>
    <t>５（介護予防）特定施設入居者生活介護　</t>
    <rPh sb="2" eb="4">
      <t>カイゴ</t>
    </rPh>
    <rPh sb="4" eb="6">
      <t>ヨボウ</t>
    </rPh>
    <phoneticPr fontId="16"/>
  </si>
  <si>
    <t>　　２　複数単位又は複数ユニット実施する場合は、単位又はユニットごとに勤務表を提出してください。</t>
    <rPh sb="4" eb="6">
      <t>フクスウ</t>
    </rPh>
    <rPh sb="6" eb="8">
      <t>タンイ</t>
    </rPh>
    <rPh sb="8" eb="9">
      <t>マタ</t>
    </rPh>
    <rPh sb="10" eb="12">
      <t>フクスウ</t>
    </rPh>
    <rPh sb="16" eb="18">
      <t>ジッシ</t>
    </rPh>
    <rPh sb="20" eb="22">
      <t>バアイ</t>
    </rPh>
    <rPh sb="24" eb="26">
      <t>タンイ</t>
    </rPh>
    <rPh sb="26" eb="27">
      <t>マタ</t>
    </rPh>
    <rPh sb="35" eb="38">
      <t>キンムヒョウ</t>
    </rPh>
    <rPh sb="39" eb="41">
      <t>テイシュツ</t>
    </rPh>
    <phoneticPr fontId="16"/>
  </si>
  <si>
    <t>１　夜間支援体制加算に係る届出内容</t>
    <rPh sb="2" eb="4">
      <t>ヤカン</t>
    </rPh>
    <rPh sb="4" eb="6">
      <t>シエン</t>
    </rPh>
    <phoneticPr fontId="16"/>
  </si>
  <si>
    <t>11　介護老人福祉施設</t>
  </si>
  <si>
    <t>　「精神看護」の専門看護師教育課程</t>
  </si>
  <si>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16"/>
  </si>
  <si>
    <t>１以上</t>
    <rPh sb="1" eb="3">
      <t>イジョウ</t>
    </rPh>
    <phoneticPr fontId="16"/>
  </si>
  <si>
    <t>２以上</t>
    <rPh sb="1" eb="3">
      <t>イジョウ</t>
    </rPh>
    <phoneticPr fontId="16"/>
  </si>
  <si>
    <t>５以上</t>
    <rPh sb="1" eb="3">
      <t>イジョウ</t>
    </rPh>
    <phoneticPr fontId="16"/>
  </si>
  <si>
    <t>４（介護予防）短期入所療養介護</t>
  </si>
  <si>
    <t>８（介護予防）認知症対応型共同生活介護</t>
  </si>
  <si>
    <t>5週目</t>
    <rPh sb="1" eb="2">
      <t>シュウ</t>
    </rPh>
    <rPh sb="2" eb="3">
      <t>メ</t>
    </rPh>
    <phoneticPr fontId="39"/>
  </si>
  <si>
    <t>加算（Ⅰ）を算定する場合。</t>
    <rPh sb="0" eb="2">
      <t>カサン</t>
    </rPh>
    <rPh sb="6" eb="8">
      <t>サンテイ</t>
    </rPh>
    <rPh sb="10" eb="12">
      <t>バアイ</t>
    </rPh>
    <phoneticPr fontId="16"/>
  </si>
  <si>
    <t>10　地域密着型介護老人福祉施設入所者生活介護　</t>
  </si>
  <si>
    <t>では前３月間の利用実人員数又は利用延べ人数）の平均で算定。</t>
  </si>
  <si>
    <t>12　介護老人保健施設</t>
  </si>
  <si>
    <t>２　認知症専門ケア加算（Ⅱ）</t>
  </si>
  <si>
    <t>看取り介護加算に係る届出内容</t>
    <rPh sb="0" eb="2">
      <t>ミト</t>
    </rPh>
    <rPh sb="3" eb="5">
      <t>カイゴ</t>
    </rPh>
    <rPh sb="5" eb="7">
      <t>カサン</t>
    </rPh>
    <rPh sb="8" eb="9">
      <t>カカワ</t>
    </rPh>
    <rPh sb="10" eb="12">
      <t>トドケデ</t>
    </rPh>
    <rPh sb="12" eb="14">
      <t>ナイヨウ</t>
    </rPh>
    <phoneticPr fontId="16"/>
  </si>
  <si>
    <t>備考</t>
  </si>
  <si>
    <t>令和　　年　　月　　日</t>
    <rPh sb="4" eb="5">
      <t>ネン</t>
    </rPh>
    <rPh sb="7" eb="8">
      <t>ガツ</t>
    </rPh>
    <rPh sb="10" eb="11">
      <t>ニチ</t>
    </rPh>
    <phoneticPr fontId="16"/>
  </si>
  <si>
    <t>Ｃ</t>
  </si>
  <si>
    <t>医療連携体制加算（Ⅰ）～（Ⅲ）のいずれかを算定している。</t>
  </si>
  <si>
    <t>係る適切な研修を指す。</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</si>
  <si>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6"/>
  </si>
  <si>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6"/>
  </si>
  <si>
    <t>要件を満たすことが分かる根拠書類を準備し、指定権者からの求めがあった場合には、速やかに提出すること。</t>
  </si>
  <si>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</si>
  <si>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3　施 設 種 別</t>
    <rPh sb="2" eb="3">
      <t>シ</t>
    </rPh>
    <rPh sb="4" eb="5">
      <t>セツ</t>
    </rPh>
    <rPh sb="6" eb="7">
      <t>シュ</t>
    </rPh>
    <rPh sb="8" eb="9">
      <t>ベツ</t>
    </rPh>
    <phoneticPr fontId="16"/>
  </si>
  <si>
    <t>（２）サービス提供体制強化加算（Ⅱ）</t>
    <rPh sb="7" eb="9">
      <t>テイキョウ</t>
    </rPh>
    <rPh sb="9" eb="11">
      <t>タイセイ</t>
    </rPh>
    <rPh sb="11" eb="13">
      <t>キョウカ</t>
    </rPh>
    <rPh sb="13" eb="15">
      <t>カサン</t>
    </rPh>
    <phoneticPr fontId="16"/>
  </si>
  <si>
    <t>高齢者施設等感染症対策向上加算</t>
    <rPh sb="0" eb="3">
      <t>コウレイシャ</t>
    </rPh>
    <rPh sb="3" eb="6">
      <t>シセツトウ</t>
    </rPh>
    <rPh sb="6" eb="9">
      <t>カンセンショウ</t>
    </rPh>
    <rPh sb="9" eb="11">
      <t>タイサク</t>
    </rPh>
    <rPh sb="11" eb="15">
      <t>コウジョウカサン</t>
    </rPh>
    <phoneticPr fontId="16"/>
  </si>
  <si>
    <t>常勤職員の
状況</t>
    <rPh sb="0" eb="2">
      <t>ジョウキン</t>
    </rPh>
    <rPh sb="2" eb="4">
      <t>ショクイン</t>
    </rPh>
    <rPh sb="6" eb="8">
      <t>ジョウキョウ</t>
    </rPh>
    <phoneticPr fontId="16"/>
  </si>
  <si>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9"/>
  </si>
  <si>
    <t>夜間及び深夜</t>
    <rPh sb="0" eb="2">
      <t>ヤカン</t>
    </rPh>
    <rPh sb="2" eb="3">
      <t>オヨ</t>
    </rPh>
    <rPh sb="4" eb="6">
      <t>シンヤ</t>
    </rPh>
    <phoneticPr fontId="39"/>
  </si>
  <si>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</si>
  <si>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備考</t>
    <rPh sb="0" eb="2">
      <t>ビコウ</t>
    </rPh>
    <phoneticPr fontId="16"/>
  </si>
  <si>
    <t>　　　　証明書を提出してください。</t>
  </si>
  <si>
    <t>　※（介護予防）特定施設入居者生活介護、地域密着型特定施設入居者生活介護は記載</t>
    <rPh sb="37" eb="39">
      <t>キサイ</t>
    </rPh>
    <phoneticPr fontId="16"/>
  </si>
  <si>
    <t>1　（介護予防）特定施設入居者生活介護</t>
  </si>
  <si>
    <t>地域の医師会の名称（※１）</t>
    <rPh sb="0" eb="2">
      <t>チイキ</t>
    </rPh>
    <rPh sb="3" eb="6">
      <t>イシカイ</t>
    </rPh>
    <rPh sb="7" eb="9">
      <t>メイショウ</t>
    </rPh>
    <phoneticPr fontId="1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</si>
  <si>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9"/>
  </si>
  <si>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6"/>
  </si>
  <si>
    <t>○○　H美</t>
  </si>
  <si>
    <t>1 サービス提供体制強化加算（Ⅰ）</t>
    <rPh sb="6" eb="8">
      <t>テイキョウ</t>
    </rPh>
    <rPh sb="8" eb="10">
      <t>タイセイ</t>
    </rPh>
    <rPh sb="10" eb="12">
      <t>キョウカ</t>
    </rPh>
    <rPh sb="12" eb="14">
      <t>カサン</t>
    </rPh>
    <phoneticPr fontId="16"/>
  </si>
  <si>
    <t>又は</t>
    <rPh sb="0" eb="1">
      <t>マタ</t>
    </rPh>
    <phoneticPr fontId="16"/>
  </si>
  <si>
    <t>４　小規模多機能型居宅介護</t>
  </si>
  <si>
    <t>①に占める③の割合が25％以上</t>
    <rPh sb="2" eb="3">
      <t>シ</t>
    </rPh>
    <rPh sb="7" eb="9">
      <t>ワリアイ</t>
    </rPh>
    <rPh sb="13" eb="15">
      <t>イジョウ</t>
    </rPh>
    <phoneticPr fontId="16"/>
  </si>
  <si>
    <t>①に占める②の割合が75％以上</t>
    <rPh sb="2" eb="3">
      <t>シ</t>
    </rPh>
    <rPh sb="7" eb="9">
      <t>ワリアイ</t>
    </rPh>
    <rPh sb="13" eb="15">
      <t>イジョウ</t>
    </rPh>
    <phoneticPr fontId="16"/>
  </si>
  <si>
    <t>介護職員の総数（常勤換算）</t>
    <rPh sb="0" eb="2">
      <t>カイゴ</t>
    </rPh>
    <rPh sb="2" eb="4">
      <t>ショクイン</t>
    </rPh>
    <rPh sb="5" eb="7">
      <t>ソウスウ</t>
    </rPh>
    <rPh sb="8" eb="10">
      <t>ジョウキン</t>
    </rPh>
    <rPh sb="10" eb="12">
      <t>カンサン</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</si>
  <si>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</si>
  <si>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①のうち勤続年数７年以上の者の総数
　（常勤換算）</t>
  </si>
  <si>
    <t>(6) 日中／夜間及び深夜の時間帯の区分</t>
    <rPh sb="4" eb="6">
      <t>ニッチュウ</t>
    </rPh>
    <rPh sb="7" eb="9">
      <t>ヤカン</t>
    </rPh>
    <rPh sb="9" eb="10">
      <t>オヨ</t>
    </rPh>
    <rPh sb="11" eb="13">
      <t>シンヤ</t>
    </rPh>
    <rPh sb="14" eb="17">
      <t>ジカンタイ</t>
    </rPh>
    <rPh sb="18" eb="20">
      <t>クブン</t>
    </rPh>
    <phoneticPr fontId="39"/>
  </si>
  <si>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6"/>
  </si>
  <si>
    <t>2 サービス提供体制強化加算（Ⅱ）</t>
    <rPh sb="6" eb="8">
      <t>テイキョウ</t>
    </rPh>
    <rPh sb="8" eb="10">
      <t>タイセイ</t>
    </rPh>
    <rPh sb="10" eb="12">
      <t>キョウカ</t>
    </rPh>
    <rPh sb="12" eb="14">
      <t>カサン</t>
    </rPh>
    <phoneticPr fontId="16"/>
  </si>
  <si>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6"/>
  </si>
  <si>
    <r>
      <t xml:space="preserve">(13)
</t>
    </r>
    <r>
      <rPr>
        <sz val="11"/>
        <color auto="1"/>
        <rFont val="HGSｺﾞｼｯｸM"/>
      </rPr>
      <t>週平均
勤務時間数</t>
    </r>
    <rPh sb="6" eb="8">
      <t>ヘイキン</t>
    </rPh>
    <rPh sb="9" eb="11">
      <t>キンム</t>
    </rPh>
    <rPh sb="11" eb="13">
      <t>ジカン</t>
    </rPh>
    <rPh sb="13" eb="14">
      <t>スウ</t>
    </rPh>
    <phoneticPr fontId="16"/>
  </si>
  <si>
    <t>備考４　届出にあたっては、別途通知（「生産性向上推進体制加算に関する基本的考え方並びに事務処理手順及び様式例</t>
    <rPh sb="0" eb="2">
      <t>ビコウ</t>
    </rPh>
    <phoneticPr fontId="16"/>
  </si>
  <si>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39"/>
  </si>
  <si>
    <t>　　速やかに提出すること。</t>
    <rPh sb="2" eb="3">
      <t>スミ</t>
    </rPh>
    <rPh sb="6" eb="8">
      <t>テイシュツ</t>
    </rPh>
    <phoneticPr fontId="16"/>
  </si>
  <si>
    <t>(別紙7-1)</t>
    <rPh sb="1" eb="3">
      <t>ベッシ</t>
    </rPh>
    <phoneticPr fontId="16"/>
  </si>
  <si>
    <t>利用者の生活時間帯（日中）</t>
    <rPh sb="0" eb="3">
      <t>リヨウシャ</t>
    </rPh>
    <rPh sb="4" eb="6">
      <t>セイカツ</t>
    </rPh>
    <rPh sb="6" eb="9">
      <t>ジカンタイ</t>
    </rPh>
    <rPh sb="10" eb="12">
      <t>ニッチュウ</t>
    </rPh>
    <phoneticPr fontId="39"/>
  </si>
  <si>
    <t>④　d</t>
  </si>
  <si>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6"/>
  </si>
  <si>
    <t>1　夜間支援体制加算（Ⅰ）</t>
    <rPh sb="2" eb="4">
      <t>ヤカン</t>
    </rPh>
    <rPh sb="4" eb="6">
      <t>シエン</t>
    </rPh>
    <rPh sb="6" eb="8">
      <t>タイセイ</t>
    </rPh>
    <rPh sb="8" eb="10">
      <t>カサン</t>
    </rPh>
    <phoneticPr fontId="16"/>
  </si>
  <si>
    <t xml:space="preserve"> ～</t>
  </si>
  <si>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9"/>
  </si>
  <si>
    <t>イ</t>
  </si>
  <si>
    <t>1 （介護予防）特定施設入居者生活介護</t>
    <rPh sb="3" eb="5">
      <t>カイゴ</t>
    </rPh>
    <rPh sb="5" eb="7">
      <t>ヨボウ</t>
    </rPh>
    <phoneticPr fontId="16"/>
  </si>
  <si>
    <r>
      <t xml:space="preserve">看取り介護加算
</t>
    </r>
    <r>
      <rPr>
        <sz val="8"/>
        <color auto="1"/>
        <rFont val="HG丸ｺﾞｼｯｸM-PRO"/>
      </rPr>
      <t>＊介護サービス（短期利用型を除く）のみ</t>
    </r>
    <rPh sb="0" eb="2">
      <t>ミト</t>
    </rPh>
    <rPh sb="3" eb="5">
      <t>カイゴ</t>
    </rPh>
    <rPh sb="5" eb="7">
      <t>カサン</t>
    </rPh>
    <rPh sb="16" eb="18">
      <t>タンキ</t>
    </rPh>
    <rPh sb="18" eb="20">
      <t>リヨウ</t>
    </rPh>
    <rPh sb="20" eb="21">
      <t>ガタ</t>
    </rPh>
    <rPh sb="22" eb="23">
      <t>ノゾ</t>
    </rPh>
    <phoneticPr fontId="16"/>
  </si>
  <si>
    <t>指針整備等の
状況</t>
    <rPh sb="0" eb="2">
      <t>シシン</t>
    </rPh>
    <rPh sb="2" eb="4">
      <t>セイビ</t>
    </rPh>
    <rPh sb="4" eb="5">
      <t>トウ</t>
    </rPh>
    <rPh sb="7" eb="9">
      <t>ジョウキョウ</t>
    </rPh>
    <phoneticPr fontId="16"/>
  </si>
  <si>
    <t>看護体制の
状況</t>
    <rPh sb="0" eb="2">
      <t>カンゴ</t>
    </rPh>
    <rPh sb="2" eb="4">
      <t>タイセイ</t>
    </rPh>
    <rPh sb="6" eb="8">
      <t>ジョウキョウ</t>
    </rPh>
    <phoneticPr fontId="16"/>
  </si>
  <si>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6"/>
  </si>
  <si>
    <t>　（ア）喀痰吸引を実施している状態</t>
    <rPh sb="4" eb="6">
      <t>カクタン</t>
    </rPh>
    <rPh sb="6" eb="8">
      <t>キュウイン</t>
    </rPh>
    <rPh sb="9" eb="11">
      <t>ジッシ</t>
    </rPh>
    <rPh sb="15" eb="17">
      <t>ジョウタイ</t>
    </rPh>
    <phoneticPr fontId="16"/>
  </si>
  <si>
    <t>　（イ）呼吸障害等により人工呼吸器を使用している状態</t>
  </si>
  <si>
    <r>
      <t>本チェック表</t>
    </r>
    <r>
      <rPr>
        <sz val="9"/>
        <color auto="1"/>
        <rFont val="HG丸ｺﾞｼｯｸM-PRO"/>
      </rPr>
      <t>＜はじめに＞</t>
    </r>
    <rPh sb="0" eb="1">
      <t>ホン</t>
    </rPh>
    <rPh sb="5" eb="6">
      <t>オモテ</t>
    </rPh>
    <phoneticPr fontId="16"/>
  </si>
  <si>
    <t>　（エ）人工腎臓を実施している状態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</si>
  <si>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6"/>
  </si>
  <si>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6"/>
  </si>
  <si>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6"/>
  </si>
  <si>
    <t>生産性向上推進体制加算に係る届出書＜別紙１２＞</t>
    <rPh sb="0" eb="11">
      <t>セイサンセイコウジョウスイシンタイセイカサン</t>
    </rPh>
    <rPh sb="12" eb="13">
      <t>カカ</t>
    </rPh>
    <rPh sb="14" eb="17">
      <t>トドケデショ</t>
    </rPh>
    <rPh sb="18" eb="20">
      <t>ベッシ</t>
    </rPh>
    <phoneticPr fontId="16"/>
  </si>
  <si>
    <t>　（ク）褥瘡に対する治療を実施している状態</t>
    <rPh sb="4" eb="6">
      <t>ジョクソウ</t>
    </rPh>
    <rPh sb="7" eb="8">
      <t>タイ</t>
    </rPh>
    <rPh sb="10" eb="12">
      <t>チリョウ</t>
    </rPh>
    <rPh sb="13" eb="15">
      <t>ジッシ</t>
    </rPh>
    <rPh sb="19" eb="21">
      <t>ジョウタイ</t>
    </rPh>
    <phoneticPr fontId="16"/>
  </si>
  <si>
    <t>○○　F子</t>
  </si>
  <si>
    <t>４　週　の</t>
    <rPh sb="2" eb="3">
      <t>シュウ</t>
    </rPh>
    <phoneticPr fontId="16"/>
  </si>
  <si>
    <t>※ INDIRECT関数使用のため、以下のとおりセルに「名前の定義」をしています。</t>
    <rPh sb="10" eb="12">
      <t>カンスウ</t>
    </rPh>
    <rPh sb="12" eb="14">
      <t>シヨウ</t>
    </rPh>
    <rPh sb="18" eb="20">
      <t>イカ</t>
    </rPh>
    <rPh sb="28" eb="30">
      <t>ナマエ</t>
    </rPh>
    <rPh sb="31" eb="33">
      <t>テイギ</t>
    </rPh>
    <phoneticPr fontId="39"/>
  </si>
  <si>
    <t>利用者が重度化した場合の対応に係る指針を定めている。</t>
    <rPh sb="0" eb="3">
      <t>リヨウシャ</t>
    </rPh>
    <phoneticPr fontId="16"/>
  </si>
  <si>
    <t>看護師により24時間連絡できる体制を確保している。</t>
    <rPh sb="0" eb="3">
      <t>カンゴシ</t>
    </rPh>
    <rPh sb="8" eb="10">
      <t>ジカン</t>
    </rPh>
    <rPh sb="10" eb="12">
      <t>レンラク</t>
    </rPh>
    <rPh sb="15" eb="17">
      <t>タイセイ</t>
    </rPh>
    <rPh sb="18" eb="20">
      <t>カクホ</t>
    </rPh>
    <phoneticPr fontId="16"/>
  </si>
  <si>
    <t>事業所の職員として看護師を常勤換算方法で１名以上配置している。</t>
    <rPh sb="9" eb="12">
      <t>カンゴシ</t>
    </rPh>
    <rPh sb="21" eb="22">
      <t>メイ</t>
    </rPh>
    <rPh sb="24" eb="26">
      <t>ハイチ</t>
    </rPh>
    <phoneticPr fontId="16"/>
  </si>
  <si>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6"/>
  </si>
  <si>
    <t>(8)
勤務
形態</t>
  </si>
  <si>
    <t>・・・直接入力する必要がある箇所です。</t>
    <rPh sb="3" eb="5">
      <t>チョクセツ</t>
    </rPh>
    <rPh sb="5" eb="7">
      <t>ニュウリョク</t>
    </rPh>
    <rPh sb="9" eb="11">
      <t>ヒツヨウ</t>
    </rPh>
    <rPh sb="14" eb="16">
      <t>カショ</t>
    </rPh>
    <phoneticPr fontId="39"/>
  </si>
  <si>
    <t>○○○○</t>
  </si>
  <si>
    <t>n</t>
  </si>
  <si>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16"/>
  </si>
  <si>
    <t>w</t>
  </si>
  <si>
    <t>　C14～L14・・・「職種」</t>
    <rPh sb="12" eb="14">
      <t>ショクシュ</t>
    </rPh>
    <phoneticPr fontId="39"/>
  </si>
  <si>
    <t>（</t>
  </si>
  <si>
    <t>2　医療連携体制加算（Ⅰ）ロ</t>
    <rPh sb="2" eb="4">
      <t>イリョウ</t>
    </rPh>
    <rPh sb="4" eb="6">
      <t>レンケイ</t>
    </rPh>
    <rPh sb="6" eb="8">
      <t>タイセイ</t>
    </rPh>
    <rPh sb="8" eb="10">
      <t>カサン</t>
    </rPh>
    <phoneticPr fontId="16"/>
  </si>
  <si>
    <t>運営している事業の種類</t>
    <rPh sb="0" eb="2">
      <t>ウンエイ</t>
    </rPh>
    <rPh sb="6" eb="8">
      <t>ジギョウ</t>
    </rPh>
    <rPh sb="9" eb="11">
      <t>シュルイ</t>
    </rPh>
    <phoneticPr fontId="16"/>
  </si>
  <si>
    <t>※他の事業又は当該（介護予防）認知症対応型共同生活介護の最初に指定を受けた日（いずれかの指定日から３年以上経過していること）を記載してください。</t>
    <rPh sb="1" eb="2">
      <t>タ</t>
    </rPh>
    <rPh sb="3" eb="5">
      <t>ジギョウ</t>
    </rPh>
    <rPh sb="5" eb="6">
      <t>マタ</t>
    </rPh>
    <rPh sb="7" eb="9">
      <t>トウガイ</t>
    </rPh>
    <rPh sb="10" eb="12">
      <t>カイゴ</t>
    </rPh>
    <rPh sb="12" eb="14">
      <t>ヨボウ</t>
    </rPh>
    <rPh sb="15" eb="18">
      <t>ニンチショウ</t>
    </rPh>
    <rPh sb="18" eb="21">
      <t>タイオウガタ</t>
    </rPh>
    <rPh sb="21" eb="23">
      <t>キョウドウ</t>
    </rPh>
    <rPh sb="23" eb="25">
      <t>セイカツ</t>
    </rPh>
    <rPh sb="25" eb="27">
      <t>カイゴ</t>
    </rPh>
    <rPh sb="28" eb="30">
      <t>サイショ</t>
    </rPh>
    <rPh sb="31" eb="33">
      <t>シテイ</t>
    </rPh>
    <rPh sb="34" eb="35">
      <t>ウ</t>
    </rPh>
    <rPh sb="37" eb="38">
      <t>ヒ</t>
    </rPh>
    <rPh sb="44" eb="46">
      <t>シテイ</t>
    </rPh>
    <rPh sb="46" eb="47">
      <t>ビ</t>
    </rPh>
    <rPh sb="50" eb="51">
      <t>ネン</t>
    </rPh>
    <rPh sb="51" eb="53">
      <t>イジョウ</t>
    </rPh>
    <rPh sb="53" eb="55">
      <t>ケイカ</t>
    </rPh>
    <rPh sb="63" eb="65">
      <t>キサイ</t>
    </rPh>
    <phoneticPr fontId="16"/>
  </si>
  <si>
    <t>認知症介護実務者研修専門課程</t>
    <rPh sb="0" eb="3">
      <t>ニンチショウ</t>
    </rPh>
    <rPh sb="3" eb="5">
      <t>カイゴ</t>
    </rPh>
    <rPh sb="5" eb="8">
      <t>ジツムシャ</t>
    </rPh>
    <rPh sb="8" eb="10">
      <t>ケンシュウ</t>
    </rPh>
    <rPh sb="10" eb="12">
      <t>センモン</t>
    </rPh>
    <rPh sb="12" eb="14">
      <t>カテイ</t>
    </rPh>
    <phoneticPr fontId="16"/>
  </si>
  <si>
    <t>認知症介護実践研修（実践リーダー研修）</t>
    <rPh sb="0" eb="3">
      <t>ニンチショウ</t>
    </rPh>
    <rPh sb="3" eb="5">
      <t>カイゴ</t>
    </rPh>
    <rPh sb="5" eb="7">
      <t>ジッセン</t>
    </rPh>
    <rPh sb="7" eb="9">
      <t>ケンシュウ</t>
    </rPh>
    <rPh sb="10" eb="12">
      <t>ジッセン</t>
    </rPh>
    <rPh sb="16" eb="18">
      <t>ケンシュウ</t>
    </rPh>
    <phoneticPr fontId="16"/>
  </si>
  <si>
    <t>月</t>
    <rPh sb="0" eb="1">
      <t>ツキ</t>
    </rPh>
    <phoneticPr fontId="16"/>
  </si>
  <si>
    <t>資格</t>
    <rPh sb="0" eb="2">
      <t>シカク</t>
    </rPh>
    <phoneticPr fontId="39"/>
  </si>
  <si>
    <t>○○　B子</t>
    <rPh sb="4" eb="5">
      <t>コ</t>
    </rPh>
    <phoneticPr fontId="39"/>
  </si>
  <si>
    <t>○○　G太</t>
  </si>
  <si>
    <t>備考１　認知症対応型通所介護の場合は申請書（付表）に記した単位番号を、認知症対応型共同生活介護事業所の場合は、共同生活住居の名称を記載して下さい。</t>
    <rPh sb="0" eb="2">
      <t>ビコウ</t>
    </rPh>
    <phoneticPr fontId="16"/>
  </si>
  <si>
    <t>②　b</t>
  </si>
  <si>
    <t>(16) 日ごとの実利用者数</t>
    <rPh sb="5" eb="6">
      <t>ヒ</t>
    </rPh>
    <rPh sb="9" eb="10">
      <t>ジツ</t>
    </rPh>
    <rPh sb="10" eb="13">
      <t>リヨウシャ</t>
    </rPh>
    <rPh sb="13" eb="14">
      <t>スウ</t>
    </rPh>
    <phoneticPr fontId="39"/>
  </si>
  <si>
    <t>o</t>
  </si>
  <si>
    <t>　（サ）インスリン注射を実施している状態</t>
    <rPh sb="9" eb="11">
      <t>チュウシャ</t>
    </rPh>
    <rPh sb="12" eb="14">
      <t>ジッシ</t>
    </rPh>
    <rPh sb="18" eb="20">
      <t>ジョウタイ</t>
    </rPh>
    <phoneticPr fontId="16"/>
  </si>
  <si>
    <t>：</t>
  </si>
  <si>
    <t>(7) 
職種</t>
  </si>
  <si>
    <t>(9) 資格</t>
    <rPh sb="4" eb="6">
      <t>シカク</t>
    </rPh>
    <phoneticPr fontId="39"/>
  </si>
  <si>
    <t>区分</t>
    <rPh sb="0" eb="2">
      <t>クブン</t>
    </rPh>
    <phoneticPr fontId="39"/>
  </si>
  <si>
    <t>従業者の勤務の体制及び勤務形態一覧表　</t>
  </si>
  <si>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9"/>
  </si>
  <si>
    <t>日中／夜間及び深夜
の区分</t>
    <rPh sb="0" eb="2">
      <t>ニッチュウ</t>
    </rPh>
    <rPh sb="3" eb="5">
      <t>ヤカン</t>
    </rPh>
    <rPh sb="5" eb="6">
      <t>オヨ</t>
    </rPh>
    <rPh sb="7" eb="9">
      <t>シンヤ</t>
    </rPh>
    <rPh sb="11" eb="13">
      <t>クブン</t>
    </rPh>
    <phoneticPr fontId="39"/>
  </si>
  <si>
    <t>（別紙8）</t>
  </si>
  <si>
    <t>届出区分</t>
    <rPh sb="0" eb="2">
      <t>トドケデ</t>
    </rPh>
    <rPh sb="2" eb="4">
      <t>クブン</t>
    </rPh>
    <phoneticPr fontId="16"/>
  </si>
  <si>
    <t>シフト記号</t>
    <rPh sb="3" eb="5">
      <t>キゴウ</t>
    </rPh>
    <phoneticPr fontId="58"/>
  </si>
  <si>
    <t>日中の勤務時間数</t>
    <rPh sb="0" eb="2">
      <t>ニッチュウ</t>
    </rPh>
    <rPh sb="3" eb="5">
      <t>キンム</t>
    </rPh>
    <rPh sb="5" eb="8">
      <t>ジカンスウ</t>
    </rPh>
    <phoneticPr fontId="39"/>
  </si>
  <si>
    <t>1週目</t>
    <rPh sb="1" eb="2">
      <t>シュウ</t>
    </rPh>
    <rPh sb="2" eb="3">
      <t>メ</t>
    </rPh>
    <phoneticPr fontId="39"/>
  </si>
  <si>
    <t>研修を修了している者の数</t>
  </si>
  <si>
    <t>令和</t>
    <rPh sb="0" eb="2">
      <t>レイワ</t>
    </rPh>
    <phoneticPr fontId="39"/>
  </si>
  <si>
    <t>2週目</t>
    <rPh sb="1" eb="2">
      <t>シュウ</t>
    </rPh>
    <rPh sb="2" eb="3">
      <t>メ</t>
    </rPh>
    <phoneticPr fontId="39"/>
  </si>
  <si>
    <t>)</t>
  </si>
  <si>
    <t>年</t>
    <rPh sb="0" eb="1">
      <t>ネン</t>
    </rPh>
    <phoneticPr fontId="39"/>
  </si>
  <si>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6"/>
  </si>
  <si>
    <t>(11)</t>
  </si>
  <si>
    <t>参考様式10</t>
    <rPh sb="2" eb="4">
      <t>ヨウシキ</t>
    </rPh>
    <phoneticPr fontId="16"/>
  </si>
  <si>
    <t>3週目</t>
    <rPh sb="1" eb="2">
      <t>シュウ</t>
    </rPh>
    <rPh sb="2" eb="3">
      <t>メ</t>
    </rPh>
    <phoneticPr fontId="39"/>
  </si>
  <si>
    <t>月</t>
    <rPh sb="0" eb="1">
      <t>ゲツ</t>
    </rPh>
    <phoneticPr fontId="39"/>
  </si>
  <si>
    <t>ユニット</t>
  </si>
  <si>
    <t>山田　義人</t>
    <rPh sb="0" eb="2">
      <t>ヤマダ</t>
    </rPh>
    <rPh sb="3" eb="5">
      <t>ヨシト</t>
    </rPh>
    <phoneticPr fontId="16"/>
  </si>
  <si>
    <t>ユニット目</t>
    <rPh sb="4" eb="5">
      <t>メ</t>
    </rPh>
    <phoneticPr fontId="39"/>
  </si>
  <si>
    <t>4週目</t>
    <rPh sb="1" eb="2">
      <t>シュウ</t>
    </rPh>
    <rPh sb="2" eb="3">
      <t>メ</t>
    </rPh>
    <phoneticPr fontId="39"/>
  </si>
  <si>
    <t>第２週</t>
    <rPh sb="0" eb="1">
      <t>ダイ</t>
    </rPh>
    <rPh sb="2" eb="3">
      <t>シュウ</t>
    </rPh>
    <phoneticPr fontId="16"/>
  </si>
  <si>
    <t>病院等による実地指導を受けた日時及び指導概要</t>
    <rPh sb="0" eb="3">
      <t>ビョウイントウ</t>
    </rPh>
    <rPh sb="6" eb="8">
      <t>ジッチ</t>
    </rPh>
    <rPh sb="8" eb="10">
      <t>シドウ</t>
    </rPh>
    <rPh sb="11" eb="12">
      <t>ウ</t>
    </rPh>
    <rPh sb="14" eb="16">
      <t>ニチジ</t>
    </rPh>
    <rPh sb="16" eb="17">
      <t>オヨ</t>
    </rPh>
    <rPh sb="18" eb="20">
      <t>シドウ</t>
    </rPh>
    <rPh sb="20" eb="22">
      <t>ガイヨウ</t>
    </rPh>
    <phoneticPr fontId="16"/>
  </si>
  <si>
    <t>事業所名（</t>
    <rPh sb="0" eb="3">
      <t>ジギョウショ</t>
    </rPh>
    <rPh sb="3" eb="4">
      <t>メイ</t>
    </rPh>
    <phoneticPr fontId="3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</si>
  <si>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9"/>
  </si>
  <si>
    <t>備考１　要件を満たすことが分かる根拠書類を準備し、指定権者からの求めがあった場合には、速やかに提</t>
    <rPh sb="0" eb="2">
      <t>ビコウ</t>
    </rPh>
    <rPh sb="4" eb="6">
      <t>ヨウケン</t>
    </rPh>
    <rPh sb="7" eb="8">
      <t>ミ</t>
    </rPh>
    <rPh sb="13" eb="14">
      <t>ワ</t>
    </rPh>
    <rPh sb="16" eb="18">
      <t>コンキョ</t>
    </rPh>
    <rPh sb="18" eb="20">
      <t>ショルイ</t>
    </rPh>
    <phoneticPr fontId="16"/>
  </si>
  <si>
    <t>(4) 利用者数</t>
    <rPh sb="4" eb="7">
      <t>リヨウシャ</t>
    </rPh>
    <rPh sb="7" eb="8">
      <t>スウ</t>
    </rPh>
    <phoneticPr fontId="39"/>
  </si>
  <si>
    <t>の勤務時間</t>
    <rPh sb="1" eb="3">
      <t>キンム</t>
    </rPh>
    <rPh sb="3" eb="5">
      <t>ジカン</t>
    </rPh>
    <phoneticPr fontId="39"/>
  </si>
  <si>
    <t>８　看護小規模多機能型居宅介護</t>
  </si>
  <si>
    <t>夜間及び深夜の時間帯</t>
    <rPh sb="0" eb="2">
      <t>ヤカン</t>
    </rPh>
    <rPh sb="2" eb="3">
      <t>オヨ</t>
    </rPh>
    <rPh sb="4" eb="6">
      <t>シンヤ</t>
    </rPh>
    <rPh sb="7" eb="10">
      <t>ジカンタイ</t>
    </rPh>
    <phoneticPr fontId="39"/>
  </si>
  <si>
    <t>１０％以上</t>
    <rPh sb="3" eb="5">
      <t>イジョウ</t>
    </rPh>
    <phoneticPr fontId="16"/>
  </si>
  <si>
    <t>当月の日数</t>
    <rPh sb="0" eb="2">
      <t>トウゲツ</t>
    </rPh>
    <rPh sb="3" eb="5">
      <t>ニッスウ</t>
    </rPh>
    <phoneticPr fontId="39"/>
  </si>
  <si>
    <t>時間/週</t>
    <rPh sb="0" eb="2">
      <t>ジカン</t>
    </rPh>
    <rPh sb="3" eb="4">
      <t>シュウ</t>
    </rPh>
    <phoneticPr fontId="39"/>
  </si>
  <si>
    <t>高齢者虐待防止措置実施の有無</t>
    <rPh sb="0" eb="3">
      <t>こうれいしゃ</t>
    </rPh>
    <rPh sb="3" eb="7">
      <t>ぎゃく</t>
    </rPh>
    <rPh sb="7" eb="9">
      <t>そち</t>
    </rPh>
    <rPh sb="9" eb="11">
      <t>じっし</t>
    </rPh>
    <rPh sb="12" eb="14">
      <t>うむ</t>
    </rPh>
    <phoneticPr fontId="16" type="Hiragana"/>
  </si>
  <si>
    <t>（前年度の平均値または推定数）</t>
    <rPh sb="1" eb="4">
      <t>ゼンネンド</t>
    </rPh>
    <rPh sb="5" eb="8">
      <t>ヘイキンチ</t>
    </rPh>
    <rPh sb="11" eb="14">
      <t>スイテイスウ</t>
    </rPh>
    <phoneticPr fontId="39"/>
  </si>
  <si>
    <t>４週</t>
  </si>
  <si>
    <t>　　　　　※＊欄に当該月の曜日を記入すること。</t>
    <rPh sb="7" eb="8">
      <t>ラン</t>
    </rPh>
    <rPh sb="9" eb="11">
      <t>トウガイ</t>
    </rPh>
    <rPh sb="11" eb="12">
      <t>ツキ</t>
    </rPh>
    <rPh sb="13" eb="15">
      <t>ヨウビ</t>
    </rPh>
    <rPh sb="16" eb="18">
      <t>キニュウ</t>
    </rPh>
    <phoneticPr fontId="16"/>
  </si>
  <si>
    <t>予定</t>
  </si>
  <si>
    <t>看護師</t>
    <rPh sb="0" eb="3">
      <t>カンゴシ</t>
    </rPh>
    <phoneticPr fontId="39"/>
  </si>
  <si>
    <t>介護福祉士</t>
    <rPh sb="0" eb="2">
      <t>カイゴ</t>
    </rPh>
    <rPh sb="2" eb="5">
      <t>フクシシ</t>
    </rPh>
    <phoneticPr fontId="39"/>
  </si>
  <si>
    <t>≪記載例≫</t>
    <rPh sb="1" eb="3">
      <t>キサイ</t>
    </rPh>
    <rPh sb="3" eb="4">
      <t>レイ</t>
    </rPh>
    <phoneticPr fontId="39"/>
  </si>
  <si>
    <t>准看護師</t>
    <rPh sb="0" eb="4">
      <t>ジュンカンゴシ</t>
    </rPh>
    <phoneticPr fontId="39"/>
  </si>
  <si>
    <t>○○　C太</t>
    <rPh sb="4" eb="5">
      <t>タ</t>
    </rPh>
    <phoneticPr fontId="39"/>
  </si>
  <si>
    <t>○○　D美</t>
  </si>
  <si>
    <t>○○　K子</t>
  </si>
  <si>
    <t>○○　R次郎</t>
    <rPh sb="4" eb="6">
      <t>ジロウ</t>
    </rPh>
    <phoneticPr fontId="39"/>
  </si>
  <si>
    <t>d</t>
  </si>
  <si>
    <t>b</t>
  </si>
  <si>
    <t>a</t>
  </si>
  <si>
    <t>ag</t>
  </si>
  <si>
    <t>　見守り機器を導入して見守りを行っている対象者数</t>
  </si>
  <si>
    <t>f</t>
  </si>
  <si>
    <t>■シフト記号表（勤務時間帯）</t>
    <rPh sb="4" eb="6">
      <t>キゴウ</t>
    </rPh>
    <rPh sb="6" eb="7">
      <t>ヒョウ</t>
    </rPh>
    <rPh sb="8" eb="10">
      <t>キンム</t>
    </rPh>
    <rPh sb="10" eb="13">
      <t>ジカンタイ</t>
    </rPh>
    <phoneticPr fontId="39"/>
  </si>
  <si>
    <t>２ 加算Ⅰイ</t>
  </si>
  <si>
    <t>ah</t>
  </si>
  <si>
    <t>k</t>
  </si>
  <si>
    <t>m</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</si>
  <si>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6"/>
  </si>
  <si>
    <t>q</t>
  </si>
  <si>
    <t>７　地域密着型介護老人福祉施設</t>
  </si>
  <si>
    <t>s</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</si>
  <si>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9"/>
  </si>
  <si>
    <t>v</t>
  </si>
  <si>
    <t>x</t>
  </si>
  <si>
    <t>y</t>
  </si>
  <si>
    <t>aa</t>
  </si>
  <si>
    <t>ad</t>
  </si>
  <si>
    <t>3　医療連携体制加算（Ⅰ）ハ</t>
    <rPh sb="2" eb="4">
      <t>イリョウ</t>
    </rPh>
    <rPh sb="4" eb="6">
      <t>レンケイ</t>
    </rPh>
    <rPh sb="6" eb="8">
      <t>タイセイ</t>
    </rPh>
    <rPh sb="8" eb="10">
      <t>カサン</t>
    </rPh>
    <phoneticPr fontId="16"/>
  </si>
  <si>
    <t>ae</t>
  </si>
  <si>
    <t>-</t>
  </si>
  <si>
    <t>ai</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</si>
  <si>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</si>
  <si>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9"/>
  </si>
  <si>
    <t>始業時刻</t>
    <rPh sb="0" eb="2">
      <t>シギョウ</t>
    </rPh>
    <rPh sb="2" eb="4">
      <t>ジコク</t>
    </rPh>
    <phoneticPr fontId="39"/>
  </si>
  <si>
    <t>日中の時間帯</t>
    <rPh sb="0" eb="2">
      <t>ニッチュウ</t>
    </rPh>
    <rPh sb="3" eb="6">
      <t>ジカンタイ</t>
    </rPh>
    <phoneticPr fontId="39"/>
  </si>
  <si>
    <t>終了時刻</t>
    <rPh sb="0" eb="2">
      <t>シュウリョウ</t>
    </rPh>
    <rPh sb="2" eb="4">
      <t>ジコク</t>
    </rPh>
    <phoneticPr fontId="39"/>
  </si>
  <si>
    <t>日中の勤務時間</t>
    <rPh sb="0" eb="2">
      <t>ニッチュウ</t>
    </rPh>
    <rPh sb="3" eb="5">
      <t>キンム</t>
    </rPh>
    <rPh sb="5" eb="7">
      <t>ジカン</t>
    </rPh>
    <phoneticPr fontId="39"/>
  </si>
  <si>
    <t>（夜勤）17:00～翌10:00勤務</t>
  </si>
  <si>
    <t>≪提出不要≫</t>
    <rPh sb="1" eb="3">
      <t>テイシュツ</t>
    </rPh>
    <rPh sb="3" eb="5">
      <t>フヨウ</t>
    </rPh>
    <phoneticPr fontId="39"/>
  </si>
  <si>
    <t>　　　　　　　＊</t>
  </si>
  <si>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</si>
  <si>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　(1) 「４週」・「暦月」のいずれかを選択してください。</t>
    <rPh sb="7" eb="8">
      <t>シュウ</t>
    </rPh>
    <rPh sb="11" eb="12">
      <t>レキ</t>
    </rPh>
    <rPh sb="12" eb="13">
      <t>ツキ</t>
    </rPh>
    <rPh sb="20" eb="22">
      <t>センタク</t>
    </rPh>
    <phoneticPr fontId="3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</si>
  <si>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</si>
  <si>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9"/>
  </si>
  <si>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9"/>
  </si>
  <si>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9"/>
  </si>
  <si>
    <t>合計時間数</t>
    <rPh sb="0" eb="2">
      <t>ゴウケイ</t>
    </rPh>
    <rPh sb="2" eb="4">
      <t>ジカン</t>
    </rPh>
    <rPh sb="4" eb="5">
      <t>スウ</t>
    </rPh>
    <phoneticPr fontId="16"/>
  </si>
  <si>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9"/>
  </si>
  <si>
    <t xml:space="preserve"> 　　 記入の順序は、職種ごとにまとめてください。</t>
    <rPh sb="4" eb="6">
      <t>キニュウ</t>
    </rPh>
    <rPh sb="7" eb="9">
      <t>ジュンジョ</t>
    </rPh>
    <rPh sb="11" eb="13">
      <t>ショクシュ</t>
    </rPh>
    <phoneticPr fontId="39"/>
  </si>
  <si>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</si>
  <si>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</si>
  <si>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9"/>
  </si>
  <si>
    <t>　(10) 従業者の氏名を記入してください。</t>
    <rPh sb="6" eb="9">
      <t>ジュウギョウシャ</t>
    </rPh>
    <rPh sb="10" eb="12">
      <t>シメイ</t>
    </rPh>
    <rPh sb="13" eb="15">
      <t>キニュウ</t>
    </rPh>
    <phoneticPr fontId="39"/>
  </si>
  <si>
    <t>名　称</t>
    <rPh sb="0" eb="1">
      <t>ナ</t>
    </rPh>
    <rPh sb="2" eb="3">
      <t>ショウ</t>
    </rPh>
    <phoneticPr fontId="16"/>
  </si>
  <si>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</si>
  <si>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9"/>
  </si>
  <si>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9"/>
  </si>
  <si>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9"/>
  </si>
  <si>
    <t>・・・プルダウンから選択して入力する必要がある箇所です。</t>
    <rPh sb="10" eb="12">
      <t>センタク</t>
    </rPh>
    <rPh sb="14" eb="16">
      <t>ニュウリョク</t>
    </rPh>
    <rPh sb="18" eb="20">
      <t>ヒツヨウ</t>
    </rPh>
    <rPh sb="23" eb="25">
      <t>カショ</t>
    </rPh>
    <phoneticPr fontId="39"/>
  </si>
  <si>
    <t>11　介護医療院</t>
    <rPh sb="3" eb="5">
      <t>カイゴ</t>
    </rPh>
    <rPh sb="5" eb="7">
      <t>イリョウ</t>
    </rPh>
    <rPh sb="7" eb="8">
      <t>イン</t>
    </rPh>
    <phoneticPr fontId="16"/>
  </si>
  <si>
    <t>B</t>
  </si>
  <si>
    <t>D</t>
  </si>
  <si>
    <t>（注）常勤・非常勤の区分について</t>
    <rPh sb="1" eb="2">
      <t>チュウ</t>
    </rPh>
    <rPh sb="3" eb="5">
      <t>ジョウキン</t>
    </rPh>
    <rPh sb="6" eb="9">
      <t>ヒジョウキン</t>
    </rPh>
    <rPh sb="10" eb="12">
      <t>クブン</t>
    </rPh>
    <phoneticPr fontId="39"/>
  </si>
  <si>
    <t>　D列・・・「介護従業者」</t>
    <rPh sb="2" eb="3">
      <t>レツ</t>
    </rPh>
    <rPh sb="7" eb="9">
      <t>カイゴ</t>
    </rPh>
    <rPh sb="9" eb="12">
      <t>ジュウギョウシャ</t>
    </rPh>
    <phoneticPr fontId="39"/>
  </si>
  <si>
    <t>常勤で専従</t>
    <rPh sb="0" eb="2">
      <t>ジョウキン</t>
    </rPh>
    <rPh sb="3" eb="5">
      <t>センジュウ</t>
    </rPh>
    <phoneticPr fontId="39"/>
  </si>
  <si>
    <t>常勤で兼務</t>
    <rPh sb="0" eb="2">
      <t>ジョウキン</t>
    </rPh>
    <rPh sb="3" eb="5">
      <t>ケンム</t>
    </rPh>
    <phoneticPr fontId="39"/>
  </si>
  <si>
    <t>非常勤で兼務</t>
    <rPh sb="0" eb="1">
      <t>ヒ</t>
    </rPh>
    <rPh sb="1" eb="3">
      <t>ジョウキン</t>
    </rPh>
    <rPh sb="4" eb="6">
      <t>ケンム</t>
    </rPh>
    <phoneticPr fontId="39"/>
  </si>
  <si>
    <t>下記の記入方法に従って、入力してください。</t>
  </si>
  <si>
    <t>２．職種名・資格名称</t>
    <rPh sb="2" eb="4">
      <t>ショクシュ</t>
    </rPh>
    <rPh sb="4" eb="5">
      <t>メイ</t>
    </rPh>
    <rPh sb="6" eb="8">
      <t>シカク</t>
    </rPh>
    <rPh sb="8" eb="10">
      <t>メイショウ</t>
    </rPh>
    <phoneticPr fontId="39"/>
  </si>
  <si>
    <t>サービス種別</t>
    <rPh sb="4" eb="6">
      <t>シュベツ</t>
    </rPh>
    <phoneticPr fontId="39"/>
  </si>
  <si>
    <t>２　認知症チームケア推進加算（Ⅱ）</t>
  </si>
  <si>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9"/>
  </si>
  <si>
    <t>認知症対応型共同生活介護・介護予防認知症対応型共同生活介護</t>
  </si>
  <si>
    <t>小沢　たか子</t>
    <rPh sb="0" eb="2">
      <t>オザワ</t>
    </rPh>
    <rPh sb="5" eb="6">
      <t>コ</t>
    </rPh>
    <phoneticPr fontId="16"/>
  </si>
  <si>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9"/>
  </si>
  <si>
    <t>　１１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1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</si>
  <si>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9"/>
  </si>
  <si>
    <t>　行が足りない場合は、適宜追加してください。</t>
    <rPh sb="1" eb="2">
      <t>ギョウ</t>
    </rPh>
    <rPh sb="3" eb="4">
      <t>タ</t>
    </rPh>
    <rPh sb="7" eb="9">
      <t>バアイ</t>
    </rPh>
    <rPh sb="11" eb="13">
      <t>テキギ</t>
    </rPh>
    <rPh sb="13" eb="15">
      <t>ツイカ</t>
    </rPh>
    <phoneticPr fontId="39"/>
  </si>
  <si>
    <t>橋本　直人</t>
    <rPh sb="0" eb="2">
      <t>ハシモト</t>
    </rPh>
    <rPh sb="3" eb="5">
      <t>ナオト</t>
    </rPh>
    <phoneticPr fontId="1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</si>
  <si>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9"/>
  </si>
  <si>
    <t>実践者研修修了</t>
    <rPh sb="0" eb="3">
      <t>ジッセンシャ</t>
    </rPh>
    <rPh sb="3" eb="5">
      <t>ケンシュウ</t>
    </rPh>
    <rPh sb="5" eb="7">
      <t>シュウリョウ</t>
    </rPh>
    <phoneticPr fontId="39"/>
  </si>
  <si>
    <t>９　介護老人福祉施設</t>
  </si>
  <si>
    <t>基礎課程修了</t>
    <rPh sb="0" eb="2">
      <t>キソ</t>
    </rPh>
    <rPh sb="2" eb="4">
      <t>カテイ</t>
    </rPh>
    <rPh sb="4" eb="6">
      <t>シュウリョウ</t>
    </rPh>
    <phoneticPr fontId="39"/>
  </si>
  <si>
    <t>チェック</t>
  </si>
  <si>
    <t>　　6　「異動項目」欄には、(別紙２)「介護給付費算定に係る体制等状況一覧表」に掲げる項目（施設等の区分、</t>
  </si>
  <si>
    <t>（別紙２）</t>
    <rPh sb="1" eb="3">
      <t>ベッシ</t>
    </rPh>
    <phoneticPr fontId="16"/>
  </si>
  <si>
    <t>備考　地域密着型サービス・地域密着型介護予防サービス</t>
    <rPh sb="0" eb="2">
      <t>ビコウ</t>
    </rPh>
    <rPh sb="3" eb="5">
      <t>チイキ</t>
    </rPh>
    <rPh sb="5" eb="8">
      <t>ミッチャクガタ</t>
    </rPh>
    <rPh sb="13" eb="15">
      <t>チイキ</t>
    </rPh>
    <rPh sb="15" eb="18">
      <t>ミッチャクガタ</t>
    </rPh>
    <rPh sb="18" eb="20">
      <t>カイゴ</t>
    </rPh>
    <rPh sb="20" eb="22">
      <t>ヨボウ</t>
    </rPh>
    <phoneticPr fontId="16"/>
  </si>
  <si>
    <t>③ ①に占める②の割合</t>
    <rPh sb="4" eb="5">
      <t>シ</t>
    </rPh>
    <rPh sb="9" eb="11">
      <t>ワリアイ</t>
    </rPh>
    <phoneticPr fontId="16"/>
  </si>
  <si>
    <t>左記の内、要件に当てはまる者
の常勤換算数</t>
    <rPh sb="0" eb="2">
      <t>さき</t>
    </rPh>
    <rPh sb="3" eb="4">
      <t>うち</t>
    </rPh>
    <rPh sb="5" eb="7">
      <t>ようけん</t>
    </rPh>
    <rPh sb="8" eb="9">
      <t>あ</t>
    </rPh>
    <rPh sb="13" eb="14">
      <t>しゃ</t>
    </rPh>
    <rPh sb="16" eb="18">
      <t>じょうきん</t>
    </rPh>
    <rPh sb="18" eb="20">
      <t>かんさん</t>
    </rPh>
    <rPh sb="20" eb="21">
      <t>すう</t>
    </rPh>
    <phoneticPr fontId="16" type="Hiragana"/>
  </si>
  <si>
    <t>第４週</t>
    <rPh sb="0" eb="1">
      <t>ダイ</t>
    </rPh>
    <rPh sb="2" eb="3">
      <t>シュウ</t>
    </rPh>
    <phoneticPr fontId="16"/>
  </si>
  <si>
    <t>備考２　「認知症介護に係る専門的な研修」とは、認知症介護実践リーダー研修及び認知症看護に係る適切</t>
    <rPh sb="0" eb="2">
      <t>ビコウ</t>
    </rPh>
    <phoneticPr fontId="16"/>
  </si>
  <si>
    <t>備考３　認知症専門ケア加算（Ⅱ）の算定にあっては、認知症介護実践リーダー研修と認知症介護指導者養</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</si>
  <si>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4 外来感染対策向上加算</t>
    <rPh sb="2" eb="4">
      <t>ガイライ</t>
    </rPh>
    <rPh sb="4" eb="6">
      <t>カンセン</t>
    </rPh>
    <rPh sb="6" eb="8">
      <t>タイサク</t>
    </rPh>
    <rPh sb="8" eb="10">
      <t>コウジョウ</t>
    </rPh>
    <rPh sb="10" eb="12">
      <t>カサン</t>
    </rPh>
    <phoneticPr fontId="16"/>
  </si>
  <si>
    <t>症介護に係る専門的な研修」及び「認知症介護の指導に係る専門的な研修」の修了者をそれぞれ１名配置</t>
  </si>
  <si>
    <t>　(5) 事業所の共同生活住居（ユニット）数を入力してください。複数の共同生活住居（ユニット）からなる事業所の場合は、本表は共同生活住居（ユニット）</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phoneticPr fontId="39"/>
  </si>
  <si>
    <t>山崎　千景</t>
    <rPh sb="0" eb="2">
      <t>ヤマサキ</t>
    </rPh>
    <rPh sb="3" eb="5">
      <t>チカゲ</t>
    </rPh>
    <phoneticPr fontId="16"/>
  </si>
  <si>
    <r>
      <t>　　　当該事業所における勤務時間が、当該事業所において定められている常勤の従業者が勤務すべき時間数に達していることをいいます。</t>
    </r>
    <r>
      <rPr>
        <u/>
        <sz val="12"/>
        <color auto="1"/>
        <rFont val="HGSｺﾞｼｯｸE"/>
      </rPr>
      <t>雇用の形態</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phoneticPr fontId="39"/>
  </si>
  <si>
    <t>備考３　本加算を算定する場合は、事業年度毎に取組の実績をオンラインで厚生労働省に報告すること。</t>
    <rPh sb="0" eb="2">
      <t>ビコウ</t>
    </rPh>
    <phoneticPr fontId="16"/>
  </si>
  <si>
    <t>　　扱いとなります。）</t>
  </si>
  <si>
    <t>　　　　　　　地域密着型サービス事業者又は地域密着型介護予防サービス事業者による介護給付費の</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</si>
  <si>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6"/>
  </si>
  <si>
    <t>　　　　　　　割引に係る割引率の設定について</t>
  </si>
  <si>
    <t>（参考様式10）</t>
  </si>
  <si>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9" eb="30">
      <t>ネン</t>
    </rPh>
    <rPh sb="35" eb="36">
      <t>ガツ</t>
    </rPh>
    <rPh sb="36" eb="37">
      <t>ブン</t>
    </rPh>
    <phoneticPr fontId="16"/>
  </si>
  <si>
    <t>職　種</t>
    <rPh sb="0" eb="3">
      <t>ショクシュ</t>
    </rPh>
    <phoneticPr fontId="16"/>
  </si>
  <si>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16"/>
  </si>
  <si>
    <t>夜間及び深夜時間に勤務しない者の
日中の勤務延時間数（α）</t>
    <rPh sb="14" eb="15">
      <t>モノ</t>
    </rPh>
    <rPh sb="17" eb="19">
      <t>ニッチュウ</t>
    </rPh>
    <rPh sb="20" eb="22">
      <t>キンム</t>
    </rPh>
    <rPh sb="22" eb="23">
      <t>ノベ</t>
    </rPh>
    <rPh sb="23" eb="25">
      <t>ジカン</t>
    </rPh>
    <rPh sb="25" eb="26">
      <t>スウ</t>
    </rPh>
    <phoneticPr fontId="16"/>
  </si>
  <si>
    <t>夜間及び深夜時間に勤務する者の
日中の勤務延時間数（β）</t>
    <rPh sb="0" eb="2">
      <t>ヤカン</t>
    </rPh>
    <rPh sb="2" eb="3">
      <t>オヨ</t>
    </rPh>
    <rPh sb="4" eb="6">
      <t>シンヤ</t>
    </rPh>
    <rPh sb="6" eb="8">
      <t>ジカン</t>
    </rPh>
    <rPh sb="9" eb="11">
      <t>キンム</t>
    </rPh>
    <rPh sb="13" eb="14">
      <t>モノ</t>
    </rPh>
    <phoneticPr fontId="16"/>
  </si>
  <si>
    <t>→</t>
  </si>
  <si>
    <t>α＋β</t>
  </si>
  <si>
    <t>　　４　勤務区分は、Ａ：常勤で専従　Ｂ：常勤で兼務　Ｃ：非常勤で専従　Ｄ：非常勤で兼務　とします。</t>
  </si>
  <si>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16"/>
  </si>
  <si>
    <t>加算（Ⅱ）を算定する場合。</t>
    <rPh sb="0" eb="2">
      <t>カサン</t>
    </rPh>
    <rPh sb="6" eb="8">
      <t>サンテイ</t>
    </rPh>
    <rPh sb="10" eb="12">
      <t>バアイ</t>
    </rPh>
    <phoneticPr fontId="16"/>
  </si>
  <si>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16"/>
  </si>
  <si>
    <t>各種指標に関する調査結果</t>
    <rPh sb="0" eb="2">
      <t>カクシュ</t>
    </rPh>
    <rPh sb="2" eb="4">
      <t>シヒョウ</t>
    </rPh>
    <rPh sb="5" eb="6">
      <t>カン</t>
    </rPh>
    <rPh sb="8" eb="12">
      <t>チョウサケッカ</t>
    </rPh>
    <phoneticPr fontId="16"/>
  </si>
  <si>
    <r>
      <t>　</t>
    </r>
    <r>
      <rPr>
        <sz val="9"/>
        <color auto="1"/>
        <rFont val="ＭＳ ゴシック"/>
      </rPr>
      <t>　５　</t>
    </r>
    <r>
      <rPr>
        <sz val="9"/>
        <color auto="1"/>
        <rFont val="ＭＳ Ｐゴシック"/>
      </rPr>
      <t>☆勤務時間には、各事業所で設定する勤務時間を記載してください。また勤務表には、勤務時間に記載した時間に対応するアルファベット（小文字）を用いてください。</t>
    </r>
    <r>
      <rPr>
        <sz val="9"/>
        <color auto="1"/>
        <rFont val="ＭＳ ゴシック"/>
      </rPr>
      <t>記載欄が不足する場合は追加してください。</t>
    </r>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rPh sb="91" eb="93">
      <t>ツイカ</t>
    </rPh>
    <phoneticPr fontId="16"/>
  </si>
  <si>
    <t>　　６　兼務の場合どの職種との兼務なのか備考に記載してください。同一敷地内にある他事業所の職務との兼務がある場合は兼務する事業名も記載してください。</t>
    <rPh sb="4" eb="6">
      <t>ケンム</t>
    </rPh>
    <rPh sb="7" eb="9">
      <t>バアイ</t>
    </rPh>
    <rPh sb="11" eb="13">
      <t>ショクシュ</t>
    </rPh>
    <rPh sb="15" eb="17">
      <t>ケンム</t>
    </rPh>
    <rPh sb="20" eb="22">
      <t>ビコウ</t>
    </rPh>
    <rPh sb="23" eb="25">
      <t>キサイ</t>
    </rPh>
    <rPh sb="32" eb="34">
      <t>ドウイツ</t>
    </rPh>
    <rPh sb="34" eb="36">
      <t>シキチ</t>
    </rPh>
    <rPh sb="36" eb="37">
      <t>ナイ</t>
    </rPh>
    <rPh sb="40" eb="43">
      <t>タジギョウ</t>
    </rPh>
    <rPh sb="43" eb="44">
      <t>ショ</t>
    </rPh>
    <rPh sb="45" eb="47">
      <t>ショクム</t>
    </rPh>
    <rPh sb="49" eb="51">
      <t>ケンム</t>
    </rPh>
    <rPh sb="54" eb="56">
      <t>バアイ</t>
    </rPh>
    <rPh sb="57" eb="59">
      <t>ケンム</t>
    </rPh>
    <rPh sb="61" eb="63">
      <t>ジギョウ</t>
    </rPh>
    <rPh sb="63" eb="64">
      <t>メイ</t>
    </rPh>
    <rPh sb="65" eb="67">
      <t>キサイ</t>
    </rPh>
    <phoneticPr fontId="16"/>
  </si>
  <si>
    <t>　　８　認知症対応型共同生活介護の場合は、夜勤について網掛けをする等、わかりやすく記載してください。</t>
    <rPh sb="4" eb="6">
      <t>ニンチ</t>
    </rPh>
    <rPh sb="6" eb="7">
      <t>ショウ</t>
    </rPh>
    <rPh sb="7" eb="10">
      <t>タイオウガタ</t>
    </rPh>
    <rPh sb="10" eb="12">
      <t>キョウドウ</t>
    </rPh>
    <rPh sb="12" eb="14">
      <t>セイカツ</t>
    </rPh>
    <rPh sb="14" eb="16">
      <t>カイゴ</t>
    </rPh>
    <rPh sb="17" eb="19">
      <t>バアイ</t>
    </rPh>
    <rPh sb="21" eb="23">
      <t>ヤキン</t>
    </rPh>
    <rPh sb="27" eb="29">
      <t>アミカ</t>
    </rPh>
    <rPh sb="33" eb="34">
      <t>トウ</t>
    </rPh>
    <rPh sb="41" eb="43">
      <t>キサイ</t>
    </rPh>
    <phoneticPr fontId="16"/>
  </si>
  <si>
    <t>　　９　新規指定事業者の場合は、事業開始予定月の従業員の勤務の体制及び勤務形態を記載することとするが、必ず確保された従業員のみ記載してください。本勤務表に記載した従業員については、雇用（予定）</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rPh sb="90" eb="92">
      <t>コヨウ</t>
    </rPh>
    <rPh sb="93" eb="95">
      <t>ヨテイ</t>
    </rPh>
    <phoneticPr fontId="16"/>
  </si>
  <si>
    <t>勤務　　　　　　　　形態</t>
    <rPh sb="0" eb="2">
      <t>キンム</t>
    </rPh>
    <rPh sb="10" eb="12">
      <t>ケイタイ</t>
    </rPh>
    <phoneticPr fontId="16"/>
  </si>
  <si>
    <t>①　a</t>
  </si>
  <si>
    <r>
      <t>短期利用型</t>
    </r>
    <r>
      <rPr>
        <sz val="9"/>
        <color auto="1"/>
        <rFont val="HG丸ｺﾞｼｯｸM-PRO"/>
      </rPr>
      <t xml:space="preserve">
</t>
    </r>
    <r>
      <rPr>
        <sz val="8"/>
        <color auto="1"/>
        <rFont val="HG丸ｺﾞｼｯｸM-PRO"/>
      </rPr>
      <t>＊介護事業の指定を受けた日から起算して３年以上経過している場合のみ</t>
    </r>
    <rPh sb="0" eb="2">
      <t>タンキ</t>
    </rPh>
    <rPh sb="2" eb="4">
      <t>リヨウ</t>
    </rPh>
    <rPh sb="4" eb="5">
      <t>ガタ</t>
    </rPh>
    <rPh sb="7" eb="9">
      <t>カイゴ</t>
    </rPh>
    <rPh sb="9" eb="11">
      <t>ジギョウ</t>
    </rPh>
    <rPh sb="12" eb="14">
      <t>シテイ</t>
    </rPh>
    <rPh sb="15" eb="16">
      <t>ウ</t>
    </rPh>
    <rPh sb="18" eb="19">
      <t>ヒ</t>
    </rPh>
    <rPh sb="21" eb="23">
      <t>キサン</t>
    </rPh>
    <rPh sb="26" eb="27">
      <t>ネン</t>
    </rPh>
    <rPh sb="27" eb="29">
      <t>イジョウ</t>
    </rPh>
    <rPh sb="29" eb="31">
      <t>ケイカ</t>
    </rPh>
    <rPh sb="35" eb="37">
      <t>バアイ</t>
    </rPh>
    <phoneticPr fontId="16"/>
  </si>
  <si>
    <t>氏　名</t>
    <rPh sb="0" eb="3">
      <t>シメイ</t>
    </rPh>
    <phoneticPr fontId="16"/>
  </si>
  <si>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6"/>
  </si>
  <si>
    <t>第１週</t>
    <rPh sb="0" eb="1">
      <t>ダイ</t>
    </rPh>
    <rPh sb="2" eb="3">
      <t>シュウ</t>
    </rPh>
    <phoneticPr fontId="16"/>
  </si>
  <si>
    <t>実労働時間</t>
    <rPh sb="0" eb="3">
      <t>ジツロウドウ</t>
    </rPh>
    <rPh sb="3" eb="5">
      <t>ジカン</t>
    </rPh>
    <phoneticPr fontId="16"/>
  </si>
  <si>
    <t>認知症対応型共同生活介護の場合</t>
    <rPh sb="0" eb="2">
      <t>ニンチ</t>
    </rPh>
    <rPh sb="2" eb="3">
      <t>ショウ</t>
    </rPh>
    <rPh sb="3" eb="6">
      <t>タイオウガタ</t>
    </rPh>
    <rPh sb="6" eb="8">
      <t>キョウドウ</t>
    </rPh>
    <rPh sb="8" eb="10">
      <t>セイカツ</t>
    </rPh>
    <rPh sb="10" eb="12">
      <t>カイゴ</t>
    </rPh>
    <rPh sb="13" eb="15">
      <t>バアイ</t>
    </rPh>
    <phoneticPr fontId="16"/>
  </si>
  <si>
    <t>夜間及び深夜時間　</t>
  </si>
  <si>
    <t>単位番号又は共同生活住居名</t>
    <rPh sb="0" eb="2">
      <t>タンイ</t>
    </rPh>
    <rPh sb="2" eb="4">
      <t>バンゴウ</t>
    </rPh>
    <rPh sb="4" eb="5">
      <t>マタ</t>
    </rPh>
    <rPh sb="6" eb="8">
      <t>キョウドウ</t>
    </rPh>
    <rPh sb="8" eb="10">
      <t>セイカツ</t>
    </rPh>
    <rPh sb="10" eb="12">
      <t>ジュウキョ</t>
    </rPh>
    <rPh sb="12" eb="13">
      <t>メイ</t>
    </rPh>
    <phoneticPr fontId="16"/>
  </si>
  <si>
    <t>第３週</t>
    <rPh sb="0" eb="1">
      <t>ダイ</t>
    </rPh>
    <rPh sb="2" eb="3">
      <t>シュウ</t>
    </rPh>
    <phoneticPr fontId="16"/>
  </si>
  <si>
    <t>勤務時間数</t>
    <rPh sb="0" eb="2">
      <t>キンム</t>
    </rPh>
    <rPh sb="2" eb="4">
      <t>ジカン</t>
    </rPh>
    <rPh sb="4" eb="5">
      <t>スウ</t>
    </rPh>
    <phoneticPr fontId="16"/>
  </si>
  <si>
    <t>常勤換算後</t>
    <rPh sb="0" eb="2">
      <t>ジョウキン</t>
    </rPh>
    <rPh sb="2" eb="4">
      <t>カンサン</t>
    </rPh>
    <rPh sb="4" eb="5">
      <t>ゴ</t>
    </rPh>
    <phoneticPr fontId="16"/>
  </si>
  <si>
    <t>　 当該項目の実施を確認</t>
  </si>
  <si>
    <t>管理者</t>
    <rPh sb="0" eb="3">
      <t>カンリシャ</t>
    </rPh>
    <phoneticPr fontId="16"/>
  </si>
  <si>
    <t>計画作成担当者</t>
    <rPh sb="0" eb="2">
      <t>ケイカク</t>
    </rPh>
    <rPh sb="2" eb="4">
      <t>サクセイ</t>
    </rPh>
    <rPh sb="4" eb="7">
      <t>タントウシャ</t>
    </rPh>
    <phoneticPr fontId="16"/>
  </si>
  <si>
    <t>介護従業者</t>
    <rPh sb="0" eb="2">
      <t>カイゴ</t>
    </rPh>
    <rPh sb="2" eb="5">
      <t>ジュウギョウシャ</t>
    </rPh>
    <phoneticPr fontId="16"/>
  </si>
  <si>
    <t>介護職員等特定処遇改善加算</t>
  </si>
  <si>
    <t>　　２　複数単位又は複数ユニット実施する場合は、単位又はユニットごとに勤務表を提出してください。</t>
    <rPh sb="4" eb="6">
      <t>フクスウ</t>
    </rPh>
    <rPh sb="8" eb="9">
      <t>マタ</t>
    </rPh>
    <rPh sb="10" eb="12">
      <t>フクスウ</t>
    </rPh>
    <rPh sb="24" eb="26">
      <t>タンイ</t>
    </rPh>
    <rPh sb="26" eb="27">
      <t>マタ</t>
    </rPh>
    <rPh sb="35" eb="37">
      <t>キンム</t>
    </rPh>
    <rPh sb="37" eb="38">
      <t>ヒョウ</t>
    </rPh>
    <rPh sb="39" eb="41">
      <t>テイシュツ</t>
    </rPh>
    <phoneticPr fontId="16"/>
  </si>
  <si>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16"/>
  </si>
  <si>
    <t>　　５　☆勤務時間には、各事業所で設定する勤務時間を記載してください。また勤務表には、勤務時間に記載した時間に対応するアルファベット（小文字）を用いてください。記載欄が不足する場合は、追加してください。</t>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rPh sb="92" eb="94">
      <t>ツイカ</t>
    </rPh>
    <phoneticPr fontId="16"/>
  </si>
  <si>
    <t>　　９　新規指定事業者の場合は、事業開始予定月の従業員の勤務の体制及び勤務形態を記載することとするが、必ず確保された従業員のみ記載してください。本勤務表に記載した従業員については雇用（予定）証明書</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rPh sb="89" eb="91">
      <t>コヨウ</t>
    </rPh>
    <rPh sb="92" eb="94">
      <t>ヨテイ</t>
    </rPh>
    <rPh sb="95" eb="97">
      <t>ショウメイ</t>
    </rPh>
    <rPh sb="97" eb="98">
      <t>ショ</t>
    </rPh>
    <phoneticPr fontId="16"/>
  </si>
  <si>
    <t>　　　　を提出してください。</t>
  </si>
  <si>
    <t>Ｂ</t>
  </si>
  <si>
    <t>Ａ</t>
  </si>
  <si>
    <t>　10「高齢者施設等感染対策向上加算Ⅰ」 「高齢者施設等感染対策向上加算Ⅱ」については、「高齢者施設等感染対策向上加算に係る届出書」（別紙１１）を添付してください。</t>
  </si>
  <si>
    <t>森　由紀子</t>
    <rPh sb="0" eb="1">
      <t>モリ</t>
    </rPh>
    <rPh sb="2" eb="3">
      <t>ユ</t>
    </rPh>
    <rPh sb="3" eb="4">
      <t>キ</t>
    </rPh>
    <rPh sb="4" eb="5">
      <t>コ</t>
    </rPh>
    <phoneticPr fontId="16"/>
  </si>
  <si>
    <t>神崎　哲三</t>
    <rPh sb="0" eb="1">
      <t>カミ</t>
    </rPh>
    <rPh sb="1" eb="2">
      <t>サキ</t>
    </rPh>
    <rPh sb="3" eb="5">
      <t>テツゾウ</t>
    </rPh>
    <phoneticPr fontId="16"/>
  </si>
  <si>
    <t>　　９：００～１８：００</t>
  </si>
  <si>
    <t>　１６：００～６：００</t>
  </si>
  <si>
    <t>火</t>
    <rPh sb="0" eb="1">
      <t>ヒ</t>
    </rPh>
    <phoneticPr fontId="16"/>
  </si>
  <si>
    <t>　　　　医療機関名（※１）</t>
    <rPh sb="4" eb="6">
      <t>イリョウキカンメイ</t>
    </rPh>
    <phoneticPr fontId="16"/>
  </si>
  <si>
    <t>　８時間</t>
    <rPh sb="2" eb="4">
      <t>ジカン</t>
    </rPh>
    <phoneticPr fontId="16"/>
  </si>
  <si>
    <t>・医療連携体制加算（Ⅰ）ロ</t>
    <rPh sb="1" eb="3">
      <t>イリョウ</t>
    </rPh>
    <rPh sb="3" eb="5">
      <t>レンケイ</t>
    </rPh>
    <rPh sb="5" eb="7">
      <t>タイセイ</t>
    </rPh>
    <rPh sb="7" eb="9">
      <t>カサン</t>
    </rPh>
    <phoneticPr fontId="16"/>
  </si>
  <si>
    <r>
      <t>医療連携体制加算(Ⅰ)に関する届出書＜別紙7</t>
    </r>
    <r>
      <rPr>
        <sz val="9"/>
        <color auto="1"/>
        <rFont val="HG丸ｺﾞｼｯｸM-PRO"/>
      </rPr>
      <t>＞</t>
    </r>
    <rPh sb="19" eb="21">
      <t>ベッシ</t>
    </rPh>
    <phoneticPr fontId="16"/>
  </si>
  <si>
    <t>　６時間</t>
    <rPh sb="2" eb="4">
      <t>ジカン</t>
    </rPh>
    <phoneticPr fontId="16"/>
  </si>
  <si>
    <t>１６時間</t>
    <rPh sb="2" eb="4">
      <t>ジカン</t>
    </rPh>
    <phoneticPr fontId="16"/>
  </si>
  <si>
    <t>水</t>
    <rPh sb="0" eb="1">
      <t>スイ</t>
    </rPh>
    <phoneticPr fontId="16"/>
  </si>
  <si>
    <t>木</t>
    <rPh sb="0" eb="1">
      <t>キ</t>
    </rPh>
    <phoneticPr fontId="16"/>
  </si>
  <si>
    <t>金</t>
    <rPh sb="0" eb="1">
      <t>キン</t>
    </rPh>
    <phoneticPr fontId="16"/>
  </si>
  <si>
    <t>　 員に対する教育の実施</t>
  </si>
  <si>
    <t>※夜間帯の設定時間は必ず記載してください。</t>
    <rPh sb="1" eb="3">
      <t>ヤカン</t>
    </rPh>
    <rPh sb="3" eb="4">
      <t>タイ</t>
    </rPh>
    <rPh sb="5" eb="7">
      <t>セッテイ</t>
    </rPh>
    <rPh sb="7" eb="9">
      <t>ジカン</t>
    </rPh>
    <rPh sb="10" eb="11">
      <t>カナラ</t>
    </rPh>
    <rPh sb="12" eb="14">
      <t>キサイ</t>
    </rPh>
    <phoneticPr fontId="16"/>
  </si>
  <si>
    <t>介護従業者と兼務</t>
    <rPh sb="0" eb="2">
      <t>カイゴ</t>
    </rPh>
    <rPh sb="2" eb="5">
      <t>ジュウギョウシャ</t>
    </rPh>
    <rPh sb="6" eb="8">
      <t>ケンム</t>
    </rPh>
    <phoneticPr fontId="16"/>
  </si>
  <si>
    <t>ｄは、</t>
  </si>
  <si>
    <t>夜勤に入る日</t>
    <rPh sb="0" eb="2">
      <t>ヤキン</t>
    </rPh>
    <rPh sb="3" eb="4">
      <t>ハイ</t>
    </rPh>
    <rPh sb="5" eb="6">
      <t>ヒ</t>
    </rPh>
    <phoneticPr fontId="16"/>
  </si>
  <si>
    <t>　21:00～6：00</t>
  </si>
  <si>
    <t>参考様式10（記載例）</t>
    <rPh sb="2" eb="4">
      <t>ヨウシキ</t>
    </rPh>
    <rPh sb="7" eb="9">
      <t>キサイ</t>
    </rPh>
    <rPh sb="9" eb="10">
      <t>レイ</t>
    </rPh>
    <phoneticPr fontId="16"/>
  </si>
  <si>
    <t>介護職員等ベースアップ等支援加算</t>
  </si>
  <si>
    <t>介護職員処遇改善加算</t>
    <rPh sb="0" eb="2">
      <t>カイゴ</t>
    </rPh>
    <rPh sb="2" eb="4">
      <t>ショクイン</t>
    </rPh>
    <rPh sb="4" eb="6">
      <t>ショグウ</t>
    </rPh>
    <rPh sb="6" eb="8">
      <t>カイゼン</t>
    </rPh>
    <rPh sb="8" eb="10">
      <t>カサン</t>
    </rPh>
    <phoneticPr fontId="59"/>
  </si>
  <si>
    <t>業務継続計画策定の有無</t>
  </si>
  <si>
    <t>高齢者虐待防止措置実施の有無</t>
  </si>
  <si>
    <t>・医療連携体制加算（Ⅰ）イ</t>
    <rPh sb="1" eb="3">
      <t>イリョウ</t>
    </rPh>
    <rPh sb="3" eb="5">
      <t>レンケイ</t>
    </rPh>
    <rPh sb="5" eb="7">
      <t>タイセイ</t>
    </rPh>
    <rPh sb="7" eb="9">
      <t>カサン</t>
    </rPh>
    <phoneticPr fontId="16"/>
  </si>
  <si>
    <t>３ 加算Ⅰロ</t>
  </si>
  <si>
    <t>認知症対応型</t>
  </si>
  <si>
    <t>認知症チームケア推進加算</t>
  </si>
  <si>
    <t>高齢者施設等感染対策向上加算Ⅰ</t>
  </si>
  <si>
    <t>高齢者施設等感染対策向上加算Ⅱ</t>
  </si>
  <si>
    <r>
      <t>看取り介護加算に関する届出書＜別紙6</t>
    </r>
    <r>
      <rPr>
        <sz val="9"/>
        <color auto="1"/>
        <rFont val="HG丸ｺﾞｼｯｸM-PRO"/>
      </rPr>
      <t>＞</t>
    </r>
    <rPh sb="0" eb="2">
      <t>ミト</t>
    </rPh>
    <rPh sb="3" eb="5">
      <t>カイゴ</t>
    </rPh>
    <rPh sb="5" eb="7">
      <t>カサン</t>
    </rPh>
    <rPh sb="8" eb="9">
      <t>カン</t>
    </rPh>
    <rPh sb="11" eb="13">
      <t>トドケデ</t>
    </rPh>
    <rPh sb="13" eb="14">
      <t>ショ</t>
    </rPh>
    <rPh sb="15" eb="17">
      <t>ベッシ</t>
    </rPh>
    <phoneticPr fontId="16"/>
  </si>
  <si>
    <t>生産性向上推進体制加算</t>
  </si>
  <si>
    <t>４ 加算Ⅰハ</t>
  </si>
  <si>
    <t>（導入機器）</t>
    <rPh sb="1" eb="3">
      <t>ドウニュウ</t>
    </rPh>
    <rPh sb="3" eb="5">
      <t>キキ</t>
    </rPh>
    <phoneticPr fontId="16"/>
  </si>
  <si>
    <r>
      <t>介護給付費算定に係る体制等に関する届出書・変更届出書＜別紙１</t>
    </r>
    <r>
      <rPr>
        <sz val="9"/>
        <color auto="1"/>
        <rFont val="HG丸ｺﾞｼｯｸM-PRO"/>
      </rPr>
      <t>＞</t>
    </r>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16"/>
  </si>
  <si>
    <t>添付書類なし</t>
    <rPh sb="0" eb="4">
      <t>テンプ</t>
    </rPh>
    <phoneticPr fontId="7"/>
  </si>
  <si>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6"/>
  </si>
  <si>
    <t>　</t>
  </si>
  <si>
    <t>④ ③へ加配をしている。</t>
  </si>
  <si>
    <t>① 利用者数</t>
    <rPh sb="2" eb="4">
      <t>リヨウ</t>
    </rPh>
    <rPh sb="4" eb="5">
      <t>シャ</t>
    </rPh>
    <rPh sb="5" eb="6">
      <t>スウ</t>
    </rPh>
    <phoneticPr fontId="16"/>
  </si>
  <si>
    <t>④ 導入機器</t>
    <rPh sb="2" eb="4">
      <t>ドウニュウ</t>
    </rPh>
    <rPh sb="4" eb="6">
      <t>キキ</t>
    </rPh>
    <phoneticPr fontId="16"/>
  </si>
  <si>
    <t>⑥ 利用者の安全並びに介護サービスの質の確保及び職員の負担軽減に資する方策を検討するための委員会を設置し、必要な検討等が行われている。</t>
  </si>
  <si>
    <t>ハ</t>
  </si>
  <si>
    <t>製造事業者</t>
    <rPh sb="0" eb="2">
      <t>セイゾウ</t>
    </rPh>
    <rPh sb="2" eb="5">
      <t>ジギョウシャ</t>
    </rPh>
    <phoneticPr fontId="16"/>
  </si>
  <si>
    <t>用　途</t>
    <rPh sb="0" eb="1">
      <t>ヨウ</t>
    </rPh>
    <rPh sb="2" eb="3">
      <t>ト</t>
    </rPh>
    <phoneticPr fontId="16"/>
  </si>
  <si>
    <t>事業所内で宿直勤務に当たる者が１以上</t>
    <rPh sb="0" eb="3">
      <t>ジギョウショ</t>
    </rPh>
    <rPh sb="3" eb="4">
      <t>ナイ</t>
    </rPh>
    <rPh sb="5" eb="7">
      <t>シュクチョク</t>
    </rPh>
    <rPh sb="7" eb="9">
      <t>キンム</t>
    </rPh>
    <rPh sb="10" eb="11">
      <t>ア</t>
    </rPh>
    <rPh sb="13" eb="14">
      <t>モノ</t>
    </rPh>
    <phoneticPr fontId="16"/>
  </si>
  <si>
    <t>○医療連携体制加算（Ⅰ）に係る届出内容</t>
  </si>
  <si>
    <t>② 以下のⅰ～ⅲの項目の機器をすべて使用</t>
    <rPh sb="2" eb="4">
      <t>イカ</t>
    </rPh>
    <rPh sb="9" eb="11">
      <t>コウモク</t>
    </rPh>
    <rPh sb="12" eb="14">
      <t>キキ</t>
    </rPh>
    <rPh sb="18" eb="20">
      <t>シヨウ</t>
    </rPh>
    <phoneticPr fontId="16"/>
  </si>
  <si>
    <t>・医療連携体制加算（Ⅰ）イ～（Ⅰ）ハ共通</t>
    <rPh sb="1" eb="3">
      <t>イリョウ</t>
    </rPh>
    <rPh sb="3" eb="5">
      <t>レンケイ</t>
    </rPh>
    <rPh sb="5" eb="7">
      <t>タイセイ</t>
    </rPh>
    <rPh sb="7" eb="9">
      <t>カサン</t>
    </rPh>
    <rPh sb="18" eb="20">
      <t>キョウツウ</t>
    </rPh>
    <phoneticPr fontId="16"/>
  </si>
  <si>
    <t>・医療連携体制加算（Ⅰ）ハ</t>
    <rPh sb="1" eb="3">
      <t>イリョウ</t>
    </rPh>
    <rPh sb="3" eb="5">
      <t>レンケイ</t>
    </rPh>
    <rPh sb="5" eb="7">
      <t>タイセイ</t>
    </rPh>
    <rPh sb="7" eb="9">
      <t>カサン</t>
    </rPh>
    <phoneticPr fontId="16"/>
  </si>
  <si>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6"/>
  </si>
  <si>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6"/>
  </si>
  <si>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6"/>
  </si>
  <si>
    <t>医療連携体制加算（Ⅰ）イ～（Ⅰ）ハのいずれかを算定している。</t>
  </si>
  <si>
    <t>算定日の属する月の前３月間において、下記いずれかに該当する状態の利用者が１人以上である。</t>
  </si>
  <si>
    <t>(別紙7)</t>
    <rPh sb="1" eb="3">
      <t>ベッシ</t>
    </rPh>
    <phoneticPr fontId="16"/>
  </si>
  <si>
    <t>医療連携体制加算(Ⅱ)に関する届出書＜別紙7-1＞</t>
    <rPh sb="19" eb="21">
      <t>ベッシ</t>
    </rPh>
    <phoneticPr fontId="16"/>
  </si>
  <si>
    <t>前３月の各月末時点での利用者総数に占める、要件に該当する利用者の割合（平均）を記録（計算）したもの</t>
    <rPh sb="0" eb="1">
      <t>マエ</t>
    </rPh>
    <rPh sb="2" eb="3">
      <t>ツキ</t>
    </rPh>
    <rPh sb="4" eb="6">
      <t>カクツキ</t>
    </rPh>
    <rPh sb="6" eb="7">
      <t>マツ</t>
    </rPh>
    <rPh sb="7" eb="9">
      <t>ジテン</t>
    </rPh>
    <rPh sb="11" eb="13">
      <t>リヨウ</t>
    </rPh>
    <rPh sb="13" eb="14">
      <t>シャ</t>
    </rPh>
    <rPh sb="14" eb="16">
      <t>ソウスウ</t>
    </rPh>
    <rPh sb="17" eb="18">
      <t>シ</t>
    </rPh>
    <rPh sb="21" eb="23">
      <t>ヨウケン</t>
    </rPh>
    <rPh sb="24" eb="26">
      <t>ガイトウ</t>
    </rPh>
    <rPh sb="28" eb="31">
      <t>リヨウシャ</t>
    </rPh>
    <rPh sb="32" eb="34">
      <t>ワリアイ</t>
    </rPh>
    <rPh sb="35" eb="37">
      <t>ヘイキン</t>
    </rPh>
    <rPh sb="39" eb="41">
      <t>キロク</t>
    </rPh>
    <rPh sb="42" eb="44">
      <t>ケイサン</t>
    </rPh>
    <phoneticPr fontId="16"/>
  </si>
  <si>
    <t>認知症チームケア推進研修の修了証（写）</t>
    <rPh sb="0" eb="3">
      <t>ニンチショウ</t>
    </rPh>
    <rPh sb="8" eb="12">
      <t>スイシンケンシュウ</t>
    </rPh>
    <rPh sb="13" eb="16">
      <t>シュウリョウショウ</t>
    </rPh>
    <rPh sb="17" eb="18">
      <t>ウツ</t>
    </rPh>
    <phoneticPr fontId="16"/>
  </si>
  <si>
    <t>各月末時点ごとの利用者数及び自立度Ⅱ・Ⅲ・Ⅳ又はMに該当する利用者総数がわかるもの。</t>
    <rPh sb="0" eb="2">
      <t>カクツキ</t>
    </rPh>
    <rPh sb="2" eb="3">
      <t>マツ</t>
    </rPh>
    <rPh sb="3" eb="5">
      <t>ジテン</t>
    </rPh>
    <rPh sb="8" eb="11">
      <t>リヨウシャ</t>
    </rPh>
    <rPh sb="11" eb="12">
      <t>スウ</t>
    </rPh>
    <rPh sb="12" eb="13">
      <t>オヨ</t>
    </rPh>
    <rPh sb="14" eb="17">
      <t>ジリツド</t>
    </rPh>
    <rPh sb="22" eb="23">
      <t>マタ</t>
    </rPh>
    <rPh sb="26" eb="28">
      <t>ガイトウ</t>
    </rPh>
    <rPh sb="30" eb="33">
      <t>リヨウシャ</t>
    </rPh>
    <rPh sb="33" eb="35">
      <t>ソウスウ</t>
    </rPh>
    <phoneticPr fontId="16"/>
  </si>
  <si>
    <t>加算Ⅰを算定する場合</t>
    <rPh sb="0" eb="2">
      <t>カサン</t>
    </rPh>
    <rPh sb="4" eb="6">
      <t>サンテイ</t>
    </rPh>
    <rPh sb="8" eb="10">
      <t>バアイ</t>
    </rPh>
    <phoneticPr fontId="16"/>
  </si>
  <si>
    <t>① 加算（Ⅱ）のデータ等により業務改善の取組による成果を確認</t>
  </si>
  <si>
    <t>認知症チームケア推進加算</t>
    <rPh sb="0" eb="3">
      <t>ニンチショウ</t>
    </rPh>
    <rPh sb="8" eb="10">
      <t>スイシン</t>
    </rPh>
    <rPh sb="10" eb="12">
      <t>カサン</t>
    </rPh>
    <phoneticPr fontId="7"/>
  </si>
  <si>
    <t>１．認知症チームケア推進加算（Ⅰ）に係る届出内容</t>
    <rPh sb="18" eb="19">
      <t>カカ</t>
    </rPh>
    <rPh sb="20" eb="21">
      <t>トド</t>
    </rPh>
    <rPh sb="21" eb="22">
      <t>デ</t>
    </rPh>
    <rPh sb="22" eb="24">
      <t>ナイヨウ</t>
    </rPh>
    <phoneticPr fontId="16"/>
  </si>
  <si>
    <t>２．認知症チームケア推進加算（Ⅱ）に係る届出内容</t>
    <rPh sb="18" eb="19">
      <t>カカ</t>
    </rPh>
    <rPh sb="20" eb="21">
      <t>トド</t>
    </rPh>
    <rPh sb="21" eb="22">
      <t>デ</t>
    </rPh>
    <rPh sb="22" eb="24">
      <t>ナイヨウ</t>
    </rPh>
    <phoneticPr fontId="16"/>
  </si>
  <si>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6"/>
  </si>
  <si>
    <t>(4）</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</si>
  <si>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</si>
  <si>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している者又は認知症介護に係る専門的な研修及び認知症の行動・心理症状の予防等に資する</t>
    <rPh sb="4" eb="5">
      <t>モノ</t>
    </rPh>
    <rPh sb="5" eb="6">
      <t>マタ</t>
    </rPh>
    <rPh sb="37" eb="38">
      <t>トウ</t>
    </rPh>
    <phoneticPr fontId="16"/>
  </si>
  <si>
    <t>ケアプログラムを含んだ研修を修了している者を必要数以上配置し、かつ、複数人の介護職員</t>
  </si>
  <si>
    <t>専門的な研修を修了している者又は認知症介護に係る専門的な</t>
    <rPh sb="14" eb="15">
      <t>マタ</t>
    </rPh>
    <phoneticPr fontId="16"/>
  </si>
  <si>
    <t>研修及び認知症の行動・心理症状の予防に資するケアプログラムを</t>
  </si>
  <si>
    <t>対象者に対し、個別に認知症の行動・心理症状の評価を計画的に行い、その評価に</t>
  </si>
  <si>
    <t>基づく値を測定し、認知症の行動・心理症状の予防等に資するチームケアを実施している</t>
  </si>
  <si>
    <t>計画の作成、認知症の行動・心理症状の有無及び程度についての定期的な評価、</t>
  </si>
  <si>
    <t>ケアの振り返り、計画の見直し等を行っている</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</si>
  <si>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</si>
  <si>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16"/>
  </si>
  <si>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</si>
  <si>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16"/>
  </si>
  <si>
    <t>５　介護医療院</t>
  </si>
  <si>
    <t>１　認知症チームケア推進加算（Ⅰ）　　　</t>
  </si>
  <si>
    <t>２　介護老人福祉施設</t>
  </si>
  <si>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</si>
  <si>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6"/>
  </si>
  <si>
    <t>生産性向上推進体制加算</t>
    <rPh sb="0" eb="3">
      <t>セイサンセイ</t>
    </rPh>
    <rPh sb="3" eb="5">
      <t>コウジョウ</t>
    </rPh>
    <rPh sb="5" eb="7">
      <t>スイシン</t>
    </rPh>
    <rPh sb="7" eb="11">
      <t>タイセイカサン</t>
    </rPh>
    <phoneticPr fontId="16"/>
  </si>
  <si>
    <t>　　　等の提示について」）を参照すること。</t>
  </si>
  <si>
    <t>高齢者施設等感染者対策向上加算に係る届出書＜別紙１１＞</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16"/>
  </si>
  <si>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16"/>
  </si>
  <si>
    <t>6　高齢者施設等感染対策向上加算（Ⅱ）に係る届出</t>
    <rPh sb="20" eb="21">
      <t>カカ</t>
    </rPh>
    <rPh sb="22" eb="24">
      <t>トドケデ</t>
    </rPh>
    <phoneticPr fontId="16"/>
  </si>
  <si>
    <t>備考１</t>
    <rPh sb="0" eb="2">
      <t>ビコウ</t>
    </rPh>
    <phoneticPr fontId="16"/>
  </si>
  <si>
    <t>備考３</t>
  </si>
  <si>
    <t>備考４</t>
  </si>
  <si>
    <t>医療機関が届け出ている診療報酬</t>
    <rPh sb="0" eb="2">
      <t>イリョウ</t>
    </rPh>
    <rPh sb="2" eb="4">
      <t>キカン</t>
    </rPh>
    <rPh sb="5" eb="6">
      <t>トド</t>
    </rPh>
    <rPh sb="7" eb="8">
      <t>デ</t>
    </rPh>
    <rPh sb="11" eb="13">
      <t>シンリョウ</t>
    </rPh>
    <rPh sb="13" eb="15">
      <t>ホウシュウ</t>
    </rPh>
    <phoneticPr fontId="16"/>
  </si>
  <si>
    <t>院内感染対策に関する研修又は訓練に参加した日時</t>
  </si>
  <si>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</si>
  <si>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実地指導を受けた日時</t>
    <rPh sb="0" eb="2">
      <t>ジッチ</t>
    </rPh>
    <rPh sb="2" eb="4">
      <t>シドウ</t>
    </rPh>
    <rPh sb="5" eb="6">
      <t>ウ</t>
    </rPh>
    <rPh sb="8" eb="10">
      <t>ニチジ</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</si>
  <si>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</si>
  <si>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6"/>
  </si>
  <si>
    <t>（別紙13）</t>
  </si>
  <si>
    <t>3 （介護予防）認知症対応型共同生活介護</t>
    <rPh sb="3" eb="5">
      <t>カイゴ</t>
    </rPh>
    <rPh sb="5" eb="7">
      <t>ヨボウ</t>
    </rPh>
    <phoneticPr fontId="16"/>
  </si>
  <si>
    <t>2　高齢者施設等感染対策向上加算（Ⅱ）</t>
  </si>
  <si>
    <t>1 感染対策向上加算１</t>
    <rPh sb="2" eb="4">
      <t>カンセン</t>
    </rPh>
    <rPh sb="4" eb="6">
      <t>タイサク</t>
    </rPh>
    <rPh sb="6" eb="8">
      <t>コウジョウ</t>
    </rPh>
    <rPh sb="8" eb="10">
      <t>カサン</t>
    </rPh>
    <phoneticPr fontId="16"/>
  </si>
  <si>
    <t>4　介護老人福祉施設</t>
    <rPh sb="2" eb="4">
      <t>カイゴ</t>
    </rPh>
    <rPh sb="4" eb="6">
      <t>ロウジン</t>
    </rPh>
    <rPh sb="6" eb="8">
      <t>フクシ</t>
    </rPh>
    <rPh sb="8" eb="10">
      <t>シセツ</t>
    </rPh>
    <phoneticPr fontId="16"/>
  </si>
  <si>
    <t>6　介護老人保健施設</t>
    <rPh sb="2" eb="4">
      <t>カイゴ</t>
    </rPh>
    <rPh sb="4" eb="6">
      <t>ロウジン</t>
    </rPh>
    <rPh sb="6" eb="8">
      <t>ホケン</t>
    </rPh>
    <rPh sb="8" eb="10">
      <t>シセツ</t>
    </rPh>
    <phoneticPr fontId="16"/>
  </si>
  <si>
    <t>医療機関コード</t>
    <rPh sb="0" eb="2">
      <t>イリョウ</t>
    </rPh>
    <rPh sb="2" eb="4">
      <t>キカン</t>
    </rPh>
    <phoneticPr fontId="16"/>
  </si>
  <si>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6"/>
  </si>
  <si>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6"/>
  </si>
  <si>
    <t>　　　指定権者からの求めがあった場合には、速やかに提出すること。</t>
  </si>
  <si>
    <t xml:space="preserve">　ⅱ 職員全員がインカム等のICTを使用 </t>
    <rPh sb="3" eb="5">
      <t>ショクイン</t>
    </rPh>
    <rPh sb="5" eb="7">
      <t>ゼンイン</t>
    </rPh>
    <rPh sb="12" eb="13">
      <t>トウ</t>
    </rPh>
    <rPh sb="18" eb="20">
      <t>シヨウ</t>
    </rPh>
    <phoneticPr fontId="16"/>
  </si>
  <si>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6"/>
  </si>
  <si>
    <t>④ 利用者の安全並びに介護サービスの質の確保及び職員の負担軽減に資する方策を検討するため</t>
  </si>
  <si>
    <t>　 の委員会（以下「委員会」という。）において、以下のすべての項目について必要な検討を行い、</t>
  </si>
  <si>
    <t>(別紙4)</t>
    <rPh sb="1" eb="3">
      <t>ベッシ</t>
    </rPh>
    <phoneticPr fontId="16"/>
  </si>
  <si>
    <t xml:space="preserve">  資するICTを使用 </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</si>
  <si>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6"/>
  </si>
  <si>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6"/>
  </si>
  <si>
    <t>　1　新規　2　変更　3　終了</t>
  </si>
  <si>
    <t>10　介護老人保健施設</t>
    <rPh sb="3" eb="5">
      <t>カイゴ</t>
    </rPh>
    <rPh sb="5" eb="7">
      <t>ロウジン</t>
    </rPh>
    <rPh sb="7" eb="9">
      <t>ホケン</t>
    </rPh>
    <rPh sb="9" eb="11">
      <t>シセツ</t>
    </rPh>
    <phoneticPr fontId="16"/>
  </si>
  <si>
    <t>13　介護予防短期入所療養介護</t>
    <rPh sb="3" eb="5">
      <t>カイゴ</t>
    </rPh>
    <rPh sb="5" eb="7">
      <t>ヨボウ</t>
    </rPh>
    <rPh sb="7" eb="9">
      <t>タンキ</t>
    </rPh>
    <rPh sb="9" eb="11">
      <t>ニュウショ</t>
    </rPh>
    <rPh sb="11" eb="13">
      <t>リョウヨウ</t>
    </rPh>
    <rPh sb="13" eb="15">
      <t>カイゴ</t>
    </rPh>
    <phoneticPr fontId="16"/>
  </si>
  <si>
    <t>１　生産性向上推進体制加算（Ⅰ）　２　生産性向上推進体制加算（Ⅱ）</t>
  </si>
  <si>
    <t>２　短期入所療養介護</t>
    <rPh sb="2" eb="4">
      <t>タンキ</t>
    </rPh>
    <rPh sb="4" eb="6">
      <t>ニュウショ</t>
    </rPh>
    <rPh sb="6" eb="8">
      <t>リョウヨウ</t>
    </rPh>
    <rPh sb="8" eb="10">
      <t>カイゴ</t>
    </rPh>
    <phoneticPr fontId="16"/>
  </si>
  <si>
    <t>14　介護予防特定施設入居者生活介護</t>
  </si>
  <si>
    <t>３　特定施設入居者生活介護</t>
  </si>
  <si>
    <t>６　地域密着型特定施設入居者生活介護</t>
    <rPh sb="2" eb="7">
      <t>チイキミッチャクガタ</t>
    </rPh>
    <phoneticPr fontId="16"/>
  </si>
  <si>
    <t>12　介護予防短期入所生活介護</t>
    <rPh sb="3" eb="5">
      <t>カイゴ</t>
    </rPh>
    <rPh sb="5" eb="7">
      <t>ヨボウ</t>
    </rPh>
    <rPh sb="7" eb="15">
      <t>タンキニュウショセイカツカイゴ</t>
    </rPh>
    <phoneticPr fontId="16"/>
  </si>
  <si>
    <t>15　介護予防小規模多機能型居宅介護</t>
  </si>
  <si>
    <t>有・無</t>
    <rPh sb="0" eb="1">
      <t>ウ</t>
    </rPh>
    <rPh sb="2" eb="3">
      <t>ム</t>
    </rPh>
    <phoneticPr fontId="16"/>
  </si>
  <si>
    <t>（別紙13－２）</t>
    <rPh sb="1" eb="3">
      <t>べっし</t>
    </rPh>
    <phoneticPr fontId="16" type="Hiragana"/>
  </si>
  <si>
    <t>　　　７ 「夜間支援体制加算」については、「夜間支援体制加算に係る届出書」（別紙４）を添付してください。</t>
    <rPh sb="6" eb="8">
      <t>ヤカン</t>
    </rPh>
    <rPh sb="8" eb="10">
      <t>シエン</t>
    </rPh>
    <rPh sb="10" eb="12">
      <t>タイセイ</t>
    </rPh>
    <rPh sb="12" eb="14">
      <t>カサン</t>
    </rPh>
    <rPh sb="22" eb="24">
      <t>ヤカン</t>
    </rPh>
    <rPh sb="24" eb="26">
      <t>シエン</t>
    </rPh>
    <rPh sb="26" eb="28">
      <t>タイセイ</t>
    </rPh>
    <phoneticPr fontId="16"/>
  </si>
  <si>
    <t>(別紙12)</t>
    <rPh sb="1" eb="3">
      <t>ベッシ</t>
    </rPh>
    <phoneticPr fontId="16"/>
  </si>
  <si>
    <t>（別紙5）</t>
    <rPh sb="1" eb="3">
      <t>ベッシ</t>
    </rPh>
    <phoneticPr fontId="7"/>
  </si>
  <si>
    <t>夜間支援体制加算に係る届出書＜別紙４＞</t>
    <rPh sb="15" eb="17">
      <t>ベッシ</t>
    </rPh>
    <phoneticPr fontId="7"/>
  </si>
  <si>
    <r>
      <t>入院時費用に関する調書＜別紙５</t>
    </r>
    <r>
      <rPr>
        <sz val="9"/>
        <color auto="1"/>
        <rFont val="HG丸ｺﾞｼｯｸM-PRO"/>
      </rPr>
      <t>＞</t>
    </r>
    <rPh sb="0" eb="2">
      <t>ニュウイン</t>
    </rPh>
    <rPh sb="2" eb="3">
      <t>ジ</t>
    </rPh>
    <rPh sb="3" eb="5">
      <t>ヒヨウ</t>
    </rPh>
    <rPh sb="12" eb="14">
      <t>ベッシ</t>
    </rPh>
    <phoneticPr fontId="16"/>
  </si>
  <si>
    <r>
      <t>認知症専門ケア加算に関する確認書＜別紙８</t>
    </r>
    <r>
      <rPr>
        <sz val="9"/>
        <color auto="1"/>
        <rFont val="HG丸ｺﾞｼｯｸM-PRO"/>
      </rPr>
      <t>＞</t>
    </r>
    <rPh sb="17" eb="19">
      <t>ベッシ</t>
    </rPh>
    <phoneticPr fontId="16"/>
  </si>
  <si>
    <t>認知症チームケア推進加算に係る届出書＜別紙９＞</t>
    <rPh sb="0" eb="3">
      <t>ニンチショウ</t>
    </rPh>
    <rPh sb="8" eb="10">
      <t>スイシン</t>
    </rPh>
    <rPh sb="10" eb="12">
      <t>カサン</t>
    </rPh>
    <rPh sb="13" eb="14">
      <t>カカ</t>
    </rPh>
    <rPh sb="15" eb="18">
      <t>トドケデショ</t>
    </rPh>
    <rPh sb="19" eb="21">
      <t>ベッシ</t>
    </rPh>
    <phoneticPr fontId="16"/>
  </si>
  <si>
    <r>
      <t>サービス提供体制強化加算算定に係る届出書＜別紙１３</t>
    </r>
    <r>
      <rPr>
        <sz val="9"/>
        <color auto="1"/>
        <rFont val="HG丸ｺﾞｼｯｸM-PRO"/>
      </rPr>
      <t>＞</t>
    </r>
    <rPh sb="4" eb="6">
      <t>テイキョウ</t>
    </rPh>
    <rPh sb="6" eb="8">
      <t>タイセイ</t>
    </rPh>
    <rPh sb="8" eb="10">
      <t>キョウカ</t>
    </rPh>
    <rPh sb="10" eb="12">
      <t>カサン</t>
    </rPh>
    <rPh sb="12" eb="14">
      <t>サンテイ</t>
    </rPh>
    <rPh sb="15" eb="16">
      <t>カカ</t>
    </rPh>
    <rPh sb="17" eb="20">
      <t>トドケデショ</t>
    </rPh>
    <rPh sb="21" eb="23">
      <t>ベッシ</t>
    </rPh>
    <phoneticPr fontId="16"/>
  </si>
  <si>
    <r>
      <t>サービス提供体制強化加算に関する確認書＜別紙１３-１、必要に応じて別紙１３-２</t>
    </r>
    <r>
      <rPr>
        <sz val="9"/>
        <color auto="1"/>
        <rFont val="HG丸ｺﾞｼｯｸM-PRO"/>
      </rPr>
      <t>＞</t>
    </r>
    <rPh sb="4" eb="6">
      <t>テイキョウ</t>
    </rPh>
    <rPh sb="6" eb="8">
      <t>タイセイ</t>
    </rPh>
    <rPh sb="8" eb="10">
      <t>キョウカ</t>
    </rPh>
    <rPh sb="10" eb="12">
      <t>カサン</t>
    </rPh>
    <rPh sb="13" eb="14">
      <t>カン</t>
    </rPh>
    <rPh sb="16" eb="19">
      <t>カクニンショ</t>
    </rPh>
    <rPh sb="20" eb="22">
      <t>ベッシ</t>
    </rPh>
    <rPh sb="27" eb="29">
      <t>ヒツヨウ</t>
    </rPh>
    <rPh sb="30" eb="31">
      <t>オウ</t>
    </rPh>
    <rPh sb="33" eb="35">
      <t>ベッシ</t>
    </rPh>
    <phoneticPr fontId="16"/>
  </si>
  <si>
    <t>　　　５ 「看取り介護加算」については、「看取り介護加算に係る届出書」（別紙６）を添付してください。</t>
    <rPh sb="11" eb="13">
      <t>カサン</t>
    </rPh>
    <phoneticPr fontId="16"/>
  </si>
  <si>
    <t>　　　６ 「サービス提供体制強化加算」については、「サービス提供体制強化加算に関する届出書」（別紙１３）～（別紙１３－２）を添付してください。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2" eb="64">
      <t>テンプ</t>
    </rPh>
    <phoneticPr fontId="16"/>
  </si>
  <si>
    <t>　　　３ 「認知症専門ケア加算」については、「認知症専門ケア加算に係る届出書」（別紙８）を添付してください。</t>
    <rPh sb="40" eb="42">
      <t>ベッシ</t>
    </rPh>
    <phoneticPr fontId="16"/>
  </si>
  <si>
    <t>　　　また、「認知症チームケア推進加算」については、「認知症チームケア推進加算に係る届出書」（別紙９）を添付してください。</t>
  </si>
  <si>
    <t>　　　８ 「医療連携体制加算（Ⅰ）」については、「医療連携体制加算（Ⅰ）に係る届出書」（別紙７）を、「医療連携体制加算Ⅱ」については、「医療連携体制加算（Ⅱ）に係る届出書」（別紙７－１）を添付してください。</t>
  </si>
  <si>
    <t>　11 「生産性向上推進体制加算」については、「生産性向上推進体制加算に係る届出書」（別紙１２）を添付してください。</t>
  </si>
  <si>
    <r>
      <t>見守り機器等を導入した場合で常勤換算方法で0.9人以上の夜勤を行う介護従業者</t>
    </r>
    <r>
      <rPr>
        <sz val="9"/>
        <color auto="1"/>
        <rFont val="HGSｺﾞｼｯｸM"/>
      </rPr>
      <t xml:space="preserve">
※「２　見守り機器等を導入した場合の配置要件に該当する届出項目における必要事項」も記入すること。</t>
    </r>
    <rPh sb="14" eb="16">
      <t>ジョウキン</t>
    </rPh>
    <rPh sb="16" eb="18">
      <t>カンザン</t>
    </rPh>
    <rPh sb="18" eb="20">
      <t>ホウホウ</t>
    </rPh>
    <rPh sb="24" eb="27">
      <t>ニンイジョウ</t>
    </rPh>
    <rPh sb="28" eb="30">
      <t>ヤキン</t>
    </rPh>
    <rPh sb="31" eb="32">
      <t>オコナ</t>
    </rPh>
    <rPh sb="33" eb="35">
      <t>カイゴ</t>
    </rPh>
    <rPh sb="35" eb="38">
      <t>ジュウギョウシャ</t>
    </rPh>
    <phoneticPr fontId="16"/>
  </si>
  <si>
    <r>
      <t>地域密着型サービス事業者又は地域密着型介護予防サービス事業者による介護給付費の割引に係る割引率の設定について</t>
    </r>
    <r>
      <rPr>
        <sz val="9"/>
        <color auto="1"/>
        <rFont val="HG丸ｺﾞｼｯｸM-PRO"/>
      </rPr>
      <t>＜別紙３＞</t>
    </r>
    <rPh sb="33" eb="35">
      <t>カイゴ</t>
    </rPh>
    <rPh sb="35" eb="38">
      <t>キュウフヒ</t>
    </rPh>
    <rPh sb="39" eb="41">
      <t>ワリビキ</t>
    </rPh>
    <rPh sb="42" eb="43">
      <t>カカ</t>
    </rPh>
    <rPh sb="44" eb="47">
      <t>ワリビキリツ</t>
    </rPh>
    <rPh sb="48" eb="50">
      <t>セッテイ</t>
    </rPh>
    <rPh sb="55" eb="57">
      <t>ベッシ</t>
    </rPh>
    <phoneticPr fontId="16"/>
  </si>
  <si>
    <t>備考　１　事業所・施設において、施設等の区分欄、LIFE（科学的介護情報システム（Long-term care Information system For Evidence）への登録欄、その他該当する体制等欄に掲げる項目
　　　　につき該当する番号の横の□を■にしてください。</t>
    <rPh sb="90" eb="92">
      <t>トウロク</t>
    </rPh>
    <rPh sb="92" eb="93">
      <t>ラン</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</si>
</sst>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0;[Red]\-#,##0"/>
    <numFmt numFmtId="177" formatCode="[&lt;=999]000;[&lt;=9999]000\-00;000\-0000"/>
    <numFmt numFmtId="178" formatCode="0.0%"/>
    <numFmt numFmtId="179" formatCode="#,##0.0#"/>
    <numFmt numFmtId="180" formatCode="0.0"/>
    <numFmt numFmtId="181" formatCode="h:mm;@"/>
  </numFmts>
  <fonts count="60">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明朝"/>
      <family val="1"/>
    </font>
    <font>
      <sz val="9"/>
      <color auto="1"/>
      <name val="HG丸ｺﾞｼｯｸM-PRO"/>
      <family val="3"/>
    </font>
    <font>
      <sz val="12"/>
      <color auto="1"/>
      <name val="HG丸ｺﾞｼｯｸM-PRO"/>
      <family val="3"/>
    </font>
    <font>
      <sz val="9"/>
      <color theme="1"/>
      <name val="HG丸ｺﾞｼｯｸM-PRO"/>
      <family val="3"/>
    </font>
    <font>
      <sz val="8"/>
      <color auto="1"/>
      <name val="HG丸ｺﾞｼｯｸM-PRO"/>
      <family val="3"/>
    </font>
    <font>
      <sz val="10"/>
      <color auto="1"/>
      <name val="HG丸ｺﾞｼｯｸM-PRO"/>
      <family val="3"/>
    </font>
    <font>
      <sz val="9"/>
      <color rgb="FFFF0000"/>
      <name val="HG丸ｺﾞｼｯｸM-PRO"/>
      <family val="3"/>
    </font>
    <font>
      <sz val="11"/>
      <color auto="1"/>
      <name val="HG丸ｺﾞｼｯｸM-PRO"/>
    </font>
    <font>
      <sz val="8"/>
      <color rgb="FFFF0000"/>
      <name val="HG丸ｺﾞｼｯｸM-PRO"/>
      <family val="3"/>
    </font>
    <font>
      <sz val="6"/>
      <color auto="1"/>
      <name val="ＭＳ Ｐゴシック"/>
      <family val="3"/>
    </font>
    <font>
      <sz val="11"/>
      <color auto="1"/>
      <name val="HGSｺﾞｼｯｸM"/>
      <family val="3"/>
    </font>
    <font>
      <sz val="10.5"/>
      <color auto="1"/>
      <name val="HGSｺﾞｼｯｸM"/>
      <family val="3"/>
    </font>
    <font>
      <sz val="10.5"/>
      <color auto="1"/>
      <name val="ＭＳ 明朝"/>
      <family val="1"/>
    </font>
    <font>
      <sz val="10"/>
      <color auto="1"/>
      <name val="HGSｺﾞｼｯｸM"/>
      <family val="3"/>
    </font>
    <font>
      <strike/>
      <sz val="11"/>
      <color auto="1"/>
      <name val="HGSｺﾞｼｯｸM"/>
      <family val="3"/>
    </font>
    <font>
      <sz val="16"/>
      <color auto="1"/>
      <name val="HGSｺﾞｼｯｸM"/>
      <family val="3"/>
    </font>
    <font>
      <b/>
      <sz val="12"/>
      <color auto="1"/>
      <name val="HGSｺﾞｼｯｸM"/>
      <family val="3"/>
    </font>
    <font>
      <sz val="11"/>
      <color auto="1"/>
      <name val="ＭＳ Ｐ明朝"/>
      <family val="1"/>
    </font>
    <font>
      <sz val="9"/>
      <color auto="1"/>
      <name val="ＭＳ Ｐ明朝"/>
      <family val="1"/>
    </font>
    <font>
      <b/>
      <sz val="11"/>
      <color auto="1"/>
      <name val="HGSｺﾞｼｯｸM"/>
      <family val="3"/>
    </font>
    <font>
      <sz val="10"/>
      <color auto="1"/>
      <name val="ＭＳ Ｐゴシック"/>
      <family val="3"/>
    </font>
    <font>
      <b/>
      <sz val="11"/>
      <color auto="1"/>
      <name val="ＭＳ Ｐゴシック"/>
      <family val="3"/>
    </font>
    <font>
      <sz val="10"/>
      <color auto="1"/>
      <name val="HGPｺﾞｼｯｸM"/>
      <family val="3"/>
    </font>
    <font>
      <sz val="11"/>
      <color auto="1"/>
      <name val="HGPｺﾞｼｯｸM"/>
      <family val="3"/>
    </font>
    <font>
      <sz val="8"/>
      <color auto="1"/>
      <name val="HGSｺﾞｼｯｸM"/>
      <family val="3"/>
    </font>
    <font>
      <sz val="11"/>
      <color rgb="FFFF0000"/>
      <name val="HGSｺﾞｼｯｸM"/>
      <family val="3"/>
    </font>
    <font>
      <sz val="11"/>
      <color theme="1"/>
      <name val="HGSｺﾞｼｯｸM"/>
      <family val="3"/>
    </font>
    <font>
      <sz val="9"/>
      <color auto="1"/>
      <name val="HGSｺﾞｼｯｸM"/>
      <family val="3"/>
    </font>
    <font>
      <strike/>
      <sz val="9"/>
      <color rgb="FFFF0000"/>
      <name val="HGSｺﾞｼｯｸM"/>
      <family val="3"/>
    </font>
    <font>
      <b/>
      <sz val="18"/>
      <color theme="1"/>
      <name val="HGSｺﾞｼｯｸM"/>
      <family val="3"/>
    </font>
    <font>
      <sz val="10"/>
      <color theme="1"/>
      <name val="HGSｺﾞｼｯｸM"/>
      <family val="3"/>
    </font>
    <font>
      <b/>
      <sz val="14"/>
      <color auto="1"/>
      <name val="HGSｺﾞｼｯｸM"/>
      <family val="3"/>
    </font>
    <font>
      <sz val="6"/>
      <color auto="1"/>
      <name val="游ゴシック"/>
      <family val="3"/>
    </font>
    <font>
      <sz val="12"/>
      <color auto="1"/>
      <name val="HGSｺﾞｼｯｸM"/>
      <family val="3"/>
    </font>
    <font>
      <b/>
      <sz val="12"/>
      <color rgb="FFFF0000"/>
      <name val="HGSｺﾞｼｯｸM"/>
      <family val="3"/>
    </font>
    <font>
      <sz val="12"/>
      <color auto="1"/>
      <name val="HGSｺﾞｼｯｸE"/>
      <family val="3"/>
    </font>
    <font>
      <sz val="14"/>
      <color auto="1"/>
      <name val="HGSｺﾞｼｯｸM"/>
      <family val="3"/>
    </font>
    <font>
      <b/>
      <sz val="1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auto="1"/>
      <name val="游ゴシック"/>
      <family val="3"/>
    </font>
    <font>
      <sz val="14"/>
      <color theme="1"/>
      <name val="游ゴシック"/>
      <family val="3"/>
    </font>
    <font>
      <sz val="11"/>
      <color auto="1"/>
      <name val="ＭＳ ゴシック"/>
      <family val="3"/>
    </font>
    <font>
      <sz val="9"/>
      <color auto="1"/>
      <name val="ＭＳ ゴシック"/>
      <family val="3"/>
    </font>
    <font>
      <sz val="6"/>
      <color auto="1"/>
      <name val="ＭＳ ゴシック"/>
      <family val="3"/>
    </font>
    <font>
      <sz val="6"/>
      <color auto="1"/>
      <name val="ＭＳ Ｐゴシック"/>
      <family val="3"/>
    </font>
    <font>
      <sz val="8"/>
      <color auto="1"/>
      <name val="ＭＳ ゴシック"/>
      <family val="3"/>
    </font>
    <font>
      <sz val="10"/>
      <color auto="1"/>
      <name val="ＭＳ 明朝"/>
      <family val="1"/>
    </font>
    <font>
      <b/>
      <sz val="9"/>
      <color auto="1"/>
      <name val="ＭＳ ゴシック"/>
      <family val="3"/>
    </font>
    <font>
      <b/>
      <sz val="10"/>
      <color auto="1"/>
      <name val="ＭＳ ゴシック"/>
      <family val="3"/>
    </font>
    <font>
      <b/>
      <sz val="16"/>
      <color auto="1"/>
      <name val="ＭＳ Ｐゴシック"/>
      <family val="3"/>
    </font>
    <font>
      <u/>
      <sz val="11"/>
      <color indexed="36"/>
      <name val="ＭＳ Ｐゴシック"/>
      <family val="3"/>
    </font>
  </fonts>
  <fills count="12">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theme="0" tint="-0.5"/>
        <bgColor indexed="64"/>
      </patternFill>
    </fill>
    <fill>
      <patternFill patternType="solid">
        <fgColor theme="0"/>
        <bgColor indexed="64"/>
      </patternFill>
    </fill>
    <fill>
      <patternFill patternType="solid">
        <fgColor theme="3" tint="0.8"/>
        <bgColor indexed="64"/>
      </patternFill>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indexed="65"/>
        <bgColor indexed="64"/>
      </patternFill>
    </fill>
    <fill>
      <patternFill patternType="mediumGray">
        <bgColor indexed="65"/>
      </patternFill>
    </fill>
  </fills>
  <borders count="253">
    <border>
      <left/>
      <right/>
      <top/>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auto="1"/>
      </right>
      <top/>
      <bottom/>
      <diagonal/>
    </border>
    <border>
      <left/>
      <right style="thin">
        <color auto="1"/>
      </right>
      <top/>
      <bottom style="hair">
        <color indexed="64"/>
      </bottom>
      <diagonal/>
    </border>
    <border>
      <left/>
      <right style="thin">
        <color auto="1"/>
      </right>
      <top style="hair">
        <color auto="1"/>
      </top>
      <bottom style="hair">
        <color auto="1"/>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top/>
      <bottom style="thin">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hair">
        <color indexed="64"/>
      </bottom>
      <diagonal style="hair">
        <color indexed="64"/>
      </diagonal>
    </border>
    <border>
      <left/>
      <right/>
      <top style="hair">
        <color indexed="64"/>
      </top>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hair">
        <color indexed="64"/>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otted">
        <color indexed="64"/>
      </left>
      <right style="double">
        <color indexed="64"/>
      </right>
      <top style="hair">
        <color indexed="64"/>
      </top>
      <bottom style="double">
        <color indexed="64"/>
      </bottom>
      <diagonal/>
    </border>
    <border>
      <left/>
      <right style="double">
        <color indexed="64"/>
      </right>
      <top style="double">
        <color indexed="64"/>
      </top>
      <bottom/>
      <diagonal/>
    </border>
  </borders>
  <cellStyleXfs count="62">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cellStyleXfs>
  <cellXfs count="1216">
    <xf numFmtId="0" fontId="0" fillId="0" borderId="0" xfId="0">
      <alignment vertical="center"/>
    </xf>
    <xf numFmtId="0" fontId="8" fillId="0" borderId="0" xfId="55" applyFont="1">
      <alignment vertical="center"/>
    </xf>
    <xf numFmtId="0" fontId="8" fillId="0" borderId="0" xfId="55" applyFont="1" applyAlignment="1">
      <alignment horizontal="center" vertical="center"/>
    </xf>
    <xf numFmtId="0" fontId="8" fillId="0" borderId="0" xfId="55" applyFont="1" applyAlignment="1">
      <alignment horizontal="left" vertical="center"/>
    </xf>
    <xf numFmtId="0" fontId="8" fillId="0" borderId="0" xfId="55" applyFont="1" applyAlignment="1">
      <alignment vertical="center" wrapText="1"/>
    </xf>
    <xf numFmtId="0" fontId="8" fillId="0" borderId="0" xfId="0" applyFont="1" applyAlignment="1">
      <alignment vertical="center"/>
    </xf>
    <xf numFmtId="0" fontId="9" fillId="2" borderId="0" xfId="55" applyFont="1" applyFill="1" applyAlignment="1">
      <alignment horizontal="center" vertical="center" wrapText="1"/>
    </xf>
    <xf numFmtId="0" fontId="8" fillId="3" borderId="1" xfId="57" applyFont="1" applyFill="1" applyBorder="1" applyAlignment="1">
      <alignment horizontal="center" vertical="center"/>
    </xf>
    <xf numFmtId="0" fontId="10" fillId="0" borderId="2" xfId="57" applyFont="1" applyBorder="1" applyAlignment="1">
      <alignment horizontal="center" vertical="center" wrapText="1"/>
    </xf>
    <xf numFmtId="0" fontId="10" fillId="0" borderId="3" xfId="57" applyFont="1" applyBorder="1" applyAlignment="1">
      <alignment horizontal="center" vertical="center" wrapText="1"/>
    </xf>
    <xf numFmtId="0" fontId="10" fillId="0" borderId="3" xfId="57" applyFont="1" applyBorder="1">
      <alignment vertical="center"/>
    </xf>
    <xf numFmtId="0" fontId="8" fillId="0" borderId="3" xfId="57" applyFont="1" applyBorder="1">
      <alignment vertical="center"/>
    </xf>
    <xf numFmtId="0" fontId="10" fillId="0" borderId="4" xfId="55" applyFont="1" applyBorder="1">
      <alignment vertical="center"/>
    </xf>
    <xf numFmtId="0" fontId="8" fillId="0" borderId="4" xfId="55" applyFont="1" applyBorder="1" applyAlignment="1">
      <alignment horizontal="center" vertical="center"/>
    </xf>
    <xf numFmtId="0" fontId="8" fillId="0" borderId="4" xfId="0" applyFont="1" applyBorder="1" applyAlignment="1">
      <alignment vertical="center"/>
    </xf>
    <xf numFmtId="0" fontId="8" fillId="0" borderId="4" xfId="55" applyFont="1" applyBorder="1">
      <alignment vertical="center"/>
    </xf>
    <xf numFmtId="0" fontId="8" fillId="0" borderId="5" xfId="0" applyFont="1" applyBorder="1" applyAlignment="1">
      <alignment vertical="center"/>
    </xf>
    <xf numFmtId="0" fontId="9" fillId="2" borderId="0" xfId="55" applyFont="1" applyFill="1" applyAlignment="1">
      <alignment horizontal="center" vertical="center"/>
    </xf>
    <xf numFmtId="0" fontId="8" fillId="3" borderId="6" xfId="57" applyFont="1" applyFill="1" applyBorder="1" applyAlignment="1">
      <alignment horizontal="center" vertical="center"/>
    </xf>
    <xf numFmtId="0" fontId="10" fillId="0" borderId="7" xfId="57" applyFont="1" applyBorder="1" applyAlignment="1">
      <alignment horizontal="center" vertical="center" wrapText="1"/>
    </xf>
    <xf numFmtId="0" fontId="10" fillId="0" borderId="8" xfId="57" applyFont="1" applyBorder="1" applyAlignment="1">
      <alignment horizontal="center" vertical="center" wrapText="1"/>
    </xf>
    <xf numFmtId="0" fontId="10" fillId="0" borderId="9" xfId="57" applyFont="1" applyBorder="1" applyAlignment="1">
      <alignment horizontal="left" vertical="center" wrapText="1"/>
    </xf>
    <xf numFmtId="0" fontId="8" fillId="0" borderId="9" xfId="57" applyFont="1" applyBorder="1" applyAlignment="1">
      <alignment horizontal="left" vertical="center" wrapText="1"/>
    </xf>
    <xf numFmtId="0" fontId="10" fillId="0" borderId="10" xfId="55" applyFont="1" applyBorder="1" applyAlignment="1">
      <alignment vertical="center" wrapText="1"/>
    </xf>
    <xf numFmtId="0" fontId="8" fillId="0" borderId="11" xfId="55" applyFont="1" applyBorder="1" applyAlignment="1">
      <alignment horizontal="left" vertical="center" wrapText="1"/>
    </xf>
    <xf numFmtId="0" fontId="8" fillId="0" borderId="8" xfId="55" applyFont="1" applyBorder="1" applyAlignment="1">
      <alignment horizontal="left" vertical="center" wrapText="1"/>
    </xf>
    <xf numFmtId="0" fontId="8" fillId="0" borderId="12" xfId="55" applyFont="1" applyBorder="1" applyAlignment="1">
      <alignment horizontal="left" vertical="center" wrapText="1"/>
    </xf>
    <xf numFmtId="0" fontId="8" fillId="0" borderId="13" xfId="55"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58"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8" xfId="55" applyFont="1" applyFill="1" applyBorder="1" applyAlignment="1">
      <alignment vertical="center" wrapText="1"/>
    </xf>
    <xf numFmtId="0" fontId="8" fillId="0" borderId="9" xfId="55" applyFont="1" applyFill="1" applyBorder="1" applyAlignment="1">
      <alignment vertical="center" wrapText="1"/>
    </xf>
    <xf numFmtId="0" fontId="8" fillId="0" borderId="11" xfId="55" applyFont="1" applyBorder="1" applyAlignment="1">
      <alignment vertical="center" wrapText="1"/>
    </xf>
    <xf numFmtId="0" fontId="8" fillId="0" borderId="17" xfId="55" applyFont="1" applyBorder="1" applyAlignment="1">
      <alignment horizontal="left" vertical="center" wrapText="1"/>
    </xf>
    <xf numFmtId="0" fontId="8" fillId="0" borderId="17" xfId="26" applyFont="1" applyFill="1" applyBorder="1" applyAlignment="1">
      <alignment vertical="center" wrapText="1"/>
    </xf>
    <xf numFmtId="0" fontId="8" fillId="0" borderId="18" xfId="0" applyFont="1" applyFill="1" applyBorder="1" applyAlignment="1">
      <alignment vertical="center" wrapText="1"/>
    </xf>
    <xf numFmtId="0" fontId="11" fillId="3" borderId="1" xfId="57" applyFont="1" applyFill="1" applyBorder="1" applyAlignment="1">
      <alignment horizontal="center" vertical="center" shrinkToFit="1"/>
    </xf>
    <xf numFmtId="0" fontId="10" fillId="0" borderId="10" xfId="57" applyFont="1" applyFill="1" applyBorder="1" applyAlignment="1">
      <alignment horizontal="center" vertical="center"/>
    </xf>
    <xf numFmtId="0" fontId="10" fillId="0" borderId="19" xfId="57" applyFont="1" applyFill="1" applyBorder="1" applyAlignment="1">
      <alignment horizontal="center" vertical="center"/>
    </xf>
    <xf numFmtId="0" fontId="10" fillId="0" borderId="20" xfId="57" applyFont="1" applyBorder="1" applyAlignment="1">
      <alignment horizontal="center" vertical="center"/>
    </xf>
    <xf numFmtId="0" fontId="10" fillId="0" borderId="21" xfId="57" applyFont="1" applyBorder="1" applyAlignment="1">
      <alignment horizontal="center" vertical="center"/>
    </xf>
    <xf numFmtId="0" fontId="10" fillId="0" borderId="22" xfId="57" applyFont="1" applyBorder="1" applyAlignment="1">
      <alignment horizontal="center" vertical="center"/>
    </xf>
    <xf numFmtId="0" fontId="8" fillId="0" borderId="10" xfId="57" applyFont="1" applyFill="1" applyBorder="1" applyAlignment="1">
      <alignment horizontal="center" vertical="center"/>
    </xf>
    <xf numFmtId="0" fontId="12" fillId="0" borderId="10" xfId="55" applyFont="1" applyBorder="1" applyAlignment="1">
      <alignment horizontal="center" vertical="center"/>
    </xf>
    <xf numFmtId="0" fontId="12" fillId="0" borderId="11" xfId="55" applyFont="1" applyBorder="1" applyAlignment="1">
      <alignment horizontal="center" vertical="center"/>
    </xf>
    <xf numFmtId="0" fontId="8"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57" applyFont="1" applyBorder="1" applyAlignment="1">
      <alignment horizontal="center" vertical="center"/>
    </xf>
    <xf numFmtId="0" fontId="8" fillId="0" borderId="3" xfId="57" applyFont="1" applyBorder="1" applyAlignment="1">
      <alignment horizontal="center" vertical="center"/>
    </xf>
    <xf numFmtId="0" fontId="13" fillId="0" borderId="27" xfId="57" applyFont="1" applyBorder="1" applyAlignment="1">
      <alignment horizontal="center" vertical="center"/>
    </xf>
    <xf numFmtId="0" fontId="13" fillId="0" borderId="28" xfId="0" applyFont="1" applyBorder="1" applyAlignment="1">
      <alignment horizontal="center" vertical="center"/>
    </xf>
    <xf numFmtId="0" fontId="8" fillId="0" borderId="29" xfId="55" applyFont="1" applyBorder="1" applyAlignment="1">
      <alignment horizontal="center" vertical="center"/>
    </xf>
    <xf numFmtId="0" fontId="8" fillId="0" borderId="30" xfId="0" applyFont="1" applyBorder="1" applyAlignment="1">
      <alignment horizontal="center" vertical="center"/>
    </xf>
    <xf numFmtId="0" fontId="8" fillId="0" borderId="31" xfId="0" applyFont="1" applyFill="1" applyBorder="1" applyAlignment="1">
      <alignment horizontal="center" vertical="center"/>
    </xf>
    <xf numFmtId="0" fontId="8" fillId="3" borderId="32" xfId="57" applyFont="1" applyFill="1" applyBorder="1" applyAlignment="1">
      <alignment horizontal="center" vertical="center"/>
    </xf>
    <xf numFmtId="0" fontId="8" fillId="0" borderId="33" xfId="57" applyFont="1" applyBorder="1" applyAlignment="1">
      <alignment horizontal="left" vertical="center" wrapText="1"/>
    </xf>
    <xf numFmtId="0" fontId="8" fillId="0" borderId="34" xfId="57" applyFont="1" applyBorder="1" applyAlignment="1">
      <alignment horizontal="left" vertical="center"/>
    </xf>
    <xf numFmtId="0" fontId="8" fillId="0" borderId="0" xfId="57" applyFont="1" applyBorder="1" applyAlignment="1">
      <alignment horizontal="left" vertical="center"/>
    </xf>
    <xf numFmtId="0" fontId="11" fillId="0" borderId="0" xfId="57" applyFont="1" applyBorder="1" applyAlignment="1">
      <alignment horizontal="right" vertical="center"/>
    </xf>
    <xf numFmtId="0" fontId="13" fillId="0" borderId="35" xfId="57" applyFont="1" applyBorder="1" applyAlignment="1">
      <alignment horizontal="center" vertical="center"/>
    </xf>
    <xf numFmtId="0" fontId="8" fillId="0" borderId="34" xfId="57" applyFont="1" applyBorder="1" applyAlignment="1">
      <alignment horizontal="left" vertical="center" wrapText="1"/>
    </xf>
    <xf numFmtId="0" fontId="13" fillId="0" borderId="36" xfId="0" applyFont="1" applyBorder="1" applyAlignment="1">
      <alignment horizontal="center" vertical="center"/>
    </xf>
    <xf numFmtId="0" fontId="8" fillId="0" borderId="23" xfId="55" applyFont="1" applyBorder="1" applyAlignment="1">
      <alignment horizontal="left" vertical="center" wrapText="1"/>
    </xf>
    <xf numFmtId="0" fontId="8" fillId="0" borderId="37" xfId="0" applyFont="1" applyBorder="1" applyAlignment="1">
      <alignment horizontal="left" vertical="center" wrapText="1"/>
    </xf>
    <xf numFmtId="0" fontId="8" fillId="0" borderId="34" xfId="0" applyFont="1" applyBorder="1" applyAlignment="1">
      <alignment vertical="center" wrapText="1"/>
    </xf>
    <xf numFmtId="0" fontId="8" fillId="0" borderId="34" xfId="26" applyFont="1" applyFill="1" applyBorder="1" applyAlignment="1">
      <alignment horizontal="left" vertical="center" shrinkToFit="1"/>
    </xf>
    <xf numFmtId="0" fontId="8" fillId="0" borderId="25" xfId="0" applyFont="1" applyFill="1" applyBorder="1" applyAlignment="1">
      <alignment horizontal="left" vertical="center" wrapText="1"/>
    </xf>
    <xf numFmtId="0" fontId="8" fillId="0" borderId="38" xfId="57" applyFont="1" applyBorder="1" applyAlignment="1">
      <alignment horizontal="left" vertical="center" wrapText="1"/>
    </xf>
    <xf numFmtId="0" fontId="8" fillId="0" borderId="10" xfId="57" applyFont="1" applyBorder="1" applyAlignment="1">
      <alignment horizontal="left" vertical="center"/>
    </xf>
    <xf numFmtId="0" fontId="8" fillId="0" borderId="0" xfId="57" applyFont="1" applyBorder="1">
      <alignment vertical="center"/>
    </xf>
    <xf numFmtId="0" fontId="11" fillId="0" borderId="0" xfId="57" applyFont="1" applyBorder="1">
      <alignment vertical="center"/>
    </xf>
    <xf numFmtId="0" fontId="13" fillId="0" borderId="39" xfId="57" applyFont="1" applyBorder="1" applyAlignment="1">
      <alignment horizontal="center" vertical="center"/>
    </xf>
    <xf numFmtId="0" fontId="8" fillId="0" borderId="10" xfId="57" applyFont="1" applyBorder="1" applyAlignment="1">
      <alignment horizontal="left" vertical="center" wrapText="1"/>
    </xf>
    <xf numFmtId="0" fontId="13" fillId="0" borderId="40" xfId="0" applyFont="1" applyBorder="1" applyAlignment="1">
      <alignment horizontal="center" vertical="center"/>
    </xf>
    <xf numFmtId="0" fontId="8" fillId="0" borderId="19" xfId="55" applyFont="1" applyBorder="1" applyAlignment="1">
      <alignment horizontal="left" vertical="center" wrapText="1"/>
    </xf>
    <xf numFmtId="0" fontId="8" fillId="0" borderId="10" xfId="55" applyFont="1" applyBorder="1" applyAlignment="1">
      <alignment vertical="center" wrapText="1"/>
    </xf>
    <xf numFmtId="0" fontId="11" fillId="0" borderId="19" xfId="0" applyFont="1" applyFill="1" applyBorder="1" applyAlignment="1">
      <alignment vertical="center"/>
    </xf>
    <xf numFmtId="0" fontId="11" fillId="0" borderId="10" xfId="16" applyFont="1" applyFill="1" applyBorder="1" applyAlignment="1">
      <alignment horizontal="left" vertical="center" wrapText="1"/>
    </xf>
    <xf numFmtId="0" fontId="14" fillId="0" borderId="10" xfId="0" applyFont="1" applyBorder="1" applyAlignment="1">
      <alignment horizontal="left" vertical="center" wrapText="1"/>
    </xf>
    <xf numFmtId="0" fontId="8" fillId="0" borderId="10" xfId="26" applyFont="1" applyFill="1" applyBorder="1" applyAlignment="1">
      <alignment horizontal="left" vertical="center" shrinkToFit="1"/>
    </xf>
    <xf numFmtId="0" fontId="8" fillId="0" borderId="41" xfId="0" applyFont="1" applyFill="1" applyBorder="1" applyAlignment="1">
      <alignment horizontal="left" vertical="center" wrapText="1"/>
    </xf>
    <xf numFmtId="0" fontId="8" fillId="3" borderId="42" xfId="57" applyFont="1" applyFill="1" applyBorder="1" applyAlignment="1">
      <alignment horizontal="center" vertical="center" wrapText="1"/>
    </xf>
    <xf numFmtId="0" fontId="11" fillId="0" borderId="43" xfId="57" applyFont="1" applyBorder="1" applyAlignment="1">
      <alignment vertical="center" wrapText="1"/>
    </xf>
    <xf numFmtId="0" fontId="11" fillId="0" borderId="20" xfId="57" applyFont="1" applyBorder="1" applyAlignment="1">
      <alignment vertical="center" wrapText="1"/>
    </xf>
    <xf numFmtId="0" fontId="11" fillId="0" borderId="20" xfId="57" applyFont="1" applyBorder="1" applyAlignment="1">
      <alignment horizontal="left" vertical="center" wrapText="1"/>
    </xf>
    <xf numFmtId="0" fontId="11" fillId="0" borderId="21" xfId="57" applyFont="1" applyBorder="1" applyAlignment="1">
      <alignment horizontal="left" vertical="center" wrapText="1"/>
    </xf>
    <xf numFmtId="0" fontId="11" fillId="0" borderId="22" xfId="57" applyFont="1" applyBorder="1" applyAlignment="1">
      <alignment horizontal="left" vertical="center" wrapText="1"/>
    </xf>
    <xf numFmtId="0" fontId="15" fillId="0" borderId="43" xfId="57" applyFont="1" applyBorder="1" applyAlignment="1">
      <alignment vertical="center" wrapText="1"/>
    </xf>
    <xf numFmtId="0" fontId="15" fillId="0" borderId="43" xfId="55" applyFont="1" applyBorder="1" applyAlignment="1">
      <alignment horizontal="left" vertical="center" wrapText="1"/>
    </xf>
    <xf numFmtId="0" fontId="11" fillId="0" borderId="43" xfId="55" applyFont="1" applyBorder="1" applyAlignment="1">
      <alignment horizontal="left" vertical="center" wrapText="1"/>
    </xf>
    <xf numFmtId="0" fontId="11" fillId="0" borderId="22" xfId="0" applyFont="1" applyBorder="1" applyAlignment="1">
      <alignment vertical="center" wrapText="1"/>
    </xf>
    <xf numFmtId="0" fontId="11" fillId="0" borderId="21" xfId="55" applyFont="1" applyFill="1" applyBorder="1" applyAlignment="1">
      <alignment vertical="center" wrapText="1"/>
    </xf>
    <xf numFmtId="0" fontId="11" fillId="0" borderId="44" xfId="0" applyFont="1" applyFill="1" applyBorder="1" applyAlignment="1">
      <alignment vertical="center" wrapText="1"/>
    </xf>
    <xf numFmtId="0" fontId="17" fillId="0" borderId="0" xfId="38" applyFont="1" applyFill="1" applyAlignment="1"/>
    <xf numFmtId="0" fontId="17" fillId="0" borderId="0" xfId="38" applyFont="1" applyFill="1" applyAlignment="1">
      <alignment horizontal="left"/>
    </xf>
    <xf numFmtId="0" fontId="17" fillId="0" borderId="0" xfId="38" applyFont="1" applyFill="1" applyAlignment="1">
      <alignment vertical="center"/>
    </xf>
    <xf numFmtId="0" fontId="17" fillId="0" borderId="0" xfId="38" applyFont="1" applyFill="1" applyAlignment="1">
      <alignment horizontal="left" vertical="center"/>
    </xf>
    <xf numFmtId="0" fontId="17" fillId="0" borderId="0" xfId="38" applyFont="1" applyFill="1" applyAlignment="1">
      <alignment horizontal="center" vertical="center"/>
    </xf>
    <xf numFmtId="0" fontId="17" fillId="0" borderId="45" xfId="38" applyFont="1" applyFill="1" applyBorder="1" applyAlignment="1">
      <alignment horizontal="center" vertical="center" textRotation="255" wrapText="1"/>
    </xf>
    <xf numFmtId="0" fontId="17" fillId="0" borderId="21" xfId="38" applyFont="1" applyFill="1" applyBorder="1" applyAlignment="1">
      <alignment horizontal="center" vertical="center" textRotation="255" wrapText="1"/>
    </xf>
    <xf numFmtId="0" fontId="17" fillId="0" borderId="44" xfId="38" applyFont="1" applyFill="1" applyBorder="1" applyAlignment="1">
      <alignment horizontal="center" vertical="center" textRotation="255" wrapText="1"/>
    </xf>
    <xf numFmtId="0" fontId="17" fillId="0" borderId="45" xfId="38" applyFont="1" applyFill="1" applyBorder="1" applyAlignment="1">
      <alignment horizontal="center" vertical="center" textRotation="255" shrinkToFit="1"/>
    </xf>
    <xf numFmtId="0" fontId="17" fillId="0" borderId="21" xfId="38" applyFont="1" applyFill="1" applyBorder="1" applyAlignment="1">
      <alignment horizontal="center" vertical="center" textRotation="255" shrinkToFit="1"/>
    </xf>
    <xf numFmtId="0" fontId="17" fillId="0" borderId="44" xfId="38" applyFont="1" applyFill="1" applyBorder="1" applyAlignment="1">
      <alignment horizontal="center" vertical="center" textRotation="255" shrinkToFit="1"/>
    </xf>
    <xf numFmtId="0" fontId="17" fillId="0" borderId="3" xfId="38" applyFont="1" applyFill="1" applyBorder="1" applyAlignment="1">
      <alignment horizontal="center" vertical="center" textRotation="255" shrinkToFit="1"/>
    </xf>
    <xf numFmtId="0" fontId="17" fillId="0" borderId="42" xfId="38" applyFont="1" applyFill="1" applyBorder="1" applyAlignment="1">
      <alignment horizontal="left" wrapText="1"/>
    </xf>
    <xf numFmtId="0" fontId="17" fillId="0" borderId="1" xfId="38" applyFont="1" applyFill="1" applyBorder="1" applyAlignment="1">
      <alignment horizontal="center" vertical="center" wrapText="1"/>
    </xf>
    <xf numFmtId="0" fontId="18" fillId="0" borderId="0" xfId="38" applyFont="1" applyFill="1" applyAlignment="1">
      <alignment horizontal="left"/>
    </xf>
    <xf numFmtId="0" fontId="19" fillId="0" borderId="0" xfId="38" applyFont="1" applyFill="1" applyAlignment="1">
      <alignment horizontal="justify"/>
    </xf>
    <xf numFmtId="0" fontId="17" fillId="0" borderId="46" xfId="38" applyFont="1" applyFill="1" applyBorder="1" applyAlignment="1">
      <alignment horizontal="left" vertical="center" wrapText="1"/>
    </xf>
    <xf numFmtId="0" fontId="17" fillId="0" borderId="31" xfId="38" applyFont="1" applyFill="1" applyBorder="1" applyAlignment="1">
      <alignment horizontal="left" vertical="center" wrapText="1"/>
    </xf>
    <xf numFmtId="0" fontId="17" fillId="0" borderId="3" xfId="38" applyFont="1" applyFill="1" applyBorder="1" applyAlignment="1">
      <alignment horizontal="left" vertical="center" wrapText="1"/>
    </xf>
    <xf numFmtId="0" fontId="17" fillId="0" borderId="1" xfId="38" applyFont="1" applyFill="1" applyBorder="1" applyAlignment="1">
      <alignment horizontal="left" vertical="center" wrapText="1"/>
    </xf>
    <xf numFmtId="0" fontId="17" fillId="0" borderId="1" xfId="38" applyFont="1" applyFill="1" applyBorder="1" applyAlignment="1">
      <alignment horizontal="left" shrinkToFit="1"/>
    </xf>
    <xf numFmtId="0" fontId="17" fillId="0" borderId="1" xfId="38" applyFont="1" applyFill="1" applyBorder="1" applyAlignment="1">
      <alignment horizontal="left" wrapText="1"/>
    </xf>
    <xf numFmtId="0" fontId="20" fillId="0" borderId="46" xfId="38" applyFont="1" applyFill="1" applyBorder="1" applyAlignment="1">
      <alignment horizontal="left" vertical="center" wrapText="1"/>
    </xf>
    <xf numFmtId="0" fontId="20" fillId="0" borderId="3" xfId="38" applyFont="1" applyFill="1" applyBorder="1" applyAlignment="1">
      <alignment horizontal="left" vertical="center" wrapText="1"/>
    </xf>
    <xf numFmtId="0" fontId="20" fillId="0" borderId="31" xfId="38" applyFont="1" applyFill="1" applyBorder="1" applyAlignment="1">
      <alignment horizontal="left" vertical="center" wrapText="1"/>
    </xf>
    <xf numFmtId="0" fontId="17" fillId="0" borderId="46" xfId="38" applyFont="1" applyFill="1" applyBorder="1" applyAlignment="1">
      <alignment horizontal="left" vertical="top" wrapText="1"/>
    </xf>
    <xf numFmtId="0" fontId="17" fillId="0" borderId="3" xfId="38" applyFont="1" applyFill="1" applyBorder="1" applyAlignment="1">
      <alignment horizontal="left" vertical="top" wrapText="1"/>
    </xf>
    <xf numFmtId="0" fontId="17" fillId="0" borderId="1" xfId="38" applyFont="1" applyFill="1" applyBorder="1" applyAlignment="1">
      <alignment horizontal="center" wrapText="1"/>
    </xf>
    <xf numFmtId="0" fontId="17" fillId="0" borderId="31" xfId="38" applyFont="1" applyFill="1" applyBorder="1" applyAlignment="1">
      <alignment horizontal="left" vertical="top" wrapText="1"/>
    </xf>
    <xf numFmtId="0" fontId="17" fillId="0" borderId="32" xfId="38" applyFont="1" applyFill="1" applyBorder="1" applyAlignment="1">
      <alignment horizontal="center" vertical="center" wrapText="1"/>
    </xf>
    <xf numFmtId="0" fontId="18" fillId="0" borderId="0" xfId="38" applyFont="1" applyFill="1" applyAlignment="1"/>
    <xf numFmtId="0" fontId="17" fillId="0" borderId="47" xfId="38" applyFont="1" applyFill="1" applyBorder="1" applyAlignment="1">
      <alignment horizontal="left" vertical="center" wrapText="1"/>
    </xf>
    <xf numFmtId="0" fontId="17" fillId="0" borderId="25" xfId="38" applyFont="1" applyFill="1" applyBorder="1" applyAlignment="1">
      <alignment horizontal="left" vertical="center" wrapText="1"/>
    </xf>
    <xf numFmtId="0" fontId="17" fillId="0" borderId="0" xfId="38" applyFont="1" applyFill="1" applyBorder="1" applyAlignment="1">
      <alignment horizontal="left" vertical="center" wrapText="1"/>
    </xf>
    <xf numFmtId="0" fontId="17" fillId="0" borderId="32" xfId="38" applyFont="1" applyFill="1" applyBorder="1" applyAlignment="1">
      <alignment horizontal="left" vertical="center" wrapText="1"/>
    </xf>
    <xf numFmtId="0" fontId="17" fillId="0" borderId="32" xfId="38" applyFont="1" applyFill="1" applyBorder="1" applyAlignment="1">
      <alignment horizontal="left" shrinkToFit="1"/>
    </xf>
    <xf numFmtId="0" fontId="17" fillId="0" borderId="32" xfId="38" applyFont="1" applyFill="1" applyBorder="1" applyAlignment="1">
      <alignment horizontal="left" wrapText="1"/>
    </xf>
    <xf numFmtId="0" fontId="20" fillId="0" borderId="47" xfId="38" applyFont="1" applyFill="1" applyBorder="1" applyAlignment="1">
      <alignment horizontal="left" vertical="center" wrapText="1"/>
    </xf>
    <xf numFmtId="0" fontId="20" fillId="0" borderId="0" xfId="38" applyFont="1" applyFill="1" applyBorder="1" applyAlignment="1">
      <alignment horizontal="left" vertical="center" wrapText="1"/>
    </xf>
    <xf numFmtId="0" fontId="20" fillId="0" borderId="25" xfId="38" applyFont="1" applyFill="1" applyBorder="1" applyAlignment="1">
      <alignment horizontal="left" vertical="center" wrapText="1"/>
    </xf>
    <xf numFmtId="0" fontId="17" fillId="0" borderId="47" xfId="38" applyFont="1" applyFill="1" applyBorder="1" applyAlignment="1">
      <alignment horizontal="left" vertical="top" wrapText="1"/>
    </xf>
    <xf numFmtId="0" fontId="17" fillId="0" borderId="0" xfId="38" applyFont="1" applyFill="1" applyBorder="1" applyAlignment="1">
      <alignment horizontal="left" vertical="top" wrapText="1"/>
    </xf>
    <xf numFmtId="0" fontId="17" fillId="0" borderId="1" xfId="38" applyFont="1" applyFill="1" applyBorder="1" applyAlignment="1">
      <alignment horizontal="center" vertical="center" textRotation="255" wrapText="1"/>
    </xf>
    <xf numFmtId="0" fontId="17" fillId="0" borderId="46" xfId="38" applyFont="1" applyFill="1" applyBorder="1" applyAlignment="1">
      <alignment horizontal="center" vertical="center" textRotation="255" wrapText="1"/>
    </xf>
    <xf numFmtId="0" fontId="17" fillId="0" borderId="48" xfId="38" applyFont="1" applyFill="1" applyBorder="1" applyAlignment="1">
      <alignment horizontal="center" vertical="center" textRotation="255" wrapText="1"/>
    </xf>
    <xf numFmtId="0" fontId="17" fillId="0" borderId="32" xfId="38" applyFont="1" applyFill="1" applyBorder="1" applyAlignment="1">
      <alignment horizontal="center" wrapText="1"/>
    </xf>
    <xf numFmtId="0" fontId="17" fillId="0" borderId="25" xfId="38" applyFont="1" applyFill="1" applyBorder="1" applyAlignment="1">
      <alignment horizontal="left" vertical="top" wrapText="1"/>
    </xf>
    <xf numFmtId="0" fontId="17" fillId="0" borderId="0" xfId="38" applyFont="1" applyFill="1" applyBorder="1" applyAlignment="1">
      <alignment horizontal="center" vertical="center"/>
    </xf>
    <xf numFmtId="0" fontId="17" fillId="0" borderId="32" xfId="38" applyFont="1" applyFill="1" applyBorder="1" applyAlignment="1">
      <alignment horizontal="left" vertical="top"/>
    </xf>
    <xf numFmtId="0" fontId="17" fillId="0" borderId="32" xfId="38" applyFont="1" applyFill="1" applyBorder="1" applyAlignment="1">
      <alignment horizontal="left" vertical="top" shrinkToFit="1"/>
    </xf>
    <xf numFmtId="0" fontId="17" fillId="0" borderId="25" xfId="38" applyFont="1" applyFill="1" applyBorder="1" applyAlignment="1">
      <alignment horizontal="left" vertical="center" shrinkToFit="1"/>
    </xf>
    <xf numFmtId="0" fontId="17" fillId="0" borderId="49" xfId="38" applyFont="1" applyFill="1" applyBorder="1" applyAlignment="1">
      <alignment horizontal="left" vertical="top" shrinkToFit="1"/>
    </xf>
    <xf numFmtId="0" fontId="17" fillId="0" borderId="50" xfId="38" applyFont="1" applyFill="1" applyBorder="1" applyAlignment="1">
      <alignment horizontal="left" vertical="top" shrinkToFit="1"/>
    </xf>
    <xf numFmtId="0" fontId="4" fillId="0" borderId="32" xfId="38" applyFont="1" applyFill="1" applyBorder="1" applyAlignment="1">
      <alignment horizontal="left" vertical="top"/>
    </xf>
    <xf numFmtId="0" fontId="4" fillId="0" borderId="32" xfId="38" applyFont="1" applyFill="1" applyBorder="1" applyAlignment="1">
      <alignment horizontal="left" vertical="top" shrinkToFit="1"/>
    </xf>
    <xf numFmtId="0" fontId="4" fillId="0" borderId="32" xfId="38" applyFont="1" applyFill="1" applyBorder="1" applyAlignment="1">
      <alignment vertical="top" shrinkToFit="1"/>
    </xf>
    <xf numFmtId="0" fontId="4" fillId="0" borderId="25" xfId="38" applyFont="1" applyFill="1" applyBorder="1" applyAlignment="1">
      <alignment vertical="center" shrinkToFit="1"/>
    </xf>
    <xf numFmtId="0" fontId="4" fillId="0" borderId="49" xfId="38" applyFont="1" applyFill="1" applyBorder="1" applyAlignment="1">
      <alignment shrinkToFit="1"/>
    </xf>
    <xf numFmtId="0" fontId="17" fillId="0" borderId="6" xfId="38" applyFont="1" applyFill="1" applyBorder="1" applyAlignment="1">
      <alignment horizontal="center" vertical="center" wrapText="1"/>
    </xf>
    <xf numFmtId="0" fontId="4" fillId="0" borderId="51" xfId="38" applyFont="1" applyFill="1" applyBorder="1" applyAlignment="1">
      <alignment horizontal="left" vertical="center" wrapText="1"/>
    </xf>
    <xf numFmtId="0" fontId="17" fillId="0" borderId="41" xfId="38" applyFont="1" applyFill="1" applyBorder="1" applyAlignment="1">
      <alignment horizontal="left" vertical="center" wrapText="1"/>
    </xf>
    <xf numFmtId="0" fontId="17" fillId="0" borderId="51" xfId="38" applyFont="1" applyFill="1" applyBorder="1" applyAlignment="1">
      <alignment horizontal="left" vertical="center" wrapText="1"/>
    </xf>
    <xf numFmtId="0" fontId="17" fillId="0" borderId="8" xfId="38" applyFont="1" applyFill="1" applyBorder="1" applyAlignment="1">
      <alignment horizontal="left" vertical="center" wrapText="1"/>
    </xf>
    <xf numFmtId="0" fontId="17" fillId="0" borderId="6" xfId="38" applyFont="1" applyFill="1" applyBorder="1" applyAlignment="1">
      <alignment horizontal="left" vertical="center" wrapText="1"/>
    </xf>
    <xf numFmtId="0" fontId="17" fillId="0" borderId="6" xfId="38" applyFont="1" applyFill="1" applyBorder="1" applyAlignment="1">
      <alignment horizontal="left" shrinkToFit="1"/>
    </xf>
    <xf numFmtId="0" fontId="17" fillId="0" borderId="6" xfId="38" applyFont="1" applyFill="1" applyBorder="1" applyAlignment="1">
      <alignment horizontal="left" wrapText="1"/>
    </xf>
    <xf numFmtId="0" fontId="20" fillId="0" borderId="51" xfId="38" applyFont="1" applyFill="1" applyBorder="1" applyAlignment="1">
      <alignment horizontal="left" vertical="center" wrapText="1"/>
    </xf>
    <xf numFmtId="0" fontId="20" fillId="0" borderId="8" xfId="38" applyFont="1" applyFill="1" applyBorder="1" applyAlignment="1">
      <alignment horizontal="left" vertical="center" wrapText="1"/>
    </xf>
    <xf numFmtId="0" fontId="20" fillId="0" borderId="41" xfId="38" applyFont="1" applyFill="1" applyBorder="1" applyAlignment="1">
      <alignment horizontal="left" vertical="center" wrapText="1"/>
    </xf>
    <xf numFmtId="0" fontId="17" fillId="0" borderId="52" xfId="38" applyFont="1" applyFill="1" applyBorder="1" applyAlignment="1">
      <alignment horizontal="left" vertical="top"/>
    </xf>
    <xf numFmtId="0" fontId="4" fillId="0" borderId="52" xfId="38" applyFont="1" applyFill="1" applyBorder="1" applyAlignment="1">
      <alignment horizontal="left" vertical="top"/>
    </xf>
    <xf numFmtId="0" fontId="4" fillId="0" borderId="52" xfId="38" applyFont="1" applyFill="1" applyBorder="1" applyAlignment="1">
      <alignment horizontal="left" vertical="top" shrinkToFit="1"/>
    </xf>
    <xf numFmtId="0" fontId="4" fillId="0" borderId="52" xfId="38" applyFont="1" applyFill="1" applyBorder="1" applyAlignment="1">
      <alignment vertical="top" shrinkToFit="1"/>
    </xf>
    <xf numFmtId="0" fontId="4" fillId="0" borderId="53" xfId="38" applyFont="1" applyFill="1" applyBorder="1" applyAlignment="1">
      <alignment vertical="center" shrinkToFit="1"/>
    </xf>
    <xf numFmtId="0" fontId="4" fillId="0" borderId="54" xfId="38" applyFont="1" applyFill="1" applyBorder="1" applyAlignment="1">
      <alignment shrinkToFit="1"/>
    </xf>
    <xf numFmtId="0" fontId="17" fillId="0" borderId="55" xfId="38" applyFont="1" applyFill="1" applyBorder="1" applyAlignment="1">
      <alignment horizontal="left" vertical="top" shrinkToFit="1"/>
    </xf>
    <xf numFmtId="0" fontId="17" fillId="0" borderId="56" xfId="38" applyFont="1" applyFill="1" applyBorder="1" applyAlignment="1">
      <alignment horizontal="center" vertical="center" textRotation="255"/>
    </xf>
    <xf numFmtId="0" fontId="17" fillId="0" borderId="57" xfId="38" applyFont="1" applyFill="1" applyBorder="1" applyAlignment="1">
      <alignment horizontal="left" vertical="center"/>
    </xf>
    <xf numFmtId="0" fontId="17" fillId="0" borderId="58" xfId="38" applyFont="1" applyFill="1" applyBorder="1" applyAlignment="1">
      <alignment horizontal="left" vertical="center"/>
    </xf>
    <xf numFmtId="0" fontId="17" fillId="0" borderId="47" xfId="38" applyFont="1" applyFill="1" applyBorder="1" applyAlignment="1">
      <alignment horizontal="center" vertical="center" wrapText="1"/>
    </xf>
    <xf numFmtId="0" fontId="17" fillId="0" borderId="59" xfId="38" applyFont="1" applyFill="1" applyBorder="1" applyAlignment="1">
      <alignment horizontal="center" vertical="center" wrapText="1"/>
    </xf>
    <xf numFmtId="0" fontId="17" fillId="0" borderId="60" xfId="38" applyFont="1" applyFill="1" applyBorder="1" applyAlignment="1">
      <alignment horizontal="left" vertical="center" wrapText="1"/>
    </xf>
    <xf numFmtId="0" fontId="17" fillId="0" borderId="61" xfId="38" applyFont="1" applyFill="1" applyBorder="1" applyAlignment="1">
      <alignment horizontal="center" wrapText="1"/>
    </xf>
    <xf numFmtId="0" fontId="17" fillId="0" borderId="62" xfId="38" applyFont="1" applyFill="1" applyBorder="1" applyAlignment="1">
      <alignment horizontal="center" wrapText="1"/>
    </xf>
    <xf numFmtId="0" fontId="17" fillId="0" borderId="63" xfId="38" applyFont="1" applyFill="1" applyBorder="1" applyAlignment="1">
      <alignment horizontal="center" wrapText="1"/>
    </xf>
    <xf numFmtId="0" fontId="17" fillId="0" borderId="64" xfId="38" applyFont="1" applyFill="1" applyBorder="1" applyAlignment="1">
      <alignment horizontal="justify" wrapText="1"/>
    </xf>
    <xf numFmtId="0" fontId="17" fillId="0" borderId="65" xfId="38" applyFont="1" applyFill="1" applyBorder="1" applyAlignment="1">
      <alignment horizontal="left" vertical="center"/>
    </xf>
    <xf numFmtId="0" fontId="17" fillId="0" borderId="60" xfId="38" applyFont="1" applyFill="1" applyBorder="1" applyAlignment="1">
      <alignment horizontal="left" vertical="center"/>
    </xf>
    <xf numFmtId="0" fontId="17" fillId="0" borderId="51" xfId="38" applyFont="1" applyFill="1" applyBorder="1" applyAlignment="1">
      <alignment horizontal="center" wrapText="1"/>
    </xf>
    <xf numFmtId="0" fontId="17" fillId="0" borderId="8" xfId="38" applyFont="1" applyFill="1" applyBorder="1" applyAlignment="1">
      <alignment horizontal="center" wrapText="1"/>
    </xf>
    <xf numFmtId="0" fontId="17" fillId="0" borderId="52" xfId="38" applyFont="1" applyFill="1" applyBorder="1" applyAlignment="1">
      <alignment horizontal="center" wrapText="1"/>
    </xf>
    <xf numFmtId="0" fontId="17" fillId="0" borderId="46" xfId="38" applyFont="1" applyFill="1" applyBorder="1" applyAlignment="1">
      <alignment horizontal="left"/>
    </xf>
    <xf numFmtId="0" fontId="17" fillId="0" borderId="31" xfId="38" applyFont="1" applyFill="1" applyBorder="1" applyAlignment="1">
      <alignment horizontal="left"/>
    </xf>
    <xf numFmtId="0" fontId="17" fillId="0" borderId="1" xfId="38" applyFont="1" applyFill="1" applyBorder="1" applyAlignment="1">
      <alignment horizontal="center" shrinkToFit="1"/>
    </xf>
    <xf numFmtId="0" fontId="17" fillId="0" borderId="47" xfId="38" applyFont="1" applyFill="1" applyBorder="1" applyAlignment="1">
      <alignment horizontal="left"/>
    </xf>
    <xf numFmtId="0" fontId="17" fillId="0" borderId="25" xfId="38" applyFont="1" applyFill="1" applyBorder="1" applyAlignment="1">
      <alignment horizontal="left"/>
    </xf>
    <xf numFmtId="0" fontId="17" fillId="0" borderId="32" xfId="38" applyFont="1" applyFill="1" applyBorder="1" applyAlignment="1">
      <alignment horizontal="center" shrinkToFit="1"/>
    </xf>
    <xf numFmtId="0" fontId="17" fillId="0" borderId="0" xfId="38" applyFont="1" applyFill="1" applyBorder="1" applyAlignment="1">
      <alignment vertical="center" wrapText="1"/>
    </xf>
    <xf numFmtId="0" fontId="17" fillId="0" borderId="51" xfId="38" applyFont="1" applyFill="1" applyBorder="1" applyAlignment="1">
      <alignment horizontal="left"/>
    </xf>
    <xf numFmtId="0" fontId="17" fillId="0" borderId="41" xfId="38" applyFont="1" applyFill="1" applyBorder="1" applyAlignment="1">
      <alignment horizontal="left"/>
    </xf>
    <xf numFmtId="0" fontId="17" fillId="0" borderId="6" xfId="38" applyFont="1" applyFill="1" applyBorder="1" applyAlignment="1">
      <alignment horizontal="center" shrinkToFit="1"/>
    </xf>
    <xf numFmtId="0" fontId="17" fillId="0" borderId="1" xfId="38" applyFont="1" applyFill="1" applyBorder="1" applyAlignment="1">
      <alignment horizontal="center" vertical="center"/>
    </xf>
    <xf numFmtId="0" fontId="17" fillId="0" borderId="1" xfId="38" applyFont="1" applyFill="1" applyBorder="1" applyAlignment="1">
      <alignment horizontal="center"/>
    </xf>
    <xf numFmtId="0" fontId="17" fillId="0" borderId="46" xfId="38" applyFont="1" applyFill="1" applyBorder="1" applyAlignment="1">
      <alignment horizontal="center" vertical="center"/>
    </xf>
    <xf numFmtId="0" fontId="17" fillId="0" borderId="31" xfId="38" applyFont="1" applyFill="1" applyBorder="1" applyAlignment="1">
      <alignment horizontal="center" vertical="center"/>
    </xf>
    <xf numFmtId="0" fontId="20" fillId="0" borderId="1" xfId="18" applyFont="1" applyFill="1" applyBorder="1" applyAlignment="1">
      <alignment horizontal="center" vertical="center"/>
    </xf>
    <xf numFmtId="0" fontId="17" fillId="0" borderId="64" xfId="38" applyFont="1" applyFill="1" applyBorder="1" applyAlignment="1">
      <alignment horizontal="left" vertical="center"/>
    </xf>
    <xf numFmtId="0" fontId="17" fillId="0" borderId="32" xfId="38" applyFont="1" applyFill="1" applyBorder="1" applyAlignment="1">
      <alignment horizontal="center" vertical="center"/>
    </xf>
    <xf numFmtId="0" fontId="17" fillId="0" borderId="32" xfId="38" applyFont="1" applyFill="1" applyBorder="1" applyAlignment="1">
      <alignment horizontal="center"/>
    </xf>
    <xf numFmtId="0" fontId="17" fillId="0" borderId="47" xfId="38" applyFont="1" applyFill="1" applyBorder="1" applyAlignment="1">
      <alignment horizontal="center" vertical="center"/>
    </xf>
    <xf numFmtId="0" fontId="17" fillId="0" borderId="25" xfId="38" applyFont="1" applyFill="1" applyBorder="1" applyAlignment="1">
      <alignment horizontal="center" vertical="center"/>
    </xf>
    <xf numFmtId="0" fontId="20" fillId="0" borderId="32" xfId="38" applyFont="1" applyFill="1" applyBorder="1" applyAlignment="1">
      <alignment horizontal="left" vertical="center" wrapText="1"/>
    </xf>
    <xf numFmtId="0" fontId="17" fillId="0" borderId="47" xfId="38" applyFont="1" applyFill="1" applyBorder="1" applyAlignment="1">
      <alignment vertical="center" wrapText="1"/>
    </xf>
    <xf numFmtId="0" fontId="17" fillId="0" borderId="6" xfId="38" applyFont="1" applyFill="1" applyBorder="1" applyAlignment="1">
      <alignment horizontal="center" wrapText="1"/>
    </xf>
    <xf numFmtId="0" fontId="17" fillId="0" borderId="51" xfId="38" applyFont="1" applyFill="1" applyBorder="1" applyAlignment="1">
      <alignment horizontal="left" vertical="top" wrapText="1"/>
    </xf>
    <xf numFmtId="0" fontId="17" fillId="0" borderId="8" xfId="38" applyFont="1" applyFill="1" applyBorder="1" applyAlignment="1">
      <alignment horizontal="left" vertical="top" wrapText="1"/>
    </xf>
    <xf numFmtId="0" fontId="17" fillId="0" borderId="41" xfId="38" applyFont="1" applyFill="1" applyBorder="1" applyAlignment="1">
      <alignment horizontal="left" vertical="top" wrapText="1"/>
    </xf>
    <xf numFmtId="0" fontId="20" fillId="0" borderId="32" xfId="18" applyFont="1" applyFill="1" applyBorder="1" applyAlignment="1">
      <alignment horizontal="center" vertical="center"/>
    </xf>
    <xf numFmtId="0" fontId="17" fillId="0" borderId="61" xfId="38" applyFont="1" applyFill="1" applyBorder="1" applyAlignment="1">
      <alignment horizontal="left" vertical="center"/>
    </xf>
    <xf numFmtId="0" fontId="17" fillId="0" borderId="1" xfId="38" applyFont="1" applyFill="1" applyBorder="1" applyAlignment="1">
      <alignment horizontal="left" vertical="center"/>
    </xf>
    <xf numFmtId="0" fontId="17" fillId="0" borderId="25" xfId="38" applyFont="1" applyFill="1" applyBorder="1" applyAlignment="1">
      <alignment horizontal="center" wrapText="1"/>
    </xf>
    <xf numFmtId="0" fontId="17" fillId="0" borderId="32" xfId="38" applyFont="1" applyFill="1" applyBorder="1" applyAlignment="1">
      <alignment horizontal="left" vertical="center"/>
    </xf>
    <xf numFmtId="0" fontId="17" fillId="0" borderId="51" xfId="38" applyFont="1" applyFill="1" applyBorder="1" applyAlignment="1">
      <alignment horizontal="center" vertical="center"/>
    </xf>
    <xf numFmtId="0" fontId="17" fillId="0" borderId="41" xfId="38" applyFont="1" applyFill="1" applyBorder="1" applyAlignment="1">
      <alignment horizontal="center" vertical="center"/>
    </xf>
    <xf numFmtId="0" fontId="20" fillId="0" borderId="6" xfId="38" applyFont="1" applyFill="1" applyBorder="1" applyAlignment="1">
      <alignment horizontal="left" vertical="center" wrapText="1"/>
    </xf>
    <xf numFmtId="0" fontId="17" fillId="0" borderId="0" xfId="38" applyFont="1" applyFill="1" applyAlignment="1">
      <alignment horizontal="right" vertical="center"/>
    </xf>
    <xf numFmtId="0" fontId="17" fillId="0" borderId="6" xfId="38" applyFont="1" applyFill="1" applyBorder="1" applyAlignment="1">
      <alignment horizontal="center" vertical="center"/>
    </xf>
    <xf numFmtId="0" fontId="17" fillId="0" borderId="6" xfId="38" applyFont="1" applyFill="1" applyBorder="1" applyAlignment="1">
      <alignment horizontal="center"/>
    </xf>
    <xf numFmtId="0" fontId="17" fillId="0" borderId="3" xfId="38" applyFont="1" applyFill="1" applyBorder="1" applyAlignment="1">
      <alignment horizontal="left"/>
    </xf>
    <xf numFmtId="0" fontId="17" fillId="0" borderId="1" xfId="38" applyFont="1" applyFill="1" applyBorder="1" applyAlignment="1">
      <alignment horizontal="center" vertical="center" shrinkToFit="1"/>
    </xf>
    <xf numFmtId="0" fontId="17" fillId="3" borderId="0" xfId="38" applyFont="1" applyFill="1" applyBorder="1" applyAlignment="1">
      <alignment horizontal="center" vertical="center"/>
    </xf>
    <xf numFmtId="0" fontId="17" fillId="0" borderId="46" xfId="38" applyFont="1" applyFill="1" applyBorder="1" applyAlignment="1">
      <alignment horizontal="center" vertical="center" wrapText="1"/>
    </xf>
    <xf numFmtId="0" fontId="17" fillId="0" borderId="0" xfId="38" applyFont="1" applyFill="1" applyBorder="1" applyAlignment="1">
      <alignment horizontal="left"/>
    </xf>
    <xf numFmtId="0" fontId="17" fillId="0" borderId="32" xfId="38" applyFont="1" applyFill="1" applyBorder="1" applyAlignment="1">
      <alignment horizontal="center" vertical="center" shrinkToFit="1"/>
    </xf>
    <xf numFmtId="0" fontId="17" fillId="0" borderId="32" xfId="38" applyFont="1" applyFill="1" applyBorder="1" applyAlignment="1">
      <alignment horizontal="justify"/>
    </xf>
    <xf numFmtId="0" fontId="17" fillId="0" borderId="6" xfId="38" applyFont="1" applyFill="1" applyBorder="1" applyAlignment="1">
      <alignment horizontal="center" vertical="center" shrinkToFit="1"/>
    </xf>
    <xf numFmtId="0" fontId="17" fillId="0" borderId="46" xfId="38" applyFont="1" applyFill="1" applyBorder="1" applyAlignment="1">
      <alignment horizontal="center"/>
    </xf>
    <xf numFmtId="0" fontId="17" fillId="0" borderId="31" xfId="38" applyFont="1" applyFill="1" applyBorder="1" applyAlignment="1">
      <alignment horizontal="center" shrinkToFit="1"/>
    </xf>
    <xf numFmtId="0" fontId="17" fillId="0" borderId="32" xfId="38" applyFont="1" applyFill="1" applyBorder="1" applyAlignment="1"/>
    <xf numFmtId="0" fontId="17" fillId="3" borderId="0" xfId="38" applyFont="1" applyFill="1" applyAlignment="1">
      <alignment horizontal="center" vertical="center"/>
    </xf>
    <xf numFmtId="0" fontId="17" fillId="0" borderId="51" xfId="38" applyFont="1" applyFill="1" applyBorder="1" applyAlignment="1">
      <alignment horizontal="center" vertical="center" wrapText="1"/>
    </xf>
    <xf numFmtId="0" fontId="17" fillId="0" borderId="47" xfId="38" applyFont="1" applyFill="1" applyBorder="1" applyAlignment="1">
      <alignment horizontal="center"/>
    </xf>
    <xf numFmtId="0" fontId="17" fillId="0" borderId="25" xfId="38" applyFont="1" applyFill="1" applyBorder="1" applyAlignment="1">
      <alignment horizontal="center" shrinkToFit="1"/>
    </xf>
    <xf numFmtId="0" fontId="17" fillId="4" borderId="46" xfId="38" applyFont="1" applyFill="1" applyBorder="1" applyAlignment="1">
      <alignment horizontal="center" shrinkToFit="1"/>
    </xf>
    <xf numFmtId="0" fontId="17" fillId="4" borderId="31" xfId="38" applyFont="1" applyFill="1" applyBorder="1" applyAlignment="1">
      <alignment horizontal="center" shrinkToFit="1"/>
    </xf>
    <xf numFmtId="0" fontId="20" fillId="4" borderId="1" xfId="18" applyFont="1" applyFill="1" applyBorder="1" applyAlignment="1">
      <alignment horizontal="center" vertical="center"/>
    </xf>
    <xf numFmtId="0" fontId="17" fillId="4" borderId="66" xfId="38" applyFont="1" applyFill="1" applyBorder="1" applyAlignment="1">
      <alignment horizontal="center"/>
    </xf>
    <xf numFmtId="0" fontId="17" fillId="4" borderId="47" xfId="38" applyFont="1" applyFill="1" applyBorder="1" applyAlignment="1">
      <alignment horizontal="center" shrinkToFit="1"/>
    </xf>
    <xf numFmtId="0" fontId="17" fillId="4" borderId="25" xfId="38" applyFont="1" applyFill="1" applyBorder="1" applyAlignment="1">
      <alignment horizontal="center" shrinkToFit="1"/>
    </xf>
    <xf numFmtId="0" fontId="20" fillId="4" borderId="32" xfId="38" applyFont="1" applyFill="1" applyBorder="1" applyAlignment="1">
      <alignment horizontal="left" vertical="center" wrapText="1"/>
    </xf>
    <xf numFmtId="0" fontId="17" fillId="4" borderId="67" xfId="38" applyFont="1" applyFill="1" applyBorder="1" applyAlignment="1">
      <alignment horizontal="center"/>
    </xf>
    <xf numFmtId="0" fontId="17" fillId="0" borderId="32" xfId="38" applyFont="1" applyFill="1" applyBorder="1" applyAlignment="1">
      <alignment horizontal="left"/>
    </xf>
    <xf numFmtId="0" fontId="20" fillId="4" borderId="32" xfId="18" applyFont="1" applyFill="1" applyBorder="1" applyAlignment="1">
      <alignment horizontal="center" vertical="center"/>
    </xf>
    <xf numFmtId="0" fontId="17" fillId="0" borderId="68" xfId="38" applyFont="1" applyFill="1" applyBorder="1" applyAlignment="1">
      <alignment horizontal="left" vertical="center"/>
    </xf>
    <xf numFmtId="0" fontId="17" fillId="0" borderId="69" xfId="38" applyFont="1" applyFill="1" applyBorder="1" applyAlignment="1">
      <alignment horizontal="left" vertical="center"/>
    </xf>
    <xf numFmtId="0" fontId="17" fillId="0" borderId="70" xfId="38" applyFont="1" applyFill="1" applyBorder="1" applyAlignment="1">
      <alignment horizontal="center" vertical="center" wrapText="1"/>
    </xf>
    <xf numFmtId="0" fontId="17" fillId="0" borderId="69" xfId="38" applyFont="1" applyFill="1" applyBorder="1" applyAlignment="1">
      <alignment horizontal="left" vertical="center" wrapText="1"/>
    </xf>
    <xf numFmtId="0" fontId="17" fillId="4" borderId="51" xfId="38" applyFont="1" applyFill="1" applyBorder="1" applyAlignment="1">
      <alignment horizontal="center" shrinkToFit="1"/>
    </xf>
    <xf numFmtId="0" fontId="17" fillId="4" borderId="41" xfId="38" applyFont="1" applyFill="1" applyBorder="1" applyAlignment="1">
      <alignment horizontal="center" shrinkToFit="1"/>
    </xf>
    <xf numFmtId="0" fontId="20" fillId="4" borderId="6" xfId="38" applyFont="1" applyFill="1" applyBorder="1" applyAlignment="1">
      <alignment horizontal="left" vertical="center" wrapText="1"/>
    </xf>
    <xf numFmtId="0" fontId="17" fillId="4" borderId="71" xfId="38" applyFont="1" applyFill="1" applyBorder="1" applyAlignment="1">
      <alignment horizontal="center"/>
    </xf>
    <xf numFmtId="0" fontId="17" fillId="0" borderId="6" xfId="38" applyFont="1" applyFill="1" applyBorder="1" applyAlignment="1"/>
    <xf numFmtId="0" fontId="17" fillId="0" borderId="41" xfId="38" applyFont="1" applyFill="1" applyBorder="1" applyAlignment="1">
      <alignment horizontal="center" wrapText="1"/>
    </xf>
    <xf numFmtId="0" fontId="17" fillId="0" borderId="0" xfId="38" applyFont="1" applyFill="1" applyBorder="1" applyAlignment="1">
      <alignment horizontal="justify" vertical="center" wrapText="1"/>
    </xf>
    <xf numFmtId="0" fontId="17" fillId="0" borderId="0" xfId="38" applyFont="1" applyFill="1" applyAlignment="1">
      <alignment horizontal="left" vertical="center" wrapText="1"/>
    </xf>
    <xf numFmtId="0" fontId="4" fillId="0" borderId="0" xfId="44" applyFont="1" applyFill="1" applyAlignment="1">
      <alignment horizontal="left" vertical="center"/>
    </xf>
    <xf numFmtId="0" fontId="17" fillId="5" borderId="0" xfId="0" applyFont="1" applyFill="1" applyAlignment="1">
      <alignment horizontal="left" vertical="center"/>
    </xf>
    <xf numFmtId="0" fontId="21" fillId="0" borderId="0" xfId="44" applyFont="1" applyFill="1" applyAlignment="1">
      <alignment horizontal="left" vertical="center"/>
    </xf>
    <xf numFmtId="0" fontId="22" fillId="0" borderId="0" xfId="44" applyFont="1" applyFill="1" applyBorder="1" applyAlignment="1">
      <alignment horizontal="left" vertical="center"/>
    </xf>
    <xf numFmtId="0" fontId="22" fillId="0" borderId="0" xfId="44" applyFont="1" applyFill="1" applyBorder="1" applyAlignment="1">
      <alignment horizontal="center" vertical="center"/>
    </xf>
    <xf numFmtId="0" fontId="17" fillId="5" borderId="1" xfId="0" applyFont="1" applyFill="1" applyBorder="1" applyAlignment="1">
      <alignment horizontal="center" vertical="center"/>
    </xf>
    <xf numFmtId="0" fontId="17" fillId="5" borderId="46"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46" xfId="0" applyFont="1" applyFill="1" applyBorder="1" applyAlignment="1">
      <alignment vertical="center"/>
    </xf>
    <xf numFmtId="0" fontId="17" fillId="5" borderId="3" xfId="0" applyFont="1" applyFill="1" applyBorder="1" applyAlignment="1">
      <alignment vertical="center"/>
    </xf>
    <xf numFmtId="0" fontId="0" fillId="5" borderId="3" xfId="0" applyFill="1" applyBorder="1" applyAlignment="1">
      <alignment horizontal="center" vertical="center"/>
    </xf>
    <xf numFmtId="0" fontId="17" fillId="5" borderId="31" xfId="0" applyFont="1" applyFill="1" applyBorder="1" applyAlignment="1">
      <alignment vertical="center"/>
    </xf>
    <xf numFmtId="0" fontId="4" fillId="0" borderId="0" xfId="44" applyBorder="1" applyAlignment="1">
      <alignment horizontal="center" vertical="center"/>
    </xf>
    <xf numFmtId="0" fontId="17" fillId="0" borderId="0" xfId="44" applyFont="1" applyFill="1" applyAlignment="1">
      <alignment horizontal="center"/>
    </xf>
    <xf numFmtId="0" fontId="4" fillId="0" borderId="0" xfId="44" applyFont="1" applyFill="1" applyAlignment="1"/>
    <xf numFmtId="0" fontId="21" fillId="0" borderId="0" xfId="44" applyFont="1" applyFill="1" applyAlignment="1">
      <alignment horizontal="center" vertical="center"/>
    </xf>
    <xf numFmtId="0" fontId="17" fillId="5" borderId="32" xfId="0" applyFont="1" applyFill="1" applyBorder="1" applyAlignment="1">
      <alignment horizontal="center" vertical="center"/>
    </xf>
    <xf numFmtId="0" fontId="17" fillId="5" borderId="47"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51"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1" xfId="0" applyFont="1" applyFill="1" applyBorder="1" applyAlignment="1">
      <alignment horizontal="center" vertical="center"/>
    </xf>
    <xf numFmtId="0" fontId="23" fillId="0" borderId="0" xfId="44" applyFont="1" applyFill="1" applyBorder="1" applyAlignment="1">
      <alignment horizontal="left" vertical="center"/>
    </xf>
    <xf numFmtId="0" fontId="17" fillId="0" borderId="0" xfId="44" applyFont="1" applyFill="1" applyBorder="1" applyAlignment="1">
      <alignment horizontal="left" vertical="center"/>
    </xf>
    <xf numFmtId="0" fontId="17" fillId="0" borderId="0" xfId="44" applyFont="1" applyFill="1" applyAlignment="1">
      <alignment vertical="center" wrapText="1"/>
    </xf>
    <xf numFmtId="0" fontId="17" fillId="5" borderId="6" xfId="0" applyFont="1" applyFill="1" applyBorder="1" applyAlignment="1">
      <alignment horizontal="center" vertical="center"/>
    </xf>
    <xf numFmtId="0" fontId="17" fillId="5" borderId="45" xfId="0" applyFont="1" applyFill="1" applyBorder="1" applyAlignment="1">
      <alignment vertical="center" wrapText="1"/>
    </xf>
    <xf numFmtId="0" fontId="17" fillId="5" borderId="21" xfId="0" applyFont="1" applyFill="1" applyBorder="1" applyAlignment="1">
      <alignment vertical="center" wrapText="1"/>
    </xf>
    <xf numFmtId="0" fontId="17" fillId="5" borderId="21" xfId="0" applyFont="1" applyFill="1" applyBorder="1" applyAlignment="1">
      <alignment vertical="center"/>
    </xf>
    <xf numFmtId="0" fontId="17" fillId="5" borderId="21" xfId="0" applyFont="1" applyFill="1" applyBorder="1" applyAlignment="1">
      <alignment vertical="center" shrinkToFit="1"/>
    </xf>
    <xf numFmtId="0" fontId="17" fillId="5" borderId="44" xfId="0" applyFont="1" applyFill="1" applyBorder="1" applyAlignment="1">
      <alignment vertical="center"/>
    </xf>
    <xf numFmtId="0" fontId="17" fillId="5" borderId="46"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7" fillId="5" borderId="3" xfId="0" applyFont="1" applyFill="1" applyBorder="1" applyAlignment="1">
      <alignment horizontal="left" vertical="center"/>
    </xf>
    <xf numFmtId="0" fontId="17" fillId="5" borderId="31" xfId="0" applyFont="1" applyFill="1" applyBorder="1" applyAlignment="1">
      <alignment horizontal="left" vertical="center"/>
    </xf>
    <xf numFmtId="0" fontId="17" fillId="5" borderId="51" xfId="0" applyFont="1" applyFill="1" applyBorder="1" applyAlignment="1">
      <alignment horizontal="left" vertical="center"/>
    </xf>
    <xf numFmtId="0" fontId="17" fillId="5" borderId="41" xfId="0" applyFont="1" applyFill="1" applyBorder="1" applyAlignment="1">
      <alignment horizontal="left" vertical="center"/>
    </xf>
    <xf numFmtId="0" fontId="17" fillId="5" borderId="51" xfId="0" applyFont="1" applyFill="1" applyBorder="1" applyAlignment="1">
      <alignment vertical="center" wrapText="1"/>
    </xf>
    <xf numFmtId="0" fontId="17" fillId="5" borderId="8" xfId="0" applyFont="1" applyFill="1" applyBorder="1" applyAlignment="1">
      <alignment vertical="center" wrapText="1"/>
    </xf>
    <xf numFmtId="0" fontId="17" fillId="5" borderId="41" xfId="0" applyFont="1" applyFill="1" applyBorder="1" applyAlignment="1">
      <alignment vertical="center" wrapText="1"/>
    </xf>
    <xf numFmtId="0" fontId="0" fillId="5" borderId="1" xfId="0" applyFill="1" applyBorder="1" applyAlignment="1">
      <alignment horizontal="center" vertical="center"/>
    </xf>
    <xf numFmtId="0" fontId="17" fillId="5" borderId="46" xfId="0" applyFont="1" applyFill="1" applyBorder="1" applyAlignment="1">
      <alignment horizontal="left" vertical="center"/>
    </xf>
    <xf numFmtId="0" fontId="17" fillId="5" borderId="46" xfId="0" applyFont="1" applyFill="1" applyBorder="1" applyAlignment="1">
      <alignment vertical="center" wrapText="1"/>
    </xf>
    <xf numFmtId="0" fontId="17" fillId="5" borderId="3" xfId="0" applyFont="1" applyFill="1" applyBorder="1" applyAlignment="1">
      <alignment vertical="center" wrapText="1"/>
    </xf>
    <xf numFmtId="0" fontId="17" fillId="5" borderId="31" xfId="0" applyFont="1" applyFill="1" applyBorder="1" applyAlignment="1">
      <alignment horizontal="left" vertical="center" wrapText="1"/>
    </xf>
    <xf numFmtId="0" fontId="4" fillId="0" borderId="0" xfId="44" applyFont="1" applyFill="1" applyBorder="1" applyAlignment="1">
      <alignment horizontal="left" vertical="center"/>
    </xf>
    <xf numFmtId="0" fontId="4" fillId="0" borderId="0" xfId="44" applyFont="1" applyFill="1" applyAlignment="1">
      <alignment vertical="center" wrapText="1"/>
    </xf>
    <xf numFmtId="0" fontId="0" fillId="5" borderId="6" xfId="0" applyFill="1" applyBorder="1" applyAlignment="1">
      <alignment horizontal="center" vertical="center"/>
    </xf>
    <xf numFmtId="0" fontId="0" fillId="5" borderId="51" xfId="0" applyFill="1" applyBorder="1" applyAlignment="1">
      <alignment horizontal="left" vertical="center"/>
    </xf>
    <xf numFmtId="0" fontId="0" fillId="5" borderId="41" xfId="0" applyFill="1" applyBorder="1" applyAlignment="1">
      <alignment horizontal="left" vertical="center"/>
    </xf>
    <xf numFmtId="0" fontId="0" fillId="5" borderId="51" xfId="0" applyFill="1" applyBorder="1" applyAlignment="1">
      <alignment vertical="center"/>
    </xf>
    <xf numFmtId="0" fontId="0" fillId="5" borderId="8" xfId="0" applyFill="1" applyBorder="1" applyAlignment="1">
      <alignment vertical="center"/>
    </xf>
    <xf numFmtId="0" fontId="17" fillId="5" borderId="8" xfId="0" applyFont="1" applyFill="1" applyBorder="1" applyAlignment="1">
      <alignment vertical="center"/>
    </xf>
    <xf numFmtId="0" fontId="17" fillId="5" borderId="41" xfId="0" applyFont="1" applyFill="1" applyBorder="1" applyAlignment="1">
      <alignment vertical="center"/>
    </xf>
    <xf numFmtId="0" fontId="0" fillId="5" borderId="51" xfId="0" applyFill="1" applyBorder="1" applyAlignment="1">
      <alignment vertical="center" wrapText="1"/>
    </xf>
    <xf numFmtId="0" fontId="0" fillId="5" borderId="8" xfId="0" applyFill="1" applyBorder="1" applyAlignment="1">
      <alignment vertical="center" wrapText="1"/>
    </xf>
    <xf numFmtId="0" fontId="21" fillId="0" borderId="0" xfId="44" applyFont="1" applyFill="1" applyBorder="1" applyAlignment="1">
      <alignment horizontal="left" vertical="center"/>
    </xf>
    <xf numFmtId="0" fontId="17" fillId="5" borderId="45" xfId="0" applyFont="1" applyFill="1" applyBorder="1" applyAlignment="1">
      <alignment horizontal="left" vertical="center"/>
    </xf>
    <xf numFmtId="0" fontId="17" fillId="5" borderId="44" xfId="0" applyFont="1" applyFill="1" applyBorder="1" applyAlignment="1">
      <alignment horizontal="left" vertical="center"/>
    </xf>
    <xf numFmtId="0" fontId="17" fillId="5" borderId="72" xfId="0" applyFont="1" applyFill="1" applyBorder="1" applyAlignment="1">
      <alignment horizontal="left" vertical="center" shrinkToFit="1"/>
    </xf>
    <xf numFmtId="0" fontId="17" fillId="5" borderId="73" xfId="0" applyFont="1" applyFill="1" applyBorder="1" applyAlignment="1">
      <alignment horizontal="left" vertical="center" shrinkToFit="1"/>
    </xf>
    <xf numFmtId="0" fontId="17" fillId="5" borderId="73" xfId="0" applyFont="1" applyFill="1" applyBorder="1" applyAlignment="1">
      <alignment vertical="center"/>
    </xf>
    <xf numFmtId="0" fontId="17" fillId="5" borderId="74" xfId="0" applyFont="1" applyFill="1" applyBorder="1" applyAlignment="1">
      <alignment vertical="center"/>
    </xf>
    <xf numFmtId="0" fontId="17" fillId="5" borderId="75" xfId="0" applyFont="1" applyFill="1" applyBorder="1" applyAlignment="1">
      <alignment horizontal="left" vertical="center" wrapText="1" shrinkToFit="1"/>
    </xf>
    <xf numFmtId="0" fontId="17" fillId="5" borderId="76" xfId="0" applyFont="1" applyFill="1" applyBorder="1" applyAlignment="1">
      <alignment horizontal="left" vertical="center" wrapText="1" shrinkToFit="1"/>
    </xf>
    <xf numFmtId="0" fontId="17" fillId="5" borderId="73" xfId="0" applyFont="1" applyFill="1" applyBorder="1" applyAlignment="1">
      <alignment horizontal="left" vertical="center"/>
    </xf>
    <xf numFmtId="0" fontId="17" fillId="5" borderId="73" xfId="0" applyFont="1" applyFill="1" applyBorder="1" applyAlignment="1">
      <alignment horizontal="left" vertical="center" wrapText="1"/>
    </xf>
    <xf numFmtId="0" fontId="17" fillId="5" borderId="75" xfId="0" applyFont="1" applyFill="1" applyBorder="1" applyAlignment="1">
      <alignment vertical="center"/>
    </xf>
    <xf numFmtId="0" fontId="17" fillId="5" borderId="75" xfId="0" applyFont="1" applyFill="1" applyBorder="1" applyAlignment="1">
      <alignment horizontal="left" vertical="center" wrapText="1"/>
    </xf>
    <xf numFmtId="0" fontId="17" fillId="5" borderId="77" xfId="0" applyFont="1" applyFill="1" applyBorder="1" applyAlignment="1">
      <alignment vertical="center" wrapText="1"/>
    </xf>
    <xf numFmtId="0" fontId="4" fillId="0" borderId="0" xfId="44" applyAlignment="1">
      <alignment horizontal="center" vertical="center"/>
    </xf>
    <xf numFmtId="0" fontId="0" fillId="5" borderId="31" xfId="0" applyFill="1" applyBorder="1" applyAlignment="1">
      <alignment horizontal="center" vertical="center"/>
    </xf>
    <xf numFmtId="0" fontId="0" fillId="5" borderId="0" xfId="0" applyFill="1" applyAlignment="1">
      <alignment horizontal="center" vertical="center"/>
    </xf>
    <xf numFmtId="0" fontId="0" fillId="5" borderId="57" xfId="0" applyFill="1" applyBorder="1" applyAlignment="1">
      <alignment horizontal="center" vertical="center"/>
    </xf>
    <xf numFmtId="0" fontId="0" fillId="5" borderId="74" xfId="0" applyFill="1" applyBorder="1" applyAlignment="1">
      <alignment horizontal="center" vertical="center"/>
    </xf>
    <xf numFmtId="0" fontId="17" fillId="5" borderId="78"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79" xfId="0" applyFill="1" applyBorder="1" applyAlignment="1">
      <alignment horizontal="center" vertical="center"/>
    </xf>
    <xf numFmtId="0" fontId="0" fillId="5" borderId="58" xfId="0" applyFill="1" applyBorder="1" applyAlignment="1">
      <alignment horizontal="center" vertical="center"/>
    </xf>
    <xf numFmtId="0" fontId="17" fillId="5" borderId="47" xfId="0" applyFont="1" applyFill="1" applyBorder="1" applyAlignment="1">
      <alignment vertical="center"/>
    </xf>
    <xf numFmtId="0" fontId="17" fillId="5" borderId="25" xfId="0" applyFont="1" applyFill="1" applyBorder="1" applyAlignment="1">
      <alignment vertical="center"/>
    </xf>
    <xf numFmtId="0" fontId="17" fillId="5" borderId="65" xfId="0" applyFont="1" applyFill="1" applyBorder="1" applyAlignment="1">
      <alignment vertical="center"/>
    </xf>
    <xf numFmtId="0" fontId="17" fillId="5" borderId="80" xfId="0" applyFont="1" applyFill="1" applyBorder="1" applyAlignment="1">
      <alignment vertical="center"/>
    </xf>
    <xf numFmtId="0" fontId="17" fillId="5" borderId="78" xfId="0" applyFont="1" applyFill="1" applyBorder="1" applyAlignment="1">
      <alignment horizontal="left" vertical="center"/>
    </xf>
    <xf numFmtId="0" fontId="17" fillId="5" borderId="59" xfId="0" applyFont="1" applyFill="1" applyBorder="1" applyAlignment="1">
      <alignment horizontal="left" vertical="center"/>
    </xf>
    <xf numFmtId="0" fontId="17" fillId="5" borderId="78" xfId="0" applyFont="1" applyFill="1" applyBorder="1" applyAlignment="1">
      <alignment vertical="center"/>
    </xf>
    <xf numFmtId="0" fontId="17" fillId="5" borderId="60" xfId="0" applyFont="1" applyFill="1" applyBorder="1" applyAlignment="1">
      <alignment vertical="center"/>
    </xf>
    <xf numFmtId="0" fontId="17" fillId="5" borderId="47" xfId="0" applyFont="1" applyFill="1" applyBorder="1" applyAlignment="1">
      <alignment vertical="center" wrapText="1"/>
    </xf>
    <xf numFmtId="0" fontId="17" fillId="5" borderId="25" xfId="0" applyFont="1" applyFill="1" applyBorder="1" applyAlignment="1">
      <alignment vertical="center" wrapText="1"/>
    </xf>
    <xf numFmtId="0" fontId="0" fillId="5" borderId="65" xfId="0" applyFill="1" applyBorder="1" applyAlignment="1">
      <alignment vertical="center"/>
    </xf>
    <xf numFmtId="0" fontId="0" fillId="5" borderId="80" xfId="0" applyFill="1" applyBorder="1" applyAlignment="1">
      <alignment vertical="center"/>
    </xf>
    <xf numFmtId="0" fontId="17" fillId="5" borderId="65" xfId="0" applyFont="1" applyFill="1" applyBorder="1" applyAlignment="1">
      <alignment horizontal="left" vertical="center" wrapText="1"/>
    </xf>
    <xf numFmtId="0" fontId="17" fillId="5" borderId="80" xfId="0" applyFont="1" applyFill="1" applyBorder="1" applyAlignment="1">
      <alignment horizontal="left" vertical="center" wrapText="1"/>
    </xf>
    <xf numFmtId="0" fontId="0" fillId="5" borderId="80" xfId="0" applyFill="1" applyBorder="1" applyAlignment="1">
      <alignment horizontal="center" vertical="center"/>
    </xf>
    <xf numFmtId="0" fontId="0" fillId="5" borderId="78" xfId="0" applyFill="1" applyBorder="1" applyAlignment="1">
      <alignment horizontal="center" vertical="center"/>
    </xf>
    <xf numFmtId="0" fontId="0" fillId="5" borderId="60" xfId="0" applyFill="1" applyBorder="1" applyAlignment="1">
      <alignment horizontal="center" vertical="center"/>
    </xf>
    <xf numFmtId="0" fontId="0" fillId="5" borderId="25" xfId="0" applyFill="1" applyBorder="1" applyAlignment="1">
      <alignment horizontal="center" vertical="center"/>
    </xf>
    <xf numFmtId="0" fontId="0" fillId="5" borderId="65" xfId="0" applyFill="1" applyBorder="1" applyAlignment="1">
      <alignment horizontal="center" vertical="center"/>
    </xf>
    <xf numFmtId="0" fontId="17" fillId="5" borderId="59" xfId="0" applyFont="1" applyFill="1" applyBorder="1" applyAlignment="1">
      <alignment vertical="center"/>
    </xf>
    <xf numFmtId="0" fontId="17" fillId="5" borderId="80" xfId="0" applyFont="1" applyFill="1" applyBorder="1" applyAlignment="1">
      <alignment horizontal="left" vertical="center"/>
    </xf>
    <xf numFmtId="0" fontId="0" fillId="5" borderId="65" xfId="0" applyFill="1" applyBorder="1" applyAlignment="1">
      <alignment horizontal="left" vertical="center"/>
    </xf>
    <xf numFmtId="0" fontId="0" fillId="5" borderId="80" xfId="0" applyFill="1" applyBorder="1" applyAlignment="1">
      <alignment horizontal="left" vertical="center"/>
    </xf>
    <xf numFmtId="0" fontId="17" fillId="5" borderId="60" xfId="0" applyFont="1" applyFill="1" applyBorder="1" applyAlignment="1">
      <alignment horizontal="left" vertical="center"/>
    </xf>
    <xf numFmtId="0" fontId="0" fillId="5" borderId="78" xfId="0" applyFill="1" applyBorder="1" applyAlignment="1">
      <alignment horizontal="left" vertical="center"/>
    </xf>
    <xf numFmtId="0" fontId="17" fillId="0" borderId="52" xfId="44" applyFont="1" applyFill="1" applyBorder="1" applyAlignment="1">
      <alignment horizontal="center" vertical="center"/>
    </xf>
    <xf numFmtId="0" fontId="17" fillId="0" borderId="81" xfId="44" applyFont="1" applyFill="1" applyBorder="1" applyAlignment="1">
      <alignment horizontal="center" vertical="center"/>
    </xf>
    <xf numFmtId="0" fontId="0" fillId="5" borderId="68" xfId="0" applyFill="1" applyBorder="1" applyAlignment="1">
      <alignment horizontal="left" vertical="center"/>
    </xf>
    <xf numFmtId="0" fontId="0" fillId="5" borderId="82" xfId="0" applyFill="1" applyBorder="1" applyAlignment="1">
      <alignment vertical="center"/>
    </xf>
    <xf numFmtId="0" fontId="0" fillId="5" borderId="82" xfId="0" applyFill="1" applyBorder="1" applyAlignment="1">
      <alignment horizontal="left" vertical="center"/>
    </xf>
    <xf numFmtId="0" fontId="17" fillId="5" borderId="83" xfId="0" applyFont="1" applyFill="1" applyBorder="1" applyAlignment="1">
      <alignment vertical="center"/>
    </xf>
    <xf numFmtId="0" fontId="17" fillId="5" borderId="70" xfId="0" applyFont="1" applyFill="1" applyBorder="1" applyAlignment="1">
      <alignment vertical="center"/>
    </xf>
    <xf numFmtId="0" fontId="17" fillId="5" borderId="82" xfId="0" applyFont="1" applyFill="1" applyBorder="1" applyAlignment="1">
      <alignment horizontal="left" vertical="center"/>
    </xf>
    <xf numFmtId="0" fontId="0" fillId="5" borderId="83" xfId="0" applyFill="1" applyBorder="1" applyAlignment="1">
      <alignment horizontal="left" vertical="center"/>
    </xf>
    <xf numFmtId="0" fontId="17" fillId="5" borderId="69" xfId="0" applyFont="1" applyFill="1" applyBorder="1" applyAlignment="1">
      <alignment horizontal="left" vertical="center"/>
    </xf>
    <xf numFmtId="0" fontId="17" fillId="0" borderId="0" xfId="44" applyFont="1" applyFill="1" applyAlignment="1">
      <alignment vertical="top"/>
    </xf>
    <xf numFmtId="0" fontId="17" fillId="5" borderId="84" xfId="0" applyFont="1" applyFill="1" applyBorder="1" applyAlignment="1">
      <alignment horizontal="center" vertical="center"/>
    </xf>
    <xf numFmtId="0" fontId="17" fillId="5" borderId="85" xfId="0" applyFont="1" applyFill="1" applyBorder="1" applyAlignment="1">
      <alignment horizontal="center" vertical="center"/>
    </xf>
    <xf numFmtId="0" fontId="0" fillId="5" borderId="46" xfId="0" applyFill="1" applyBorder="1" applyAlignment="1">
      <alignment horizontal="center" vertical="center"/>
    </xf>
    <xf numFmtId="0" fontId="17" fillId="5" borderId="3" xfId="0" applyFont="1" applyFill="1" applyBorder="1" applyAlignment="1">
      <alignment vertical="top"/>
    </xf>
    <xf numFmtId="0" fontId="17" fillId="5" borderId="0" xfId="0" applyFont="1" applyFill="1" applyAlignment="1">
      <alignment vertical="top"/>
    </xf>
    <xf numFmtId="0" fontId="17" fillId="5" borderId="25" xfId="0" applyFont="1" applyFill="1" applyBorder="1" applyAlignment="1">
      <alignment vertical="top"/>
    </xf>
    <xf numFmtId="0" fontId="17" fillId="5" borderId="86" xfId="0" applyFont="1" applyFill="1" applyBorder="1" applyAlignment="1">
      <alignment horizontal="center" vertical="center"/>
    </xf>
    <xf numFmtId="0" fontId="17" fillId="5" borderId="87" xfId="0" applyFont="1" applyFill="1" applyBorder="1" applyAlignment="1">
      <alignment horizontal="center" vertical="center"/>
    </xf>
    <xf numFmtId="0" fontId="17" fillId="5" borderId="0" xfId="0" applyFont="1" applyFill="1" applyAlignment="1">
      <alignment vertical="center"/>
    </xf>
    <xf numFmtId="0" fontId="17" fillId="5" borderId="88" xfId="0" applyFont="1" applyFill="1" applyBorder="1" applyAlignment="1">
      <alignment horizontal="center" vertical="center"/>
    </xf>
    <xf numFmtId="0" fontId="17" fillId="5" borderId="89" xfId="0" applyFont="1" applyFill="1" applyBorder="1" applyAlignment="1">
      <alignment horizontal="center" vertical="center"/>
    </xf>
    <xf numFmtId="0" fontId="17" fillId="5" borderId="51" xfId="0" applyFont="1" applyFill="1" applyBorder="1" applyAlignment="1">
      <alignment vertical="top"/>
    </xf>
    <xf numFmtId="0" fontId="17" fillId="5" borderId="8" xfId="0" applyFont="1" applyFill="1" applyBorder="1" applyAlignment="1">
      <alignment vertical="top"/>
    </xf>
    <xf numFmtId="0" fontId="17" fillId="5" borderId="41" xfId="0" applyFont="1" applyFill="1" applyBorder="1" applyAlignment="1">
      <alignment vertical="top"/>
    </xf>
    <xf numFmtId="0" fontId="17" fillId="5" borderId="31" xfId="0" applyFont="1" applyFill="1" applyBorder="1" applyAlignment="1">
      <alignment vertical="top"/>
    </xf>
    <xf numFmtId="0" fontId="24" fillId="0" borderId="0" xfId="46" applyFont="1" applyAlignment="1">
      <alignment horizontal="center" vertical="center"/>
    </xf>
    <xf numFmtId="0" fontId="4" fillId="0" borderId="0" xfId="46" applyFont="1" applyAlignment="1">
      <alignment vertical="center"/>
    </xf>
    <xf numFmtId="0" fontId="4" fillId="0" borderId="90" xfId="46" applyFont="1" applyBorder="1" applyAlignment="1">
      <alignment horizontal="center" vertical="center"/>
    </xf>
    <xf numFmtId="0" fontId="4" fillId="0" borderId="91" xfId="46" applyFont="1" applyBorder="1" applyAlignment="1">
      <alignment horizontal="left" vertical="center"/>
    </xf>
    <xf numFmtId="0" fontId="4" fillId="0" borderId="92" xfId="46" applyFont="1" applyBorder="1" applyAlignment="1">
      <alignment horizontal="left" vertical="center"/>
    </xf>
    <xf numFmtId="0" fontId="4" fillId="0" borderId="93" xfId="46" applyFont="1" applyBorder="1" applyAlignment="1">
      <alignment horizontal="left" vertical="center"/>
    </xf>
    <xf numFmtId="0" fontId="4" fillId="0" borderId="94" xfId="46" applyFont="1" applyBorder="1" applyAlignment="1">
      <alignment horizontal="left" vertical="center"/>
    </xf>
    <xf numFmtId="0" fontId="25" fillId="0" borderId="0" xfId="46" applyFont="1" applyBorder="1" applyAlignment="1">
      <alignment horizontal="left" vertical="center"/>
    </xf>
    <xf numFmtId="0" fontId="4" fillId="0" borderId="90" xfId="46" applyFont="1" applyBorder="1" applyAlignment="1">
      <alignment horizontal="right" vertical="center"/>
    </xf>
    <xf numFmtId="0" fontId="4" fillId="0" borderId="95" xfId="46" applyFont="1" applyBorder="1" applyAlignment="1">
      <alignment horizontal="right" vertical="center"/>
    </xf>
    <xf numFmtId="0" fontId="4" fillId="0" borderId="93" xfId="46" applyFont="1" applyBorder="1" applyAlignment="1">
      <alignment horizontal="right" vertical="center"/>
    </xf>
    <xf numFmtId="0" fontId="4" fillId="0" borderId="95" xfId="46" applyFont="1" applyBorder="1" applyAlignment="1">
      <alignment horizontal="center" vertical="center"/>
    </xf>
    <xf numFmtId="0" fontId="4" fillId="0" borderId="93" xfId="46" applyFont="1" applyBorder="1" applyAlignment="1">
      <alignment horizontal="center" vertical="center"/>
    </xf>
    <xf numFmtId="0" fontId="4" fillId="0" borderId="96" xfId="46" applyFont="1" applyBorder="1" applyAlignment="1">
      <alignment horizontal="center" vertical="center"/>
    </xf>
    <xf numFmtId="0" fontId="4" fillId="0" borderId="97" xfId="46" applyFont="1" applyBorder="1" applyAlignment="1">
      <alignment horizontal="center" vertical="center"/>
    </xf>
    <xf numFmtId="0" fontId="4" fillId="0" borderId="98" xfId="46" applyFont="1" applyBorder="1" applyAlignment="1">
      <alignment horizontal="center" vertical="center"/>
    </xf>
    <xf numFmtId="0" fontId="18" fillId="0" borderId="0" xfId="0" applyFont="1" applyAlignment="1">
      <alignment horizontal="left" vertical="center"/>
    </xf>
    <xf numFmtId="0" fontId="20" fillId="0" borderId="0" xfId="51" applyFont="1" applyAlignment="1">
      <alignment horizontal="center" vertical="center" wrapText="1"/>
    </xf>
    <xf numFmtId="0" fontId="18" fillId="0" borderId="0" xfId="38" applyFont="1" applyFill="1" applyAlignment="1">
      <alignment vertical="center"/>
    </xf>
    <xf numFmtId="0" fontId="17" fillId="0" borderId="42" xfId="0" applyFont="1" applyBorder="1" applyAlignment="1">
      <alignment horizontal="center" vertical="center"/>
    </xf>
    <xf numFmtId="0" fontId="17" fillId="0" borderId="46" xfId="52" applyFont="1" applyBorder="1" applyAlignment="1">
      <alignment horizontal="left" vertical="center"/>
    </xf>
    <xf numFmtId="0" fontId="17" fillId="0" borderId="3" xfId="31" applyFont="1" applyFill="1" applyBorder="1" applyAlignment="1">
      <alignment horizontal="left" vertical="center"/>
    </xf>
    <xf numFmtId="0" fontId="17" fillId="0" borderId="3" xfId="51" applyFont="1" applyBorder="1" applyAlignment="1">
      <alignment vertical="center"/>
    </xf>
    <xf numFmtId="0" fontId="17" fillId="0" borderId="31" xfId="51" applyFont="1" applyBorder="1" applyAlignment="1">
      <alignment vertical="center"/>
    </xf>
    <xf numFmtId="0" fontId="17" fillId="0" borderId="25" xfId="31" applyFont="1" applyFill="1" applyBorder="1" applyAlignment="1">
      <alignment horizontal="left" vertical="center"/>
    </xf>
    <xf numFmtId="0" fontId="17" fillId="0" borderId="31" xfId="52" applyFont="1" applyBorder="1" applyAlignment="1">
      <alignment horizontal="left" vertical="center"/>
    </xf>
    <xf numFmtId="0" fontId="4" fillId="0" borderId="0" xfId="51"/>
    <xf numFmtId="0" fontId="17" fillId="0" borderId="47" xfId="31" applyFont="1" applyFill="1" applyBorder="1" applyAlignment="1">
      <alignment horizontal="left" vertical="center"/>
    </xf>
    <xf numFmtId="0" fontId="20" fillId="0" borderId="25" xfId="50" applyFont="1" applyBorder="1" applyAlignment="1">
      <alignment horizontal="center" vertical="center" wrapText="1"/>
    </xf>
    <xf numFmtId="0" fontId="18" fillId="0" borderId="47" xfId="52" applyFont="1" applyBorder="1" applyAlignment="1">
      <alignment vertical="center"/>
    </xf>
    <xf numFmtId="0" fontId="17" fillId="0" borderId="32" xfId="52" applyFont="1" applyBorder="1" applyAlignment="1">
      <alignment vertical="center"/>
    </xf>
    <xf numFmtId="0" fontId="17" fillId="0" borderId="42" xfId="42" applyFont="1" applyBorder="1" applyAlignment="1">
      <alignment vertical="center"/>
    </xf>
    <xf numFmtId="0" fontId="20" fillId="0" borderId="3" xfId="50" applyFont="1" applyBorder="1" applyAlignment="1">
      <alignment vertical="center"/>
    </xf>
    <xf numFmtId="0" fontId="26" fillId="0" borderId="47" xfId="51" applyFont="1" applyBorder="1" applyAlignment="1">
      <alignment horizontal="center" vertical="center"/>
    </xf>
    <xf numFmtId="0" fontId="26" fillId="0" borderId="0" xfId="51" applyFont="1" applyAlignment="1">
      <alignment horizontal="center" vertical="center"/>
    </xf>
    <xf numFmtId="0" fontId="20" fillId="0" borderId="0" xfId="51" applyFont="1" applyAlignment="1">
      <alignment horizontal="center" vertical="center"/>
    </xf>
    <xf numFmtId="0" fontId="17" fillId="0" borderId="6" xfId="31" applyFont="1" applyFill="1" applyBorder="1" applyAlignment="1">
      <alignment horizontal="left" vertical="center"/>
    </xf>
    <xf numFmtId="0" fontId="17" fillId="0" borderId="51" xfId="44" applyFont="1" applyFill="1" applyBorder="1" applyAlignment="1">
      <alignment horizontal="left" vertical="center"/>
    </xf>
    <xf numFmtId="0" fontId="17" fillId="0" borderId="41" xfId="44" applyFont="1" applyFill="1" applyBorder="1" applyAlignment="1">
      <alignment horizontal="left" vertical="center"/>
    </xf>
    <xf numFmtId="0" fontId="17" fillId="0" borderId="8" xfId="44" applyFont="1" applyFill="1" applyBorder="1" applyAlignment="1">
      <alignment horizontal="left" vertical="center"/>
    </xf>
    <xf numFmtId="0" fontId="17" fillId="0" borderId="8" xfId="31" applyFont="1" applyFill="1" applyBorder="1" applyAlignment="1">
      <alignment vertical="center"/>
    </xf>
    <xf numFmtId="0" fontId="4" fillId="0" borderId="0" xfId="37" applyFont="1" applyFill="1">
      <alignment vertical="center"/>
    </xf>
    <xf numFmtId="0" fontId="27" fillId="0" borderId="1" xfId="37" applyFont="1" applyFill="1" applyBorder="1" applyAlignment="1">
      <alignment horizontal="center" vertical="center"/>
    </xf>
    <xf numFmtId="0" fontId="28" fillId="0" borderId="0" xfId="44" applyFont="1" applyAlignment="1">
      <alignment horizontal="center" vertical="center"/>
    </xf>
    <xf numFmtId="0" fontId="27" fillId="0" borderId="32" xfId="37" applyFont="1" applyFill="1" applyBorder="1" applyAlignment="1">
      <alignment horizontal="center" vertical="center"/>
    </xf>
    <xf numFmtId="0" fontId="4" fillId="0" borderId="42" xfId="37" applyFont="1" applyFill="1" applyBorder="1" applyAlignment="1">
      <alignment horizontal="center" vertical="center"/>
    </xf>
    <xf numFmtId="0" fontId="4" fillId="0" borderId="42" xfId="37" applyFont="1" applyFill="1" applyBorder="1" applyAlignment="1">
      <alignment horizontal="left" vertical="center"/>
    </xf>
    <xf numFmtId="0" fontId="4" fillId="0" borderId="1" xfId="37" applyFont="1" applyFill="1" applyBorder="1" applyAlignment="1">
      <alignment horizontal="left" vertical="center"/>
    </xf>
    <xf numFmtId="0" fontId="4" fillId="0" borderId="46" xfId="37" applyFont="1" applyFill="1" applyBorder="1" applyAlignment="1">
      <alignment horizontal="left" vertical="center" wrapText="1"/>
    </xf>
    <xf numFmtId="0" fontId="4" fillId="0" borderId="3" xfId="37" applyFont="1" applyFill="1" applyBorder="1" applyAlignment="1">
      <alignment horizontal="left" vertical="center" wrapText="1"/>
    </xf>
    <xf numFmtId="0" fontId="4" fillId="0" borderId="31" xfId="37" applyFont="1" applyFill="1" applyBorder="1" applyAlignment="1">
      <alignment horizontal="left" vertical="center" wrapText="1"/>
    </xf>
    <xf numFmtId="0" fontId="4" fillId="0" borderId="32" xfId="26" applyFont="1" applyFill="1" applyBorder="1" applyAlignment="1">
      <alignment horizontal="left" vertical="center"/>
    </xf>
    <xf numFmtId="0" fontId="4" fillId="0" borderId="47" xfId="37" applyFont="1" applyFill="1" applyBorder="1" applyAlignment="1">
      <alignment horizontal="left" vertical="center" wrapText="1"/>
    </xf>
    <xf numFmtId="0" fontId="4" fillId="0" borderId="0" xfId="37" applyFont="1" applyFill="1" applyBorder="1" applyAlignment="1">
      <alignment horizontal="left" vertical="center" wrapText="1"/>
    </xf>
    <xf numFmtId="0" fontId="4" fillId="0" borderId="25" xfId="37" applyFont="1" applyFill="1" applyBorder="1" applyAlignment="1">
      <alignment horizontal="left" vertical="center" wrapText="1"/>
    </xf>
    <xf numFmtId="0" fontId="4" fillId="0" borderId="46" xfId="37" applyBorder="1" applyAlignment="1">
      <alignment horizontal="right" vertical="center"/>
    </xf>
    <xf numFmtId="0" fontId="4" fillId="0" borderId="31" xfId="37" applyBorder="1" applyAlignment="1">
      <alignment horizontal="right" vertical="center"/>
    </xf>
    <xf numFmtId="0" fontId="4" fillId="0" borderId="1" xfId="44" applyFont="1" applyFill="1" applyBorder="1" applyAlignment="1">
      <alignment horizontal="center" vertical="center"/>
    </xf>
    <xf numFmtId="0" fontId="27" fillId="0" borderId="0" xfId="37" applyFont="1" applyFill="1" applyAlignment="1">
      <alignment horizontal="left" vertical="center" wrapText="1"/>
    </xf>
    <xf numFmtId="0" fontId="4" fillId="0" borderId="32" xfId="37" applyFont="1" applyFill="1" applyBorder="1" applyAlignment="1">
      <alignment horizontal="center" vertical="center"/>
    </xf>
    <xf numFmtId="0" fontId="4" fillId="0" borderId="0" xfId="37" applyFont="1" applyFill="1" applyBorder="1">
      <alignment vertical="center"/>
    </xf>
    <xf numFmtId="0" fontId="4" fillId="0" borderId="0" xfId="37" applyFont="1" applyFill="1" applyBorder="1" applyAlignment="1">
      <alignment horizontal="right" vertical="center"/>
    </xf>
    <xf numFmtId="0" fontId="4" fillId="0" borderId="6" xfId="44" applyFont="1" applyFill="1" applyBorder="1" applyAlignment="1">
      <alignment horizontal="center" vertical="center"/>
    </xf>
    <xf numFmtId="0" fontId="4" fillId="0" borderId="6" xfId="37" applyFont="1" applyFill="1" applyBorder="1" applyAlignment="1">
      <alignment horizontal="left" vertical="center"/>
    </xf>
    <xf numFmtId="0" fontId="4" fillId="0" borderId="0" xfId="44" applyFont="1" applyFill="1" applyBorder="1" applyAlignment="1">
      <alignment vertical="center"/>
    </xf>
    <xf numFmtId="0" fontId="4" fillId="0" borderId="32" xfId="37" applyFont="1" applyFill="1" applyBorder="1">
      <alignment vertical="center"/>
    </xf>
    <xf numFmtId="0" fontId="27" fillId="0" borderId="6" xfId="37" applyFont="1" applyFill="1" applyBorder="1" applyAlignment="1">
      <alignment horizontal="center" vertical="center"/>
    </xf>
    <xf numFmtId="0" fontId="4" fillId="0" borderId="41" xfId="37" applyBorder="1" applyAlignment="1">
      <alignment horizontal="left" vertical="center" wrapText="1"/>
    </xf>
    <xf numFmtId="0" fontId="4" fillId="0" borderId="46" xfId="44" applyBorder="1" applyAlignment="1">
      <alignment horizontal="center" vertical="center"/>
    </xf>
    <xf numFmtId="0" fontId="4" fillId="0" borderId="31" xfId="44" applyBorder="1" applyAlignment="1">
      <alignment horizontal="center" vertical="center"/>
    </xf>
    <xf numFmtId="0" fontId="4" fillId="0" borderId="47" xfId="37" applyBorder="1" applyAlignment="1">
      <alignment horizontal="center" vertical="center"/>
    </xf>
    <xf numFmtId="0" fontId="4" fillId="0" borderId="25" xfId="44" applyBorder="1" applyAlignment="1">
      <alignment horizontal="center" vertical="center"/>
    </xf>
    <xf numFmtId="0" fontId="4" fillId="0" borderId="51" xfId="37" applyBorder="1" applyAlignment="1">
      <alignment horizontal="center" vertical="center"/>
    </xf>
    <xf numFmtId="0" fontId="4" fillId="0" borderId="41" xfId="37" applyBorder="1" applyAlignment="1">
      <alignment horizontal="center" vertical="center"/>
    </xf>
    <xf numFmtId="0" fontId="4" fillId="0" borderId="6" xfId="37" applyFont="1" applyFill="1" applyBorder="1">
      <alignment vertical="center"/>
    </xf>
    <xf numFmtId="0" fontId="27" fillId="0" borderId="0" xfId="37" applyFont="1" applyFill="1" applyAlignment="1">
      <alignment horizontal="right" vertical="center"/>
    </xf>
    <xf numFmtId="0" fontId="4" fillId="0" borderId="0" xfId="37" applyFont="1" applyFill="1" applyAlignment="1">
      <alignment horizontal="right" vertical="center"/>
    </xf>
    <xf numFmtId="0" fontId="0" fillId="0" borderId="0" xfId="0">
      <alignment vertical="center"/>
    </xf>
    <xf numFmtId="0" fontId="0" fillId="0" borderId="0" xfId="0" applyAlignment="1">
      <alignment horizontal="center"/>
    </xf>
    <xf numFmtId="0" fontId="26" fillId="0" borderId="0" xfId="0" applyFont="1" applyBorder="1" applyAlignment="1">
      <alignment horizontal="center" vertical="center"/>
    </xf>
    <xf numFmtId="0" fontId="17" fillId="0" borderId="0" xfId="44" applyFont="1" applyFill="1" applyBorder="1" applyAlignment="1">
      <alignment vertical="center"/>
    </xf>
    <xf numFmtId="0" fontId="17" fillId="0" borderId="8" xfId="44" applyFont="1" applyFill="1" applyBorder="1" applyAlignment="1">
      <alignment horizontal="center" vertical="center"/>
    </xf>
    <xf numFmtId="0" fontId="17" fillId="0" borderId="3" xfId="31" applyFont="1" applyFill="1" applyBorder="1" applyAlignment="1">
      <alignment horizontal="center" vertical="center"/>
    </xf>
    <xf numFmtId="0" fontId="17" fillId="0" borderId="42" xfId="51" applyFont="1" applyBorder="1" applyAlignment="1">
      <alignment horizontal="center" vertical="center" wrapText="1"/>
    </xf>
    <xf numFmtId="0" fontId="20" fillId="0" borderId="25" xfId="51" applyFont="1" applyBorder="1" applyAlignment="1">
      <alignment horizontal="center" vertical="center"/>
    </xf>
    <xf numFmtId="0" fontId="20" fillId="0" borderId="0" xfId="51" applyFont="1" applyAlignment="1">
      <alignment horizontal="left" vertical="center" wrapText="1"/>
    </xf>
    <xf numFmtId="0" fontId="20" fillId="0" borderId="25" xfId="51" applyFont="1" applyBorder="1" applyAlignment="1">
      <alignment horizontal="left" vertical="center"/>
    </xf>
    <xf numFmtId="0" fontId="17" fillId="0" borderId="47" xfId="52" applyFont="1" applyBorder="1" applyAlignment="1">
      <alignment vertical="center"/>
    </xf>
    <xf numFmtId="0" fontId="17" fillId="0" borderId="31" xfId="51" applyFont="1" applyBorder="1" applyAlignment="1">
      <alignment horizontal="center" vertical="center" wrapText="1"/>
    </xf>
    <xf numFmtId="0" fontId="29" fillId="0" borderId="0" xfId="51" applyFont="1" applyAlignment="1">
      <alignment vertical="center"/>
    </xf>
    <xf numFmtId="0" fontId="20" fillId="0" borderId="41" xfId="51" applyFont="1" applyBorder="1" applyAlignment="1">
      <alignment horizontal="left" vertical="center"/>
    </xf>
    <xf numFmtId="0" fontId="17" fillId="0" borderId="41" xfId="51" applyFont="1" applyBorder="1" applyAlignment="1">
      <alignment vertical="center"/>
    </xf>
    <xf numFmtId="0" fontId="30" fillId="0" borderId="0" xfId="51" applyFont="1" applyAlignment="1">
      <alignment vertical="center"/>
    </xf>
    <xf numFmtId="0" fontId="17" fillId="0" borderId="42" xfId="31" applyFont="1" applyFill="1" applyBorder="1" applyAlignment="1">
      <alignment horizontal="centerContinuous" vertical="center"/>
    </xf>
    <xf numFmtId="0" fontId="18" fillId="0" borderId="46" xfId="44" applyFont="1" applyFill="1" applyBorder="1" applyAlignment="1">
      <alignment horizontal="left" vertical="center"/>
    </xf>
    <xf numFmtId="0" fontId="18" fillId="0" borderId="3" xfId="31" applyFont="1" applyFill="1" applyBorder="1" applyAlignment="1">
      <alignment horizontal="left" vertical="center"/>
    </xf>
    <xf numFmtId="0" fontId="18" fillId="0" borderId="31" xfId="44" applyFont="1" applyFill="1" applyBorder="1" applyAlignment="1">
      <alignment horizontal="left" vertical="center"/>
    </xf>
    <xf numFmtId="0" fontId="18" fillId="0" borderId="47" xfId="31" applyFont="1" applyFill="1" applyBorder="1" applyAlignment="1">
      <alignment horizontal="left" vertical="center"/>
    </xf>
    <xf numFmtId="49" fontId="18" fillId="0" borderId="0" xfId="31" applyNumberFormat="1" applyFont="1" applyFill="1" applyBorder="1" applyAlignment="1">
      <alignment horizontal="left" vertical="center"/>
    </xf>
    <xf numFmtId="0" fontId="18" fillId="0" borderId="0" xfId="44" applyFont="1" applyFill="1" applyBorder="1" applyAlignment="1">
      <alignment horizontal="left" vertical="center"/>
    </xf>
    <xf numFmtId="49" fontId="17" fillId="0" borderId="0" xfId="31" applyNumberFormat="1" applyFont="1" applyFill="1" applyBorder="1" applyAlignment="1">
      <alignment horizontal="left" vertical="center"/>
    </xf>
    <xf numFmtId="49" fontId="18" fillId="0" borderId="25" xfId="31" applyNumberFormat="1" applyFont="1" applyFill="1" applyBorder="1" applyAlignment="1">
      <alignment horizontal="left" vertical="center"/>
    </xf>
    <xf numFmtId="0" fontId="20" fillId="0" borderId="0" xfId="38" applyFont="1" applyFill="1" applyAlignment="1">
      <alignment horizontal="left" vertical="center"/>
    </xf>
    <xf numFmtId="0" fontId="18" fillId="0" borderId="1" xfId="31" applyFont="1" applyFill="1" applyBorder="1" applyAlignment="1">
      <alignment vertical="center"/>
    </xf>
    <xf numFmtId="0" fontId="18" fillId="0" borderId="0" xfId="44" applyFont="1" applyFill="1" applyBorder="1" applyAlignment="1">
      <alignment vertical="center"/>
    </xf>
    <xf numFmtId="0" fontId="18" fillId="0" borderId="0" xfId="38" applyFont="1" applyFill="1" applyBorder="1" applyAlignment="1">
      <alignment horizontal="center" vertical="center"/>
    </xf>
    <xf numFmtId="0" fontId="18" fillId="0" borderId="25" xfId="31" applyFont="1" applyFill="1" applyBorder="1" applyAlignment="1">
      <alignment horizontal="left" vertical="center"/>
    </xf>
    <xf numFmtId="0" fontId="18" fillId="0" borderId="32" xfId="31" applyFont="1" applyFill="1" applyBorder="1" applyAlignment="1">
      <alignment vertical="center"/>
    </xf>
    <xf numFmtId="0" fontId="31" fillId="0" borderId="0" xfId="31" applyFont="1" applyFill="1" applyBorder="1" applyAlignment="1">
      <alignment horizontal="left" vertical="center"/>
    </xf>
    <xf numFmtId="0" fontId="31" fillId="0" borderId="42" xfId="31" applyFont="1" applyFill="1" applyBorder="1" applyAlignment="1">
      <alignment horizontal="center" vertical="center"/>
    </xf>
    <xf numFmtId="0" fontId="18" fillId="0" borderId="0" xfId="38" applyFont="1" applyFill="1" applyBorder="1" applyAlignment="1">
      <alignment vertical="center" wrapText="1"/>
    </xf>
    <xf numFmtId="0" fontId="18" fillId="0" borderId="1" xfId="38" applyFont="1" applyFill="1" applyBorder="1" applyAlignment="1">
      <alignment horizontal="center" vertical="center"/>
    </xf>
    <xf numFmtId="0" fontId="18" fillId="0" borderId="32" xfId="38" applyFont="1" applyFill="1" applyBorder="1" applyAlignment="1">
      <alignment horizontal="center" vertical="center"/>
    </xf>
    <xf numFmtId="0" fontId="18" fillId="0" borderId="32" xfId="31" applyFont="1" applyFill="1" applyBorder="1" applyAlignment="1">
      <alignment vertical="center" wrapText="1" shrinkToFit="1"/>
    </xf>
    <xf numFmtId="0" fontId="18" fillId="0" borderId="32" xfId="38" applyFont="1" applyFill="1" applyBorder="1" applyAlignment="1">
      <alignment horizontal="left" vertical="center"/>
    </xf>
    <xf numFmtId="0" fontId="18" fillId="0" borderId="47" xfId="38" applyFont="1" applyFill="1" applyBorder="1" applyAlignment="1">
      <alignment horizontal="center" vertical="center"/>
    </xf>
    <xf numFmtId="0" fontId="18" fillId="0" borderId="0" xfId="38" applyFont="1" applyFill="1" applyBorder="1" applyAlignment="1">
      <alignment horizontal="left" vertical="center" wrapText="1"/>
    </xf>
    <xf numFmtId="0" fontId="18" fillId="0" borderId="0" xfId="31" applyFont="1" applyFill="1" applyBorder="1" applyAlignment="1">
      <alignment vertical="center" shrinkToFit="1"/>
    </xf>
    <xf numFmtId="1" fontId="18" fillId="0" borderId="32" xfId="31" applyNumberFormat="1" applyFont="1" applyFill="1" applyBorder="1" applyAlignment="1">
      <alignment vertical="center"/>
    </xf>
    <xf numFmtId="0" fontId="18" fillId="0" borderId="6" xfId="31" applyFont="1" applyFill="1" applyBorder="1" applyAlignment="1">
      <alignment horizontal="left" vertical="center"/>
    </xf>
    <xf numFmtId="1" fontId="18" fillId="0" borderId="1" xfId="31" applyNumberFormat="1" applyFont="1" applyFill="1" applyBorder="1" applyAlignment="1">
      <alignment horizontal="center" vertical="center"/>
    </xf>
    <xf numFmtId="1" fontId="18" fillId="0" borderId="32" xfId="31" applyNumberFormat="1" applyFont="1" applyFill="1" applyBorder="1" applyAlignment="1">
      <alignment horizontal="center" vertical="center"/>
    </xf>
    <xf numFmtId="0" fontId="18" fillId="0" borderId="51" xfId="31" applyFont="1" applyFill="1" applyBorder="1" applyAlignment="1">
      <alignment vertical="center"/>
    </xf>
    <xf numFmtId="0" fontId="18" fillId="0" borderId="8" xfId="31" applyFont="1" applyFill="1" applyBorder="1" applyAlignment="1">
      <alignment vertical="center"/>
    </xf>
    <xf numFmtId="0" fontId="18" fillId="0" borderId="8" xfId="31" applyFont="1" applyFill="1" applyBorder="1" applyAlignment="1">
      <alignment horizontal="left" vertical="center"/>
    </xf>
    <xf numFmtId="0" fontId="18" fillId="0" borderId="8" xfId="44" applyFont="1" applyFill="1" applyBorder="1" applyAlignment="1">
      <alignment horizontal="center" vertical="center"/>
    </xf>
    <xf numFmtId="0" fontId="18" fillId="0" borderId="41" xfId="44" applyFont="1" applyFill="1" applyBorder="1" applyAlignment="1">
      <alignment horizontal="left" vertical="center"/>
    </xf>
    <xf numFmtId="0" fontId="20" fillId="0" borderId="3" xfId="31" applyFont="1" applyFill="1" applyBorder="1" applyAlignment="1">
      <alignment horizontal="center" vertical="center"/>
    </xf>
    <xf numFmtId="0" fontId="20" fillId="0" borderId="0" xfId="31" applyFont="1" applyFill="1" applyBorder="1" applyAlignment="1">
      <alignment horizontal="center" vertical="center"/>
    </xf>
    <xf numFmtId="0" fontId="18" fillId="0" borderId="6" xfId="38" applyFont="1" applyFill="1" applyBorder="1" applyAlignment="1">
      <alignment horizontal="center" vertical="center"/>
    </xf>
    <xf numFmtId="0" fontId="18" fillId="0" borderId="51" xfId="44" applyFont="1" applyFill="1" applyBorder="1" applyAlignment="1">
      <alignment horizontal="left" vertical="center"/>
    </xf>
    <xf numFmtId="0" fontId="18" fillId="0" borderId="8" xfId="31" applyFont="1" applyFill="1" applyBorder="1" applyAlignment="1">
      <alignment vertical="center" shrinkToFit="1"/>
    </xf>
    <xf numFmtId="0" fontId="17" fillId="0" borderId="42" xfId="31" applyFont="1" applyFill="1" applyBorder="1" applyAlignment="1">
      <alignment horizontal="centerContinuous" vertical="center" shrinkToFit="1"/>
    </xf>
    <xf numFmtId="0" fontId="17" fillId="0" borderId="46" xfId="38" applyFont="1" applyFill="1" applyBorder="1" applyAlignment="1">
      <alignment horizontal="center" vertical="center" shrinkToFit="1"/>
    </xf>
    <xf numFmtId="0" fontId="17" fillId="0" borderId="3" xfId="31" applyFont="1" applyFill="1" applyBorder="1" applyAlignment="1">
      <alignment horizontal="center" vertical="center" shrinkToFit="1"/>
    </xf>
    <xf numFmtId="0" fontId="17" fillId="0" borderId="31" xfId="38" applyFont="1" applyFill="1" applyBorder="1" applyAlignment="1">
      <alignment horizontal="center" vertical="center" shrinkToFit="1"/>
    </xf>
    <xf numFmtId="0" fontId="17" fillId="0" borderId="47" xfId="38" applyFont="1" applyFill="1" applyBorder="1" applyAlignment="1">
      <alignment horizontal="center" vertical="center" shrinkToFit="1"/>
    </xf>
    <xf numFmtId="0" fontId="17" fillId="0" borderId="0" xfId="38" applyFont="1" applyFill="1" applyAlignment="1">
      <alignment horizontal="center" vertical="center" shrinkToFit="1"/>
    </xf>
    <xf numFmtId="0" fontId="17" fillId="0" borderId="25" xfId="38" applyFont="1" applyFill="1" applyBorder="1" applyAlignment="1">
      <alignment horizontal="center" vertical="center" shrinkToFit="1"/>
    </xf>
    <xf numFmtId="49" fontId="17" fillId="0" borderId="0" xfId="52" applyNumberFormat="1" applyFont="1" applyAlignment="1">
      <alignment horizontal="left" vertical="center"/>
    </xf>
    <xf numFmtId="49" fontId="17" fillId="0" borderId="25" xfId="52" applyNumberFormat="1" applyFont="1" applyBorder="1" applyAlignment="1">
      <alignment horizontal="left" vertical="center"/>
    </xf>
    <xf numFmtId="0" fontId="32" fillId="0" borderId="0" xfId="38" applyFont="1" applyFill="1" applyAlignment="1">
      <alignment horizontal="left" vertical="center"/>
    </xf>
    <xf numFmtId="0" fontId="17" fillId="0" borderId="1" xfId="52" applyFont="1" applyBorder="1" applyAlignment="1">
      <alignment vertical="center"/>
    </xf>
    <xf numFmtId="0" fontId="17" fillId="0" borderId="46" xfId="52" applyFont="1" applyBorder="1" applyAlignment="1">
      <alignment vertical="center"/>
    </xf>
    <xf numFmtId="0" fontId="33" fillId="0" borderId="3" xfId="52" applyFont="1" applyBorder="1" applyAlignment="1">
      <alignment vertical="center"/>
    </xf>
    <xf numFmtId="0" fontId="33" fillId="0" borderId="31" xfId="52" applyFont="1" applyBorder="1" applyAlignment="1">
      <alignment vertical="center"/>
    </xf>
    <xf numFmtId="0" fontId="33" fillId="0" borderId="0" xfId="52" applyFont="1" applyAlignment="1">
      <alignment horizontal="left" vertical="center"/>
    </xf>
    <xf numFmtId="0" fontId="17" fillId="0" borderId="51" xfId="38" applyFont="1" applyFill="1" applyBorder="1" applyAlignment="1">
      <alignment horizontal="center" vertical="center" shrinkToFit="1"/>
    </xf>
    <xf numFmtId="0" fontId="17" fillId="0" borderId="8" xfId="44" applyFont="1" applyFill="1" applyBorder="1" applyAlignment="1">
      <alignment horizontal="center" vertical="center" shrinkToFit="1"/>
    </xf>
    <xf numFmtId="0" fontId="17" fillId="0" borderId="41" xfId="38" applyFont="1" applyFill="1" applyBorder="1" applyAlignment="1">
      <alignment horizontal="center" vertical="center" shrinkToFit="1"/>
    </xf>
    <xf numFmtId="0" fontId="17" fillId="0" borderId="25" xfId="52" applyFont="1" applyBorder="1" applyAlignment="1">
      <alignment vertical="center"/>
    </xf>
    <xf numFmtId="0" fontId="20" fillId="0" borderId="0" xfId="52" applyFont="1" applyAlignment="1">
      <alignment vertical="center"/>
    </xf>
    <xf numFmtId="0" fontId="17" fillId="0" borderId="32" xfId="52" applyFont="1" applyBorder="1" applyAlignment="1">
      <alignment vertical="center" wrapText="1" shrinkToFit="1"/>
    </xf>
    <xf numFmtId="1" fontId="17" fillId="0" borderId="32" xfId="52" applyNumberFormat="1" applyFont="1" applyBorder="1" applyAlignment="1">
      <alignment vertical="center"/>
    </xf>
    <xf numFmtId="1" fontId="17" fillId="0" borderId="1" xfId="52" applyNumberFormat="1" applyFont="1" applyBorder="1" applyAlignment="1">
      <alignment horizontal="center" vertical="center"/>
    </xf>
    <xf numFmtId="1" fontId="17" fillId="0" borderId="32" xfId="52" applyNumberFormat="1" applyFont="1" applyBorder="1" applyAlignment="1">
      <alignment horizontal="center" vertical="center"/>
    </xf>
    <xf numFmtId="0" fontId="17" fillId="0" borderId="51" xfId="52" applyFont="1" applyBorder="1" applyAlignment="1">
      <alignment vertical="center"/>
    </xf>
    <xf numFmtId="0" fontId="20" fillId="0" borderId="8" xfId="52" applyFont="1" applyBorder="1" applyAlignment="1">
      <alignment vertical="center"/>
    </xf>
    <xf numFmtId="0" fontId="17" fillId="0" borderId="0" xfId="53" applyFont="1"/>
    <xf numFmtId="0" fontId="17" fillId="0" borderId="42" xfId="53" applyFont="1" applyBorder="1" applyAlignment="1">
      <alignment horizontal="left" vertical="center"/>
    </xf>
    <xf numFmtId="0" fontId="17" fillId="0" borderId="3" xfId="53" applyFont="1" applyBorder="1" applyAlignment="1">
      <alignment vertical="center" wrapText="1"/>
    </xf>
    <xf numFmtId="0" fontId="17" fillId="0" borderId="21" xfId="53" applyFont="1" applyBorder="1" applyAlignment="1">
      <alignment vertical="center" wrapText="1"/>
    </xf>
    <xf numFmtId="0" fontId="17" fillId="0" borderId="21" xfId="53" applyFont="1" applyBorder="1" applyAlignment="1">
      <alignment vertical="center"/>
    </xf>
    <xf numFmtId="0" fontId="17" fillId="0" borderId="31" xfId="53" applyFont="1" applyBorder="1" applyAlignment="1">
      <alignment vertical="center" wrapText="1"/>
    </xf>
    <xf numFmtId="0" fontId="17" fillId="0" borderId="0" xfId="53" applyFont="1" applyAlignment="1">
      <alignment horizontal="center" vertical="center" wrapText="1"/>
    </xf>
    <xf numFmtId="0" fontId="34" fillId="0" borderId="0" xfId="53" applyFont="1" applyAlignment="1">
      <alignment horizontal="center" vertical="center"/>
    </xf>
    <xf numFmtId="0" fontId="34" fillId="0" borderId="0" xfId="53" applyFont="1" applyAlignment="1">
      <alignment vertical="center"/>
    </xf>
    <xf numFmtId="0" fontId="17" fillId="0" borderId="45" xfId="53" applyFont="1" applyBorder="1" applyAlignment="1">
      <alignment horizontal="center" vertical="center" wrapText="1"/>
    </xf>
    <xf numFmtId="0" fontId="17" fillId="0" borderId="25" xfId="53" applyFont="1" applyBorder="1" applyAlignment="1">
      <alignment horizontal="center" vertical="center" wrapText="1"/>
    </xf>
    <xf numFmtId="38" fontId="17" fillId="0" borderId="42" xfId="11" applyFont="1" applyFill="1" applyBorder="1" applyAlignment="1">
      <alignment horizontal="center" vertical="center"/>
    </xf>
    <xf numFmtId="38" fontId="17" fillId="0" borderId="42" xfId="11" applyFont="1" applyFill="1" applyBorder="1" applyAlignment="1">
      <alignment horizontal="center" vertical="center" wrapText="1"/>
    </xf>
    <xf numFmtId="0" fontId="17" fillId="0" borderId="25" xfId="53" applyFont="1" applyBorder="1"/>
    <xf numFmtId="0" fontId="17" fillId="0" borderId="47" xfId="53" applyFont="1" applyBorder="1"/>
    <xf numFmtId="0" fontId="17" fillId="0" borderId="44" xfId="53" applyFont="1" applyBorder="1" applyAlignment="1">
      <alignment vertical="center"/>
    </xf>
    <xf numFmtId="0" fontId="34" fillId="0" borderId="0" xfId="53" applyFont="1" applyAlignment="1">
      <alignment vertical="top"/>
    </xf>
    <xf numFmtId="0" fontId="34" fillId="0" borderId="0" xfId="53" applyFont="1" applyAlignment="1">
      <alignment horizontal="left" vertical="top" wrapText="1"/>
    </xf>
    <xf numFmtId="0" fontId="34" fillId="0" borderId="0" xfId="53" applyFont="1" applyAlignment="1">
      <alignment horizontal="left" vertical="top"/>
    </xf>
    <xf numFmtId="0" fontId="34" fillId="0" borderId="0" xfId="53" applyFont="1" applyAlignment="1">
      <alignment horizontal="left" vertical="center"/>
    </xf>
    <xf numFmtId="0" fontId="34" fillId="0" borderId="0" xfId="53" applyFont="1" applyAlignment="1">
      <alignment vertical="top" wrapText="1"/>
    </xf>
    <xf numFmtId="0" fontId="17" fillId="0" borderId="0" xfId="53" applyFont="1" applyAlignment="1">
      <alignment horizontal="left" vertical="top"/>
    </xf>
    <xf numFmtId="0" fontId="18" fillId="0" borderId="1" xfId="53" applyFont="1" applyBorder="1" applyAlignment="1">
      <alignment horizontal="left" vertical="center"/>
    </xf>
    <xf numFmtId="0" fontId="18" fillId="0" borderId="3" xfId="53" applyFont="1" applyBorder="1" applyAlignment="1">
      <alignment vertical="center"/>
    </xf>
    <xf numFmtId="177" fontId="17" fillId="0" borderId="47" xfId="20" applyNumberFormat="1" applyFont="1" applyBorder="1" applyAlignment="1">
      <alignment horizontal="center" vertical="center"/>
    </xf>
    <xf numFmtId="177" fontId="17" fillId="0" borderId="25" xfId="20" applyNumberFormat="1" applyFont="1" applyBorder="1" applyAlignment="1">
      <alignment horizontal="center" vertical="center"/>
    </xf>
    <xf numFmtId="177" fontId="17" fillId="0" borderId="1" xfId="20" applyNumberFormat="1" applyFont="1" applyBorder="1" applyAlignment="1">
      <alignment horizontal="center" vertical="center"/>
    </xf>
    <xf numFmtId="177" fontId="17" fillId="0" borderId="32" xfId="20" applyNumberFormat="1" applyFont="1" applyBorder="1" applyAlignment="1">
      <alignment horizontal="center" vertical="center"/>
    </xf>
    <xf numFmtId="0" fontId="4" fillId="0" borderId="32" xfId="53" applyBorder="1"/>
    <xf numFmtId="0" fontId="18" fillId="0" borderId="25" xfId="53" applyFont="1" applyBorder="1" applyAlignment="1">
      <alignment vertical="center"/>
    </xf>
    <xf numFmtId="178" fontId="17" fillId="0" borderId="0" xfId="53" applyNumberFormat="1" applyFont="1" applyAlignment="1">
      <alignment vertical="center"/>
    </xf>
    <xf numFmtId="0" fontId="4" fillId="0" borderId="47" xfId="53" applyBorder="1"/>
    <xf numFmtId="0" fontId="4" fillId="0" borderId="25" xfId="53" applyBorder="1"/>
    <xf numFmtId="0" fontId="18" fillId="0" borderId="42" xfId="53" applyFont="1" applyBorder="1" applyAlignment="1">
      <alignment horizontal="center" vertical="center"/>
    </xf>
    <xf numFmtId="0" fontId="18" fillId="0" borderId="45" xfId="53" applyFont="1" applyBorder="1" applyAlignment="1">
      <alignment vertical="center"/>
    </xf>
    <xf numFmtId="0" fontId="18" fillId="0" borderId="42" xfId="53" applyFont="1" applyBorder="1" applyAlignment="1">
      <alignment vertical="center"/>
    </xf>
    <xf numFmtId="0" fontId="18" fillId="0" borderId="6" xfId="53" applyFont="1" applyBorder="1" applyAlignment="1">
      <alignment vertical="center"/>
    </xf>
    <xf numFmtId="177" fontId="17" fillId="0" borderId="51" xfId="20" applyNumberFormat="1" applyFont="1" applyBorder="1" applyAlignment="1">
      <alignment horizontal="center" vertical="center"/>
    </xf>
    <xf numFmtId="177" fontId="17" fillId="0" borderId="41" xfId="20" applyNumberFormat="1" applyFont="1" applyBorder="1" applyAlignment="1">
      <alignment horizontal="center" vertical="center"/>
    </xf>
    <xf numFmtId="177" fontId="17" fillId="0" borderId="6" xfId="20" applyNumberFormat="1" applyFont="1" applyBorder="1" applyAlignment="1">
      <alignment horizontal="center" vertical="center"/>
    </xf>
    <xf numFmtId="0" fontId="18" fillId="0" borderId="41" xfId="53" applyFont="1" applyBorder="1" applyAlignment="1">
      <alignment vertical="center"/>
    </xf>
    <xf numFmtId="0" fontId="18" fillId="0" borderId="21" xfId="53" applyFont="1" applyBorder="1" applyAlignment="1">
      <alignment vertical="center"/>
    </xf>
    <xf numFmtId="177" fontId="17" fillId="0" borderId="8" xfId="20" applyNumberFormat="1" applyFont="1" applyBorder="1" applyAlignment="1">
      <alignment vertical="center"/>
    </xf>
    <xf numFmtId="177" fontId="17" fillId="0" borderId="41" xfId="20" applyNumberFormat="1" applyFont="1" applyBorder="1" applyAlignment="1">
      <alignment vertical="center"/>
    </xf>
    <xf numFmtId="0" fontId="17" fillId="0" borderId="3" xfId="53" applyFont="1" applyBorder="1"/>
    <xf numFmtId="0" fontId="32" fillId="0" borderId="0" xfId="53" applyFont="1" applyAlignment="1">
      <alignment wrapText="1"/>
    </xf>
    <xf numFmtId="0" fontId="32" fillId="0" borderId="0" xfId="53" applyFont="1" applyAlignment="1">
      <alignment horizontal="left" wrapText="1"/>
    </xf>
    <xf numFmtId="0" fontId="17" fillId="0" borderId="31" xfId="53" applyFont="1" applyBorder="1" applyAlignment="1">
      <alignment horizontal="center"/>
    </xf>
    <xf numFmtId="0" fontId="34" fillId="0" borderId="0" xfId="53" applyFont="1" applyAlignment="1">
      <alignment horizontal="left" vertical="center" shrinkToFit="1"/>
    </xf>
    <xf numFmtId="0" fontId="34" fillId="0" borderId="0" xfId="53" applyFont="1" applyAlignment="1">
      <alignment horizontal="left"/>
    </xf>
    <xf numFmtId="0" fontId="17" fillId="0" borderId="0" xfId="53" applyFont="1" applyAlignment="1">
      <alignment horizontal="left" vertical="center" shrinkToFit="1"/>
    </xf>
    <xf numFmtId="0" fontId="34" fillId="0" borderId="0" xfId="53" applyFont="1"/>
    <xf numFmtId="0" fontId="20" fillId="0" borderId="42" xfId="53" applyFont="1" applyBorder="1" applyAlignment="1">
      <alignment horizontal="left" vertical="center" shrinkToFit="1"/>
    </xf>
    <xf numFmtId="0" fontId="17" fillId="0" borderId="6" xfId="53" applyFont="1" applyBorder="1" applyAlignment="1">
      <alignment vertical="center"/>
    </xf>
    <xf numFmtId="0" fontId="17" fillId="0" borderId="1" xfId="53" applyFont="1" applyBorder="1" applyAlignment="1">
      <alignment horizontal="right" vertical="center"/>
    </xf>
    <xf numFmtId="0" fontId="17" fillId="0" borderId="32" xfId="53" applyFont="1" applyBorder="1" applyAlignment="1">
      <alignment horizontal="right" vertical="center"/>
    </xf>
    <xf numFmtId="0" fontId="34" fillId="0" borderId="42" xfId="53" applyFont="1" applyBorder="1" applyAlignment="1">
      <alignment horizontal="left" vertical="center" shrinkToFit="1"/>
    </xf>
    <xf numFmtId="0" fontId="17" fillId="0" borderId="6" xfId="53" applyFont="1" applyBorder="1" applyAlignment="1">
      <alignment horizontal="right" vertical="center"/>
    </xf>
    <xf numFmtId="0" fontId="17" fillId="0" borderId="41" xfId="53" applyFont="1" applyBorder="1"/>
    <xf numFmtId="0" fontId="34" fillId="0" borderId="0" xfId="53" applyFont="1" applyAlignment="1">
      <alignment horizontal="left" vertical="center" wrapText="1"/>
    </xf>
    <xf numFmtId="0" fontId="34" fillId="0" borderId="0" xfId="53" applyFont="1" applyAlignment="1">
      <alignment vertical="center" wrapText="1"/>
    </xf>
    <xf numFmtId="0" fontId="17" fillId="0" borderId="3" xfId="32" applyFont="1" applyFill="1" applyBorder="1" applyAlignment="1">
      <alignment horizontal="center" vertical="center" wrapText="1"/>
    </xf>
    <xf numFmtId="0" fontId="17" fillId="0" borderId="0" xfId="32" applyFont="1" applyFill="1" applyBorder="1" applyAlignment="1">
      <alignment horizontal="center" vertical="center" wrapText="1"/>
    </xf>
    <xf numFmtId="0" fontId="34" fillId="0" borderId="0" xfId="32" applyFont="1" applyFill="1" applyBorder="1" applyAlignment="1">
      <alignment horizontal="center" vertical="top" wrapText="1"/>
    </xf>
    <xf numFmtId="0" fontId="35" fillId="0" borderId="0" xfId="32" applyFont="1" applyFill="1" applyBorder="1" applyAlignment="1">
      <alignment horizontal="center" vertical="top" wrapText="1"/>
    </xf>
    <xf numFmtId="0" fontId="34" fillId="0" borderId="0" xfId="32" applyFont="1" applyFill="1" applyBorder="1" applyAlignment="1">
      <alignment horizontal="center" vertical="top"/>
    </xf>
    <xf numFmtId="0" fontId="35" fillId="0" borderId="0" xfId="32" applyFont="1" applyFill="1" applyBorder="1" applyAlignment="1">
      <alignment horizontal="center" vertical="top"/>
    </xf>
    <xf numFmtId="0" fontId="34" fillId="0" borderId="0" xfId="32" applyFont="1" applyFill="1" applyBorder="1" applyAlignment="1">
      <alignment vertical="top"/>
    </xf>
    <xf numFmtId="0" fontId="35" fillId="0" borderId="0" xfId="32" applyFont="1" applyFill="1" applyBorder="1" applyAlignment="1">
      <alignment vertical="top" wrapText="1"/>
    </xf>
    <xf numFmtId="0" fontId="17" fillId="0" borderId="8" xfId="32" applyFont="1" applyFill="1" applyBorder="1" applyAlignment="1">
      <alignment horizontal="center" vertical="center" wrapText="1"/>
    </xf>
    <xf numFmtId="0" fontId="17" fillId="0" borderId="41" xfId="32" applyFont="1" applyFill="1" applyBorder="1" applyAlignment="1">
      <alignment horizontal="center" vertical="center" wrapText="1"/>
    </xf>
    <xf numFmtId="0" fontId="31" fillId="0" borderId="0" xfId="32" applyFont="1" applyFill="1" applyBorder="1" applyAlignment="1">
      <alignment horizontal="left" vertical="top"/>
    </xf>
    <xf numFmtId="0" fontId="17" fillId="0" borderId="3" xfId="32" applyFont="1" applyFill="1" applyBorder="1" applyAlignment="1">
      <alignment horizontal="left" vertical="top"/>
    </xf>
    <xf numFmtId="0" fontId="17" fillId="0" borderId="0" xfId="32" applyFont="1" applyFill="1" applyBorder="1" applyAlignment="1">
      <alignment horizontal="left" vertical="top"/>
    </xf>
    <xf numFmtId="0" fontId="17" fillId="0" borderId="44" xfId="32" applyFont="1" applyFill="1" applyBorder="1" applyAlignment="1">
      <alignment horizontal="center" vertical="center"/>
    </xf>
    <xf numFmtId="0" fontId="18" fillId="0" borderId="1" xfId="32" applyFont="1" applyFill="1" applyBorder="1" applyAlignment="1">
      <alignment horizontal="left" vertical="center" wrapText="1"/>
    </xf>
    <xf numFmtId="0" fontId="18" fillId="0" borderId="32" xfId="32" applyFont="1" applyFill="1" applyBorder="1" applyAlignment="1">
      <alignment horizontal="left" vertical="center" wrapText="1"/>
    </xf>
    <xf numFmtId="0" fontId="18" fillId="0" borderId="1" xfId="32" applyFont="1" applyFill="1" applyBorder="1" applyAlignment="1">
      <alignment vertical="center" wrapText="1"/>
    </xf>
    <xf numFmtId="0" fontId="18" fillId="0" borderId="32" xfId="32" applyFont="1" applyFill="1" applyBorder="1" applyAlignment="1">
      <alignment vertical="center" wrapText="1"/>
    </xf>
    <xf numFmtId="178" fontId="17" fillId="0" borderId="0" xfId="32" applyNumberFormat="1" applyFont="1" applyFill="1" applyBorder="1" applyAlignment="1">
      <alignment vertical="center"/>
    </xf>
    <xf numFmtId="178" fontId="17" fillId="0" borderId="25" xfId="32" applyNumberFormat="1" applyFont="1" applyFill="1" applyBorder="1" applyAlignment="1">
      <alignment vertical="center"/>
    </xf>
    <xf numFmtId="178" fontId="17" fillId="0" borderId="47" xfId="32" applyNumberFormat="1" applyFont="1" applyFill="1" applyBorder="1" applyAlignment="1">
      <alignment vertical="center"/>
    </xf>
    <xf numFmtId="178" fontId="17" fillId="0" borderId="0" xfId="32" applyNumberFormat="1" applyFont="1" applyFill="1" applyBorder="1" applyAlignment="1">
      <alignment horizontal="center" vertical="center"/>
    </xf>
    <xf numFmtId="0" fontId="31" fillId="0" borderId="8" xfId="32" applyFont="1" applyFill="1" applyBorder="1" applyAlignment="1">
      <alignment vertical="center" shrinkToFit="1"/>
    </xf>
    <xf numFmtId="0" fontId="17" fillId="0" borderId="8" xfId="32" applyFont="1" applyFill="1" applyBorder="1" applyAlignment="1">
      <alignment horizontal="left" vertical="top"/>
    </xf>
    <xf numFmtId="0" fontId="33" fillId="0" borderId="0" xfId="23" applyFont="1">
      <alignment vertical="center"/>
    </xf>
    <xf numFmtId="0" fontId="36" fillId="0" borderId="0" xfId="60" applyFont="1" applyAlignment="1">
      <alignment vertical="center"/>
    </xf>
    <xf numFmtId="0" fontId="33" fillId="0" borderId="0" xfId="23" applyFont="1" applyAlignment="1">
      <alignment horizontal="right" vertical="center"/>
    </xf>
    <xf numFmtId="0" fontId="33" fillId="0" borderId="90" xfId="60" applyFont="1" applyBorder="1" applyAlignment="1">
      <alignment vertical="center" shrinkToFit="1"/>
    </xf>
    <xf numFmtId="0" fontId="33" fillId="0" borderId="90" xfId="60" applyFont="1" applyBorder="1">
      <alignment vertical="center"/>
    </xf>
    <xf numFmtId="0" fontId="33" fillId="0" borderId="90" xfId="60" applyFont="1" applyBorder="1" applyAlignment="1">
      <alignment horizontal="center" vertical="center"/>
    </xf>
    <xf numFmtId="0" fontId="33" fillId="0" borderId="96" xfId="60" applyFont="1" applyBorder="1" applyAlignment="1">
      <alignment horizontal="center" vertical="center"/>
    </xf>
    <xf numFmtId="0" fontId="37" fillId="0" borderId="0" xfId="60" applyFont="1">
      <alignment vertical="center"/>
    </xf>
    <xf numFmtId="0" fontId="37" fillId="0" borderId="0" xfId="60" applyFont="1" applyBorder="1" applyAlignment="1">
      <alignment horizontal="left" vertical="top" wrapText="1"/>
    </xf>
    <xf numFmtId="0" fontId="37" fillId="0" borderId="0" xfId="60" applyFont="1" applyBorder="1" applyAlignment="1">
      <alignment horizontal="left" vertical="top"/>
    </xf>
    <xf numFmtId="0" fontId="33" fillId="6" borderId="90" xfId="60" applyFont="1" applyFill="1" applyBorder="1" applyAlignment="1">
      <alignment horizontal="center" vertical="center"/>
    </xf>
    <xf numFmtId="0" fontId="33" fillId="6" borderId="1" xfId="60" applyFont="1" applyFill="1" applyBorder="1" applyAlignment="1" applyProtection="1">
      <alignment horizontal="center" vertical="center"/>
      <protection locked="0"/>
    </xf>
    <xf numFmtId="0" fontId="33" fillId="0" borderId="90" xfId="60" applyFont="1" applyBorder="1" applyAlignment="1">
      <alignment horizontal="center" vertical="center" wrapText="1"/>
    </xf>
    <xf numFmtId="0" fontId="33" fillId="0" borderId="1" xfId="60" applyFont="1" applyBorder="1">
      <alignment vertical="center"/>
    </xf>
    <xf numFmtId="0" fontId="33" fillId="6" borderId="6" xfId="60" applyFont="1" applyFill="1" applyBorder="1" applyAlignment="1" applyProtection="1">
      <alignment horizontal="center" vertical="center"/>
      <protection locked="0"/>
    </xf>
    <xf numFmtId="0" fontId="33" fillId="0" borderId="6" xfId="60" applyFont="1" applyBorder="1">
      <alignment vertical="center"/>
    </xf>
    <xf numFmtId="0" fontId="17" fillId="2" borderId="45" xfId="42" applyFont="1" applyFill="1" applyBorder="1" applyAlignment="1">
      <alignment horizontal="center" vertical="center" textRotation="255" wrapText="1"/>
    </xf>
    <xf numFmtId="0" fontId="17" fillId="2" borderId="21" xfId="42" applyFont="1" applyFill="1" applyBorder="1" applyAlignment="1">
      <alignment horizontal="center" vertical="center" textRotation="255" wrapText="1"/>
    </xf>
    <xf numFmtId="0" fontId="17" fillId="2" borderId="44" xfId="42" applyFont="1" applyFill="1" applyBorder="1" applyAlignment="1">
      <alignment horizontal="center" vertical="center" textRotation="255" wrapText="1"/>
    </xf>
    <xf numFmtId="0" fontId="17" fillId="0" borderId="45" xfId="30" applyFont="1" applyFill="1" applyBorder="1" applyAlignment="1">
      <alignment horizontal="center" vertical="center"/>
    </xf>
    <xf numFmtId="0" fontId="17" fillId="0" borderId="21" xfId="30" applyFont="1" applyFill="1" applyBorder="1" applyAlignment="1">
      <alignment horizontal="center" vertical="center"/>
    </xf>
    <xf numFmtId="0" fontId="17" fillId="0" borderId="0" xfId="42" applyFont="1" applyBorder="1" applyAlignment="1">
      <alignment horizontal="center"/>
    </xf>
    <xf numFmtId="0" fontId="38" fillId="0" borderId="0" xfId="42" applyFont="1" applyBorder="1" applyAlignment="1">
      <alignment horizontal="center" vertical="center"/>
    </xf>
    <xf numFmtId="0" fontId="17" fillId="2" borderId="46" xfId="42" applyFont="1" applyFill="1" applyBorder="1" applyAlignment="1">
      <alignment horizontal="center" vertical="center"/>
    </xf>
    <xf numFmtId="0" fontId="17" fillId="2" borderId="3" xfId="42" applyFont="1" applyFill="1" applyBorder="1" applyAlignment="1">
      <alignment horizontal="center" vertical="center"/>
    </xf>
    <xf numFmtId="0" fontId="17" fillId="2" borderId="31" xfId="42" applyFont="1" applyFill="1" applyBorder="1" applyAlignment="1">
      <alignment horizontal="center" vertical="center"/>
    </xf>
    <xf numFmtId="0" fontId="17" fillId="2" borderId="47" xfId="42" applyFont="1" applyFill="1" applyBorder="1" applyAlignment="1">
      <alignment horizontal="center" vertical="center"/>
    </xf>
    <xf numFmtId="0" fontId="17" fillId="2" borderId="0" xfId="42" applyFont="1" applyFill="1" applyBorder="1" applyAlignment="1">
      <alignment horizontal="center" vertical="center"/>
    </xf>
    <xf numFmtId="0" fontId="17" fillId="2" borderId="25" xfId="42" applyFont="1" applyFill="1" applyBorder="1" applyAlignment="1">
      <alignment horizontal="center" vertical="center"/>
    </xf>
    <xf numFmtId="0" fontId="17" fillId="2" borderId="51" xfId="42" applyFont="1" applyFill="1" applyBorder="1" applyAlignment="1">
      <alignment horizontal="center" vertical="center"/>
    </xf>
    <xf numFmtId="0" fontId="17" fillId="2" borderId="8" xfId="42" applyFont="1" applyFill="1" applyBorder="1" applyAlignment="1">
      <alignment horizontal="center" vertical="center"/>
    </xf>
    <xf numFmtId="0" fontId="17" fillId="2" borderId="41" xfId="42" applyFont="1" applyFill="1" applyBorder="1" applyAlignment="1">
      <alignment horizontal="center" vertical="center"/>
    </xf>
    <xf numFmtId="0" fontId="17" fillId="2" borderId="1" xfId="42" applyFont="1" applyFill="1" applyBorder="1" applyAlignment="1">
      <alignment horizontal="left"/>
    </xf>
    <xf numFmtId="0" fontId="17" fillId="2" borderId="1" xfId="42" applyFont="1" applyFill="1" applyBorder="1" applyAlignment="1">
      <alignment horizontal="left" shrinkToFit="1"/>
    </xf>
    <xf numFmtId="0" fontId="17" fillId="2" borderId="1" xfId="42" applyFont="1" applyFill="1" applyBorder="1" applyAlignment="1">
      <alignment horizontal="center" vertical="center"/>
    </xf>
    <xf numFmtId="0" fontId="17" fillId="0" borderId="1" xfId="40" applyFont="1" applyFill="1" applyBorder="1" applyAlignment="1">
      <alignment horizontal="left"/>
    </xf>
    <xf numFmtId="0" fontId="17" fillId="2" borderId="32" xfId="42" applyFont="1" applyFill="1" applyBorder="1" applyAlignment="1">
      <alignment horizontal="left"/>
    </xf>
    <xf numFmtId="0" fontId="17" fillId="2" borderId="32" xfId="42" applyFont="1" applyFill="1" applyBorder="1" applyAlignment="1">
      <alignment horizontal="left" shrinkToFit="1"/>
    </xf>
    <xf numFmtId="0" fontId="17" fillId="2" borderId="32" xfId="42" applyFont="1" applyFill="1" applyBorder="1" applyAlignment="1">
      <alignment horizontal="center" vertical="center"/>
    </xf>
    <xf numFmtId="0" fontId="17" fillId="2" borderId="6" xfId="42" applyFont="1" applyFill="1" applyBorder="1" applyAlignment="1">
      <alignment horizontal="left"/>
    </xf>
    <xf numFmtId="0" fontId="17" fillId="2" borderId="6" xfId="42" applyFont="1" applyFill="1" applyBorder="1" applyAlignment="1">
      <alignment horizontal="left" shrinkToFit="1"/>
    </xf>
    <xf numFmtId="0" fontId="17" fillId="0" borderId="6" xfId="42" applyFont="1" applyBorder="1" applyAlignment="1">
      <alignment horizontal="left"/>
    </xf>
    <xf numFmtId="0" fontId="17" fillId="2" borderId="1" xfId="42" applyFont="1" applyFill="1" applyBorder="1" applyAlignment="1">
      <alignment horizontal="center"/>
    </xf>
    <xf numFmtId="0" fontId="17" fillId="2" borderId="32" xfId="42" applyFont="1" applyFill="1" applyBorder="1" applyAlignment="1">
      <alignment horizontal="center"/>
    </xf>
    <xf numFmtId="0" fontId="17" fillId="3" borderId="0" xfId="42" applyFont="1" applyFill="1"/>
    <xf numFmtId="0" fontId="17" fillId="2" borderId="6" xfId="42" applyFont="1" applyFill="1" applyBorder="1" applyAlignment="1">
      <alignment horizontal="center"/>
    </xf>
    <xf numFmtId="0" fontId="17" fillId="2" borderId="6" xfId="42" applyFont="1" applyFill="1" applyBorder="1" applyAlignment="1">
      <alignment horizontal="center" vertical="center"/>
    </xf>
    <xf numFmtId="0" fontId="17" fillId="2" borderId="32" xfId="42" applyFont="1" applyFill="1" applyBorder="1" applyAlignment="1">
      <alignment vertical="center"/>
    </xf>
    <xf numFmtId="0" fontId="17" fillId="2" borderId="6" xfId="42" applyFont="1" applyFill="1" applyBorder="1" applyAlignment="1">
      <alignment vertical="center"/>
    </xf>
    <xf numFmtId="0" fontId="3" fillId="5" borderId="0" xfId="48" applyFill="1">
      <alignment vertical="center"/>
    </xf>
    <xf numFmtId="0" fontId="40" fillId="5" borderId="0" xfId="48" applyFont="1" applyFill="1">
      <alignment vertical="center"/>
    </xf>
    <xf numFmtId="0" fontId="40" fillId="5" borderId="0" xfId="48" applyFont="1" applyFill="1" applyAlignment="1">
      <alignment vertical="center"/>
    </xf>
    <xf numFmtId="0" fontId="38" fillId="5" borderId="0" xfId="48" applyFont="1" applyFill="1" applyAlignment="1">
      <alignment horizontal="left" vertical="center"/>
    </xf>
    <xf numFmtId="0" fontId="40" fillId="7" borderId="42" xfId="48" applyFont="1" applyFill="1" applyBorder="1" applyAlignment="1">
      <alignment horizontal="left" vertical="center"/>
    </xf>
    <xf numFmtId="0" fontId="40" fillId="3" borderId="42" xfId="48" applyFont="1" applyFill="1" applyBorder="1" applyAlignment="1">
      <alignment horizontal="left" vertical="center"/>
    </xf>
    <xf numFmtId="0" fontId="41" fillId="5" borderId="0" xfId="48" applyFont="1" applyFill="1" applyAlignment="1">
      <alignment horizontal="left" vertical="center"/>
    </xf>
    <xf numFmtId="0" fontId="40" fillId="5" borderId="0" xfId="48" applyFont="1" applyFill="1" applyAlignment="1">
      <alignment horizontal="left" vertical="center"/>
    </xf>
    <xf numFmtId="0" fontId="23" fillId="5" borderId="0" xfId="48" applyFont="1" applyFill="1" applyAlignment="1">
      <alignment vertical="center"/>
    </xf>
    <xf numFmtId="0" fontId="40" fillId="5" borderId="42" xfId="48" applyFont="1" applyFill="1" applyBorder="1" applyAlignment="1">
      <alignment horizontal="center" vertical="center"/>
    </xf>
    <xf numFmtId="0" fontId="40" fillId="5" borderId="0" xfId="48" applyFont="1" applyFill="1" applyBorder="1" applyAlignment="1">
      <alignment horizontal="center" vertical="center"/>
    </xf>
    <xf numFmtId="0" fontId="42" fillId="5" borderId="0" xfId="48" applyFont="1" applyFill="1" applyAlignment="1">
      <alignment horizontal="left" vertical="center"/>
    </xf>
    <xf numFmtId="0" fontId="40" fillId="5" borderId="42" xfId="48" applyFont="1" applyFill="1" applyBorder="1" applyAlignment="1">
      <alignment horizontal="left" vertical="center"/>
    </xf>
    <xf numFmtId="0" fontId="40" fillId="5" borderId="0" xfId="48" applyFont="1" applyFill="1" applyBorder="1" applyAlignment="1">
      <alignment horizontal="left" vertical="center"/>
    </xf>
    <xf numFmtId="0" fontId="42" fillId="5" borderId="0" xfId="48" applyFont="1" applyFill="1" applyBorder="1">
      <alignment vertical="center"/>
    </xf>
    <xf numFmtId="0" fontId="40" fillId="5" borderId="0" xfId="48" applyFont="1" applyFill="1" applyAlignment="1">
      <alignment vertical="center" wrapText="1"/>
    </xf>
    <xf numFmtId="0" fontId="40" fillId="5" borderId="0" xfId="48" applyFont="1" applyFill="1" applyBorder="1" applyAlignment="1">
      <alignment horizontal="left" vertical="center" indent="1"/>
    </xf>
    <xf numFmtId="0" fontId="42" fillId="5" borderId="0" xfId="48" applyFont="1" applyFill="1">
      <alignment vertical="center"/>
    </xf>
    <xf numFmtId="0" fontId="40" fillId="8" borderId="0" xfId="48" applyFont="1" applyFill="1" applyAlignment="1">
      <alignment vertical="center" wrapText="1"/>
    </xf>
    <xf numFmtId="0" fontId="42" fillId="5" borderId="0" xfId="48" applyFont="1" applyFill="1" applyBorder="1" applyAlignment="1">
      <alignment vertical="center"/>
    </xf>
    <xf numFmtId="0" fontId="42" fillId="5" borderId="0" xfId="48" applyFont="1" applyFill="1" applyBorder="1" applyAlignment="1">
      <alignment vertical="center" shrinkToFit="1"/>
    </xf>
    <xf numFmtId="0" fontId="43" fillId="5" borderId="0" xfId="48" applyFont="1" applyFill="1" applyAlignment="1"/>
    <xf numFmtId="0" fontId="43" fillId="5" borderId="0" xfId="48" applyFont="1" applyFill="1">
      <alignment vertical="center"/>
    </xf>
    <xf numFmtId="0" fontId="43" fillId="5" borderId="0" xfId="48" applyFont="1" applyFill="1" applyAlignment="1">
      <alignment vertical="center" wrapText="1"/>
    </xf>
    <xf numFmtId="0" fontId="43" fillId="5" borderId="0" xfId="48" applyFont="1" applyFill="1" applyAlignment="1">
      <alignment horizontal="justify" vertical="center" wrapText="1"/>
    </xf>
    <xf numFmtId="0" fontId="40" fillId="0" borderId="0" xfId="48" applyFont="1">
      <alignment vertical="center"/>
    </xf>
    <xf numFmtId="0" fontId="22" fillId="0" borderId="0" xfId="48" applyFont="1">
      <alignment vertical="center"/>
    </xf>
    <xf numFmtId="0" fontId="44" fillId="0" borderId="0" xfId="48" applyFont="1">
      <alignment vertical="center"/>
    </xf>
    <xf numFmtId="0" fontId="17" fillId="0" borderId="0" xfId="48" applyFont="1">
      <alignment vertical="center"/>
    </xf>
    <xf numFmtId="0" fontId="22" fillId="0" borderId="0" xfId="48" applyFont="1" applyBorder="1" applyAlignment="1" applyProtection="1">
      <alignment horizontal="left" vertical="center"/>
    </xf>
    <xf numFmtId="0" fontId="22" fillId="5" borderId="0" xfId="48" applyFont="1" applyFill="1" applyBorder="1" applyAlignment="1" applyProtection="1">
      <alignment horizontal="left" vertical="center"/>
    </xf>
    <xf numFmtId="0" fontId="40" fillId="0" borderId="0" xfId="48" applyFont="1" applyProtection="1">
      <alignment vertical="center"/>
    </xf>
    <xf numFmtId="0" fontId="22" fillId="0" borderId="99" xfId="48" applyFont="1" applyBorder="1" applyAlignment="1">
      <alignment horizontal="center" vertical="center"/>
    </xf>
    <xf numFmtId="0" fontId="22" fillId="0" borderId="100" xfId="48" applyFont="1" applyBorder="1" applyAlignment="1">
      <alignment horizontal="center" vertical="center"/>
    </xf>
    <xf numFmtId="0" fontId="22" fillId="0" borderId="101" xfId="48" applyFont="1" applyBorder="1" applyAlignment="1">
      <alignment horizontal="center" vertical="center"/>
    </xf>
    <xf numFmtId="0" fontId="22" fillId="0" borderId="102" xfId="48" applyFont="1" applyBorder="1" applyAlignment="1">
      <alignment vertical="center"/>
    </xf>
    <xf numFmtId="0" fontId="22" fillId="0" borderId="103" xfId="48" applyFont="1" applyBorder="1" applyAlignment="1">
      <alignment horizontal="center" vertical="center"/>
    </xf>
    <xf numFmtId="0" fontId="22" fillId="0" borderId="104" xfId="48" applyFont="1" applyBorder="1" applyAlignment="1">
      <alignment horizontal="center" vertical="center"/>
    </xf>
    <xf numFmtId="0" fontId="22" fillId="0" borderId="105" xfId="48" applyFont="1" applyBorder="1" applyAlignment="1">
      <alignment vertical="center"/>
    </xf>
    <xf numFmtId="0" fontId="43" fillId="0" borderId="106" xfId="48" applyFont="1" applyBorder="1" applyAlignment="1">
      <alignment horizontal="center" vertical="center"/>
    </xf>
    <xf numFmtId="0" fontId="43" fillId="0" borderId="107" xfId="48" applyFont="1" applyBorder="1" applyAlignment="1">
      <alignment horizontal="center" vertical="center"/>
    </xf>
    <xf numFmtId="179" fontId="43" fillId="0" borderId="107" xfId="48" applyNumberFormat="1" applyFont="1" applyBorder="1" applyAlignment="1">
      <alignment horizontal="center" vertical="center"/>
    </xf>
    <xf numFmtId="179" fontId="43" fillId="0" borderId="108" xfId="48" applyNumberFormat="1" applyFont="1" applyBorder="1" applyAlignment="1">
      <alignment horizontal="center" vertical="center"/>
    </xf>
    <xf numFmtId="0" fontId="22" fillId="0" borderId="0" xfId="48" applyFont="1" applyAlignment="1">
      <alignment horizontal="left" vertical="center"/>
    </xf>
    <xf numFmtId="0" fontId="22" fillId="0" borderId="0" xfId="48" applyFont="1" applyBorder="1" applyAlignment="1" applyProtection="1">
      <alignment vertical="center"/>
    </xf>
    <xf numFmtId="0" fontId="22" fillId="0" borderId="0" xfId="48" applyFont="1" applyBorder="1" applyAlignment="1" applyProtection="1">
      <alignment horizontal="center" vertical="center"/>
    </xf>
    <xf numFmtId="0" fontId="22" fillId="5" borderId="0" xfId="48" applyFont="1" applyFill="1" applyBorder="1" applyAlignment="1" applyProtection="1">
      <alignment horizontal="center" vertical="center"/>
    </xf>
    <xf numFmtId="0" fontId="22" fillId="5" borderId="0" xfId="48" applyFont="1" applyFill="1" applyBorder="1" applyProtection="1">
      <alignment vertical="center"/>
    </xf>
    <xf numFmtId="0" fontId="40" fillId="0" borderId="0" xfId="48" applyFont="1" applyAlignment="1" applyProtection="1">
      <alignment horizontal="left" vertical="center"/>
    </xf>
    <xf numFmtId="0" fontId="22" fillId="0" borderId="109" xfId="48" applyFont="1" applyBorder="1" applyAlignment="1">
      <alignment horizontal="center" vertical="center" wrapText="1"/>
    </xf>
    <xf numFmtId="0" fontId="22" fillId="0" borderId="110" xfId="48" applyFont="1" applyBorder="1" applyAlignment="1">
      <alignment horizontal="center" vertical="center" wrapText="1"/>
    </xf>
    <xf numFmtId="0" fontId="22" fillId="0" borderId="111" xfId="48" applyFont="1" applyBorder="1" applyAlignment="1">
      <alignment horizontal="center" vertical="center" wrapText="1"/>
    </xf>
    <xf numFmtId="0" fontId="22" fillId="3" borderId="109" xfId="48" applyFont="1" applyFill="1" applyBorder="1" applyAlignment="1" applyProtection="1">
      <alignment horizontal="center" vertical="center" shrinkToFit="1"/>
      <protection locked="0"/>
    </xf>
    <xf numFmtId="0" fontId="22" fillId="3" borderId="110" xfId="48" applyFont="1" applyFill="1" applyBorder="1" applyAlignment="1" applyProtection="1">
      <alignment horizontal="center" vertical="center" shrinkToFit="1"/>
      <protection locked="0"/>
    </xf>
    <xf numFmtId="0" fontId="22" fillId="3" borderId="112" xfId="48" applyFont="1" applyFill="1" applyBorder="1" applyAlignment="1" applyProtection="1">
      <alignment horizontal="center" vertical="center" shrinkToFit="1"/>
      <protection locked="0"/>
    </xf>
    <xf numFmtId="0" fontId="22" fillId="3" borderId="113" xfId="48" applyFont="1" applyFill="1" applyBorder="1" applyAlignment="1" applyProtection="1">
      <alignment horizontal="center" vertical="center" shrinkToFit="1"/>
      <protection locked="0"/>
    </xf>
    <xf numFmtId="0" fontId="22" fillId="3" borderId="111" xfId="48" applyFont="1" applyFill="1" applyBorder="1" applyAlignment="1" applyProtection="1">
      <alignment horizontal="center" vertical="center" shrinkToFit="1"/>
      <protection locked="0"/>
    </xf>
    <xf numFmtId="0" fontId="43" fillId="0" borderId="114" xfId="48" applyFont="1" applyBorder="1" applyAlignment="1">
      <alignment horizontal="center" vertical="center"/>
    </xf>
    <xf numFmtId="0" fontId="43" fillId="0" borderId="115" xfId="48" applyFont="1" applyBorder="1" applyAlignment="1">
      <alignment horizontal="center" vertical="center"/>
    </xf>
    <xf numFmtId="0" fontId="43" fillId="0" borderId="116" xfId="48" applyFont="1" applyBorder="1" applyAlignment="1">
      <alignment horizontal="center" vertical="center"/>
    </xf>
    <xf numFmtId="0" fontId="20" fillId="0" borderId="0" xfId="48" applyFont="1">
      <alignment vertical="center"/>
    </xf>
    <xf numFmtId="0" fontId="40" fillId="0" borderId="0" xfId="48" applyFont="1" applyFill="1" applyAlignment="1">
      <alignment horizontal="left" vertical="center"/>
    </xf>
    <xf numFmtId="0" fontId="40" fillId="0" borderId="0" xfId="48" applyFont="1" applyFill="1" applyAlignment="1">
      <alignment vertical="center" textRotation="90"/>
    </xf>
    <xf numFmtId="0" fontId="22" fillId="0" borderId="117" xfId="48" applyFont="1" applyBorder="1" applyAlignment="1">
      <alignment horizontal="center" vertical="center" wrapText="1"/>
    </xf>
    <xf numFmtId="0" fontId="22" fillId="0" borderId="0" xfId="48" applyFont="1" applyBorder="1" applyAlignment="1">
      <alignment horizontal="center" vertical="center" wrapText="1"/>
    </xf>
    <xf numFmtId="0" fontId="22" fillId="0" borderId="118" xfId="48" applyFont="1" applyBorder="1" applyAlignment="1">
      <alignment horizontal="center" vertical="center" wrapText="1"/>
    </xf>
    <xf numFmtId="0" fontId="22" fillId="3" borderId="117" xfId="48" applyFont="1" applyFill="1" applyBorder="1" applyAlignment="1" applyProtection="1">
      <alignment horizontal="center" vertical="center" shrinkToFit="1"/>
      <protection locked="0"/>
    </xf>
    <xf numFmtId="0" fontId="22" fillId="3" borderId="0" xfId="48" applyFont="1" applyFill="1" applyBorder="1" applyAlignment="1" applyProtection="1">
      <alignment horizontal="center" vertical="center" shrinkToFit="1"/>
      <protection locked="0"/>
    </xf>
    <xf numFmtId="0" fontId="22" fillId="3" borderId="25" xfId="48" applyFont="1" applyFill="1" applyBorder="1" applyAlignment="1" applyProtection="1">
      <alignment horizontal="center" vertical="center" shrinkToFit="1"/>
      <protection locked="0"/>
    </xf>
    <xf numFmtId="0" fontId="22" fillId="3" borderId="47" xfId="48" applyFont="1" applyFill="1" applyBorder="1" applyAlignment="1" applyProtection="1">
      <alignment horizontal="center" vertical="center" shrinkToFit="1"/>
      <protection locked="0"/>
    </xf>
    <xf numFmtId="0" fontId="22" fillId="3" borderId="118" xfId="48" applyFont="1" applyFill="1" applyBorder="1" applyAlignment="1" applyProtection="1">
      <alignment horizontal="center" vertical="center" shrinkToFit="1"/>
      <protection locked="0"/>
    </xf>
    <xf numFmtId="0" fontId="22" fillId="0" borderId="119" xfId="48" applyFont="1" applyBorder="1" applyAlignment="1">
      <alignment horizontal="center" vertical="center" wrapText="1"/>
    </xf>
    <xf numFmtId="0" fontId="22" fillId="0" borderId="8" xfId="48" applyFont="1" applyBorder="1" applyAlignment="1">
      <alignment horizontal="center" vertical="center" wrapText="1"/>
    </xf>
    <xf numFmtId="0" fontId="22" fillId="0" borderId="120" xfId="48" applyFont="1" applyBorder="1" applyAlignment="1">
      <alignment horizontal="center" vertical="center" wrapText="1"/>
    </xf>
    <xf numFmtId="0" fontId="22" fillId="3" borderId="119" xfId="48" applyFont="1" applyFill="1" applyBorder="1" applyAlignment="1" applyProtection="1">
      <alignment horizontal="center" vertical="center" shrinkToFit="1"/>
      <protection locked="0"/>
    </xf>
    <xf numFmtId="0" fontId="22" fillId="3" borderId="8" xfId="48" applyFont="1" applyFill="1" applyBorder="1" applyAlignment="1" applyProtection="1">
      <alignment horizontal="center" vertical="center" shrinkToFit="1"/>
      <protection locked="0"/>
    </xf>
    <xf numFmtId="0" fontId="22" fillId="3" borderId="41" xfId="48" applyFont="1" applyFill="1" applyBorder="1" applyAlignment="1" applyProtection="1">
      <alignment horizontal="center" vertical="center" shrinkToFit="1"/>
      <protection locked="0"/>
    </xf>
    <xf numFmtId="0" fontId="22" fillId="3" borderId="51" xfId="48" applyFont="1" applyFill="1" applyBorder="1" applyAlignment="1" applyProtection="1">
      <alignment horizontal="center" vertical="center" shrinkToFit="1"/>
      <protection locked="0"/>
    </xf>
    <xf numFmtId="0" fontId="22" fillId="3" borderId="120" xfId="48" applyFont="1" applyFill="1" applyBorder="1" applyAlignment="1" applyProtection="1">
      <alignment horizontal="center" vertical="center" shrinkToFit="1"/>
      <protection locked="0"/>
    </xf>
    <xf numFmtId="0" fontId="40" fillId="0" borderId="119" xfId="48" applyFont="1" applyBorder="1" applyAlignment="1">
      <alignment horizontal="center" vertical="center" wrapText="1"/>
    </xf>
    <xf numFmtId="0" fontId="40" fillId="0" borderId="8" xfId="48" applyFont="1" applyBorder="1" applyAlignment="1">
      <alignment horizontal="center" vertical="center" wrapText="1"/>
    </xf>
    <xf numFmtId="0" fontId="40" fillId="0" borderId="120" xfId="48" applyFont="1" applyBorder="1" applyAlignment="1">
      <alignment horizontal="center" vertical="center" wrapText="1"/>
    </xf>
    <xf numFmtId="0" fontId="22" fillId="3" borderId="119" xfId="48" applyFont="1" applyFill="1" applyBorder="1" applyAlignment="1" applyProtection="1">
      <alignment horizontal="center" vertical="center" wrapText="1"/>
      <protection locked="0"/>
    </xf>
    <xf numFmtId="0" fontId="22" fillId="3" borderId="8" xfId="48" applyFont="1" applyFill="1" applyBorder="1" applyAlignment="1" applyProtection="1">
      <alignment horizontal="center" vertical="center" wrapText="1"/>
      <protection locked="0"/>
    </xf>
    <xf numFmtId="0" fontId="22" fillId="3" borderId="41" xfId="48" applyFont="1" applyFill="1" applyBorder="1" applyAlignment="1" applyProtection="1">
      <alignment horizontal="center" vertical="center" wrapText="1"/>
      <protection locked="0"/>
    </xf>
    <xf numFmtId="0" fontId="22" fillId="3" borderId="51" xfId="48" applyFont="1" applyFill="1" applyBorder="1" applyAlignment="1" applyProtection="1">
      <alignment horizontal="center" vertical="center" wrapText="1"/>
      <protection locked="0"/>
    </xf>
    <xf numFmtId="0" fontId="22" fillId="3" borderId="120" xfId="48" applyFont="1" applyFill="1" applyBorder="1" applyAlignment="1" applyProtection="1">
      <alignment horizontal="center" vertical="center" wrapText="1"/>
      <protection locked="0"/>
    </xf>
    <xf numFmtId="0" fontId="44" fillId="0" borderId="0" xfId="48" applyFont="1" applyAlignment="1">
      <alignment horizontal="left" vertical="center"/>
    </xf>
    <xf numFmtId="20" fontId="22" fillId="5" borderId="0" xfId="48" applyNumberFormat="1" applyFont="1" applyFill="1" applyBorder="1" applyAlignment="1" applyProtection="1">
      <alignment vertical="center"/>
    </xf>
    <xf numFmtId="0" fontId="22" fillId="5" borderId="0" xfId="48" applyFont="1" applyFill="1" applyBorder="1" applyAlignment="1" applyProtection="1">
      <alignment vertical="center"/>
    </xf>
    <xf numFmtId="0" fontId="40" fillId="0" borderId="121" xfId="48" applyFont="1" applyBorder="1" applyAlignment="1">
      <alignment horizontal="center" vertical="center" wrapText="1"/>
    </xf>
    <xf numFmtId="0" fontId="40" fillId="0" borderId="21" xfId="48" applyFont="1" applyBorder="1" applyAlignment="1">
      <alignment horizontal="center" vertical="center" wrapText="1"/>
    </xf>
    <xf numFmtId="0" fontId="40" fillId="0" borderId="122" xfId="48" applyFont="1" applyBorder="1" applyAlignment="1">
      <alignment horizontal="center" vertical="center" wrapText="1"/>
    </xf>
    <xf numFmtId="0" fontId="22" fillId="3" borderId="121" xfId="48" applyFont="1" applyFill="1" applyBorder="1" applyAlignment="1" applyProtection="1">
      <alignment horizontal="center" vertical="center" wrapText="1"/>
      <protection locked="0"/>
    </xf>
    <xf numFmtId="0" fontId="22" fillId="9" borderId="21" xfId="48" applyFont="1" applyFill="1" applyBorder="1" applyAlignment="1" applyProtection="1">
      <alignment horizontal="center" vertical="center" wrapText="1"/>
      <protection locked="0"/>
    </xf>
    <xf numFmtId="0" fontId="22" fillId="9" borderId="44" xfId="48" applyFont="1" applyFill="1" applyBorder="1" applyAlignment="1" applyProtection="1">
      <alignment horizontal="center" vertical="center" wrapText="1"/>
      <protection locked="0"/>
    </xf>
    <xf numFmtId="0" fontId="22" fillId="3" borderId="45" xfId="48" applyFont="1" applyFill="1" applyBorder="1" applyAlignment="1" applyProtection="1">
      <alignment horizontal="center" vertical="center" wrapText="1"/>
      <protection locked="0"/>
    </xf>
    <xf numFmtId="0" fontId="22" fillId="3" borderId="21" xfId="48" applyFont="1" applyFill="1" applyBorder="1" applyAlignment="1" applyProtection="1">
      <alignment horizontal="center" vertical="center" wrapText="1"/>
      <protection locked="0"/>
    </xf>
    <xf numFmtId="0" fontId="22" fillId="9" borderId="122" xfId="48" applyFont="1" applyFill="1" applyBorder="1" applyAlignment="1" applyProtection="1">
      <alignment horizontal="center" vertical="center" wrapText="1"/>
      <protection locked="0"/>
    </xf>
    <xf numFmtId="0" fontId="22" fillId="0" borderId="123" xfId="48" applyFont="1" applyBorder="1" applyAlignment="1">
      <alignment horizontal="center" vertical="center" wrapText="1"/>
    </xf>
    <xf numFmtId="0" fontId="22" fillId="0" borderId="3" xfId="48" applyFont="1" applyBorder="1" applyAlignment="1">
      <alignment horizontal="center" vertical="center" wrapText="1"/>
    </xf>
    <xf numFmtId="0" fontId="22" fillId="0" borderId="124" xfId="48" applyFont="1" applyBorder="1" applyAlignment="1">
      <alignment horizontal="center" vertical="center" wrapText="1"/>
    </xf>
    <xf numFmtId="0" fontId="22" fillId="3" borderId="123" xfId="48" applyFont="1" applyFill="1" applyBorder="1" applyAlignment="1" applyProtection="1">
      <alignment horizontal="center" vertical="center" wrapText="1"/>
      <protection locked="0"/>
    </xf>
    <xf numFmtId="0" fontId="22" fillId="3" borderId="3" xfId="48" applyFont="1" applyFill="1" applyBorder="1" applyAlignment="1" applyProtection="1">
      <alignment horizontal="center" vertical="center" wrapText="1"/>
      <protection locked="0"/>
    </xf>
    <xf numFmtId="0" fontId="22" fillId="3" borderId="31" xfId="48" applyFont="1" applyFill="1" applyBorder="1" applyAlignment="1" applyProtection="1">
      <alignment horizontal="center" vertical="center" wrapText="1"/>
      <protection locked="0"/>
    </xf>
    <xf numFmtId="0" fontId="22" fillId="3" borderId="46" xfId="48" applyFont="1" applyFill="1" applyBorder="1" applyAlignment="1" applyProtection="1">
      <alignment horizontal="center" vertical="center" wrapText="1"/>
      <protection locked="0"/>
    </xf>
    <xf numFmtId="0" fontId="22" fillId="3" borderId="124" xfId="48" applyFont="1" applyFill="1" applyBorder="1" applyAlignment="1" applyProtection="1">
      <alignment horizontal="center" vertical="center" wrapText="1"/>
      <protection locked="0"/>
    </xf>
    <xf numFmtId="0" fontId="40" fillId="0" borderId="0" xfId="48" applyFont="1" applyFill="1" applyAlignment="1">
      <alignment horizontal="left" vertical="center" wrapText="1"/>
    </xf>
    <xf numFmtId="0" fontId="22" fillId="3" borderId="117" xfId="48" applyFont="1" applyFill="1" applyBorder="1" applyAlignment="1" applyProtection="1">
      <alignment horizontal="center" vertical="center" wrapText="1"/>
      <protection locked="0"/>
    </xf>
    <xf numFmtId="0" fontId="22" fillId="3" borderId="0" xfId="48" applyFont="1" applyFill="1" applyBorder="1" applyAlignment="1" applyProtection="1">
      <alignment horizontal="center" vertical="center" wrapText="1"/>
      <protection locked="0"/>
    </xf>
    <xf numFmtId="0" fontId="22" fillId="3" borderId="25" xfId="48" applyFont="1" applyFill="1" applyBorder="1" applyAlignment="1" applyProtection="1">
      <alignment horizontal="center" vertical="center" wrapText="1"/>
      <protection locked="0"/>
    </xf>
    <xf numFmtId="0" fontId="22" fillId="3" borderId="47" xfId="48" applyFont="1" applyFill="1" applyBorder="1" applyAlignment="1" applyProtection="1">
      <alignment horizontal="center" vertical="center" wrapText="1"/>
      <protection locked="0"/>
    </xf>
    <xf numFmtId="0" fontId="22" fillId="3" borderId="118" xfId="48" applyFont="1" applyFill="1" applyBorder="1" applyAlignment="1" applyProtection="1">
      <alignment horizontal="center" vertical="center" wrapText="1"/>
      <protection locked="0"/>
    </xf>
    <xf numFmtId="0" fontId="44" fillId="0" borderId="0" xfId="48" applyFont="1" applyAlignment="1">
      <alignment horizontal="right" vertical="center"/>
    </xf>
    <xf numFmtId="0" fontId="22" fillId="7" borderId="123" xfId="48" applyFont="1" applyFill="1" applyBorder="1" applyAlignment="1" applyProtection="1">
      <alignment horizontal="left" vertical="center" shrinkToFit="1"/>
      <protection locked="0"/>
    </xf>
    <xf numFmtId="0" fontId="22" fillId="7" borderId="3" xfId="48" applyFont="1" applyFill="1" applyBorder="1" applyAlignment="1" applyProtection="1">
      <alignment horizontal="left" vertical="center" shrinkToFit="1"/>
      <protection locked="0"/>
    </xf>
    <xf numFmtId="0" fontId="22" fillId="7" borderId="31" xfId="48" applyFont="1" applyFill="1" applyBorder="1" applyAlignment="1" applyProtection="1">
      <alignment horizontal="left" vertical="center" shrinkToFit="1"/>
      <protection locked="0"/>
    </xf>
    <xf numFmtId="0" fontId="22" fillId="7" borderId="46" xfId="48" applyFont="1" applyFill="1" applyBorder="1" applyAlignment="1" applyProtection="1">
      <alignment horizontal="left" vertical="center" shrinkToFit="1"/>
      <protection locked="0"/>
    </xf>
    <xf numFmtId="0" fontId="22" fillId="7" borderId="124" xfId="48" applyFont="1" applyFill="1" applyBorder="1" applyAlignment="1" applyProtection="1">
      <alignment horizontal="left" vertical="center" shrinkToFit="1"/>
      <protection locked="0"/>
    </xf>
    <xf numFmtId="0" fontId="22" fillId="7" borderId="117" xfId="48" applyFont="1" applyFill="1" applyBorder="1" applyAlignment="1" applyProtection="1">
      <alignment horizontal="left" vertical="center" shrinkToFit="1"/>
      <protection locked="0"/>
    </xf>
    <xf numFmtId="0" fontId="22" fillId="7" borderId="0" xfId="48" applyFont="1" applyFill="1" applyBorder="1" applyAlignment="1" applyProtection="1">
      <alignment horizontal="left" vertical="center" shrinkToFit="1"/>
      <protection locked="0"/>
    </xf>
    <xf numFmtId="0" fontId="22" fillId="7" borderId="25" xfId="48" applyFont="1" applyFill="1" applyBorder="1" applyAlignment="1" applyProtection="1">
      <alignment horizontal="left" vertical="center" shrinkToFit="1"/>
      <protection locked="0"/>
    </xf>
    <xf numFmtId="0" fontId="22" fillId="7" borderId="47" xfId="48" applyFont="1" applyFill="1" applyBorder="1" applyAlignment="1" applyProtection="1">
      <alignment horizontal="left" vertical="center" shrinkToFit="1"/>
      <protection locked="0"/>
    </xf>
    <xf numFmtId="0" fontId="22" fillId="7" borderId="118" xfId="48" applyFont="1" applyFill="1" applyBorder="1" applyAlignment="1" applyProtection="1">
      <alignment horizontal="left" vertical="center" shrinkToFit="1"/>
      <protection locked="0"/>
    </xf>
    <xf numFmtId="0" fontId="22" fillId="7" borderId="119" xfId="48" applyFont="1" applyFill="1" applyBorder="1" applyAlignment="1" applyProtection="1">
      <alignment horizontal="left" vertical="center" shrinkToFit="1"/>
      <protection locked="0"/>
    </xf>
    <xf numFmtId="0" fontId="22" fillId="7" borderId="8" xfId="48" applyFont="1" applyFill="1" applyBorder="1" applyAlignment="1" applyProtection="1">
      <alignment horizontal="left" vertical="center" shrinkToFit="1"/>
      <protection locked="0"/>
    </xf>
    <xf numFmtId="0" fontId="22" fillId="7" borderId="41" xfId="48" applyFont="1" applyFill="1" applyBorder="1" applyAlignment="1" applyProtection="1">
      <alignment horizontal="left" vertical="center" shrinkToFit="1"/>
      <protection locked="0"/>
    </xf>
    <xf numFmtId="0" fontId="22" fillId="7" borderId="51" xfId="48" applyFont="1" applyFill="1" applyBorder="1" applyAlignment="1" applyProtection="1">
      <alignment horizontal="left" vertical="center" shrinkToFit="1"/>
      <protection locked="0"/>
    </xf>
    <xf numFmtId="0" fontId="22" fillId="7" borderId="120" xfId="48" applyFont="1" applyFill="1" applyBorder="1" applyAlignment="1" applyProtection="1">
      <alignment horizontal="left" vertical="center" shrinkToFit="1"/>
      <protection locked="0"/>
    </xf>
    <xf numFmtId="0" fontId="44" fillId="0" borderId="0" xfId="48" applyFont="1" applyProtection="1">
      <alignment vertical="center"/>
    </xf>
    <xf numFmtId="0" fontId="17" fillId="0" borderId="123" xfId="48" applyFont="1" applyBorder="1" applyAlignment="1">
      <alignment vertical="center"/>
    </xf>
    <xf numFmtId="0" fontId="17" fillId="0" borderId="125" xfId="48" applyFont="1" applyBorder="1" applyAlignment="1">
      <alignment vertical="center"/>
    </xf>
    <xf numFmtId="0" fontId="17" fillId="0" borderId="126" xfId="48" applyFont="1" applyBorder="1" applyAlignment="1">
      <alignment vertical="center"/>
    </xf>
    <xf numFmtId="0" fontId="17" fillId="0" borderId="127" xfId="48" applyFont="1" applyBorder="1" applyAlignment="1">
      <alignment vertical="center"/>
    </xf>
    <xf numFmtId="0" fontId="17" fillId="0" borderId="128" xfId="48" applyFont="1" applyBorder="1" applyAlignment="1">
      <alignment vertical="center"/>
    </xf>
    <xf numFmtId="0" fontId="17" fillId="0" borderId="124" xfId="48" applyFont="1" applyBorder="1" applyAlignment="1">
      <alignment vertical="center"/>
    </xf>
    <xf numFmtId="0" fontId="17" fillId="0" borderId="117" xfId="48" applyFont="1" applyBorder="1" applyAlignment="1">
      <alignment vertical="center"/>
    </xf>
    <xf numFmtId="0" fontId="17" fillId="0" borderId="129" xfId="48" applyFont="1" applyBorder="1" applyAlignment="1">
      <alignment vertical="center"/>
    </xf>
    <xf numFmtId="0" fontId="17" fillId="0" borderId="130" xfId="48" applyFont="1" applyBorder="1" applyAlignment="1">
      <alignment vertical="center"/>
    </xf>
    <xf numFmtId="0" fontId="17" fillId="0" borderId="131" xfId="48" applyFont="1" applyBorder="1" applyAlignment="1">
      <alignment vertical="center"/>
    </xf>
    <xf numFmtId="0" fontId="17" fillId="0" borderId="132" xfId="48" applyFont="1" applyBorder="1" applyAlignment="1">
      <alignment vertical="center"/>
    </xf>
    <xf numFmtId="0" fontId="17" fillId="0" borderId="118" xfId="48" applyFont="1" applyBorder="1" applyAlignment="1">
      <alignment vertical="center"/>
    </xf>
    <xf numFmtId="0" fontId="22" fillId="0" borderId="0" xfId="48" applyFont="1" applyBorder="1" applyProtection="1">
      <alignment vertical="center"/>
    </xf>
    <xf numFmtId="0" fontId="40" fillId="0" borderId="0" xfId="48" applyFont="1" applyBorder="1" applyAlignment="1" applyProtection="1">
      <alignment vertical="center"/>
    </xf>
    <xf numFmtId="0" fontId="20" fillId="0" borderId="117" xfId="48" applyFont="1" applyBorder="1" applyAlignment="1">
      <alignment vertical="center"/>
    </xf>
    <xf numFmtId="0" fontId="20" fillId="0" borderId="129" xfId="48" applyFont="1" applyBorder="1" applyAlignment="1">
      <alignment vertical="center"/>
    </xf>
    <xf numFmtId="0" fontId="20" fillId="0" borderId="130" xfId="48" applyFont="1" applyBorder="1" applyAlignment="1">
      <alignment vertical="center"/>
    </xf>
    <xf numFmtId="0" fontId="20" fillId="0" borderId="47" xfId="48" applyFont="1" applyBorder="1" applyAlignment="1">
      <alignment vertical="center"/>
    </xf>
    <xf numFmtId="0" fontId="20" fillId="0" borderId="0" xfId="31" applyFont="1" applyFill="1" applyBorder="1" applyAlignment="1">
      <alignment vertical="center"/>
    </xf>
    <xf numFmtId="0" fontId="20" fillId="0" borderId="25" xfId="48" applyFont="1" applyBorder="1" applyAlignment="1">
      <alignment vertical="center"/>
    </xf>
    <xf numFmtId="0" fontId="20" fillId="0" borderId="131" xfId="48" applyFont="1" applyBorder="1" applyAlignment="1">
      <alignment vertical="center"/>
    </xf>
    <xf numFmtId="0" fontId="20" fillId="0" borderId="132" xfId="48" applyFont="1" applyBorder="1" applyAlignment="1">
      <alignment vertical="center"/>
    </xf>
    <xf numFmtId="0" fontId="20" fillId="0" borderId="118" xfId="48" applyFont="1" applyBorder="1" applyAlignment="1">
      <alignment vertical="center"/>
    </xf>
    <xf numFmtId="0" fontId="22" fillId="0" borderId="0" xfId="48" applyFont="1" applyBorder="1" applyAlignment="1" applyProtection="1">
      <alignment horizontal="right" vertical="center"/>
    </xf>
    <xf numFmtId="0" fontId="22" fillId="0" borderId="133" xfId="48" applyFont="1" applyBorder="1" applyAlignment="1">
      <alignment horizontal="center" vertical="center" wrapText="1"/>
    </xf>
    <xf numFmtId="0" fontId="22" fillId="0" borderId="134" xfId="48" applyFont="1" applyBorder="1" applyAlignment="1">
      <alignment horizontal="center" vertical="center" wrapText="1"/>
    </xf>
    <xf numFmtId="0" fontId="22" fillId="0" borderId="135" xfId="48" applyFont="1" applyBorder="1" applyAlignment="1">
      <alignment horizontal="center" vertical="center" wrapText="1"/>
    </xf>
    <xf numFmtId="0" fontId="20" fillId="0" borderId="133" xfId="48" applyFont="1" applyBorder="1" applyAlignment="1">
      <alignment vertical="center"/>
    </xf>
    <xf numFmtId="0" fontId="20" fillId="0" borderId="136" xfId="48" applyFont="1" applyBorder="1" applyAlignment="1">
      <alignment vertical="center"/>
    </xf>
    <xf numFmtId="0" fontId="20" fillId="0" borderId="137" xfId="48" applyFont="1" applyBorder="1" applyAlignment="1">
      <alignment horizontal="center" vertical="center"/>
    </xf>
    <xf numFmtId="0" fontId="20" fillId="0" borderId="138" xfId="48" applyFont="1" applyBorder="1" applyAlignment="1">
      <alignment vertical="center"/>
    </xf>
    <xf numFmtId="0" fontId="20" fillId="0" borderId="134" xfId="48" applyFont="1" applyBorder="1" applyAlignment="1">
      <alignment horizontal="center" vertical="center"/>
    </xf>
    <xf numFmtId="0" fontId="20" fillId="0" borderId="139" xfId="48" applyFont="1" applyBorder="1" applyAlignment="1">
      <alignment horizontal="center" vertical="center"/>
    </xf>
    <xf numFmtId="0" fontId="20" fillId="0" borderId="134" xfId="48" applyFont="1" applyBorder="1" applyAlignment="1">
      <alignment vertical="center"/>
    </xf>
    <xf numFmtId="0" fontId="20" fillId="0" borderId="140" xfId="48" applyFont="1" applyBorder="1" applyAlignment="1">
      <alignment horizontal="center" vertical="center"/>
    </xf>
    <xf numFmtId="0" fontId="20" fillId="0" borderId="141" xfId="48" applyFont="1" applyBorder="1" applyAlignment="1">
      <alignment vertical="center"/>
    </xf>
    <xf numFmtId="0" fontId="20" fillId="0" borderId="135" xfId="48" applyFont="1" applyBorder="1" applyAlignment="1">
      <alignment horizontal="center" vertical="center"/>
    </xf>
    <xf numFmtId="0" fontId="43" fillId="0" borderId="142" xfId="48" applyFont="1" applyBorder="1" applyAlignment="1">
      <alignment horizontal="center" vertical="center"/>
    </xf>
    <xf numFmtId="0" fontId="43" fillId="0" borderId="143" xfId="48" applyFont="1" applyBorder="1" applyAlignment="1">
      <alignment horizontal="center" vertical="center"/>
    </xf>
    <xf numFmtId="0" fontId="43" fillId="0" borderId="144" xfId="48" applyFont="1" applyBorder="1" applyAlignment="1">
      <alignment horizontal="center" vertical="center"/>
    </xf>
    <xf numFmtId="180" fontId="22" fillId="0" borderId="0" xfId="48" applyNumberFormat="1" applyFont="1" applyBorder="1" applyAlignment="1" applyProtection="1">
      <alignment horizontal="center" vertical="center"/>
    </xf>
    <xf numFmtId="0" fontId="22" fillId="0" borderId="145" xfId="48" applyFont="1" applyBorder="1" applyAlignment="1">
      <alignment vertical="center"/>
    </xf>
    <xf numFmtId="0" fontId="22" fillId="0" borderId="32" xfId="48" applyFont="1" applyFill="1" applyBorder="1" applyAlignment="1">
      <alignment horizontal="center" vertical="center"/>
    </xf>
    <xf numFmtId="0" fontId="43" fillId="0" borderId="6" xfId="48" applyFont="1" applyBorder="1" applyAlignment="1">
      <alignment horizontal="center" vertical="center"/>
    </xf>
    <xf numFmtId="0" fontId="43" fillId="0" borderId="146" xfId="48" applyNumberFormat="1" applyFont="1" applyFill="1" applyBorder="1" applyAlignment="1">
      <alignment horizontal="center" vertical="center" wrapText="1"/>
    </xf>
    <xf numFmtId="179" fontId="22" fillId="3" borderId="8" xfId="48" applyNumberFormat="1" applyFont="1" applyFill="1" applyBorder="1" applyAlignment="1" applyProtection="1">
      <alignment horizontal="center" vertical="center" shrinkToFit="1"/>
      <protection locked="0"/>
    </xf>
    <xf numFmtId="179" fontId="22" fillId="0" borderId="147" xfId="48" applyNumberFormat="1" applyFont="1" applyBorder="1" applyAlignment="1">
      <alignment horizontal="center" vertical="center" shrinkToFit="1"/>
    </xf>
    <xf numFmtId="179" fontId="22" fillId="0" borderId="107" xfId="48" applyNumberFormat="1" applyFont="1" applyBorder="1" applyAlignment="1">
      <alignment horizontal="center" vertical="center" shrinkToFit="1"/>
    </xf>
    <xf numFmtId="179" fontId="22" fillId="3" borderId="148" xfId="48" applyNumberFormat="1" applyFont="1" applyFill="1" applyBorder="1" applyAlignment="1" applyProtection="1">
      <alignment horizontal="center" vertical="center" shrinkToFit="1"/>
      <protection locked="0"/>
    </xf>
    <xf numFmtId="179" fontId="43" fillId="7" borderId="149" xfId="48" applyNumberFormat="1" applyFont="1" applyFill="1" applyBorder="1" applyAlignment="1" applyProtection="1">
      <alignment horizontal="center" vertical="center" shrinkToFit="1"/>
      <protection locked="0"/>
    </xf>
    <xf numFmtId="179" fontId="43" fillId="7" borderId="150" xfId="48" applyNumberFormat="1" applyFont="1" applyFill="1" applyBorder="1" applyAlignment="1" applyProtection="1">
      <alignment horizontal="center" vertical="center" shrinkToFit="1"/>
      <protection locked="0"/>
    </xf>
    <xf numFmtId="179" fontId="43" fillId="0" borderId="150" xfId="48" applyNumberFormat="1" applyFont="1" applyBorder="1" applyAlignment="1">
      <alignment horizontal="center" vertical="center" shrinkToFit="1"/>
    </xf>
    <xf numFmtId="179" fontId="43" fillId="0" borderId="151" xfId="48" applyNumberFormat="1" applyFont="1" applyBorder="1" applyAlignment="1">
      <alignment horizontal="center" vertical="center" shrinkToFit="1"/>
    </xf>
    <xf numFmtId="0" fontId="22" fillId="0" borderId="152" xfId="48" applyFont="1" applyBorder="1" applyAlignment="1">
      <alignment vertical="center"/>
    </xf>
    <xf numFmtId="0" fontId="43" fillId="0" borderId="42" xfId="48" applyFont="1" applyBorder="1" applyAlignment="1">
      <alignment horizontal="center" vertical="center"/>
    </xf>
    <xf numFmtId="0" fontId="43" fillId="0" borderId="153" xfId="48" applyNumberFormat="1" applyFont="1" applyFill="1" applyBorder="1" applyAlignment="1">
      <alignment horizontal="center" vertical="center" wrapText="1"/>
    </xf>
    <xf numFmtId="179" fontId="22" fillId="0" borderId="154" xfId="48" applyNumberFormat="1" applyFont="1" applyBorder="1" applyAlignment="1">
      <alignment horizontal="center" vertical="center" shrinkToFit="1"/>
    </xf>
    <xf numFmtId="179" fontId="22" fillId="0" borderId="115" xfId="48" applyNumberFormat="1" applyFont="1" applyBorder="1" applyAlignment="1">
      <alignment horizontal="center" vertical="center" shrinkToFit="1"/>
    </xf>
    <xf numFmtId="179" fontId="22" fillId="3" borderId="155" xfId="48" applyNumberFormat="1" applyFont="1" applyFill="1" applyBorder="1" applyAlignment="1" applyProtection="1">
      <alignment horizontal="center" vertical="center" shrinkToFit="1"/>
      <protection locked="0"/>
    </xf>
    <xf numFmtId="179" fontId="43" fillId="7" borderId="114" xfId="48" applyNumberFormat="1" applyFont="1" applyFill="1" applyBorder="1" applyAlignment="1" applyProtection="1">
      <alignment horizontal="center" vertical="center" shrinkToFit="1"/>
      <protection locked="0"/>
    </xf>
    <xf numFmtId="179" fontId="43" fillId="7" borderId="115" xfId="48" applyNumberFormat="1" applyFont="1" applyFill="1" applyBorder="1" applyAlignment="1" applyProtection="1">
      <alignment horizontal="center" vertical="center" shrinkToFit="1"/>
      <protection locked="0"/>
    </xf>
    <xf numFmtId="179" fontId="43" fillId="0" borderId="115" xfId="48" applyNumberFormat="1" applyFont="1" applyBorder="1" applyAlignment="1">
      <alignment horizontal="center" vertical="center" shrinkToFit="1"/>
    </xf>
    <xf numFmtId="179" fontId="43" fillId="0" borderId="116" xfId="48" applyNumberFormat="1" applyFont="1" applyBorder="1" applyAlignment="1">
      <alignment horizontal="center" vertical="center" shrinkToFit="1"/>
    </xf>
    <xf numFmtId="0" fontId="44" fillId="0" borderId="0" xfId="48" applyFont="1" applyBorder="1" applyProtection="1">
      <alignment vertical="center"/>
    </xf>
    <xf numFmtId="0" fontId="44" fillId="7" borderId="0" xfId="48" applyFont="1" applyFill="1" applyAlignment="1" applyProtection="1">
      <alignment horizontal="center" vertical="center"/>
      <protection locked="0"/>
    </xf>
    <xf numFmtId="0" fontId="44" fillId="5" borderId="0" xfId="48" applyFont="1" applyFill="1" applyAlignment="1">
      <alignment vertical="center"/>
    </xf>
    <xf numFmtId="0" fontId="44" fillId="0" borderId="0" xfId="48" applyFont="1" applyAlignment="1">
      <alignment horizontal="center" vertical="center"/>
    </xf>
    <xf numFmtId="0" fontId="22" fillId="0" borderId="156" xfId="48" applyFont="1" applyFill="1" applyBorder="1" applyAlignment="1">
      <alignment horizontal="center" vertical="center"/>
    </xf>
    <xf numFmtId="0" fontId="43" fillId="0" borderId="157" xfId="48" applyFont="1" applyBorder="1" applyAlignment="1">
      <alignment horizontal="center" vertical="center"/>
    </xf>
    <xf numFmtId="0" fontId="43" fillId="0" borderId="158" xfId="48" applyNumberFormat="1" applyFont="1" applyFill="1" applyBorder="1" applyAlignment="1">
      <alignment horizontal="center" vertical="center" wrapText="1"/>
    </xf>
    <xf numFmtId="179" fontId="22" fillId="3" borderId="159" xfId="48" applyNumberFormat="1" applyFont="1" applyFill="1" applyBorder="1" applyAlignment="1" applyProtection="1">
      <alignment horizontal="center" vertical="center" shrinkToFit="1"/>
      <protection locked="0"/>
    </xf>
    <xf numFmtId="179" fontId="22" fillId="0" borderId="160" xfId="48" applyNumberFormat="1" applyFont="1" applyBorder="1" applyAlignment="1">
      <alignment horizontal="center" vertical="center" shrinkToFit="1"/>
    </xf>
    <xf numFmtId="179" fontId="22" fillId="0" borderId="143" xfId="48" applyNumberFormat="1" applyFont="1" applyBorder="1" applyAlignment="1">
      <alignment horizontal="center" vertical="center" shrinkToFit="1"/>
    </xf>
    <xf numFmtId="179" fontId="22" fillId="3" borderId="161" xfId="48" applyNumberFormat="1" applyFont="1" applyFill="1" applyBorder="1" applyAlignment="1" applyProtection="1">
      <alignment horizontal="center" vertical="center" shrinkToFit="1"/>
      <protection locked="0"/>
    </xf>
    <xf numFmtId="179" fontId="43" fillId="7" borderId="142" xfId="48" applyNumberFormat="1" applyFont="1" applyFill="1" applyBorder="1" applyAlignment="1" applyProtection="1">
      <alignment horizontal="center" vertical="center" shrinkToFit="1"/>
      <protection locked="0"/>
    </xf>
    <xf numFmtId="179" fontId="43" fillId="7" borderId="143" xfId="48" applyNumberFormat="1" applyFont="1" applyFill="1" applyBorder="1" applyAlignment="1" applyProtection="1">
      <alignment horizontal="center" vertical="center" shrinkToFit="1"/>
      <protection locked="0"/>
    </xf>
    <xf numFmtId="179" fontId="43" fillId="7" borderId="157" xfId="48" applyNumberFormat="1" applyFont="1" applyFill="1" applyBorder="1" applyAlignment="1" applyProtection="1">
      <alignment horizontal="center" vertical="center" shrinkToFit="1"/>
      <protection locked="0"/>
    </xf>
    <xf numFmtId="179" fontId="43" fillId="0" borderId="157" xfId="48" applyNumberFormat="1" applyFont="1" applyBorder="1" applyAlignment="1">
      <alignment horizontal="center" vertical="center" shrinkToFit="1"/>
    </xf>
    <xf numFmtId="179" fontId="43" fillId="0" borderId="144" xfId="48" applyNumberFormat="1" applyFont="1" applyBorder="1" applyAlignment="1">
      <alignment horizontal="center" vertical="center" shrinkToFit="1"/>
    </xf>
    <xf numFmtId="180" fontId="22" fillId="0" borderId="0" xfId="48" applyNumberFormat="1" applyFont="1" applyBorder="1" applyAlignment="1" applyProtection="1">
      <alignment vertical="center"/>
    </xf>
    <xf numFmtId="0" fontId="22" fillId="0" borderId="162" xfId="48" applyFont="1" applyFill="1" applyBorder="1" applyAlignment="1">
      <alignment horizontal="center" vertical="center"/>
    </xf>
    <xf numFmtId="0" fontId="43" fillId="0" borderId="163" xfId="48" applyFont="1" applyBorder="1" applyAlignment="1">
      <alignment horizontal="center" vertical="center"/>
    </xf>
    <xf numFmtId="0" fontId="43" fillId="0" borderId="164" xfId="48" applyNumberFormat="1" applyFont="1" applyFill="1" applyBorder="1" applyAlignment="1">
      <alignment horizontal="center" vertical="center" wrapText="1"/>
    </xf>
    <xf numFmtId="179" fontId="22" fillId="3" borderId="165" xfId="48" applyNumberFormat="1" applyFont="1" applyFill="1" applyBorder="1" applyAlignment="1" applyProtection="1">
      <alignment horizontal="center" vertical="center" shrinkToFit="1"/>
      <protection locked="0"/>
    </xf>
    <xf numFmtId="179" fontId="43" fillId="7" borderId="106" xfId="48" applyNumberFormat="1" applyFont="1" applyFill="1" applyBorder="1" applyAlignment="1" applyProtection="1">
      <alignment horizontal="center" vertical="center" shrinkToFit="1"/>
      <protection locked="0"/>
    </xf>
    <xf numFmtId="179" fontId="43" fillId="7" borderId="107" xfId="48" applyNumberFormat="1" applyFont="1" applyFill="1" applyBorder="1" applyAlignment="1" applyProtection="1">
      <alignment horizontal="center" vertical="center" shrinkToFit="1"/>
      <protection locked="0"/>
    </xf>
    <xf numFmtId="179" fontId="43" fillId="7" borderId="163" xfId="48" applyNumberFormat="1" applyFont="1" applyFill="1" applyBorder="1" applyAlignment="1" applyProtection="1">
      <alignment horizontal="center" vertical="center" shrinkToFit="1"/>
      <protection locked="0"/>
    </xf>
    <xf numFmtId="179" fontId="43" fillId="0" borderId="108" xfId="48" applyNumberFormat="1" applyFont="1" applyBorder="1" applyAlignment="1">
      <alignment horizontal="center" vertical="center" shrinkToFit="1"/>
    </xf>
    <xf numFmtId="0" fontId="44" fillId="5" borderId="0" xfId="48" applyFont="1" applyFill="1">
      <alignment vertical="center"/>
    </xf>
    <xf numFmtId="0" fontId="44" fillId="5" borderId="0" xfId="48" applyFont="1" applyFill="1" applyAlignment="1">
      <alignment horizontal="center" vertical="center"/>
    </xf>
    <xf numFmtId="0" fontId="44" fillId="0" borderId="0" xfId="48" applyFont="1" applyFill="1" applyAlignment="1">
      <alignment vertical="center"/>
    </xf>
    <xf numFmtId="0" fontId="44" fillId="0" borderId="0" xfId="48" applyFont="1" applyBorder="1" applyAlignment="1" applyProtection="1">
      <alignment vertical="center"/>
    </xf>
    <xf numFmtId="0" fontId="44" fillId="0" borderId="0" xfId="48" applyFont="1" applyBorder="1" applyAlignment="1" applyProtection="1">
      <alignment horizontal="center" vertical="center"/>
    </xf>
    <xf numFmtId="0" fontId="22" fillId="0" borderId="0" xfId="48" applyFont="1" applyProtection="1">
      <alignment vertical="center"/>
    </xf>
    <xf numFmtId="20" fontId="22" fillId="0" borderId="0" xfId="48" applyNumberFormat="1" applyFont="1" applyBorder="1" applyAlignment="1" applyProtection="1">
      <alignment vertical="center"/>
    </xf>
    <xf numFmtId="0" fontId="22" fillId="0" borderId="152" xfId="48" quotePrefix="1" applyFont="1" applyBorder="1" applyAlignment="1">
      <alignment vertical="center"/>
    </xf>
    <xf numFmtId="0" fontId="43" fillId="0" borderId="0" xfId="48" applyFont="1" applyProtection="1">
      <alignment vertical="center"/>
    </xf>
    <xf numFmtId="0" fontId="22" fillId="7" borderId="42" xfId="48" applyFont="1" applyFill="1" applyBorder="1" applyAlignment="1" applyProtection="1">
      <alignment horizontal="center" vertical="center"/>
      <protection locked="0"/>
    </xf>
    <xf numFmtId="0" fontId="22" fillId="0" borderId="0" xfId="48" applyFont="1" applyProtection="1">
      <alignment vertical="center"/>
      <protection locked="0"/>
    </xf>
    <xf numFmtId="20" fontId="22" fillId="5" borderId="0" xfId="48" applyNumberFormat="1" applyFont="1" applyFill="1" applyBorder="1" applyAlignment="1" applyProtection="1">
      <alignment vertical="center"/>
      <protection locked="0"/>
    </xf>
    <xf numFmtId="0" fontId="22" fillId="5" borderId="152" xfId="48" applyFont="1" applyFill="1" applyBorder="1" applyAlignment="1">
      <alignment vertical="center"/>
    </xf>
    <xf numFmtId="0" fontId="22" fillId="8" borderId="152" xfId="48" applyFont="1" applyFill="1" applyBorder="1" applyAlignment="1">
      <alignment vertical="center"/>
    </xf>
    <xf numFmtId="0" fontId="44" fillId="3" borderId="0" xfId="48" applyFont="1" applyFill="1" applyAlignment="1" applyProtection="1">
      <alignment horizontal="center" vertical="center" shrinkToFit="1"/>
      <protection locked="0"/>
    </xf>
    <xf numFmtId="0" fontId="22" fillId="0" borderId="0" xfId="48" applyFont="1" applyAlignment="1" applyProtection="1">
      <alignment horizontal="center" vertical="center"/>
    </xf>
    <xf numFmtId="0" fontId="44" fillId="9" borderId="0" xfId="48" applyFont="1" applyFill="1" applyAlignment="1" applyProtection="1">
      <alignment horizontal="center" vertical="center" shrinkToFit="1"/>
      <protection locked="0"/>
    </xf>
    <xf numFmtId="0" fontId="43" fillId="0" borderId="0" xfId="48" applyFont="1" applyBorder="1" applyAlignment="1" applyProtection="1">
      <alignment horizontal="left" vertical="center"/>
    </xf>
    <xf numFmtId="0" fontId="22" fillId="5" borderId="0" xfId="48" applyFont="1" applyFill="1" applyBorder="1" applyAlignment="1" applyProtection="1">
      <alignment vertical="center"/>
      <protection locked="0"/>
    </xf>
    <xf numFmtId="0" fontId="43" fillId="0" borderId="0" xfId="48" applyFont="1">
      <alignment vertical="center"/>
    </xf>
    <xf numFmtId="0" fontId="22" fillId="7" borderId="1" xfId="48" applyFont="1" applyFill="1" applyBorder="1" applyAlignment="1" applyProtection="1">
      <alignment horizontal="center" vertical="center"/>
      <protection locked="0"/>
    </xf>
    <xf numFmtId="0" fontId="22" fillId="0" borderId="166" xfId="48" applyFont="1" applyBorder="1" applyAlignment="1">
      <alignment vertical="center"/>
    </xf>
    <xf numFmtId="179" fontId="43" fillId="7" borderId="167" xfId="48" applyNumberFormat="1" applyFont="1" applyFill="1" applyBorder="1" applyAlignment="1" applyProtection="1">
      <alignment horizontal="center" vertical="center" shrinkToFit="1"/>
      <protection locked="0"/>
    </xf>
    <xf numFmtId="179" fontId="43" fillId="7" borderId="168" xfId="48" applyNumberFormat="1" applyFont="1" applyFill="1" applyBorder="1" applyAlignment="1" applyProtection="1">
      <alignment horizontal="center" vertical="center" shrinkToFit="1"/>
      <protection locked="0"/>
    </xf>
    <xf numFmtId="179" fontId="43" fillId="0" borderId="169" xfId="48" applyNumberFormat="1" applyFont="1" applyBorder="1" applyAlignment="1">
      <alignment horizontal="center" vertical="center" shrinkToFit="1"/>
    </xf>
    <xf numFmtId="0" fontId="22" fillId="7" borderId="6" xfId="48" applyFont="1" applyFill="1" applyBorder="1" applyAlignment="1" applyProtection="1">
      <alignment horizontal="center" vertical="center"/>
      <protection locked="0"/>
    </xf>
    <xf numFmtId="0" fontId="40" fillId="0" borderId="170" xfId="48" applyFont="1" applyFill="1" applyBorder="1" applyAlignment="1">
      <alignment horizontal="center" vertical="center" wrapText="1"/>
    </xf>
    <xf numFmtId="0" fontId="40" fillId="0" borderId="171" xfId="48" applyFont="1" applyFill="1" applyBorder="1" applyAlignment="1">
      <alignment horizontal="center" vertical="center" wrapText="1"/>
    </xf>
    <xf numFmtId="0" fontId="40" fillId="0" borderId="172" xfId="48" applyFont="1" applyFill="1" applyBorder="1" applyAlignment="1">
      <alignment horizontal="center" vertical="center" wrapText="1"/>
    </xf>
    <xf numFmtId="179" fontId="22" fillId="0" borderId="173" xfId="48" applyNumberFormat="1" applyFont="1" applyBorder="1" applyAlignment="1">
      <alignment horizontal="center" vertical="center" wrapText="1"/>
    </xf>
    <xf numFmtId="179" fontId="22" fillId="0" borderId="174" xfId="48" applyNumberFormat="1" applyFont="1" applyBorder="1" applyAlignment="1">
      <alignment horizontal="center" vertical="center" wrapText="1"/>
    </xf>
    <xf numFmtId="179" fontId="22" fillId="0" borderId="175" xfId="48" applyNumberFormat="1" applyFont="1" applyBorder="1" applyAlignment="1">
      <alignment horizontal="center" vertical="center" wrapText="1"/>
    </xf>
    <xf numFmtId="179" fontId="22" fillId="0" borderId="176" xfId="48" applyNumberFormat="1" applyFont="1" applyBorder="1" applyAlignment="1">
      <alignment horizontal="center" vertical="center" wrapText="1"/>
    </xf>
    <xf numFmtId="179" fontId="43" fillId="0" borderId="177" xfId="48" applyNumberFormat="1" applyFont="1" applyBorder="1" applyAlignment="1">
      <alignment horizontal="center" vertical="center" shrinkToFit="1"/>
    </xf>
    <xf numFmtId="179" fontId="43" fillId="0" borderId="178" xfId="48" applyNumberFormat="1" applyFont="1" applyBorder="1" applyAlignment="1">
      <alignment horizontal="center" vertical="center" shrinkToFit="1"/>
    </xf>
    <xf numFmtId="179" fontId="43" fillId="0" borderId="179" xfId="48" applyNumberFormat="1" applyFont="1" applyBorder="1" applyAlignment="1">
      <alignment horizontal="center" vertical="center" shrinkToFit="1"/>
    </xf>
    <xf numFmtId="179" fontId="43" fillId="0" borderId="180" xfId="10" applyNumberFormat="1" applyFont="1" applyBorder="1" applyAlignment="1">
      <alignment horizontal="right" vertical="center" shrinkToFit="1"/>
    </xf>
    <xf numFmtId="179" fontId="43" fillId="0" borderId="172" xfId="10" applyNumberFormat="1" applyFont="1" applyBorder="1" applyAlignment="1">
      <alignment horizontal="right" vertical="center" shrinkToFit="1"/>
    </xf>
    <xf numFmtId="0" fontId="43" fillId="0" borderId="3" xfId="48" applyFont="1" applyBorder="1" applyAlignment="1">
      <alignment vertical="center" shrinkToFit="1"/>
    </xf>
    <xf numFmtId="0" fontId="22" fillId="0" borderId="0" xfId="48" applyFont="1" applyAlignment="1" applyProtection="1">
      <alignment horizontal="right" vertical="center"/>
    </xf>
    <xf numFmtId="0" fontId="40" fillId="0" borderId="133" xfId="48" applyFont="1" applyFill="1" applyBorder="1" applyAlignment="1">
      <alignment horizontal="center" vertical="center" wrapText="1"/>
    </xf>
    <xf numFmtId="0" fontId="40" fillId="0" borderId="134" xfId="48" applyFont="1" applyFill="1" applyBorder="1" applyAlignment="1">
      <alignment horizontal="center" vertical="center" wrapText="1"/>
    </xf>
    <xf numFmtId="0" fontId="40" fillId="0" borderId="135" xfId="48" applyFont="1" applyFill="1" applyBorder="1" applyAlignment="1">
      <alignment horizontal="center" vertical="center" wrapText="1"/>
    </xf>
    <xf numFmtId="179" fontId="22" fillId="0" borderId="181" xfId="48" applyNumberFormat="1" applyFont="1" applyBorder="1" applyAlignment="1">
      <alignment horizontal="center" vertical="center" wrapText="1"/>
    </xf>
    <xf numFmtId="179" fontId="22" fillId="0" borderId="136" xfId="48" applyNumberFormat="1" applyFont="1" applyBorder="1" applyAlignment="1">
      <alignment horizontal="center" vertical="center" wrapText="1"/>
    </xf>
    <xf numFmtId="179" fontId="22" fillId="0" borderId="140" xfId="48" applyNumberFormat="1" applyFont="1" applyBorder="1" applyAlignment="1">
      <alignment horizontal="center" vertical="center" wrapText="1"/>
    </xf>
    <xf numFmtId="179" fontId="22" fillId="0" borderId="182" xfId="48" applyNumberFormat="1" applyFont="1" applyBorder="1" applyAlignment="1">
      <alignment horizontal="center" vertical="center" wrapText="1"/>
    </xf>
    <xf numFmtId="179" fontId="43" fillId="0" borderId="183" xfId="48" applyNumberFormat="1" applyFont="1" applyBorder="1" applyAlignment="1">
      <alignment horizontal="center" vertical="center" shrinkToFit="1"/>
    </xf>
    <xf numFmtId="179" fontId="43" fillId="0" borderId="184" xfId="48" applyNumberFormat="1" applyFont="1" applyBorder="1" applyAlignment="1">
      <alignment horizontal="center" vertical="center" shrinkToFit="1"/>
    </xf>
    <xf numFmtId="179" fontId="43" fillId="0" borderId="185" xfId="48" applyNumberFormat="1" applyFont="1" applyBorder="1" applyAlignment="1">
      <alignment horizontal="center" vertical="center" shrinkToFit="1"/>
    </xf>
    <xf numFmtId="179" fontId="43" fillId="0" borderId="32" xfId="10" applyNumberFormat="1" applyFont="1" applyBorder="1" applyAlignment="1">
      <alignment horizontal="right" vertical="center" shrinkToFit="1"/>
    </xf>
    <xf numFmtId="179" fontId="43" fillId="0" borderId="118" xfId="10" applyNumberFormat="1" applyFont="1" applyBorder="1" applyAlignment="1">
      <alignment horizontal="right" vertical="center" shrinkToFit="1"/>
    </xf>
    <xf numFmtId="0" fontId="22" fillId="5" borderId="0" xfId="48" quotePrefix="1" applyFont="1" applyFill="1" applyBorder="1" applyAlignment="1">
      <alignment vertical="center"/>
    </xf>
    <xf numFmtId="0" fontId="0" fillId="0" borderId="8" xfId="0" applyBorder="1" applyAlignment="1">
      <alignment vertical="center" shrinkToFit="1"/>
    </xf>
    <xf numFmtId="20" fontId="22" fillId="7" borderId="1" xfId="48" applyNumberFormat="1" applyFont="1" applyFill="1" applyBorder="1" applyAlignment="1" applyProtection="1">
      <alignment horizontal="center" vertical="center"/>
      <protection locked="0"/>
    </xf>
    <xf numFmtId="0" fontId="40" fillId="0" borderId="109" xfId="48" applyFont="1" applyBorder="1" applyAlignment="1">
      <alignment horizontal="center" vertical="center" wrapText="1"/>
    </xf>
    <xf numFmtId="0" fontId="40" fillId="0" borderId="110" xfId="48" applyFont="1" applyBorder="1" applyAlignment="1">
      <alignment horizontal="center" vertical="center" wrapText="1"/>
    </xf>
    <xf numFmtId="0" fontId="40" fillId="0" borderId="111" xfId="48" applyFont="1" applyBorder="1" applyAlignment="1">
      <alignment horizontal="center" vertical="center" wrapText="1"/>
    </xf>
    <xf numFmtId="179" fontId="22" fillId="0" borderId="186" xfId="48" applyNumberFormat="1" applyFont="1" applyBorder="1" applyAlignment="1">
      <alignment horizontal="center" vertical="center" wrapText="1"/>
    </xf>
    <xf numFmtId="179" fontId="22" fillId="0" borderId="187" xfId="48" applyNumberFormat="1" applyFont="1" applyBorder="1" applyAlignment="1">
      <alignment horizontal="center" vertical="center" wrapText="1"/>
    </xf>
    <xf numFmtId="179" fontId="22" fillId="0" borderId="188" xfId="48" applyNumberFormat="1" applyFont="1" applyBorder="1" applyAlignment="1">
      <alignment horizontal="center" vertical="center" wrapText="1"/>
    </xf>
    <xf numFmtId="179" fontId="22" fillId="0" borderId="189" xfId="48" applyNumberFormat="1" applyFont="1" applyBorder="1" applyAlignment="1">
      <alignment horizontal="center" vertical="center" wrapText="1"/>
    </xf>
    <xf numFmtId="0" fontId="40" fillId="0" borderId="190" xfId="48" applyFont="1" applyBorder="1" applyAlignment="1">
      <alignment horizontal="center" vertical="center" wrapText="1"/>
    </xf>
    <xf numFmtId="0" fontId="40" fillId="0" borderId="191" xfId="48" applyFont="1" applyBorder="1" applyAlignment="1">
      <alignment horizontal="center" vertical="center" wrapText="1"/>
    </xf>
    <xf numFmtId="0" fontId="40" fillId="0" borderId="192" xfId="48" applyFont="1" applyBorder="1" applyAlignment="1">
      <alignment horizontal="center" vertical="center" wrapText="1"/>
    </xf>
    <xf numFmtId="0" fontId="22" fillId="3" borderId="1" xfId="48" applyFont="1" applyFill="1" applyBorder="1" applyAlignment="1" applyProtection="1">
      <alignment horizontal="center" vertical="center"/>
      <protection locked="0"/>
    </xf>
    <xf numFmtId="0" fontId="22" fillId="5" borderId="1" xfId="48" applyFont="1" applyFill="1" applyBorder="1" applyAlignment="1" applyProtection="1">
      <alignment horizontal="center" vertical="center"/>
    </xf>
    <xf numFmtId="20" fontId="22" fillId="7" borderId="32" xfId="48" applyNumberFormat="1" applyFont="1" applyFill="1" applyBorder="1" applyAlignment="1" applyProtection="1">
      <alignment horizontal="center" vertical="center"/>
      <protection locked="0"/>
    </xf>
    <xf numFmtId="0" fontId="40" fillId="0" borderId="183" xfId="48" applyFont="1" applyBorder="1" applyAlignment="1">
      <alignment horizontal="center" vertical="center" wrapText="1"/>
    </xf>
    <xf numFmtId="0" fontId="40" fillId="0" borderId="184" xfId="48" applyFont="1" applyBorder="1" applyAlignment="1">
      <alignment horizontal="center" vertical="center" wrapText="1"/>
    </xf>
    <xf numFmtId="0" fontId="40" fillId="0" borderId="193" xfId="48" applyFont="1" applyBorder="1" applyAlignment="1">
      <alignment horizontal="center" vertical="center" wrapText="1"/>
    </xf>
    <xf numFmtId="0" fontId="22" fillId="9" borderId="32" xfId="48" applyFont="1" applyFill="1" applyBorder="1" applyAlignment="1" applyProtection="1">
      <alignment horizontal="center" vertical="center"/>
      <protection locked="0"/>
    </xf>
    <xf numFmtId="0" fontId="22" fillId="5" borderId="6" xfId="48" applyFont="1" applyFill="1" applyBorder="1" applyAlignment="1" applyProtection="1">
      <alignment horizontal="center" vertical="center"/>
    </xf>
    <xf numFmtId="20" fontId="22" fillId="7" borderId="6" xfId="48" applyNumberFormat="1" applyFont="1" applyFill="1" applyBorder="1" applyAlignment="1" applyProtection="1">
      <alignment horizontal="center" vertical="center"/>
      <protection locked="0"/>
    </xf>
    <xf numFmtId="0" fontId="22" fillId="7" borderId="109" xfId="48" applyFont="1" applyFill="1" applyBorder="1" applyAlignment="1" applyProtection="1">
      <alignment horizontal="left" vertical="center" wrapText="1"/>
      <protection locked="0"/>
    </xf>
    <xf numFmtId="0" fontId="22" fillId="7" borderId="110" xfId="48" applyFont="1" applyFill="1" applyBorder="1" applyAlignment="1" applyProtection="1">
      <alignment horizontal="left" vertical="center" wrapText="1"/>
      <protection locked="0"/>
    </xf>
    <xf numFmtId="0" fontId="22" fillId="7" borderId="112" xfId="48" applyFont="1" applyFill="1" applyBorder="1" applyAlignment="1" applyProtection="1">
      <alignment horizontal="left" vertical="center" wrapText="1"/>
      <protection locked="0"/>
    </xf>
    <xf numFmtId="0" fontId="22" fillId="7" borderId="113" xfId="48" applyFont="1" applyFill="1" applyBorder="1" applyAlignment="1" applyProtection="1">
      <alignment horizontal="left" vertical="center" wrapText="1"/>
      <protection locked="0"/>
    </xf>
    <xf numFmtId="0" fontId="22" fillId="7" borderId="117" xfId="48" applyFont="1" applyFill="1" applyBorder="1" applyAlignment="1" applyProtection="1">
      <alignment horizontal="left" vertical="center" wrapText="1"/>
      <protection locked="0"/>
    </xf>
    <xf numFmtId="0" fontId="22" fillId="7" borderId="0" xfId="48" applyFont="1" applyFill="1" applyBorder="1" applyAlignment="1" applyProtection="1">
      <alignment horizontal="left" vertical="center" wrapText="1"/>
      <protection locked="0"/>
    </xf>
    <xf numFmtId="0" fontId="22" fillId="7" borderId="25" xfId="48" applyFont="1" applyFill="1" applyBorder="1" applyAlignment="1" applyProtection="1">
      <alignment horizontal="left" vertical="center" wrapText="1"/>
      <protection locked="0"/>
    </xf>
    <xf numFmtId="0" fontId="22" fillId="7" borderId="47" xfId="48" applyFont="1" applyFill="1" applyBorder="1" applyAlignment="1" applyProtection="1">
      <alignment horizontal="left" vertical="center" wrapText="1"/>
      <protection locked="0"/>
    </xf>
    <xf numFmtId="0" fontId="22" fillId="9" borderId="6" xfId="48" applyFont="1" applyFill="1" applyBorder="1" applyAlignment="1" applyProtection="1">
      <alignment horizontal="center" vertical="center"/>
      <protection locked="0"/>
    </xf>
    <xf numFmtId="0" fontId="22" fillId="0" borderId="0" xfId="48" applyFont="1" applyAlignment="1">
      <alignment horizontal="right" vertical="center"/>
    </xf>
    <xf numFmtId="0" fontId="22" fillId="7" borderId="133" xfId="48" applyFont="1" applyFill="1" applyBorder="1" applyAlignment="1" applyProtection="1">
      <alignment horizontal="left" vertical="center" wrapText="1"/>
      <protection locked="0"/>
    </xf>
    <xf numFmtId="0" fontId="22" fillId="7" borderId="134" xfId="48" applyFont="1" applyFill="1" applyBorder="1" applyAlignment="1" applyProtection="1">
      <alignment horizontal="left" vertical="center" wrapText="1"/>
      <protection locked="0"/>
    </xf>
    <xf numFmtId="0" fontId="22" fillId="7" borderId="139" xfId="48" applyFont="1" applyFill="1" applyBorder="1" applyAlignment="1" applyProtection="1">
      <alignment horizontal="left" vertical="center" wrapText="1"/>
      <protection locked="0"/>
    </xf>
    <xf numFmtId="0" fontId="22" fillId="7" borderId="138" xfId="48" applyFont="1" applyFill="1" applyBorder="1" applyAlignment="1" applyProtection="1">
      <alignment horizontal="left" vertical="center" wrapText="1"/>
      <protection locked="0"/>
    </xf>
    <xf numFmtId="0" fontId="40" fillId="0" borderId="194" xfId="48" applyFont="1" applyBorder="1" applyAlignment="1">
      <alignment horizontal="center" vertical="center" wrapText="1"/>
    </xf>
    <xf numFmtId="0" fontId="40" fillId="0" borderId="195" xfId="48" applyFont="1" applyBorder="1" applyAlignment="1">
      <alignment horizontal="center" vertical="center" wrapText="1"/>
    </xf>
    <xf numFmtId="0" fontId="40" fillId="0" borderId="196" xfId="48" applyFont="1" applyBorder="1" applyAlignment="1">
      <alignment horizontal="center" vertical="center" wrapText="1"/>
    </xf>
    <xf numFmtId="0" fontId="40" fillId="0" borderId="0" xfId="48" applyFont="1" applyAlignment="1">
      <alignment horizontal="right" vertical="center"/>
    </xf>
    <xf numFmtId="0" fontId="45" fillId="5" borderId="0" xfId="48" applyFont="1" applyFill="1" applyProtection="1">
      <alignment vertical="center"/>
    </xf>
    <xf numFmtId="0" fontId="45" fillId="5" borderId="0" xfId="48" applyFont="1" applyFill="1" applyAlignment="1" applyProtection="1">
      <alignment horizontal="center" vertical="center"/>
    </xf>
    <xf numFmtId="0" fontId="46" fillId="5" borderId="0" xfId="48" applyFont="1" applyFill="1" applyAlignment="1" applyProtection="1">
      <alignment horizontal="left" vertical="center"/>
    </xf>
    <xf numFmtId="0" fontId="45" fillId="5" borderId="0" xfId="48" applyFont="1" applyFill="1" applyAlignment="1" applyProtection="1">
      <alignment horizontal="left" vertical="center"/>
    </xf>
    <xf numFmtId="0" fontId="47" fillId="5" borderId="0" xfId="48" applyFont="1" applyFill="1">
      <alignment vertical="center"/>
    </xf>
    <xf numFmtId="0" fontId="45" fillId="5" borderId="0" xfId="48" applyFont="1" applyFill="1" applyAlignment="1" applyProtection="1">
      <alignment horizontal="center" vertical="center"/>
      <protection locked="0"/>
    </xf>
    <xf numFmtId="0" fontId="45" fillId="7" borderId="42" xfId="48" applyFont="1" applyFill="1" applyBorder="1" applyAlignment="1" applyProtection="1">
      <alignment horizontal="center" vertical="center"/>
      <protection locked="0"/>
    </xf>
    <xf numFmtId="0" fontId="48" fillId="7" borderId="45" xfId="48" applyFont="1" applyFill="1" applyBorder="1" applyAlignment="1" applyProtection="1">
      <alignment horizontal="center" vertical="center"/>
      <protection locked="0"/>
    </xf>
    <xf numFmtId="0" fontId="48" fillId="7" borderId="21" xfId="48" applyFont="1" applyFill="1" applyBorder="1" applyAlignment="1" applyProtection="1">
      <alignment horizontal="center" vertical="center"/>
      <protection locked="0"/>
    </xf>
    <xf numFmtId="0" fontId="48" fillId="7" borderId="44" xfId="48" applyFont="1" applyFill="1" applyBorder="1" applyAlignment="1" applyProtection="1">
      <alignment horizontal="center" vertical="center"/>
      <protection locked="0"/>
    </xf>
    <xf numFmtId="0" fontId="45" fillId="7" borderId="0" xfId="48" applyFont="1" applyFill="1" applyBorder="1" applyAlignment="1" applyProtection="1">
      <alignment horizontal="center" vertical="center"/>
      <protection locked="0"/>
    </xf>
    <xf numFmtId="0" fontId="47" fillId="5" borderId="0" xfId="48" applyFont="1" applyFill="1" applyAlignment="1">
      <alignment horizontal="left" vertical="center"/>
    </xf>
    <xf numFmtId="0" fontId="45" fillId="5" borderId="42" xfId="48" applyFont="1" applyFill="1" applyBorder="1" applyAlignment="1" applyProtection="1">
      <alignment horizontal="center" vertical="center"/>
    </xf>
    <xf numFmtId="20" fontId="45" fillId="7" borderId="42" xfId="48" applyNumberFormat="1" applyFont="1" applyFill="1" applyBorder="1" applyAlignment="1" applyProtection="1">
      <alignment horizontal="center" vertical="center"/>
      <protection locked="0"/>
    </xf>
    <xf numFmtId="20" fontId="45" fillId="5" borderId="42" xfId="48" applyNumberFormat="1" applyFont="1" applyFill="1" applyBorder="1" applyAlignment="1" applyProtection="1">
      <alignment horizontal="center" vertical="center"/>
      <protection locked="0"/>
    </xf>
    <xf numFmtId="0" fontId="45" fillId="5" borderId="0" xfId="48" applyFont="1" applyFill="1">
      <alignment vertical="center"/>
    </xf>
    <xf numFmtId="0" fontId="45" fillId="5" borderId="0" xfId="48" applyFont="1" applyFill="1" applyAlignment="1" applyProtection="1">
      <alignment horizontal="right" vertical="center"/>
      <protection locked="0"/>
    </xf>
    <xf numFmtId="0" fontId="45" fillId="5" borderId="0" xfId="48" applyFont="1" applyFill="1" applyProtection="1">
      <alignment vertical="center"/>
      <protection locked="0"/>
    </xf>
    <xf numFmtId="20" fontId="45" fillId="5" borderId="42" xfId="48" applyNumberFormat="1" applyFont="1" applyFill="1" applyBorder="1" applyAlignment="1" applyProtection="1">
      <alignment horizontal="center" vertical="center"/>
    </xf>
    <xf numFmtId="0" fontId="45" fillId="5" borderId="42" xfId="48" applyFont="1" applyFill="1" applyBorder="1" applyAlignment="1" applyProtection="1">
      <alignment horizontal="center" vertical="center"/>
      <protection locked="0"/>
    </xf>
    <xf numFmtId="181" fontId="45" fillId="5" borderId="42" xfId="48" applyNumberFormat="1" applyFont="1" applyFill="1" applyBorder="1" applyAlignment="1" applyProtection="1">
      <alignment horizontal="center" vertical="center"/>
    </xf>
    <xf numFmtId="0" fontId="45" fillId="5" borderId="0" xfId="48" applyFont="1" applyFill="1" applyAlignment="1" applyProtection="1">
      <alignment horizontal="right" vertical="center"/>
    </xf>
    <xf numFmtId="0" fontId="49" fillId="5" borderId="45" xfId="48" applyFont="1" applyFill="1" applyBorder="1" applyAlignment="1" applyProtection="1">
      <alignment horizontal="center" vertical="center" shrinkToFit="1"/>
    </xf>
    <xf numFmtId="0" fontId="49" fillId="5" borderId="44" xfId="48" applyFont="1" applyFill="1" applyBorder="1" applyAlignment="1" applyProtection="1">
      <alignment horizontal="center" vertical="center"/>
    </xf>
    <xf numFmtId="0" fontId="45" fillId="7" borderId="42" xfId="48" applyFont="1" applyFill="1" applyBorder="1" applyAlignment="1" applyProtection="1">
      <alignment horizontal="left" vertical="center"/>
      <protection locked="0"/>
    </xf>
    <xf numFmtId="0" fontId="43" fillId="0" borderId="108" xfId="48" applyFont="1" applyBorder="1" applyAlignment="1">
      <alignment horizontal="center" vertical="center"/>
    </xf>
    <xf numFmtId="0" fontId="22" fillId="5" borderId="0" xfId="48" applyFont="1" applyFill="1" applyBorder="1">
      <alignment vertical="center"/>
    </xf>
    <xf numFmtId="0" fontId="22" fillId="5" borderId="42" xfId="48" applyFont="1" applyFill="1" applyBorder="1" applyAlignment="1">
      <alignment horizontal="center" vertical="center"/>
    </xf>
    <xf numFmtId="0" fontId="22" fillId="5" borderId="42" xfId="48" applyFont="1" applyFill="1" applyBorder="1">
      <alignment vertical="center"/>
    </xf>
    <xf numFmtId="0" fontId="45" fillId="5" borderId="197" xfId="48" applyFont="1" applyFill="1" applyBorder="1" applyAlignment="1">
      <alignment horizontal="center" vertical="center"/>
    </xf>
    <xf numFmtId="0" fontId="45" fillId="5" borderId="102" xfId="48" applyFont="1" applyFill="1" applyBorder="1" applyAlignment="1">
      <alignment horizontal="center" vertical="center"/>
    </xf>
    <xf numFmtId="0" fontId="45" fillId="5" borderId="103" xfId="48" applyFont="1" applyFill="1" applyBorder="1" applyAlignment="1">
      <alignment horizontal="center" vertical="center"/>
    </xf>
    <xf numFmtId="0" fontId="45" fillId="5" borderId="198" xfId="48" applyFont="1" applyFill="1" applyBorder="1" applyAlignment="1">
      <alignment horizontal="center" vertical="center"/>
    </xf>
    <xf numFmtId="0" fontId="22" fillId="5" borderId="42" xfId="48" applyFont="1" applyFill="1" applyBorder="1" applyAlignment="1">
      <alignment vertical="center" shrinkToFit="1"/>
    </xf>
    <xf numFmtId="0" fontId="48" fillId="5" borderId="199" xfId="48" applyFont="1" applyFill="1" applyBorder="1" applyAlignment="1">
      <alignment horizontal="center" vertical="center"/>
    </xf>
    <xf numFmtId="0" fontId="45" fillId="5" borderId="200" xfId="48" applyFont="1" applyFill="1" applyBorder="1" applyAlignment="1">
      <alignment vertical="center" shrinkToFit="1"/>
    </xf>
    <xf numFmtId="0" fontId="45" fillId="5" borderId="6" xfId="48" applyFont="1" applyFill="1" applyBorder="1" applyAlignment="1">
      <alignment vertical="center" shrinkToFit="1"/>
    </xf>
    <xf numFmtId="0" fontId="45" fillId="5" borderId="146" xfId="48" applyFont="1" applyFill="1" applyBorder="1">
      <alignment vertical="center"/>
    </xf>
    <xf numFmtId="0" fontId="48" fillId="5" borderId="201" xfId="48" applyFont="1" applyFill="1" applyBorder="1" applyAlignment="1">
      <alignment horizontal="center" vertical="center"/>
    </xf>
    <xf numFmtId="0" fontId="45" fillId="5" borderId="202" xfId="48" applyFont="1" applyFill="1" applyBorder="1" applyAlignment="1">
      <alignment vertical="center" shrinkToFit="1"/>
    </xf>
    <xf numFmtId="0" fontId="45" fillId="5" borderId="42" xfId="48" applyFont="1" applyFill="1" applyBorder="1" applyAlignment="1">
      <alignment vertical="center" shrinkToFit="1"/>
    </xf>
    <xf numFmtId="0" fontId="45" fillId="5" borderId="153" xfId="48" applyFont="1" applyFill="1" applyBorder="1">
      <alignment vertical="center"/>
    </xf>
    <xf numFmtId="0" fontId="48" fillId="5" borderId="203" xfId="48" applyFont="1" applyFill="1" applyBorder="1" applyAlignment="1">
      <alignment horizontal="center" vertical="center"/>
    </xf>
    <xf numFmtId="0" fontId="45" fillId="5" borderId="157" xfId="48" applyFont="1" applyFill="1" applyBorder="1" applyAlignment="1">
      <alignment vertical="center" shrinkToFit="1"/>
    </xf>
    <xf numFmtId="0" fontId="45" fillId="5" borderId="158" xfId="48" applyFont="1" applyFill="1" applyBorder="1">
      <alignment vertical="center"/>
    </xf>
    <xf numFmtId="0" fontId="50" fillId="0" borderId="0" xfId="35" applyFont="1" applyAlignment="1">
      <alignment vertical="center"/>
    </xf>
    <xf numFmtId="0" fontId="51" fillId="0" borderId="0" xfId="35" applyFont="1" applyAlignment="1">
      <alignment vertical="center"/>
    </xf>
    <xf numFmtId="0" fontId="51" fillId="0" borderId="46" xfId="35" applyFont="1" applyBorder="1" applyAlignment="1">
      <alignment horizontal="center" vertical="center"/>
    </xf>
    <xf numFmtId="0" fontId="51" fillId="0" borderId="3" xfId="35" applyFont="1" applyBorder="1" applyAlignment="1">
      <alignment horizontal="center" vertical="center"/>
    </xf>
    <xf numFmtId="0" fontId="51" fillId="0" borderId="31" xfId="35" applyFont="1" applyBorder="1" applyAlignment="1">
      <alignment horizontal="center" vertical="center"/>
    </xf>
    <xf numFmtId="0" fontId="6" fillId="0" borderId="204" xfId="35" applyFont="1" applyBorder="1" applyAlignment="1">
      <alignment horizontal="left" vertical="center" shrinkToFit="1"/>
    </xf>
    <xf numFmtId="0" fontId="6" fillId="0" borderId="30" xfId="35" applyFont="1" applyBorder="1" applyAlignment="1">
      <alignment horizontal="left" vertical="center" shrinkToFit="1"/>
    </xf>
    <xf numFmtId="0" fontId="6" fillId="0" borderId="26" xfId="35" applyFont="1" applyBorder="1" applyAlignment="1">
      <alignment horizontal="left" vertical="center" shrinkToFit="1"/>
    </xf>
    <xf numFmtId="0" fontId="52" fillId="0" borderId="48" xfId="35" applyFont="1" applyFill="1" applyBorder="1" applyAlignment="1">
      <alignment horizontal="center" vertical="center" wrapText="1"/>
    </xf>
    <xf numFmtId="0" fontId="53" fillId="0" borderId="205" xfId="27" applyFont="1" applyFill="1" applyBorder="1" applyAlignment="1">
      <alignment horizontal="center" vertical="center" wrapText="1"/>
    </xf>
    <xf numFmtId="0" fontId="51" fillId="0" borderId="3" xfId="35" applyFont="1" applyBorder="1" applyAlignment="1">
      <alignment horizontal="right" vertical="center"/>
    </xf>
    <xf numFmtId="0" fontId="4" fillId="0" borderId="21" xfId="27" applyFont="1" applyBorder="1">
      <alignment vertical="center"/>
    </xf>
    <xf numFmtId="0" fontId="51" fillId="0" borderId="3" xfId="35" applyFont="1" applyBorder="1" applyAlignment="1">
      <alignment vertical="center"/>
    </xf>
    <xf numFmtId="0" fontId="51" fillId="0" borderId="31" xfId="35" applyFont="1" applyBorder="1" applyAlignment="1">
      <alignment vertical="center"/>
    </xf>
    <xf numFmtId="0" fontId="51" fillId="0" borderId="0" xfId="35" applyFont="1"/>
    <xf numFmtId="0" fontId="54" fillId="0" borderId="0" xfId="35" applyFont="1" applyAlignment="1">
      <alignment vertical="center"/>
    </xf>
    <xf numFmtId="0" fontId="54" fillId="0" borderId="45" xfId="35" applyFont="1" applyBorder="1" applyAlignment="1">
      <alignment horizontal="center" vertical="center" wrapText="1"/>
    </xf>
    <xf numFmtId="0" fontId="54" fillId="0" borderId="21" xfId="35" applyFont="1" applyBorder="1" applyAlignment="1">
      <alignment horizontal="center" vertical="center" wrapText="1"/>
    </xf>
    <xf numFmtId="0" fontId="54" fillId="0" borderId="44" xfId="35" applyFont="1" applyBorder="1" applyAlignment="1">
      <alignment horizontal="center" vertical="center" wrapText="1"/>
    </xf>
    <xf numFmtId="0" fontId="55" fillId="0" borderId="206" xfId="35" applyFont="1" applyBorder="1" applyAlignment="1">
      <alignment horizontal="center" vertical="center"/>
    </xf>
    <xf numFmtId="0" fontId="55" fillId="0" borderId="22" xfId="35" applyFont="1" applyBorder="1" applyAlignment="1">
      <alignment horizontal="center" vertical="center"/>
    </xf>
    <xf numFmtId="0" fontId="55" fillId="0" borderId="43" xfId="35" applyFont="1" applyBorder="1" applyAlignment="1">
      <alignment horizontal="center" vertical="center"/>
    </xf>
    <xf numFmtId="0" fontId="52" fillId="0" borderId="50" xfId="35" applyFont="1" applyFill="1" applyBorder="1" applyAlignment="1">
      <alignment horizontal="center" vertical="center"/>
    </xf>
    <xf numFmtId="0" fontId="53" fillId="0" borderId="207" xfId="27" applyFont="1" applyFill="1" applyBorder="1" applyAlignment="1">
      <alignment horizontal="center" vertical="center"/>
    </xf>
    <xf numFmtId="0" fontId="56" fillId="0" borderId="0" xfId="35" applyFont="1" applyBorder="1" applyAlignment="1">
      <alignment vertical="center"/>
    </xf>
    <xf numFmtId="0" fontId="4" fillId="0" borderId="42" xfId="27" applyFont="1" applyBorder="1">
      <alignment vertical="center"/>
    </xf>
    <xf numFmtId="0" fontId="51" fillId="0" borderId="25" xfId="35" applyFont="1" applyBorder="1" applyAlignment="1">
      <alignment vertical="center"/>
    </xf>
    <xf numFmtId="0" fontId="6" fillId="0" borderId="0" xfId="35" applyFont="1"/>
    <xf numFmtId="0" fontId="51" fillId="0" borderId="45" xfId="35" applyFont="1" applyBorder="1" applyAlignment="1">
      <alignment horizontal="center" vertical="center"/>
    </xf>
    <xf numFmtId="0" fontId="51" fillId="0" borderId="21" xfId="35" applyFont="1" applyBorder="1" applyAlignment="1">
      <alignment horizontal="center" vertical="center"/>
    </xf>
    <xf numFmtId="0" fontId="51" fillId="0" borderId="44" xfId="35" applyFont="1" applyBorder="1" applyAlignment="1">
      <alignment horizontal="center" vertical="center"/>
    </xf>
    <xf numFmtId="0" fontId="55" fillId="0" borderId="38" xfId="35" applyFont="1" applyBorder="1" applyAlignment="1">
      <alignment horizontal="left" vertical="center" shrinkToFit="1"/>
    </xf>
    <xf numFmtId="0" fontId="55" fillId="0" borderId="19" xfId="35" applyFont="1" applyBorder="1" applyAlignment="1">
      <alignment horizontal="left" vertical="center" shrinkToFit="1"/>
    </xf>
    <xf numFmtId="0" fontId="55" fillId="0" borderId="10" xfId="35" applyFont="1" applyBorder="1" applyAlignment="1">
      <alignment horizontal="left" vertical="center" shrinkToFit="1"/>
    </xf>
    <xf numFmtId="0" fontId="52" fillId="0" borderId="208" xfId="35" applyFont="1" applyFill="1" applyBorder="1" applyAlignment="1">
      <alignment horizontal="center" vertical="center"/>
    </xf>
    <xf numFmtId="0" fontId="53" fillId="0" borderId="209" xfId="27" applyFont="1" applyFill="1" applyBorder="1" applyAlignment="1">
      <alignment horizontal="center" vertical="center"/>
    </xf>
    <xf numFmtId="0" fontId="51" fillId="0" borderId="47" xfId="35" applyFont="1" applyBorder="1" applyAlignment="1">
      <alignment vertical="center"/>
    </xf>
    <xf numFmtId="0" fontId="51" fillId="0" borderId="42" xfId="35" applyFont="1" applyBorder="1" applyAlignment="1">
      <alignment horizontal="center" vertical="center" wrapText="1"/>
    </xf>
    <xf numFmtId="0" fontId="51" fillId="0" borderId="42" xfId="35" applyFont="1" applyBorder="1" applyAlignment="1">
      <alignment horizontal="left" vertical="center"/>
    </xf>
    <xf numFmtId="0" fontId="51" fillId="0" borderId="206" xfId="35" applyFont="1" applyBorder="1" applyAlignment="1">
      <alignment horizontal="center" vertical="center"/>
    </xf>
    <xf numFmtId="0" fontId="51" fillId="0" borderId="210" xfId="35" applyFont="1" applyBorder="1" applyAlignment="1">
      <alignment horizontal="center" vertical="center" shrinkToFit="1"/>
    </xf>
    <xf numFmtId="0" fontId="51" fillId="0" borderId="211" xfId="35" applyFont="1" applyBorder="1" applyAlignment="1">
      <alignment horizontal="center" vertical="center"/>
    </xf>
    <xf numFmtId="0" fontId="50" fillId="10" borderId="212" xfId="35" applyFont="1" applyFill="1" applyBorder="1" applyAlignment="1">
      <alignment horizontal="center" vertical="center"/>
    </xf>
    <xf numFmtId="0" fontId="50" fillId="10" borderId="210" xfId="35" applyFont="1" applyFill="1" applyBorder="1" applyAlignment="1">
      <alignment horizontal="center" vertical="center"/>
    </xf>
    <xf numFmtId="0" fontId="50" fillId="10" borderId="213" xfId="35" applyFont="1" applyFill="1" applyBorder="1" applyAlignment="1">
      <alignment horizontal="center" vertical="center"/>
    </xf>
    <xf numFmtId="0" fontId="50" fillId="10" borderId="214" xfId="35" applyFont="1" applyFill="1" applyBorder="1" applyAlignment="1">
      <alignment horizontal="center" vertical="center"/>
    </xf>
    <xf numFmtId="0" fontId="50" fillId="10" borderId="215" xfId="35" applyFont="1" applyFill="1" applyBorder="1" applyAlignment="1">
      <alignment horizontal="center" vertical="center"/>
    </xf>
    <xf numFmtId="0" fontId="50" fillId="0" borderId="216" xfId="35" applyFont="1" applyFill="1" applyBorder="1" applyAlignment="1">
      <alignment horizontal="center" vertical="center"/>
    </xf>
    <xf numFmtId="0" fontId="50" fillId="0" borderId="217" xfId="35" applyFont="1" applyFill="1" applyBorder="1" applyAlignment="1">
      <alignment horizontal="center" vertical="center"/>
    </xf>
    <xf numFmtId="0" fontId="55" fillId="0" borderId="218" xfId="35" applyFont="1" applyFill="1" applyBorder="1" applyAlignment="1">
      <alignment horizontal="center" vertical="center"/>
    </xf>
    <xf numFmtId="0" fontId="51" fillId="0" borderId="47" xfId="35" applyFont="1" applyBorder="1" applyAlignment="1">
      <alignment vertical="center" wrapText="1"/>
    </xf>
    <xf numFmtId="0" fontId="51" fillId="0" borderId="25" xfId="35" applyFont="1" applyBorder="1" applyAlignment="1">
      <alignment vertical="center" wrapText="1"/>
    </xf>
    <xf numFmtId="0" fontId="51" fillId="0" borderId="0" xfId="35" applyFont="1" applyBorder="1" applyAlignment="1">
      <alignment vertical="center" wrapText="1"/>
    </xf>
    <xf numFmtId="0" fontId="6" fillId="0" borderId="0" xfId="35" applyFont="1" applyAlignment="1">
      <alignment vertical="center"/>
    </xf>
    <xf numFmtId="0" fontId="51" fillId="0" borderId="219" xfId="35" applyFont="1" applyBorder="1" applyAlignment="1">
      <alignment horizontal="center" vertical="center" shrinkToFit="1"/>
    </xf>
    <xf numFmtId="0" fontId="51" fillId="0" borderId="220" xfId="35" applyFont="1" applyBorder="1" applyAlignment="1">
      <alignment horizontal="center" vertical="center"/>
    </xf>
    <xf numFmtId="0" fontId="50" fillId="10" borderId="221" xfId="35" applyFont="1" applyFill="1" applyBorder="1" applyAlignment="1">
      <alignment horizontal="center" vertical="center"/>
    </xf>
    <xf numFmtId="0" fontId="50" fillId="10" borderId="219" xfId="35" applyFont="1" applyFill="1" applyBorder="1" applyAlignment="1">
      <alignment horizontal="center" vertical="center"/>
    </xf>
    <xf numFmtId="0" fontId="50" fillId="10" borderId="222" xfId="35" applyFont="1" applyFill="1" applyBorder="1" applyAlignment="1">
      <alignment horizontal="center" vertical="center"/>
    </xf>
    <xf numFmtId="0" fontId="50" fillId="10" borderId="223" xfId="35" applyFont="1" applyFill="1" applyBorder="1" applyAlignment="1">
      <alignment horizontal="center" vertical="center"/>
    </xf>
    <xf numFmtId="0" fontId="50" fillId="0" borderId="224" xfId="35" applyFont="1" applyFill="1" applyBorder="1" applyAlignment="1">
      <alignment horizontal="center" vertical="center"/>
    </xf>
    <xf numFmtId="0" fontId="50" fillId="0" borderId="225" xfId="35" applyFont="1" applyFill="1" applyBorder="1" applyAlignment="1">
      <alignment horizontal="center" vertical="center"/>
    </xf>
    <xf numFmtId="0" fontId="55" fillId="0" borderId="226" xfId="35" applyFont="1" applyFill="1" applyBorder="1" applyAlignment="1">
      <alignment horizontal="center" vertical="center"/>
    </xf>
    <xf numFmtId="0" fontId="51" fillId="0" borderId="222" xfId="35" applyFont="1" applyBorder="1" applyAlignment="1">
      <alignment horizontal="center" vertical="center" shrinkToFit="1"/>
    </xf>
    <xf numFmtId="0" fontId="51" fillId="0" borderId="227" xfId="35" applyFont="1" applyBorder="1" applyAlignment="1">
      <alignment horizontal="center" vertical="center" shrinkToFit="1"/>
    </xf>
    <xf numFmtId="0" fontId="51" fillId="0" borderId="228" xfId="35" applyFont="1" applyBorder="1" applyAlignment="1">
      <alignment horizontal="center" vertical="center" shrinkToFit="1"/>
    </xf>
    <xf numFmtId="0" fontId="51" fillId="0" borderId="229" xfId="35" applyFont="1" applyBorder="1" applyAlignment="1">
      <alignment horizontal="center" vertical="center"/>
    </xf>
    <xf numFmtId="0" fontId="50" fillId="10" borderId="38" xfId="35" applyFont="1" applyFill="1" applyBorder="1" applyAlignment="1">
      <alignment horizontal="center" vertical="center"/>
    </xf>
    <xf numFmtId="0" fontId="50" fillId="10" borderId="19" xfId="35" applyFont="1" applyFill="1" applyBorder="1" applyAlignment="1">
      <alignment horizontal="center" vertical="center"/>
    </xf>
    <xf numFmtId="0" fontId="50" fillId="10" borderId="230" xfId="35" applyFont="1" applyFill="1" applyBorder="1" applyAlignment="1">
      <alignment horizontal="center" vertical="center"/>
    </xf>
    <xf numFmtId="0" fontId="50" fillId="10" borderId="10" xfId="35" applyFont="1" applyFill="1" applyBorder="1" applyAlignment="1">
      <alignment horizontal="center" vertical="center"/>
    </xf>
    <xf numFmtId="0" fontId="50" fillId="10" borderId="231" xfId="35" applyFont="1" applyFill="1" applyBorder="1" applyAlignment="1">
      <alignment horizontal="center" vertical="center"/>
    </xf>
    <xf numFmtId="0" fontId="50" fillId="0" borderId="8" xfId="35" applyFont="1" applyFill="1" applyBorder="1" applyAlignment="1">
      <alignment horizontal="center" vertical="center"/>
    </xf>
    <xf numFmtId="0" fontId="50" fillId="0" borderId="209" xfId="35" applyFont="1" applyFill="1" applyBorder="1" applyAlignment="1">
      <alignment horizontal="center" vertical="center"/>
    </xf>
    <xf numFmtId="0" fontId="55" fillId="0" borderId="41" xfId="35" applyFont="1" applyFill="1" applyBorder="1" applyAlignment="1">
      <alignment horizontal="center" vertical="center"/>
    </xf>
    <xf numFmtId="0" fontId="54" fillId="0" borderId="1" xfId="35" applyFont="1" applyFill="1" applyBorder="1" applyAlignment="1">
      <alignment horizontal="center" vertical="center" shrinkToFit="1"/>
    </xf>
    <xf numFmtId="0" fontId="54" fillId="0" borderId="32" xfId="35" applyFont="1" applyFill="1" applyBorder="1" applyAlignment="1">
      <alignment horizontal="center" vertical="center" shrinkToFit="1"/>
    </xf>
    <xf numFmtId="20" fontId="51" fillId="0" borderId="1" xfId="35" applyNumberFormat="1" applyFont="1" applyFill="1" applyBorder="1" applyAlignment="1">
      <alignment horizontal="center" vertical="center" wrapText="1"/>
    </xf>
    <xf numFmtId="20" fontId="51" fillId="0" borderId="32" xfId="35" applyNumberFormat="1" applyFont="1" applyFill="1" applyBorder="1" applyAlignment="1">
      <alignment horizontal="center" vertical="center" wrapText="1"/>
    </xf>
    <xf numFmtId="0" fontId="51" fillId="0" borderId="0" xfId="35" applyFont="1" applyBorder="1" applyAlignment="1">
      <alignment horizontal="center" vertical="center"/>
    </xf>
    <xf numFmtId="0" fontId="51" fillId="0" borderId="1" xfId="35" applyFont="1" applyBorder="1" applyAlignment="1">
      <alignment horizontal="center" vertical="center"/>
    </xf>
    <xf numFmtId="0" fontId="55" fillId="0" borderId="232" xfId="35" applyFont="1" applyFill="1" applyBorder="1" applyAlignment="1">
      <alignment horizontal="center" vertical="center"/>
    </xf>
    <xf numFmtId="0" fontId="54" fillId="0" borderId="6" xfId="35" applyFont="1" applyFill="1" applyBorder="1" applyAlignment="1">
      <alignment horizontal="center" vertical="center" shrinkToFit="1"/>
    </xf>
    <xf numFmtId="20" fontId="51" fillId="0" borderId="6" xfId="35" applyNumberFormat="1" applyFont="1" applyFill="1" applyBorder="1" applyAlignment="1">
      <alignment horizontal="center" vertical="center" wrapText="1"/>
    </xf>
    <xf numFmtId="0" fontId="51" fillId="0" borderId="32" xfId="35" applyFont="1" applyBorder="1" applyAlignment="1">
      <alignment horizontal="center" vertical="center"/>
    </xf>
    <xf numFmtId="0" fontId="55" fillId="0" borderId="233" xfId="35" applyFont="1" applyFill="1" applyBorder="1" applyAlignment="1">
      <alignment horizontal="center" vertical="center"/>
    </xf>
    <xf numFmtId="0" fontId="51" fillId="10" borderId="0" xfId="35" applyFont="1" applyFill="1" applyBorder="1" applyAlignment="1">
      <alignment vertical="center"/>
    </xf>
    <xf numFmtId="0" fontId="51" fillId="0" borderId="6" xfId="35" applyFont="1" applyBorder="1" applyAlignment="1">
      <alignment horizontal="center" vertical="center"/>
    </xf>
    <xf numFmtId="0" fontId="51" fillId="0" borderId="204" xfId="35" applyFont="1" applyBorder="1" applyAlignment="1">
      <alignment horizontal="center" vertical="center"/>
    </xf>
    <xf numFmtId="0" fontId="51" fillId="0" borderId="234" xfId="35" applyFont="1" applyBorder="1" applyAlignment="1">
      <alignment horizontal="center" vertical="center" shrinkToFit="1"/>
    </xf>
    <xf numFmtId="0" fontId="50" fillId="10" borderId="33" xfId="35" applyFont="1" applyFill="1" applyBorder="1" applyAlignment="1">
      <alignment horizontal="center" vertical="center"/>
    </xf>
    <xf numFmtId="0" fontId="50" fillId="10" borderId="23" xfId="35" applyFont="1" applyFill="1" applyBorder="1" applyAlignment="1">
      <alignment horizontal="center" vertical="center"/>
    </xf>
    <xf numFmtId="0" fontId="50" fillId="10" borderId="234" xfId="35" applyFont="1" applyFill="1" applyBorder="1" applyAlignment="1">
      <alignment horizontal="center" vertical="center"/>
    </xf>
    <xf numFmtId="0" fontId="50" fillId="10" borderId="34" xfId="35" applyFont="1" applyFill="1" applyBorder="1" applyAlignment="1">
      <alignment horizontal="center" vertical="center"/>
    </xf>
    <xf numFmtId="0" fontId="50" fillId="10" borderId="235" xfId="35" applyFont="1" applyFill="1" applyBorder="1" applyAlignment="1">
      <alignment horizontal="center" vertical="center"/>
    </xf>
    <xf numFmtId="0" fontId="50" fillId="10" borderId="236" xfId="35" applyFont="1" applyFill="1" applyBorder="1" applyAlignment="1">
      <alignment horizontal="center" vertical="center"/>
    </xf>
    <xf numFmtId="0" fontId="50" fillId="0" borderId="0" xfId="35" applyFont="1" applyFill="1" applyBorder="1" applyAlignment="1">
      <alignment horizontal="center" vertical="center"/>
    </xf>
    <xf numFmtId="0" fontId="50" fillId="0" borderId="237" xfId="35" applyFont="1" applyFill="1" applyBorder="1" applyAlignment="1">
      <alignment horizontal="center" vertical="center"/>
    </xf>
    <xf numFmtId="0" fontId="55" fillId="0" borderId="50" xfId="35" applyFont="1" applyFill="1" applyBorder="1" applyAlignment="1">
      <alignment horizontal="center" vertical="center"/>
    </xf>
    <xf numFmtId="0" fontId="51" fillId="0" borderId="238" xfId="35" applyFont="1" applyBorder="1" applyAlignment="1">
      <alignment horizontal="center" vertical="center"/>
    </xf>
    <xf numFmtId="0" fontId="54" fillId="0" borderId="239" xfId="35" applyFont="1" applyBorder="1" applyAlignment="1">
      <alignment horizontal="center" vertical="center"/>
    </xf>
    <xf numFmtId="0" fontId="54" fillId="0" borderId="240" xfId="35" applyFont="1" applyBorder="1" applyAlignment="1">
      <alignment horizontal="center" vertical="center"/>
    </xf>
    <xf numFmtId="0" fontId="55" fillId="0" borderId="241" xfId="35" applyFont="1" applyBorder="1" applyAlignment="1">
      <alignment horizontal="right" vertical="center"/>
    </xf>
    <xf numFmtId="0" fontId="55" fillId="0" borderId="242" xfId="35" applyFont="1" applyBorder="1" applyAlignment="1">
      <alignment horizontal="right" vertical="center"/>
    </xf>
    <xf numFmtId="0" fontId="55" fillId="0" borderId="243" xfId="35" applyFont="1" applyBorder="1" applyAlignment="1">
      <alignment horizontal="right" vertical="center"/>
    </xf>
    <xf numFmtId="0" fontId="55" fillId="0" borderId="239" xfId="35" applyFont="1" applyBorder="1" applyAlignment="1">
      <alignment horizontal="right" vertical="center"/>
    </xf>
    <xf numFmtId="38" fontId="55" fillId="0" borderId="244" xfId="9" applyFont="1" applyBorder="1" applyAlignment="1">
      <alignment horizontal="right" vertical="center"/>
    </xf>
    <xf numFmtId="0" fontId="56" fillId="0" borderId="47" xfId="35" applyFont="1" applyBorder="1" applyAlignment="1">
      <alignment vertical="center" wrapText="1"/>
    </xf>
    <xf numFmtId="0" fontId="56" fillId="0" borderId="0" xfId="35" applyFont="1" applyBorder="1" applyAlignment="1">
      <alignment vertical="center" wrapText="1"/>
    </xf>
    <xf numFmtId="0" fontId="56" fillId="0" borderId="25" xfId="35" applyFont="1" applyBorder="1" applyAlignment="1">
      <alignment vertical="center" wrapText="1"/>
    </xf>
    <xf numFmtId="0" fontId="51" fillId="0" borderId="33" xfId="35" applyFont="1" applyBorder="1" applyAlignment="1">
      <alignment horizontal="center" vertical="center"/>
    </xf>
    <xf numFmtId="0" fontId="54" fillId="0" borderId="3" xfId="35" applyFont="1" applyBorder="1" applyAlignment="1">
      <alignment horizontal="center" vertical="center"/>
    </xf>
    <xf numFmtId="0" fontId="54" fillId="0" borderId="31" xfId="35" applyFont="1" applyBorder="1" applyAlignment="1">
      <alignment horizontal="center" vertical="center"/>
    </xf>
    <xf numFmtId="0" fontId="55" fillId="0" borderId="206" xfId="35" applyFont="1" applyBorder="1" applyAlignment="1">
      <alignment horizontal="right" vertical="center"/>
    </xf>
    <xf numFmtId="0" fontId="55" fillId="0" borderId="43" xfId="35" applyFont="1" applyBorder="1" applyAlignment="1">
      <alignment horizontal="right" vertical="center"/>
    </xf>
    <xf numFmtId="0" fontId="55" fillId="0" borderId="3" xfId="35" applyFont="1" applyBorder="1" applyAlignment="1">
      <alignment horizontal="right" vertical="center"/>
    </xf>
    <xf numFmtId="0" fontId="57" fillId="0" borderId="48" xfId="35" applyFont="1" applyBorder="1" applyAlignment="1">
      <alignment horizontal="right" vertical="center"/>
    </xf>
    <xf numFmtId="0" fontId="51" fillId="0" borderId="38" xfId="35" applyFont="1" applyBorder="1" applyAlignment="1">
      <alignment horizontal="center" vertical="center"/>
    </xf>
    <xf numFmtId="0" fontId="55" fillId="0" borderId="204" xfId="35" applyFont="1" applyBorder="1" applyAlignment="1">
      <alignment horizontal="center" vertical="center"/>
    </xf>
    <xf numFmtId="0" fontId="55" fillId="0" borderId="30" xfId="35" applyFont="1" applyBorder="1" applyAlignment="1">
      <alignment horizontal="center" vertical="center"/>
    </xf>
    <xf numFmtId="0" fontId="55" fillId="0" borderId="26" xfId="35" applyFont="1" applyBorder="1" applyAlignment="1">
      <alignment horizontal="center" vertical="center"/>
    </xf>
    <xf numFmtId="0" fontId="55" fillId="0" borderId="3" xfId="35" applyFont="1" applyBorder="1" applyAlignment="1">
      <alignment horizontal="center" vertical="center"/>
    </xf>
    <xf numFmtId="0" fontId="57" fillId="0" borderId="48" xfId="35" applyFont="1" applyBorder="1" applyAlignment="1">
      <alignment horizontal="center" vertical="center"/>
    </xf>
    <xf numFmtId="0" fontId="54" fillId="0" borderId="45" xfId="35" applyFont="1" applyBorder="1" applyAlignment="1">
      <alignment horizontal="center" vertical="center"/>
    </xf>
    <xf numFmtId="0" fontId="54" fillId="0" borderId="21" xfId="35" applyFont="1" applyBorder="1" applyAlignment="1">
      <alignment horizontal="center" vertical="center"/>
    </xf>
    <xf numFmtId="0" fontId="54" fillId="0" borderId="44" xfId="35" applyFont="1" applyBorder="1" applyAlignment="1">
      <alignment horizontal="center" vertical="center"/>
    </xf>
    <xf numFmtId="0" fontId="6" fillId="0" borderId="45" xfId="35" applyFont="1" applyBorder="1" applyAlignment="1">
      <alignment horizontal="left" vertical="center"/>
    </xf>
    <xf numFmtId="0" fontId="6" fillId="0" borderId="21" xfId="35" applyFont="1" applyBorder="1" applyAlignment="1">
      <alignment horizontal="left" vertical="center"/>
    </xf>
    <xf numFmtId="0" fontId="0" fillId="0" borderId="21" xfId="35" applyFont="1" applyBorder="1" applyAlignment="1">
      <alignment horizontal="left" vertical="center"/>
    </xf>
    <xf numFmtId="0" fontId="6" fillId="0" borderId="245" xfId="35" applyFont="1" applyBorder="1" applyAlignment="1">
      <alignment horizontal="left" vertical="center"/>
    </xf>
    <xf numFmtId="0" fontId="56" fillId="0" borderId="51" xfId="35" applyFont="1" applyBorder="1" applyAlignment="1">
      <alignment vertical="center" wrapText="1"/>
    </xf>
    <xf numFmtId="0" fontId="56" fillId="0" borderId="8" xfId="35" applyFont="1" applyBorder="1" applyAlignment="1">
      <alignment vertical="center" wrapText="1"/>
    </xf>
    <xf numFmtId="0" fontId="56" fillId="0" borderId="41" xfId="35" applyFont="1" applyBorder="1" applyAlignment="1">
      <alignment vertical="center" wrapText="1"/>
    </xf>
    <xf numFmtId="0" fontId="6" fillId="0" borderId="246" xfId="35" applyFont="1" applyBorder="1" applyAlignment="1">
      <alignment horizontal="left" vertical="center" shrinkToFit="1"/>
    </xf>
    <xf numFmtId="0" fontId="55" fillId="0" borderId="247" xfId="35" applyFont="1" applyBorder="1" applyAlignment="1">
      <alignment horizontal="center" vertical="center"/>
    </xf>
    <xf numFmtId="0" fontId="51" fillId="0" borderId="44" xfId="35" applyFont="1" applyBorder="1" applyAlignment="1">
      <alignment vertical="center"/>
    </xf>
    <xf numFmtId="0" fontId="55" fillId="0" borderId="231" xfId="35" applyFont="1" applyBorder="1" applyAlignment="1">
      <alignment horizontal="left" vertical="center" shrinkToFit="1"/>
    </xf>
    <xf numFmtId="0" fontId="51" fillId="0" borderId="210" xfId="35" applyFont="1" applyBorder="1" applyAlignment="1">
      <alignment horizontal="center" vertical="center"/>
    </xf>
    <xf numFmtId="0" fontId="50" fillId="0" borderId="212" xfId="35" applyFont="1" applyFill="1" applyBorder="1" applyAlignment="1">
      <alignment horizontal="center" vertical="center"/>
    </xf>
    <xf numFmtId="0" fontId="50" fillId="0" borderId="213" xfId="35" applyFont="1" applyFill="1" applyBorder="1" applyAlignment="1">
      <alignment horizontal="center" vertical="center"/>
    </xf>
    <xf numFmtId="0" fontId="50" fillId="0" borderId="214" xfId="35" applyFont="1" applyFill="1" applyBorder="1" applyAlignment="1">
      <alignment horizontal="center" vertical="center"/>
    </xf>
    <xf numFmtId="0" fontId="50" fillId="0" borderId="215" xfId="35" applyFont="1" applyFill="1" applyBorder="1" applyAlignment="1">
      <alignment horizontal="center" vertical="center"/>
    </xf>
    <xf numFmtId="0" fontId="50" fillId="0" borderId="248" xfId="35" applyFont="1" applyFill="1" applyBorder="1" applyAlignment="1">
      <alignment horizontal="center" vertical="center"/>
    </xf>
    <xf numFmtId="0" fontId="51" fillId="0" borderId="219" xfId="35" applyFont="1" applyBorder="1" applyAlignment="1">
      <alignment horizontal="center" vertical="center"/>
    </xf>
    <xf numFmtId="0" fontId="50" fillId="0" borderId="221" xfId="35" applyFont="1" applyFill="1" applyBorder="1" applyAlignment="1">
      <alignment horizontal="center" vertical="center"/>
    </xf>
    <xf numFmtId="0" fontId="50" fillId="11" borderId="222" xfId="35" applyFont="1" applyFill="1" applyBorder="1" applyAlignment="1">
      <alignment horizontal="center" vertical="center"/>
    </xf>
    <xf numFmtId="0" fontId="50" fillId="0" borderId="222" xfId="35" applyFont="1" applyFill="1" applyBorder="1" applyAlignment="1">
      <alignment horizontal="center" vertical="center"/>
    </xf>
    <xf numFmtId="0" fontId="50" fillId="0" borderId="223" xfId="35" applyFont="1" applyFill="1" applyBorder="1" applyAlignment="1">
      <alignment horizontal="center" vertical="center"/>
    </xf>
    <xf numFmtId="0" fontId="50" fillId="0" borderId="249" xfId="35" applyFont="1" applyFill="1" applyBorder="1" applyAlignment="1">
      <alignment horizontal="center" vertical="center"/>
    </xf>
    <xf numFmtId="0" fontId="51" fillId="0" borderId="222" xfId="35" applyFont="1" applyBorder="1" applyAlignment="1">
      <alignment horizontal="center" vertical="center"/>
    </xf>
    <xf numFmtId="0" fontId="51" fillId="0" borderId="227" xfId="35" applyFont="1" applyBorder="1" applyAlignment="1">
      <alignment horizontal="center" vertical="center"/>
    </xf>
    <xf numFmtId="0" fontId="51" fillId="0" borderId="228" xfId="35" applyFont="1" applyBorder="1" applyAlignment="1">
      <alignment horizontal="center" vertical="center"/>
    </xf>
    <xf numFmtId="0" fontId="50" fillId="11" borderId="38" xfId="35" applyFont="1" applyFill="1" applyBorder="1" applyAlignment="1">
      <alignment horizontal="center" vertical="center"/>
    </xf>
    <xf numFmtId="0" fontId="50" fillId="0" borderId="10" xfId="35" applyFont="1" applyFill="1" applyBorder="1" applyAlignment="1">
      <alignment horizontal="center" vertical="center"/>
    </xf>
    <xf numFmtId="0" fontId="50" fillId="0" borderId="230" xfId="35" applyFont="1" applyFill="1" applyBorder="1" applyAlignment="1">
      <alignment horizontal="center" vertical="center"/>
    </xf>
    <xf numFmtId="0" fontId="50" fillId="0" borderId="231" xfId="35" applyFont="1" applyFill="1" applyBorder="1" applyAlignment="1">
      <alignment horizontal="center" vertical="center"/>
    </xf>
    <xf numFmtId="0" fontId="50" fillId="0" borderId="250" xfId="35" applyFont="1" applyFill="1" applyBorder="1" applyAlignment="1">
      <alignment horizontal="center" vertical="center"/>
    </xf>
    <xf numFmtId="0" fontId="50" fillId="11" borderId="213" xfId="35" applyFont="1" applyFill="1" applyBorder="1" applyAlignment="1">
      <alignment horizontal="center" vertical="center"/>
    </xf>
    <xf numFmtId="0" fontId="54" fillId="0" borderId="46" xfId="35" applyFont="1" applyFill="1" applyBorder="1" applyAlignment="1">
      <alignment horizontal="center" vertical="center" wrapText="1"/>
    </xf>
    <xf numFmtId="0" fontId="54" fillId="0" borderId="31" xfId="35" applyFont="1" applyFill="1" applyBorder="1" applyAlignment="1">
      <alignment horizontal="center" vertical="center" wrapText="1"/>
    </xf>
    <xf numFmtId="0" fontId="54" fillId="0" borderId="47" xfId="35" applyFont="1" applyFill="1" applyBorder="1" applyAlignment="1">
      <alignment horizontal="center" vertical="center" wrapText="1"/>
    </xf>
    <xf numFmtId="0" fontId="54" fillId="0" borderId="25" xfId="35" applyFont="1" applyFill="1" applyBorder="1" applyAlignment="1">
      <alignment horizontal="center" vertical="center" wrapText="1"/>
    </xf>
    <xf numFmtId="20" fontId="51" fillId="0" borderId="31" xfId="35" applyNumberFormat="1" applyFont="1" applyFill="1" applyBorder="1" applyAlignment="1">
      <alignment horizontal="center" vertical="center" wrapText="1"/>
    </xf>
    <xf numFmtId="20" fontId="51" fillId="0" borderId="25" xfId="35" applyNumberFormat="1" applyFont="1" applyFill="1" applyBorder="1" applyAlignment="1">
      <alignment horizontal="center" vertical="center" wrapText="1"/>
    </xf>
    <xf numFmtId="0" fontId="54" fillId="0" borderId="51" xfId="35" applyFont="1" applyFill="1" applyBorder="1" applyAlignment="1">
      <alignment horizontal="center" vertical="center" wrapText="1"/>
    </xf>
    <xf numFmtId="0" fontId="54" fillId="0" borderId="41" xfId="35" applyFont="1" applyFill="1" applyBorder="1" applyAlignment="1">
      <alignment horizontal="center" vertical="center" wrapText="1"/>
    </xf>
    <xf numFmtId="20" fontId="51" fillId="0" borderId="41" xfId="35" applyNumberFormat="1" applyFont="1" applyFill="1" applyBorder="1" applyAlignment="1">
      <alignment horizontal="center" vertical="center" wrapText="1"/>
    </xf>
    <xf numFmtId="0" fontId="50" fillId="11" borderId="33" xfId="35" applyFont="1" applyFill="1" applyBorder="1" applyAlignment="1">
      <alignment horizontal="center" vertical="center"/>
    </xf>
    <xf numFmtId="0" fontId="50" fillId="0" borderId="23" xfId="35" applyFont="1" applyFill="1" applyBorder="1" applyAlignment="1">
      <alignment horizontal="center" vertical="center"/>
    </xf>
    <xf numFmtId="0" fontId="50" fillId="0" borderId="234" xfId="35" applyFont="1" applyFill="1" applyBorder="1" applyAlignment="1">
      <alignment horizontal="center" vertical="center"/>
    </xf>
    <xf numFmtId="0" fontId="50" fillId="0" borderId="34" xfId="35" applyFont="1" applyFill="1" applyBorder="1" applyAlignment="1">
      <alignment horizontal="center" vertical="center"/>
    </xf>
    <xf numFmtId="0" fontId="50" fillId="0" borderId="251" xfId="35" applyFont="1" applyFill="1" applyBorder="1" applyAlignment="1">
      <alignment horizontal="center" vertical="center"/>
    </xf>
    <xf numFmtId="0" fontId="50" fillId="0" borderId="252" xfId="35" applyFont="1" applyFill="1" applyBorder="1" applyAlignment="1">
      <alignment horizontal="center" vertical="center"/>
    </xf>
    <xf numFmtId="0" fontId="55" fillId="0" borderId="25" xfId="35" applyFont="1" applyFill="1" applyBorder="1" applyAlignment="1">
      <alignment horizontal="center" vertical="center"/>
    </xf>
    <xf numFmtId="0" fontId="6" fillId="0" borderId="22" xfId="35" applyFont="1" applyBorder="1" applyAlignment="1">
      <alignment horizontal="left" vertical="center"/>
    </xf>
  </cellXfs>
  <cellStyles count="62">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03.添付書類（様式１～11（８抜き））" xfId="9"/>
    <cellStyle name="桁区切り_勤務形態一覧表" xfId="10"/>
    <cellStyle name="桁区切り_大牟田GH" xfId="11"/>
    <cellStyle name="桁区切り_（参考様式）通所介護等において感染症又は災害の発生を理由とする利用者数の減少が一定以上生じている場合-届出様式例・参考計算シート" xfId="12"/>
    <cellStyle name="標準" xfId="0" builtinId="0"/>
    <cellStyle name="標準 2" xfId="13"/>
    <cellStyle name="標準 2 2" xfId="14"/>
    <cellStyle name="標準 2 2_（参考様式）通所介護等において感染症又は災害の発生を理由とする利用者数の減少が一定以上生じている場合-届出様式例・参考計算シート" xfId="15"/>
    <cellStyle name="標準 2 3" xfId="16"/>
    <cellStyle name="標準 2_220317 介護保険最新情報vol.1045 別紙1_別紙(様式)8以降" xfId="17"/>
    <cellStyle name="標準 2_別紙1　介護給付費算定に係る体制届一式（定期巡回・随時対応型訪問介護看護）" xfId="18"/>
    <cellStyle name="標準 2_大牟田GH" xfId="19"/>
    <cellStyle name="標準 2_大牟田GH_1" xfId="20"/>
    <cellStyle name="標準 2_（参考様式）通所介護等において感染症又は災害の発生を理由とする利用者数の減少が一定以上生じている場合-届出様式例・参考計算シート" xfId="21"/>
    <cellStyle name="標準 3" xfId="22"/>
    <cellStyle name="標準 3 2" xfId="23"/>
    <cellStyle name="標準 3 2_220317 介護保険最新情報vol.1045 別紙1_別紙(様式)8以降" xfId="24"/>
    <cellStyle name="標準 3_（参考様式）通所介護等において感染症又は災害の発生を理由とする利用者数の減少が一定以上生じている場合-届出様式例・参考計算シート" xfId="25"/>
    <cellStyle name="標準 4" xfId="26"/>
    <cellStyle name="標準_03.添付書類（様式１～11（８抜き））" xfId="27"/>
    <cellStyle name="標準_21tokuyo2501" xfId="28"/>
    <cellStyle name="標準_220317 介護保険最新情報vol.1045 別紙1_別紙(様式)8以降" xfId="29"/>
    <cellStyle name="標準_220317 介護保険最新情報vol.1045 別紙1_別紙(様式)8以降_1" xfId="30"/>
    <cellStyle name="標準_220317 介護保険最新情報vol.1045 別紙1_別紙(様式)8以降_2" xfId="31"/>
    <cellStyle name="標準_220317 介護保険最新情報vol.1045 別紙1_別紙(様式)8以降_3" xfId="32"/>
    <cellStyle name="標準_220317 介護保険最新情報vol.1045 別紙1_別紙(様式)8以降_4" xfId="33"/>
    <cellStyle name="標準_Sheet1" xfId="34"/>
    <cellStyle name="標準_Sheet1_03.添付書類（様式１～11（８抜き））" xfId="35"/>
    <cellStyle name="標準_デイ提出書類" xfId="36"/>
    <cellStyle name="標準_介護老人福祉施設（加算届）" xfId="37"/>
    <cellStyle name="標準_別紙1　介護給付費算定に係る体制届一式（定期巡回・随時対応型訪問介護看護）" xfId="38"/>
    <cellStyle name="標準_別紙1　介護給付費算定に係る体制届一式（定期巡回・随時対応型訪問介護看護）_1" xfId="39"/>
    <cellStyle name="標準_別紙1　介護給付費算定に係る体制届一式（定期巡回・随時対応型訪問介護看護）_2" xfId="40"/>
    <cellStyle name="標準_別紙1　介護給付費算定に係る体制届一式（定期巡回・随時対応型訪問介護看護）_3" xfId="41"/>
    <cellStyle name="標準_別紙1　介護給付費算定に係る体制届一式（定期巡回・随時対応型訪問介護看護）_別紙1　介護給付費算定に係る体制届一式（定期巡回・随時対応型訪問介護看護）" xfId="42"/>
    <cellStyle name="標準_別紙1　介護給付費算定に係る体制状況一覧表（地域密着型事業所）" xfId="43"/>
    <cellStyle name="標準_別紙1　介護給付費算定に係る体制状況一覧表（地域密着型事業所）_1" xfId="44"/>
    <cellStyle name="標準_別紙７（勤務表）" xfId="45"/>
    <cellStyle name="標準_割引率（地密）" xfId="46"/>
    <cellStyle name="標準_加算届出書H1804" xfId="47"/>
    <cellStyle name="標準_勤務形態一覧表" xfId="48"/>
    <cellStyle name="標準_地域密着介護老人福祉施設（加算届）" xfId="49"/>
    <cellStyle name="標準_大牟田GH" xfId="50"/>
    <cellStyle name="標準_大牟田GH_1" xfId="51"/>
    <cellStyle name="標準_大牟田GH_2" xfId="52"/>
    <cellStyle name="標準_大牟田GH_3" xfId="53"/>
    <cellStyle name="標準_時間延長サービス" xfId="54"/>
    <cellStyle name="標準_特定施設（加算届）" xfId="55"/>
    <cellStyle name="標準_短期入所生活（加算届）" xfId="56"/>
    <cellStyle name="標準_訪問介護（加算届）" xfId="57"/>
    <cellStyle name="標準_通所介護（加算届）" xfId="58"/>
    <cellStyle name="標準_通所介護（状況一覧）" xfId="59"/>
    <cellStyle name="標準_（参考様式）サービス提供体制強化加算に関する計算書_新規 JUST Calc ブック(xlsx)" xfId="60"/>
    <cellStyle name="標準_（参考様式）通所介護等において感染症又は災害の発生を理由とする利用者数の減少が一定以上生じている場合-届出様式例・参考計算シート" xfId="61"/>
  </cellStyles>
  <dxfs count="27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135255</xdr:colOff>
      <xdr:row>5</xdr:row>
      <xdr:rowOff>0</xdr:rowOff>
    </xdr:from>
    <xdr:to xmlns:xdr="http://schemas.openxmlformats.org/drawingml/2006/spreadsheetDrawing">
      <xdr:col>26</xdr:col>
      <xdr:colOff>64135</xdr:colOff>
      <xdr:row>6</xdr:row>
      <xdr:rowOff>19050</xdr:rowOff>
    </xdr:to>
    <xdr:sp macro="" textlink="" fLocksText="0">
      <xdr:nvSpPr>
        <xdr:cNvPr id="2" name="大かっこ 1"/>
        <xdr:cNvSpPr/>
      </xdr:nvSpPr>
      <xdr:spPr>
        <a:xfrm>
          <a:off x="700405" y="857250"/>
          <a:ext cx="561022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392430</xdr:colOff>
      <xdr:row>3</xdr:row>
      <xdr:rowOff>94615</xdr:rowOff>
    </xdr:from>
    <xdr:to xmlns:xdr="http://schemas.openxmlformats.org/drawingml/2006/spreadsheetDrawing">
      <xdr:col>4</xdr:col>
      <xdr:colOff>450215</xdr:colOff>
      <xdr:row>5</xdr:row>
      <xdr:rowOff>0</xdr:rowOff>
    </xdr:to>
    <xdr:sp macro="" textlink="">
      <xdr:nvSpPr>
        <xdr:cNvPr id="2" name="右中かっこ 1"/>
        <xdr:cNvSpPr/>
      </xdr:nvSpPr>
      <xdr:spPr>
        <a:xfrm>
          <a:off x="3820795" y="847090"/>
          <a:ext cx="5778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171450</xdr:colOff>
      <xdr:row>73</xdr:row>
      <xdr:rowOff>38100</xdr:rowOff>
    </xdr:from>
    <xdr:to xmlns:xdr="http://schemas.openxmlformats.org/drawingml/2006/spreadsheetDrawing">
      <xdr:col>16</xdr:col>
      <xdr:colOff>85725</xdr:colOff>
      <xdr:row>82</xdr:row>
      <xdr:rowOff>76835</xdr:rowOff>
    </xdr:to>
    <xdr:sp macro="" textlink="">
      <xdr:nvSpPr>
        <xdr:cNvPr id="3" name="正方形/長方形 2"/>
        <xdr:cNvSpPr/>
      </xdr:nvSpPr>
      <xdr:spPr>
        <a:xfrm>
          <a:off x="249555" y="16944975"/>
          <a:ext cx="943673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126365</xdr:colOff>
      <xdr:row>1</xdr:row>
      <xdr:rowOff>89535</xdr:rowOff>
    </xdr:from>
    <xdr:to xmlns:xdr="http://schemas.openxmlformats.org/drawingml/2006/spreadsheetDrawing">
      <xdr:col>8</xdr:col>
      <xdr:colOff>244475</xdr:colOff>
      <xdr:row>5</xdr:row>
      <xdr:rowOff>24130</xdr:rowOff>
    </xdr:to>
    <xdr:sp macro="" textlink="">
      <xdr:nvSpPr>
        <xdr:cNvPr id="2" name="正方形/長方形 4"/>
        <xdr:cNvSpPr/>
      </xdr:nvSpPr>
      <xdr:spPr>
        <a:xfrm>
          <a:off x="175895" y="346710"/>
          <a:ext cx="2416175" cy="7708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1">
              <a:solidFill>
                <a:srgbClr val="FF0000"/>
              </a:solidFill>
              <a:latin typeface="ＭＳ ゴシック"/>
              <a:ea typeface="ＭＳ ゴシック"/>
            </a:rPr>
            <a:t>【</a:t>
          </a:r>
          <a:r>
            <a:rPr kumimoji="1" lang="ja-JP" altLang="en-US" sz="2000" b="1">
              <a:solidFill>
                <a:srgbClr val="FF0000"/>
              </a:solidFill>
              <a:latin typeface="ＭＳ ゴシック"/>
              <a:ea typeface="ＭＳ ゴシック"/>
            </a:rPr>
            <a:t>記載例</a:t>
          </a:r>
          <a:r>
            <a:rPr kumimoji="1" lang="en-US" altLang="ja-JP" sz="2000" b="1">
              <a:solidFill>
                <a:srgbClr val="FF0000"/>
              </a:solidFill>
              <a:latin typeface="ＭＳ ゴシック"/>
              <a:ea typeface="ＭＳ ゴシック"/>
            </a:rPr>
            <a:t>】</a:t>
          </a:r>
          <a:endParaRPr kumimoji="1" lang="ja-JP" altLang="en-US" sz="2000" b="1">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156845</xdr:colOff>
      <xdr:row>2</xdr:row>
      <xdr:rowOff>0</xdr:rowOff>
    </xdr:from>
    <xdr:to xmlns:xdr="http://schemas.openxmlformats.org/drawingml/2006/spreadsheetDrawing">
      <xdr:col>5</xdr:col>
      <xdr:colOff>585470</xdr:colOff>
      <xdr:row>6</xdr:row>
      <xdr:rowOff>76200</xdr:rowOff>
    </xdr:to>
    <xdr:sp macro="" textlink="">
      <xdr:nvSpPr>
        <xdr:cNvPr id="2" name="正方形/長方形 1"/>
        <xdr:cNvSpPr/>
      </xdr:nvSpPr>
      <xdr:spPr>
        <a:xfrm>
          <a:off x="3242310" y="647700"/>
          <a:ext cx="5071745"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2.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63"/>
  <sheetViews>
    <sheetView tabSelected="1" view="pageBreakPreview" zoomScaleSheetLayoutView="100" workbookViewId="0">
      <selection sqref="A1:G1"/>
    </sheetView>
  </sheetViews>
  <sheetFormatPr defaultColWidth="12" defaultRowHeight="11.25"/>
  <cols>
    <col min="1" max="1" width="2.1640625" style="1" customWidth="1"/>
    <col min="2" max="2" width="31.1640625" style="1" customWidth="1"/>
    <col min="3" max="3" width="5.83203125" style="1" customWidth="1"/>
    <col min="4" max="4" width="3.33203125" style="2" customWidth="1"/>
    <col min="5" max="5" width="3.33203125" style="3" customWidth="1"/>
    <col min="6" max="6" width="67.1640625" style="1" customWidth="1"/>
    <col min="7" max="7" width="37.6640625" style="4" customWidth="1"/>
    <col min="8" max="16384" width="12" style="1"/>
  </cols>
  <sheetData>
    <row r="1" spans="1:7" ht="30" customHeight="1">
      <c r="A1" s="6" t="s">
        <v>476</v>
      </c>
      <c r="B1" s="17"/>
      <c r="C1" s="17"/>
      <c r="D1" s="17"/>
      <c r="E1" s="17"/>
      <c r="F1" s="17"/>
      <c r="G1" s="17"/>
    </row>
    <row r="2" spans="1:7" ht="12" customHeight="1"/>
    <row r="3" spans="1:7" ht="12" customHeight="1"/>
    <row r="4" spans="1:7" ht="12" customHeight="1">
      <c r="A4" s="5" t="s">
        <v>320</v>
      </c>
    </row>
    <row r="5" spans="1:7" s="1" customFormat="1" ht="60" customHeight="1">
      <c r="A5" s="7" t="s">
        <v>236</v>
      </c>
      <c r="B5" s="18"/>
      <c r="C5" s="39" t="s">
        <v>834</v>
      </c>
      <c r="D5" s="7" t="s">
        <v>489</v>
      </c>
      <c r="E5" s="60"/>
      <c r="F5" s="18"/>
      <c r="G5" s="87" t="s">
        <v>5</v>
      </c>
    </row>
    <row r="6" spans="1:7" s="1" customFormat="1" ht="24" customHeight="1">
      <c r="A6" s="8" t="s">
        <v>425</v>
      </c>
      <c r="B6" s="19"/>
      <c r="C6" s="40" t="s">
        <v>7</v>
      </c>
      <c r="D6" s="53" t="s">
        <v>70</v>
      </c>
      <c r="E6" s="61" t="s">
        <v>931</v>
      </c>
      <c r="F6" s="73"/>
      <c r="G6" s="88"/>
    </row>
    <row r="7" spans="1:7" s="1" customFormat="1" ht="22.5" customHeight="1">
      <c r="A7" s="9"/>
      <c r="B7" s="20"/>
      <c r="C7" s="41" t="s">
        <v>7</v>
      </c>
      <c r="D7" s="53" t="s">
        <v>70</v>
      </c>
      <c r="E7" s="62" t="s">
        <v>670</v>
      </c>
      <c r="F7" s="74"/>
      <c r="G7" s="88" t="s">
        <v>221</v>
      </c>
    </row>
    <row r="8" spans="1:7" s="1" customFormat="1" ht="22.5" customHeight="1">
      <c r="A8" s="9"/>
      <c r="B8" s="20"/>
      <c r="C8" s="41" t="s">
        <v>7</v>
      </c>
      <c r="D8" s="53" t="s">
        <v>70</v>
      </c>
      <c r="E8" s="62" t="s">
        <v>375</v>
      </c>
      <c r="F8" s="74"/>
      <c r="G8" s="89"/>
    </row>
    <row r="9" spans="1:7" s="1" customFormat="1" ht="12" customHeight="1">
      <c r="A9" s="9"/>
      <c r="B9" s="20"/>
      <c r="C9" s="42" t="s">
        <v>7</v>
      </c>
      <c r="D9" s="54"/>
      <c r="E9" s="63"/>
      <c r="F9" s="75"/>
      <c r="G9" s="90" t="s">
        <v>501</v>
      </c>
    </row>
    <row r="10" spans="1:7" s="1" customFormat="1" ht="12" customHeight="1">
      <c r="A10" s="9"/>
      <c r="B10" s="20"/>
      <c r="C10" s="43"/>
      <c r="D10" s="54" t="s">
        <v>70</v>
      </c>
      <c r="E10" s="63" t="s">
        <v>338</v>
      </c>
      <c r="F10" s="75"/>
      <c r="G10" s="91"/>
    </row>
    <row r="11" spans="1:7" s="1" customFormat="1" ht="12" customHeight="1">
      <c r="A11" s="9"/>
      <c r="B11" s="20"/>
      <c r="C11" s="43"/>
      <c r="D11" s="54"/>
      <c r="E11" s="64" t="s">
        <v>77</v>
      </c>
      <c r="F11" s="76" t="s">
        <v>266</v>
      </c>
      <c r="G11" s="91"/>
    </row>
    <row r="12" spans="1:7" s="1" customFormat="1" ht="12" customHeight="1">
      <c r="A12" s="9"/>
      <c r="B12" s="20"/>
      <c r="C12" s="44"/>
      <c r="D12" s="54"/>
      <c r="E12" s="63"/>
      <c r="F12" s="75"/>
      <c r="G12" s="92"/>
    </row>
    <row r="13" spans="1:7" s="1" customFormat="1" ht="30" customHeight="1">
      <c r="A13" s="10"/>
      <c r="B13" s="21" t="s">
        <v>413</v>
      </c>
      <c r="C13" s="40" t="s">
        <v>7</v>
      </c>
      <c r="D13" s="55"/>
      <c r="E13" s="65"/>
      <c r="F13" s="77"/>
      <c r="G13" s="93"/>
    </row>
    <row r="14" spans="1:7" s="1" customFormat="1" ht="30" customHeight="1">
      <c r="A14" s="11"/>
      <c r="B14" s="22" t="s">
        <v>110</v>
      </c>
      <c r="C14" s="45" t="s">
        <v>7</v>
      </c>
      <c r="D14" s="53" t="s">
        <v>70</v>
      </c>
      <c r="E14" s="66" t="s">
        <v>1042</v>
      </c>
      <c r="F14" s="78"/>
      <c r="G14" s="88"/>
    </row>
    <row r="15" spans="1:7" ht="18" customHeight="1">
      <c r="A15" s="12"/>
      <c r="B15" s="23" t="s">
        <v>480</v>
      </c>
      <c r="C15" s="40" t="s">
        <v>7</v>
      </c>
      <c r="D15" s="56"/>
      <c r="E15" s="67"/>
      <c r="F15" s="79"/>
      <c r="G15" s="94"/>
    </row>
    <row r="16" spans="1:7" s="1" customFormat="1" ht="18" customHeight="1">
      <c r="A16" s="13"/>
      <c r="B16" s="24" t="s">
        <v>482</v>
      </c>
      <c r="C16" s="46" t="s">
        <v>7</v>
      </c>
      <c r="D16" s="53" t="s">
        <v>70</v>
      </c>
      <c r="E16" s="66" t="s">
        <v>85</v>
      </c>
      <c r="F16" s="78"/>
      <c r="G16" s="95" t="s">
        <v>478</v>
      </c>
    </row>
    <row r="17" spans="1:7" s="1" customFormat="1" ht="60.75" customHeight="1">
      <c r="A17" s="13"/>
      <c r="B17" s="25"/>
      <c r="C17" s="46" t="s">
        <v>7</v>
      </c>
      <c r="D17" s="53" t="s">
        <v>70</v>
      </c>
      <c r="E17" s="68" t="s">
        <v>113</v>
      </c>
      <c r="F17" s="80"/>
      <c r="G17" s="95" t="s">
        <v>215</v>
      </c>
    </row>
    <row r="18" spans="1:7" s="1" customFormat="1" ht="18" customHeight="1">
      <c r="A18" s="13"/>
      <c r="B18" s="25"/>
      <c r="C18" s="47" t="s">
        <v>7</v>
      </c>
      <c r="D18" s="57" t="s">
        <v>70</v>
      </c>
      <c r="E18" s="69" t="s">
        <v>436</v>
      </c>
      <c r="F18" s="78"/>
      <c r="G18" s="88" t="s">
        <v>478</v>
      </c>
    </row>
    <row r="19" spans="1:7" s="1" customFormat="1" ht="18" customHeight="1">
      <c r="A19" s="13"/>
      <c r="B19" s="26" t="s">
        <v>444</v>
      </c>
      <c r="C19" s="46" t="s">
        <v>7</v>
      </c>
      <c r="D19" s="53" t="s">
        <v>70</v>
      </c>
      <c r="E19" s="66" t="s">
        <v>85</v>
      </c>
      <c r="F19" s="78"/>
      <c r="G19" s="95" t="s">
        <v>478</v>
      </c>
    </row>
    <row r="20" spans="1:7" s="1" customFormat="1" ht="58.5" customHeight="1">
      <c r="A20" s="13"/>
      <c r="B20" s="27"/>
      <c r="C20" s="46" t="s">
        <v>7</v>
      </c>
      <c r="D20" s="53" t="s">
        <v>70</v>
      </c>
      <c r="E20" s="68" t="str">
        <v>従業者の勤務の体制及び勤務形態一覧表＜参考様式１０＞
※勤務形態一覧表については、最新の参考様式と以前の参考様式をつけております。提出する際は、どちらか使いやすい方のみで構いません。</v>
      </c>
      <c r="F20" s="80"/>
      <c r="G20" s="95"/>
    </row>
    <row r="21" spans="1:7" s="5" customFormat="1" ht="18" customHeight="1">
      <c r="A21" s="14"/>
      <c r="B21" s="28" t="s">
        <v>381</v>
      </c>
      <c r="C21" s="48" t="s">
        <v>7</v>
      </c>
      <c r="D21" s="58" t="s">
        <v>70</v>
      </c>
      <c r="E21" s="68" t="s">
        <v>85</v>
      </c>
      <c r="F21" s="80"/>
      <c r="G21" s="96" t="s">
        <v>478</v>
      </c>
    </row>
    <row r="22" spans="1:7" s="5" customFormat="1" ht="53.25" customHeight="1">
      <c r="A22" s="14"/>
      <c r="B22" s="29"/>
      <c r="C22" s="49" t="s">
        <v>7</v>
      </c>
      <c r="D22" s="58" t="s">
        <v>70</v>
      </c>
      <c r="E22" s="68" t="s">
        <v>324</v>
      </c>
      <c r="F22" s="80"/>
      <c r="G22" s="96" t="s">
        <v>318</v>
      </c>
    </row>
    <row r="23" spans="1:7" s="5" customFormat="1" ht="34.5" customHeight="1">
      <c r="A23" s="14"/>
      <c r="B23" s="30" t="s">
        <v>202</v>
      </c>
      <c r="C23" s="49" t="s">
        <v>7</v>
      </c>
      <c r="D23" s="58"/>
      <c r="E23" s="68" t="s">
        <v>932</v>
      </c>
      <c r="F23" s="80"/>
      <c r="G23" s="96"/>
    </row>
    <row r="24" spans="1:7" s="5" customFormat="1" ht="34.5" customHeight="1">
      <c r="A24" s="14"/>
      <c r="B24" s="30" t="s">
        <v>744</v>
      </c>
      <c r="C24" s="49" t="s">
        <v>7</v>
      </c>
      <c r="D24" s="58"/>
      <c r="E24" s="68" t="s">
        <v>932</v>
      </c>
      <c r="F24" s="80"/>
      <c r="G24" s="96"/>
    </row>
    <row r="25" spans="1:7" s="5" customFormat="1" ht="62.25" customHeight="1">
      <c r="A25" s="14"/>
      <c r="B25" s="31" t="s">
        <v>355</v>
      </c>
      <c r="C25" s="49" t="s">
        <v>7</v>
      </c>
      <c r="D25" s="53" t="s">
        <v>70</v>
      </c>
      <c r="E25" s="68" t="str">
        <v>従業者の勤務の体制及び勤務形態一覧表＜参考様式１０＞
※勤務形態一覧表については、最新の参考様式と以前の参考様式をつけております。提出する際は、どちらか使いやすい方のみで構いません。</v>
      </c>
      <c r="F25" s="80"/>
      <c r="G25" s="95" t="s">
        <v>215</v>
      </c>
    </row>
    <row r="26" spans="1:7" s="5" customFormat="1" ht="25.5" customHeight="1">
      <c r="A26" s="14"/>
      <c r="B26" s="32"/>
      <c r="C26" s="49" t="s">
        <v>7</v>
      </c>
      <c r="D26" s="58" t="s">
        <v>70</v>
      </c>
      <c r="E26" s="70" t="s">
        <v>491</v>
      </c>
      <c r="F26" s="81"/>
      <c r="G26" s="96"/>
    </row>
    <row r="27" spans="1:7" s="5" customFormat="1" ht="25.5" customHeight="1">
      <c r="A27" s="14"/>
      <c r="B27" s="26" t="s">
        <v>384</v>
      </c>
      <c r="C27" s="46" t="s">
        <v>7</v>
      </c>
      <c r="D27" s="58" t="s">
        <v>70</v>
      </c>
      <c r="E27" s="66" t="s">
        <v>1029</v>
      </c>
      <c r="F27" s="78"/>
      <c r="G27" s="96"/>
    </row>
    <row r="28" spans="1:7" s="1" customFormat="1" ht="58.5" customHeight="1">
      <c r="A28" s="15"/>
      <c r="B28" s="27"/>
      <c r="C28" s="46" t="s">
        <v>7</v>
      </c>
      <c r="D28" s="53" t="s">
        <v>70</v>
      </c>
      <c r="E28" s="68" t="str">
        <v>従業者の勤務の体制及び勤務形態一覧表＜参考様式１０＞
※勤務形態一覧表については、最新の参考様式と以前の参考様式をつけております。提出する際は、どちらか使いやすい方のみで構いません。</v>
      </c>
      <c r="F28" s="80"/>
      <c r="G28" s="95" t="s">
        <v>319</v>
      </c>
    </row>
    <row r="29" spans="1:7" s="1" customFormat="1" ht="24" customHeight="1">
      <c r="A29" s="15"/>
      <c r="B29" s="33" t="s">
        <v>407</v>
      </c>
      <c r="C29" s="47" t="s">
        <v>7</v>
      </c>
      <c r="D29" s="57" t="s">
        <v>70</v>
      </c>
      <c r="E29" s="66" t="s">
        <v>423</v>
      </c>
      <c r="F29" s="78"/>
      <c r="G29" s="97"/>
    </row>
    <row r="30" spans="1:7" s="1" customFormat="1" ht="24" customHeight="1">
      <c r="A30" s="15"/>
      <c r="B30" s="34" t="s">
        <v>485</v>
      </c>
      <c r="C30" s="47" t="s">
        <v>7</v>
      </c>
      <c r="D30" s="53" t="s">
        <v>70</v>
      </c>
      <c r="E30" s="68" t="s">
        <v>1030</v>
      </c>
      <c r="F30" s="82"/>
      <c r="G30" s="88"/>
    </row>
    <row r="31" spans="1:7" s="1" customFormat="1" ht="24.75" customHeight="1">
      <c r="A31" s="15"/>
      <c r="B31" s="31" t="s">
        <v>664</v>
      </c>
      <c r="C31" s="46" t="s">
        <v>7</v>
      </c>
      <c r="D31" s="53" t="s">
        <v>70</v>
      </c>
      <c r="E31" s="66" t="s">
        <v>927</v>
      </c>
      <c r="F31" s="78"/>
      <c r="G31" s="88"/>
    </row>
    <row r="32" spans="1:7" s="1" customFormat="1" ht="46.5" customHeight="1">
      <c r="A32" s="15"/>
      <c r="B32" s="32"/>
      <c r="C32" s="46" t="s">
        <v>7</v>
      </c>
      <c r="D32" s="53" t="s">
        <v>70</v>
      </c>
      <c r="E32" s="66" t="s">
        <v>83</v>
      </c>
      <c r="F32" s="78"/>
      <c r="G32" s="88" t="s">
        <v>84</v>
      </c>
    </row>
    <row r="33" spans="1:7" s="1" customFormat="1" ht="18" customHeight="1">
      <c r="A33" s="15"/>
      <c r="B33" s="35" t="s">
        <v>51</v>
      </c>
      <c r="C33" s="46" t="s">
        <v>7</v>
      </c>
      <c r="D33" s="53" t="s">
        <v>70</v>
      </c>
      <c r="E33" s="66" t="s">
        <v>904</v>
      </c>
      <c r="F33" s="78"/>
      <c r="G33" s="88"/>
    </row>
    <row r="34" spans="1:7" s="1" customFormat="1" ht="18" customHeight="1">
      <c r="A34" s="15"/>
      <c r="B34" s="33"/>
      <c r="C34" s="46" t="s">
        <v>7</v>
      </c>
      <c r="D34" s="53" t="s">
        <v>70</v>
      </c>
      <c r="E34" s="66" t="s">
        <v>953</v>
      </c>
      <c r="F34" s="78"/>
      <c r="G34" s="96"/>
    </row>
    <row r="35" spans="1:7" s="1" customFormat="1" ht="57.75" customHeight="1">
      <c r="A35" s="15"/>
      <c r="B35" s="33"/>
      <c r="C35" s="46" t="s">
        <v>7</v>
      </c>
      <c r="D35" s="53" t="s">
        <v>70</v>
      </c>
      <c r="E35" s="68" t="str">
        <v>従業者の勤務の体制及び勤務形態一覧表＜参考様式１０＞
※勤務形態一覧表については、最新の参考様式と以前の参考様式をつけております。提出する際は、どちらか使いやすい方のみで構いません。</v>
      </c>
      <c r="F35" s="80"/>
      <c r="G35" s="96" t="s">
        <v>495</v>
      </c>
    </row>
    <row r="36" spans="1:7" s="1" customFormat="1" ht="24" customHeight="1">
      <c r="A36" s="15"/>
      <c r="B36" s="33"/>
      <c r="C36" s="46" t="s">
        <v>7</v>
      </c>
      <c r="D36" s="58" t="s">
        <v>70</v>
      </c>
      <c r="E36" s="68" t="s">
        <v>26</v>
      </c>
      <c r="F36" s="80"/>
      <c r="G36" s="88"/>
    </row>
    <row r="37" spans="1:7" s="1" customFormat="1" ht="24.75" customHeight="1">
      <c r="A37" s="15"/>
      <c r="B37" s="33"/>
      <c r="C37" s="46" t="s">
        <v>7</v>
      </c>
      <c r="D37" s="53" t="s">
        <v>70</v>
      </c>
      <c r="E37" s="66" t="s">
        <v>402</v>
      </c>
      <c r="F37" s="78"/>
      <c r="G37" s="88"/>
    </row>
    <row r="38" spans="1:7" s="1" customFormat="1" ht="18" customHeight="1">
      <c r="A38" s="15"/>
      <c r="B38" s="33"/>
      <c r="C38" s="46" t="s">
        <v>7</v>
      </c>
      <c r="D38" s="53" t="s">
        <v>70</v>
      </c>
      <c r="E38" s="66" t="s">
        <v>209</v>
      </c>
      <c r="F38" s="78"/>
      <c r="G38" s="89"/>
    </row>
    <row r="39" spans="1:7" s="1" customFormat="1" ht="36" customHeight="1">
      <c r="A39" s="15"/>
      <c r="B39" s="32"/>
      <c r="C39" s="46" t="s">
        <v>7</v>
      </c>
      <c r="D39" s="53" t="s">
        <v>70</v>
      </c>
      <c r="E39" s="66" t="s">
        <v>346</v>
      </c>
      <c r="F39" s="78"/>
      <c r="G39" s="96" t="s">
        <v>136</v>
      </c>
    </row>
    <row r="40" spans="1:7" s="1" customFormat="1" ht="18" customHeight="1">
      <c r="A40" s="15"/>
      <c r="B40" s="26" t="s">
        <v>418</v>
      </c>
      <c r="C40" s="46" t="s">
        <v>7</v>
      </c>
      <c r="D40" s="53" t="s">
        <v>70</v>
      </c>
      <c r="E40" s="66" t="s">
        <v>1031</v>
      </c>
      <c r="F40" s="78"/>
      <c r="G40" s="88"/>
    </row>
    <row r="41" spans="1:7" s="1" customFormat="1" ht="18" customHeight="1">
      <c r="A41" s="15"/>
      <c r="B41" s="36"/>
      <c r="C41" s="46" t="s">
        <v>7</v>
      </c>
      <c r="D41" s="58" t="s">
        <v>70</v>
      </c>
      <c r="E41" s="68" t="s">
        <v>268</v>
      </c>
      <c r="F41" s="80"/>
      <c r="G41" s="96"/>
    </row>
    <row r="42" spans="1:7" s="1" customFormat="1" ht="18" customHeight="1">
      <c r="A42" s="15"/>
      <c r="B42" s="36"/>
      <c r="C42" s="46" t="s">
        <v>7</v>
      </c>
      <c r="D42" s="58" t="s">
        <v>70</v>
      </c>
      <c r="E42" s="68" t="s">
        <v>493</v>
      </c>
      <c r="F42" s="80"/>
      <c r="G42" s="96" t="s">
        <v>89</v>
      </c>
    </row>
    <row r="43" spans="1:7" s="5" customFormat="1" ht="18" customHeight="1">
      <c r="A43" s="14"/>
      <c r="B43" s="36"/>
      <c r="C43" s="48" t="s">
        <v>7</v>
      </c>
      <c r="D43" s="58" t="s">
        <v>70</v>
      </c>
      <c r="E43" s="68" t="s">
        <v>284</v>
      </c>
      <c r="F43" s="80"/>
      <c r="G43" s="96"/>
    </row>
    <row r="44" spans="1:7" s="5" customFormat="1" ht="18" customHeight="1">
      <c r="A44" s="14"/>
      <c r="B44" s="26" t="s">
        <v>959</v>
      </c>
      <c r="C44" s="48" t="s">
        <v>7</v>
      </c>
      <c r="D44" s="58" t="s">
        <v>70</v>
      </c>
      <c r="E44" s="66" t="s">
        <v>1032</v>
      </c>
      <c r="F44" s="83"/>
      <c r="G44" s="96"/>
    </row>
    <row r="45" spans="1:7" s="5" customFormat="1" ht="38.25" customHeight="1">
      <c r="A45" s="14"/>
      <c r="B45" s="36"/>
      <c r="C45" s="48" t="s">
        <v>7</v>
      </c>
      <c r="D45" s="58" t="s">
        <v>70</v>
      </c>
      <c r="E45" s="66" t="s">
        <v>954</v>
      </c>
      <c r="F45" s="83"/>
      <c r="G45" s="96" t="s">
        <v>956</v>
      </c>
    </row>
    <row r="46" spans="1:7" s="5" customFormat="1" ht="18" customHeight="1">
      <c r="A46" s="14"/>
      <c r="B46" s="36"/>
      <c r="C46" s="48" t="s">
        <v>7</v>
      </c>
      <c r="D46" s="58" t="s">
        <v>70</v>
      </c>
      <c r="E46" s="68" t="s">
        <v>493</v>
      </c>
      <c r="F46" s="80"/>
      <c r="G46" s="96" t="s">
        <v>957</v>
      </c>
    </row>
    <row r="47" spans="1:7" s="5" customFormat="1" ht="18" customHeight="1">
      <c r="A47" s="14"/>
      <c r="B47" s="36"/>
      <c r="C47" s="48" t="s">
        <v>7</v>
      </c>
      <c r="D47" s="58" t="s">
        <v>70</v>
      </c>
      <c r="E47" s="68" t="s">
        <v>268</v>
      </c>
      <c r="F47" s="80"/>
      <c r="G47" s="96" t="s">
        <v>454</v>
      </c>
    </row>
    <row r="48" spans="1:7" s="5" customFormat="1" ht="18" customHeight="1">
      <c r="A48" s="14"/>
      <c r="B48" s="27"/>
      <c r="C48" s="48" t="s">
        <v>7</v>
      </c>
      <c r="D48" s="58" t="s">
        <v>70</v>
      </c>
      <c r="E48" s="68" t="s">
        <v>955</v>
      </c>
      <c r="F48" s="80"/>
      <c r="G48" s="96"/>
    </row>
    <row r="49" spans="1:7" s="5" customFormat="1" ht="33.200000000000003" customHeight="1">
      <c r="A49" s="14"/>
      <c r="B49" s="34" t="s">
        <v>118</v>
      </c>
      <c r="C49" s="48" t="s">
        <v>7</v>
      </c>
      <c r="D49" s="58"/>
      <c r="E49" s="66" t="s">
        <v>180</v>
      </c>
      <c r="F49" s="84"/>
      <c r="G49" s="96" t="s">
        <v>500</v>
      </c>
    </row>
    <row r="50" spans="1:7" s="5" customFormat="1" ht="33.200000000000003" customHeight="1">
      <c r="A50" s="14"/>
      <c r="B50" s="31" t="s">
        <v>626</v>
      </c>
      <c r="C50" s="48" t="s">
        <v>7</v>
      </c>
      <c r="D50" s="53" t="s">
        <v>70</v>
      </c>
      <c r="E50" s="71" t="s">
        <v>984</v>
      </c>
      <c r="F50" s="85"/>
      <c r="G50" s="88"/>
    </row>
    <row r="51" spans="1:7" s="5" customFormat="1" ht="33.200000000000003" customHeight="1">
      <c r="A51" s="14"/>
      <c r="B51" s="37"/>
      <c r="C51" s="48" t="s">
        <v>7</v>
      </c>
      <c r="D51" s="53" t="s">
        <v>70</v>
      </c>
      <c r="E51" s="66" t="s">
        <v>889</v>
      </c>
      <c r="F51" s="78"/>
      <c r="G51" s="88" t="s">
        <v>609</v>
      </c>
    </row>
    <row r="52" spans="1:7" s="5" customFormat="1" ht="33.200000000000003" customHeight="1">
      <c r="A52" s="14"/>
      <c r="B52" s="37"/>
      <c r="C52" s="48" t="s">
        <v>7</v>
      </c>
      <c r="D52" s="53" t="s">
        <v>70</v>
      </c>
      <c r="E52" s="66" t="s">
        <v>733</v>
      </c>
      <c r="F52" s="78"/>
      <c r="G52" s="88" t="s">
        <v>863</v>
      </c>
    </row>
    <row r="53" spans="1:7" s="5" customFormat="1" ht="41.25" customHeight="1">
      <c r="A53" s="14"/>
      <c r="B53" s="32"/>
      <c r="C53" s="50"/>
      <c r="D53" s="53" t="s">
        <v>77</v>
      </c>
      <c r="E53" s="66" t="s">
        <v>985</v>
      </c>
      <c r="F53" s="78"/>
      <c r="G53" s="88" t="s">
        <v>602</v>
      </c>
    </row>
    <row r="54" spans="1:7" s="5" customFormat="1" ht="33.200000000000003" customHeight="1">
      <c r="A54" s="14"/>
      <c r="B54" s="31" t="s">
        <v>982</v>
      </c>
      <c r="C54" s="48" t="s">
        <v>7</v>
      </c>
      <c r="D54" s="53" t="s">
        <v>70</v>
      </c>
      <c r="E54" s="66" t="s">
        <v>675</v>
      </c>
      <c r="F54" s="78"/>
      <c r="G54" s="88"/>
    </row>
    <row r="55" spans="1:7" s="5" customFormat="1" ht="38.25" customHeight="1">
      <c r="A55" s="14"/>
      <c r="B55" s="37"/>
      <c r="C55" s="48" t="s">
        <v>7</v>
      </c>
      <c r="D55" s="53" t="s">
        <v>70</v>
      </c>
      <c r="E55" s="70" t="s">
        <v>856</v>
      </c>
      <c r="F55" s="81"/>
      <c r="G55" s="96" t="s">
        <v>688</v>
      </c>
    </row>
    <row r="56" spans="1:7" s="5" customFormat="1" ht="38.25" customHeight="1">
      <c r="A56" s="14"/>
      <c r="B56" s="37"/>
      <c r="C56" s="48" t="s">
        <v>7</v>
      </c>
      <c r="D56" s="53" t="s">
        <v>70</v>
      </c>
      <c r="E56" s="70" t="s">
        <v>865</v>
      </c>
      <c r="F56" s="81"/>
      <c r="G56" s="96" t="s">
        <v>499</v>
      </c>
    </row>
    <row r="57" spans="1:7" s="5" customFormat="1" ht="56.25" customHeight="1">
      <c r="A57" s="14"/>
      <c r="B57" s="32"/>
      <c r="C57" s="48" t="s">
        <v>7</v>
      </c>
      <c r="D57" s="53" t="s">
        <v>70</v>
      </c>
      <c r="E57" s="70" t="s">
        <v>470</v>
      </c>
      <c r="F57" s="81"/>
      <c r="G57" s="96" t="s">
        <v>226</v>
      </c>
    </row>
    <row r="58" spans="1:7" s="1" customFormat="1" ht="36" customHeight="1">
      <c r="A58" s="15"/>
      <c r="B58" s="33" t="s">
        <v>487</v>
      </c>
      <c r="C58" s="46" t="s">
        <v>7</v>
      </c>
      <c r="D58" s="58" t="s">
        <v>70</v>
      </c>
      <c r="E58" s="68" t="s">
        <v>1033</v>
      </c>
      <c r="F58" s="80"/>
      <c r="G58" s="96"/>
    </row>
    <row r="59" spans="1:7" s="1" customFormat="1" ht="63" customHeight="1">
      <c r="A59" s="15"/>
      <c r="B59" s="33"/>
      <c r="C59" s="46" t="s">
        <v>7</v>
      </c>
      <c r="D59" s="58" t="s">
        <v>70</v>
      </c>
      <c r="E59" s="68" t="str">
        <v>従業者の勤務の体制及び勤務形態一覧表＜参考様式１０＞
※勤務形態一覧表については、最新の参考様式と以前の参考様式をつけております。提出する際は、どちらか使いやすい方のみで構いません。</v>
      </c>
      <c r="F59" s="80"/>
      <c r="G59" s="88" t="s">
        <v>446</v>
      </c>
    </row>
    <row r="60" spans="1:7" s="1" customFormat="1" ht="36" customHeight="1">
      <c r="A60" s="15"/>
      <c r="B60" s="33"/>
      <c r="C60" s="46" t="s">
        <v>7</v>
      </c>
      <c r="D60" s="58" t="s">
        <v>70</v>
      </c>
      <c r="E60" s="68" t="s">
        <v>1034</v>
      </c>
      <c r="F60" s="80"/>
      <c r="G60" s="96"/>
    </row>
    <row r="61" spans="1:7" s="5" customFormat="1" ht="18" customHeight="1">
      <c r="A61" s="15"/>
      <c r="B61" s="31" t="s">
        <v>872</v>
      </c>
      <c r="C61" s="51" t="s">
        <v>7</v>
      </c>
      <c r="D61" s="58" t="s">
        <v>70</v>
      </c>
      <c r="E61" s="68" t="s">
        <v>287</v>
      </c>
      <c r="F61" s="82"/>
      <c r="G61" s="96"/>
    </row>
    <row r="62" spans="1:7" s="5" customFormat="1" ht="60" customHeight="1">
      <c r="A62" s="14"/>
      <c r="B62" s="37"/>
      <c r="C62" s="48" t="s">
        <v>7</v>
      </c>
      <c r="D62" s="53" t="s">
        <v>70</v>
      </c>
      <c r="E62" s="68" t="str">
        <v>従業者の勤務の体制及び勤務形態一覧表＜参考様式１０＞
※勤務形態一覧表については、最新の参考様式と以前の参考様式をつけております。提出する際は、どちらか使いやすい方のみで構いません。</v>
      </c>
      <c r="F62" s="80"/>
      <c r="G62" s="96" t="s">
        <v>495</v>
      </c>
    </row>
    <row r="63" spans="1:7" s="5" customFormat="1" ht="54" customHeight="1">
      <c r="A63" s="16"/>
      <c r="B63" s="38"/>
      <c r="C63" s="52" t="s">
        <v>7</v>
      </c>
      <c r="D63" s="59" t="s">
        <v>70</v>
      </c>
      <c r="E63" s="72" t="s">
        <v>420</v>
      </c>
      <c r="F63" s="86"/>
      <c r="G63" s="98" t="s">
        <v>72</v>
      </c>
    </row>
    <row r="64" spans="1:7" ht="12" customHeight="1"/>
  </sheetData>
  <mergeCells count="73">
    <mergeCell ref="A1:G1"/>
    <mergeCell ref="A5:B5"/>
    <mergeCell ref="D5:F5"/>
    <mergeCell ref="E6:F6"/>
    <mergeCell ref="E7:F7"/>
    <mergeCell ref="E8:F8"/>
    <mergeCell ref="D13:F13"/>
    <mergeCell ref="E14:F14"/>
    <mergeCell ref="D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C9:C12"/>
    <mergeCell ref="G9:G12"/>
    <mergeCell ref="B16:B18"/>
    <mergeCell ref="B19:B20"/>
    <mergeCell ref="B21:B22"/>
    <mergeCell ref="B25:B26"/>
    <mergeCell ref="B27:B28"/>
    <mergeCell ref="B31:B32"/>
    <mergeCell ref="B33:B38"/>
    <mergeCell ref="B40:B43"/>
    <mergeCell ref="B44:B48"/>
    <mergeCell ref="B50:B53"/>
    <mergeCell ref="B54:B57"/>
    <mergeCell ref="B58:B60"/>
    <mergeCell ref="B61:B63"/>
    <mergeCell ref="A6:B12"/>
  </mergeCells>
  <phoneticPr fontId="7"/>
  <printOptions horizontalCentered="1"/>
  <pageMargins left="0.70866141732283461" right="0.70866141732283461" top="0.74803149606299213" bottom="0.74803149606299213" header="0.31496062992125984" footer="0.31496062992125984"/>
  <pageSetup paperSize="9" scale="80" fitToWidth="1" fitToHeight="1" orientation="portrait" usePrinterDefaults="1" r:id="rId1"/>
  <headerFooter alignWithMargins="0">
    <oddHeader xml:space="preserve">&amp;R&amp;"ＭＳ ゴシック,regular"&amp;10&lt;はじめに&gt;
</oddHeader>
  </headerFooter>
  <rowBreaks count="1" manualBreakCount="1">
    <brk id="3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AJ68"/>
  <sheetViews>
    <sheetView view="pageBreakPreview" zoomScaleSheetLayoutView="100" workbookViewId="0"/>
  </sheetViews>
  <sheetFormatPr defaultColWidth="4" defaultRowHeight="13.5"/>
  <cols>
    <col min="1" max="1" width="2.875" style="102" customWidth="1"/>
    <col min="2" max="2" width="2.375" style="102" customWidth="1"/>
    <col min="3" max="23" width="4.5" style="102" customWidth="1"/>
    <col min="24" max="31" width="3.625" style="102" customWidth="1"/>
    <col min="32" max="16384" width="4" style="102"/>
  </cols>
  <sheetData>
    <row r="2" spans="2:31">
      <c r="B2" s="102" t="s">
        <v>713</v>
      </c>
    </row>
    <row r="3" spans="2:31">
      <c r="U3" s="101"/>
      <c r="X3" s="224" t="s">
        <v>60</v>
      </c>
      <c r="Y3" s="103"/>
      <c r="Z3" s="103"/>
      <c r="AA3" s="224" t="s">
        <v>2</v>
      </c>
      <c r="AB3" s="103"/>
      <c r="AC3" s="224" t="s">
        <v>277</v>
      </c>
      <c r="AD3" s="103"/>
      <c r="AE3" s="224" t="s">
        <v>421</v>
      </c>
    </row>
    <row r="4" spans="2:31">
      <c r="T4" s="378"/>
      <c r="U4" s="378"/>
      <c r="V4" s="378"/>
    </row>
    <row r="5" spans="2:31">
      <c r="B5" s="103" t="s">
        <v>567</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7" spans="2:31" ht="23.25" customHeight="1">
      <c r="B7" s="487" t="s">
        <v>308</v>
      </c>
      <c r="C7" s="487"/>
      <c r="D7" s="487"/>
      <c r="E7" s="487"/>
      <c r="F7" s="505"/>
      <c r="G7" s="506"/>
      <c r="H7" s="506"/>
      <c r="I7" s="506"/>
      <c r="J7" s="506"/>
      <c r="K7" s="506"/>
      <c r="L7" s="506"/>
      <c r="M7" s="506"/>
      <c r="N7" s="506"/>
      <c r="O7" s="506"/>
      <c r="P7" s="506"/>
      <c r="Q7" s="506"/>
      <c r="R7" s="506"/>
      <c r="S7" s="506"/>
      <c r="T7" s="506"/>
      <c r="U7" s="506"/>
      <c r="V7" s="506"/>
      <c r="W7" s="506"/>
      <c r="X7" s="506"/>
      <c r="Y7" s="506"/>
      <c r="Z7" s="506"/>
      <c r="AA7" s="506"/>
      <c r="AB7" s="506"/>
      <c r="AC7" s="506"/>
      <c r="AD7" s="506"/>
      <c r="AE7" s="523"/>
    </row>
    <row r="8" spans="2:31" ht="23.25" customHeight="1">
      <c r="B8" s="487" t="s">
        <v>273</v>
      </c>
      <c r="C8" s="487"/>
      <c r="D8" s="487"/>
      <c r="E8" s="487"/>
      <c r="F8" s="505" t="s">
        <v>7</v>
      </c>
      <c r="G8" s="501" t="s">
        <v>594</v>
      </c>
      <c r="H8" s="501"/>
      <c r="I8" s="501"/>
      <c r="J8" s="501"/>
      <c r="K8" s="506" t="s">
        <v>7</v>
      </c>
      <c r="L8" s="501" t="s">
        <v>344</v>
      </c>
      <c r="M8" s="501"/>
      <c r="N8" s="501"/>
      <c r="O8" s="501"/>
      <c r="P8" s="501"/>
      <c r="Q8" s="506" t="s">
        <v>7</v>
      </c>
      <c r="R8" s="501" t="s">
        <v>271</v>
      </c>
      <c r="S8" s="501"/>
      <c r="T8" s="501"/>
      <c r="U8" s="501"/>
      <c r="V8" s="501"/>
      <c r="W8" s="501"/>
      <c r="X8" s="501"/>
      <c r="Y8" s="501"/>
      <c r="Z8" s="501"/>
      <c r="AA8" s="501"/>
      <c r="AB8" s="501"/>
      <c r="AC8" s="501"/>
      <c r="AD8" s="508"/>
      <c r="AE8" s="513"/>
    </row>
    <row r="9" spans="2:31" ht="24.95" customHeight="1">
      <c r="B9" s="202" t="s">
        <v>497</v>
      </c>
      <c r="C9" s="208"/>
      <c r="D9" s="208"/>
      <c r="E9" s="221"/>
      <c r="F9" s="499" t="s">
        <v>7</v>
      </c>
      <c r="G9" s="498" t="s">
        <v>498</v>
      </c>
      <c r="H9" s="498"/>
      <c r="I9" s="498"/>
      <c r="J9" s="498"/>
      <c r="K9" s="498"/>
      <c r="L9" s="498"/>
      <c r="M9" s="498"/>
      <c r="N9" s="498"/>
      <c r="O9" s="498"/>
      <c r="P9" s="493"/>
      <c r="Q9" s="491"/>
      <c r="R9" s="509" t="s">
        <v>7</v>
      </c>
      <c r="S9" s="498" t="s">
        <v>606</v>
      </c>
      <c r="T9" s="498"/>
      <c r="U9" s="498"/>
      <c r="V9" s="498"/>
      <c r="W9" s="423"/>
      <c r="X9" s="423"/>
      <c r="Y9" s="423"/>
      <c r="Z9" s="423"/>
      <c r="AA9" s="423"/>
      <c r="AB9" s="423"/>
      <c r="AC9" s="423"/>
      <c r="AD9" s="491"/>
      <c r="AE9" s="524"/>
    </row>
    <row r="10" spans="2:31" ht="24.95" customHeight="1">
      <c r="B10" s="476"/>
      <c r="C10" s="146"/>
      <c r="D10" s="146"/>
      <c r="E10" s="475"/>
      <c r="F10" s="499" t="s">
        <v>7</v>
      </c>
      <c r="G10" s="498" t="s">
        <v>597</v>
      </c>
      <c r="H10" s="498"/>
      <c r="I10" s="498"/>
      <c r="J10" s="498"/>
      <c r="K10" s="498"/>
      <c r="L10" s="498"/>
      <c r="M10" s="498"/>
      <c r="N10" s="498"/>
      <c r="O10" s="498"/>
      <c r="P10" s="493"/>
      <c r="Q10" s="493"/>
      <c r="R10" s="499" t="s">
        <v>7</v>
      </c>
      <c r="S10" s="498" t="s">
        <v>607</v>
      </c>
      <c r="T10" s="498"/>
      <c r="U10" s="498"/>
      <c r="V10" s="498"/>
      <c r="W10" s="498"/>
      <c r="X10" s="498"/>
      <c r="Y10" s="498"/>
      <c r="Z10" s="498"/>
      <c r="AA10" s="498"/>
      <c r="AB10" s="498"/>
      <c r="AC10" s="498"/>
      <c r="AD10" s="493"/>
      <c r="AE10" s="518"/>
    </row>
    <row r="11" spans="2:31" ht="24.95" customHeight="1">
      <c r="B11" s="476"/>
      <c r="C11" s="146"/>
      <c r="D11" s="146"/>
      <c r="E11" s="475"/>
      <c r="F11" s="499" t="s">
        <v>7</v>
      </c>
      <c r="G11" s="498" t="s">
        <v>576</v>
      </c>
      <c r="H11" s="498"/>
      <c r="I11" s="498"/>
      <c r="J11" s="498"/>
      <c r="K11" s="498"/>
      <c r="L11" s="498"/>
      <c r="M11" s="498"/>
      <c r="N11" s="498"/>
      <c r="O11" s="498"/>
      <c r="P11" s="493"/>
      <c r="Q11" s="493"/>
      <c r="R11" s="499" t="s">
        <v>7</v>
      </c>
      <c r="S11" s="498" t="s">
        <v>610</v>
      </c>
      <c r="T11" s="498"/>
      <c r="U11" s="498"/>
      <c r="V11" s="498"/>
      <c r="W11" s="498"/>
      <c r="X11" s="498"/>
      <c r="Y11" s="498"/>
      <c r="Z11" s="498"/>
      <c r="AA11" s="498"/>
      <c r="AB11" s="498"/>
      <c r="AC11" s="498"/>
      <c r="AD11" s="493"/>
      <c r="AE11" s="518"/>
    </row>
    <row r="12" spans="2:31" ht="24.95" customHeight="1">
      <c r="B12" s="476"/>
      <c r="C12" s="146"/>
      <c r="D12" s="146"/>
      <c r="E12" s="475"/>
      <c r="F12" s="499" t="s">
        <v>7</v>
      </c>
      <c r="G12" s="498" t="s">
        <v>600</v>
      </c>
      <c r="H12" s="498"/>
      <c r="I12" s="498"/>
      <c r="J12" s="498"/>
      <c r="K12" s="498"/>
      <c r="L12" s="498"/>
      <c r="M12" s="498"/>
      <c r="N12" s="498"/>
      <c r="O12" s="498"/>
      <c r="P12" s="493"/>
      <c r="Q12" s="493"/>
      <c r="R12" s="499" t="s">
        <v>7</v>
      </c>
      <c r="S12" s="498" t="s">
        <v>612</v>
      </c>
      <c r="T12" s="498"/>
      <c r="U12" s="498"/>
      <c r="V12" s="498"/>
      <c r="W12" s="498"/>
      <c r="X12" s="498"/>
      <c r="Y12" s="498"/>
      <c r="Z12" s="498"/>
      <c r="AA12" s="498"/>
      <c r="AB12" s="498"/>
      <c r="AC12" s="498"/>
      <c r="AD12" s="493"/>
      <c r="AE12" s="518"/>
    </row>
    <row r="13" spans="2:31" ht="24.95" customHeight="1">
      <c r="B13" s="476"/>
      <c r="C13" s="146"/>
      <c r="D13" s="146"/>
      <c r="E13" s="475"/>
      <c r="F13" s="499" t="s">
        <v>7</v>
      </c>
      <c r="G13" s="498" t="s">
        <v>574</v>
      </c>
      <c r="H13" s="498"/>
      <c r="I13" s="498"/>
      <c r="J13" s="498"/>
      <c r="K13" s="498"/>
      <c r="L13" s="498"/>
      <c r="M13" s="498"/>
      <c r="N13" s="498"/>
      <c r="O13" s="498"/>
      <c r="P13" s="493"/>
      <c r="Q13" s="493"/>
      <c r="R13" s="499" t="s">
        <v>7</v>
      </c>
      <c r="S13" s="498" t="s">
        <v>523</v>
      </c>
      <c r="T13" s="511"/>
      <c r="U13" s="511"/>
      <c r="V13" s="511"/>
      <c r="W13" s="511"/>
      <c r="X13" s="511"/>
      <c r="Y13" s="511"/>
      <c r="Z13" s="511"/>
      <c r="AA13" s="511"/>
      <c r="AB13" s="511"/>
      <c r="AC13" s="511"/>
      <c r="AD13" s="511"/>
      <c r="AE13" s="525"/>
    </row>
    <row r="14" spans="2:31" ht="30.75" customHeight="1">
      <c r="B14" s="487" t="s">
        <v>121</v>
      </c>
      <c r="C14" s="487"/>
      <c r="D14" s="487"/>
      <c r="E14" s="487"/>
      <c r="F14" s="505" t="s">
        <v>7</v>
      </c>
      <c r="G14" s="501" t="s">
        <v>529</v>
      </c>
      <c r="H14" s="507"/>
      <c r="I14" s="507"/>
      <c r="J14" s="507"/>
      <c r="K14" s="507"/>
      <c r="L14" s="507"/>
      <c r="M14" s="507"/>
      <c r="N14" s="507"/>
      <c r="O14" s="507"/>
      <c r="P14" s="507"/>
      <c r="Q14" s="508"/>
      <c r="R14" s="506" t="s">
        <v>7</v>
      </c>
      <c r="S14" s="501" t="s">
        <v>613</v>
      </c>
      <c r="T14" s="507"/>
      <c r="U14" s="507"/>
      <c r="V14" s="507"/>
      <c r="W14" s="507"/>
      <c r="X14" s="507"/>
      <c r="Y14" s="507"/>
      <c r="Z14" s="507"/>
      <c r="AA14" s="507"/>
      <c r="AB14" s="507"/>
      <c r="AC14" s="507"/>
      <c r="AD14" s="508"/>
      <c r="AE14" s="513"/>
    </row>
    <row r="16" spans="2:31">
      <c r="B16" s="218"/>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430"/>
      <c r="AA16" s="200"/>
      <c r="AB16" s="206" t="s">
        <v>440</v>
      </c>
      <c r="AC16" s="206" t="s">
        <v>70</v>
      </c>
      <c r="AD16" s="206" t="s">
        <v>441</v>
      </c>
      <c r="AE16" s="430"/>
    </row>
    <row r="17" spans="2:31">
      <c r="B17" s="488" t="s">
        <v>568</v>
      </c>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516"/>
      <c r="AA17" s="202"/>
      <c r="AB17" s="208"/>
      <c r="AC17" s="208"/>
      <c r="AD17" s="421"/>
      <c r="AE17" s="431"/>
    </row>
    <row r="18" spans="2:31">
      <c r="B18" s="489"/>
      <c r="C18" s="492" t="s">
        <v>109</v>
      </c>
      <c r="D18" s="493" t="s">
        <v>456</v>
      </c>
      <c r="E18" s="493"/>
      <c r="F18" s="493"/>
      <c r="G18" s="493"/>
      <c r="H18" s="493"/>
      <c r="I18" s="493"/>
      <c r="J18" s="493"/>
      <c r="K18" s="493"/>
      <c r="L18" s="493"/>
      <c r="M18" s="493"/>
      <c r="N18" s="493"/>
      <c r="O18" s="493"/>
      <c r="P18" s="493"/>
      <c r="Q18" s="493"/>
      <c r="R18" s="493"/>
      <c r="S18" s="493"/>
      <c r="T18" s="493"/>
      <c r="U18" s="493"/>
      <c r="V18" s="493"/>
      <c r="W18" s="493"/>
      <c r="X18" s="493"/>
      <c r="Y18" s="493"/>
      <c r="Z18" s="517"/>
      <c r="AA18" s="521"/>
      <c r="AB18" s="146" t="s">
        <v>7</v>
      </c>
      <c r="AC18" s="146" t="s">
        <v>70</v>
      </c>
      <c r="AD18" s="146" t="s">
        <v>7</v>
      </c>
      <c r="AE18" s="433"/>
    </row>
    <row r="19" spans="2:31">
      <c r="B19" s="489"/>
      <c r="C19" s="493"/>
      <c r="D19" s="493" t="s">
        <v>472</v>
      </c>
      <c r="E19" s="493"/>
      <c r="F19" s="493"/>
      <c r="G19" s="493"/>
      <c r="H19" s="493"/>
      <c r="I19" s="493"/>
      <c r="J19" s="493"/>
      <c r="K19" s="493"/>
      <c r="L19" s="493"/>
      <c r="M19" s="493"/>
      <c r="N19" s="493"/>
      <c r="O19" s="493"/>
      <c r="P19" s="493"/>
      <c r="Q19" s="493"/>
      <c r="R19" s="493"/>
      <c r="S19" s="493"/>
      <c r="T19" s="493"/>
      <c r="U19" s="493"/>
      <c r="V19" s="493"/>
      <c r="W19" s="493"/>
      <c r="X19" s="493"/>
      <c r="Y19" s="493"/>
      <c r="Z19" s="517"/>
      <c r="AA19" s="476"/>
      <c r="AB19" s="146"/>
      <c r="AC19" s="146"/>
      <c r="AD19" s="287"/>
      <c r="AE19" s="433"/>
    </row>
    <row r="20" spans="2:31" ht="6" customHeight="1">
      <c r="B20" s="489"/>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517"/>
      <c r="AA20" s="476"/>
      <c r="AB20" s="146"/>
      <c r="AC20" s="146"/>
      <c r="AD20" s="287"/>
      <c r="AE20" s="433"/>
    </row>
    <row r="21" spans="2:31">
      <c r="B21" s="489"/>
      <c r="C21" s="493"/>
      <c r="D21" s="497" t="s">
        <v>3</v>
      </c>
      <c r="E21" s="501"/>
      <c r="F21" s="501"/>
      <c r="G21" s="501"/>
      <c r="H21" s="501"/>
      <c r="I21" s="501"/>
      <c r="J21" s="501"/>
      <c r="K21" s="501"/>
      <c r="L21" s="501"/>
      <c r="M21" s="501"/>
      <c r="N21" s="501"/>
      <c r="O21" s="508"/>
      <c r="P21" s="508"/>
      <c r="Q21" s="508"/>
      <c r="R21" s="508"/>
      <c r="S21" s="501"/>
      <c r="T21" s="501"/>
      <c r="U21" s="505"/>
      <c r="V21" s="506"/>
      <c r="W21" s="506"/>
      <c r="X21" s="508" t="s">
        <v>14</v>
      </c>
      <c r="Y21" s="489"/>
      <c r="Z21" s="517"/>
      <c r="AA21" s="476"/>
      <c r="AB21" s="146"/>
      <c r="AC21" s="146"/>
      <c r="AD21" s="287"/>
      <c r="AE21" s="433"/>
    </row>
    <row r="22" spans="2:31">
      <c r="B22" s="489"/>
      <c r="C22" s="493"/>
      <c r="D22" s="497" t="s">
        <v>379</v>
      </c>
      <c r="E22" s="501"/>
      <c r="F22" s="501"/>
      <c r="G22" s="501"/>
      <c r="H22" s="501"/>
      <c r="I22" s="501"/>
      <c r="J22" s="501"/>
      <c r="K22" s="501"/>
      <c r="L22" s="501"/>
      <c r="M22" s="501"/>
      <c r="N22" s="501"/>
      <c r="O22" s="508"/>
      <c r="P22" s="508"/>
      <c r="Q22" s="508"/>
      <c r="R22" s="508"/>
      <c r="S22" s="501"/>
      <c r="T22" s="501"/>
      <c r="U22" s="505"/>
      <c r="V22" s="506"/>
      <c r="W22" s="506"/>
      <c r="X22" s="508" t="s">
        <v>14</v>
      </c>
      <c r="Y22" s="489"/>
      <c r="Z22" s="518"/>
      <c r="AA22" s="476"/>
      <c r="AB22" s="146"/>
      <c r="AC22" s="146"/>
      <c r="AD22" s="287"/>
      <c r="AE22" s="433"/>
    </row>
    <row r="23" spans="2:31">
      <c r="B23" s="489"/>
      <c r="C23" s="493"/>
      <c r="D23" s="497" t="s">
        <v>335</v>
      </c>
      <c r="E23" s="501"/>
      <c r="F23" s="501"/>
      <c r="G23" s="501"/>
      <c r="H23" s="501"/>
      <c r="I23" s="501"/>
      <c r="J23" s="501"/>
      <c r="K23" s="501"/>
      <c r="L23" s="501"/>
      <c r="M23" s="501"/>
      <c r="N23" s="501"/>
      <c r="O23" s="508"/>
      <c r="P23" s="508"/>
      <c r="Q23" s="508"/>
      <c r="R23" s="508"/>
      <c r="S23" s="501"/>
      <c r="T23" s="512" t="str">
        <f>(IFERROR(ROUNDDOWN(T22/T21*100,0),""))</f>
        <v/>
      </c>
      <c r="U23" s="514" t="str">
        <f>(IFERROR(ROUNDDOWN(U22/U21*100,0),""))</f>
        <v/>
      </c>
      <c r="V23" s="515"/>
      <c r="W23" s="515"/>
      <c r="X23" s="508" t="s">
        <v>253</v>
      </c>
      <c r="Y23" s="489"/>
      <c r="Z23" s="519"/>
      <c r="AA23" s="476"/>
      <c r="AB23" s="146"/>
      <c r="AC23" s="146"/>
      <c r="AD23" s="287"/>
      <c r="AE23" s="433"/>
    </row>
    <row r="24" spans="2:31">
      <c r="B24" s="489"/>
      <c r="C24" s="493"/>
      <c r="D24" s="493" t="s">
        <v>255</v>
      </c>
      <c r="E24" s="493"/>
      <c r="F24" s="493"/>
      <c r="G24" s="493"/>
      <c r="H24" s="493"/>
      <c r="I24" s="493"/>
      <c r="J24" s="493"/>
      <c r="K24" s="493"/>
      <c r="L24" s="493"/>
      <c r="M24" s="493"/>
      <c r="N24" s="493"/>
      <c r="O24" s="493"/>
      <c r="P24" s="493"/>
      <c r="Q24" s="493"/>
      <c r="R24" s="493"/>
      <c r="S24" s="493"/>
      <c r="T24" s="493"/>
      <c r="U24" s="493"/>
      <c r="V24" s="493"/>
      <c r="W24" s="493"/>
      <c r="X24" s="493"/>
      <c r="Y24" s="493"/>
      <c r="Z24" s="519"/>
      <c r="AA24" s="476"/>
      <c r="AB24" s="146"/>
      <c r="AC24" s="146"/>
      <c r="AD24" s="287"/>
      <c r="AE24" s="433"/>
    </row>
    <row r="25" spans="2:31">
      <c r="B25" s="489"/>
      <c r="C25" s="493"/>
      <c r="D25" s="493"/>
      <c r="E25" s="493" t="s">
        <v>611</v>
      </c>
      <c r="F25" s="493"/>
      <c r="G25" s="493"/>
      <c r="H25" s="493"/>
      <c r="I25" s="493"/>
      <c r="J25" s="493"/>
      <c r="K25" s="493"/>
      <c r="L25" s="493"/>
      <c r="M25" s="493"/>
      <c r="N25" s="493"/>
      <c r="O25" s="493"/>
      <c r="P25" s="493"/>
      <c r="Q25" s="493"/>
      <c r="R25" s="493"/>
      <c r="S25" s="493"/>
      <c r="T25" s="493"/>
      <c r="U25" s="493"/>
      <c r="V25" s="493"/>
      <c r="W25" s="493"/>
      <c r="X25" s="493"/>
      <c r="Y25" s="493"/>
      <c r="Z25" s="519"/>
      <c r="AA25" s="476"/>
      <c r="AB25" s="146"/>
      <c r="AC25" s="146"/>
      <c r="AD25" s="287"/>
      <c r="AE25" s="433"/>
    </row>
    <row r="26" spans="2:31">
      <c r="B26" s="489"/>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519"/>
      <c r="AA26" s="476"/>
      <c r="AB26" s="146"/>
      <c r="AC26" s="146"/>
      <c r="AD26" s="287"/>
      <c r="AE26" s="433"/>
    </row>
    <row r="27" spans="2:31">
      <c r="B27" s="489"/>
      <c r="C27" s="492" t="s">
        <v>570</v>
      </c>
      <c r="D27" s="493" t="s">
        <v>438</v>
      </c>
      <c r="E27" s="493"/>
      <c r="F27" s="493"/>
      <c r="G27" s="493"/>
      <c r="H27" s="493"/>
      <c r="I27" s="493"/>
      <c r="J27" s="493"/>
      <c r="K27" s="493"/>
      <c r="L27" s="493"/>
      <c r="M27" s="493"/>
      <c r="N27" s="493"/>
      <c r="O27" s="493"/>
      <c r="P27" s="493"/>
      <c r="Q27" s="493"/>
      <c r="R27" s="493"/>
      <c r="S27" s="493"/>
      <c r="T27" s="493"/>
      <c r="U27" s="493"/>
      <c r="V27" s="493"/>
      <c r="W27" s="493"/>
      <c r="X27" s="493"/>
      <c r="Y27" s="493"/>
      <c r="Z27" s="517"/>
      <c r="AA27" s="476"/>
      <c r="AB27" s="146" t="s">
        <v>7</v>
      </c>
      <c r="AC27" s="146" t="s">
        <v>70</v>
      </c>
      <c r="AD27" s="146" t="s">
        <v>7</v>
      </c>
      <c r="AE27" s="433"/>
    </row>
    <row r="28" spans="2:31">
      <c r="B28" s="489"/>
      <c r="C28" s="492"/>
      <c r="D28" s="493" t="s">
        <v>578</v>
      </c>
      <c r="E28" s="493"/>
      <c r="F28" s="493"/>
      <c r="G28" s="493"/>
      <c r="H28" s="493"/>
      <c r="I28" s="493"/>
      <c r="J28" s="493"/>
      <c r="K28" s="493"/>
      <c r="L28" s="493"/>
      <c r="M28" s="493"/>
      <c r="N28" s="493"/>
      <c r="O28" s="493"/>
      <c r="P28" s="493"/>
      <c r="Q28" s="493"/>
      <c r="R28" s="493"/>
      <c r="S28" s="493"/>
      <c r="T28" s="493"/>
      <c r="U28" s="493"/>
      <c r="V28" s="493"/>
      <c r="W28" s="493"/>
      <c r="X28" s="493"/>
      <c r="Y28" s="493"/>
      <c r="Z28" s="517"/>
      <c r="AA28" s="476"/>
      <c r="AB28" s="146"/>
      <c r="AC28" s="146"/>
      <c r="AD28" s="146"/>
      <c r="AE28" s="433"/>
    </row>
    <row r="29" spans="2:31">
      <c r="B29" s="489"/>
      <c r="C29" s="492"/>
      <c r="D29" s="493" t="s">
        <v>152</v>
      </c>
      <c r="E29" s="493"/>
      <c r="F29" s="493"/>
      <c r="G29" s="493"/>
      <c r="H29" s="493"/>
      <c r="I29" s="493"/>
      <c r="J29" s="493"/>
      <c r="K29" s="493"/>
      <c r="L29" s="493"/>
      <c r="M29" s="493"/>
      <c r="N29" s="493"/>
      <c r="O29" s="493"/>
      <c r="P29" s="493"/>
      <c r="Q29" s="493"/>
      <c r="R29" s="493"/>
      <c r="S29" s="493"/>
      <c r="T29" s="493"/>
      <c r="U29" s="493"/>
      <c r="V29" s="493"/>
      <c r="W29" s="493"/>
      <c r="X29" s="493"/>
      <c r="Y29" s="493"/>
      <c r="Z29" s="517"/>
      <c r="AA29" s="521"/>
      <c r="AB29" s="146"/>
      <c r="AC29" s="522"/>
      <c r="AD29" s="287"/>
      <c r="AE29" s="433"/>
    </row>
    <row r="30" spans="2:31" ht="6" customHeight="1">
      <c r="B30" s="489"/>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519"/>
      <c r="AA30" s="476"/>
      <c r="AB30" s="146"/>
      <c r="AC30" s="146"/>
      <c r="AD30" s="287"/>
      <c r="AE30" s="433"/>
    </row>
    <row r="31" spans="2:31">
      <c r="B31" s="489"/>
      <c r="C31" s="492"/>
      <c r="D31" s="497" t="s">
        <v>367</v>
      </c>
      <c r="E31" s="501"/>
      <c r="F31" s="501"/>
      <c r="G31" s="501"/>
      <c r="H31" s="501"/>
      <c r="I31" s="501"/>
      <c r="J31" s="501"/>
      <c r="K31" s="501"/>
      <c r="L31" s="501"/>
      <c r="M31" s="501"/>
      <c r="N31" s="501"/>
      <c r="O31" s="508"/>
      <c r="P31" s="508"/>
      <c r="Q31" s="508"/>
      <c r="R31" s="508"/>
      <c r="S31" s="508"/>
      <c r="T31" s="513"/>
      <c r="U31" s="505"/>
      <c r="V31" s="506"/>
      <c r="W31" s="506"/>
      <c r="X31" s="513" t="s">
        <v>14</v>
      </c>
      <c r="Y31" s="489"/>
      <c r="Z31" s="519"/>
      <c r="AA31" s="476"/>
      <c r="AB31" s="146"/>
      <c r="AC31" s="146"/>
      <c r="AD31" s="287"/>
      <c r="AE31" s="433"/>
    </row>
    <row r="32" spans="2:31" ht="4.5" customHeight="1">
      <c r="B32" s="489"/>
      <c r="C32" s="492"/>
      <c r="D32" s="498"/>
      <c r="E32" s="498"/>
      <c r="F32" s="498"/>
      <c r="G32" s="498"/>
      <c r="H32" s="498"/>
      <c r="I32" s="498"/>
      <c r="J32" s="498"/>
      <c r="K32" s="498"/>
      <c r="L32" s="498"/>
      <c r="M32" s="498"/>
      <c r="N32" s="498"/>
      <c r="O32" s="493"/>
      <c r="P32" s="493"/>
      <c r="Q32" s="493"/>
      <c r="R32" s="493"/>
      <c r="S32" s="493"/>
      <c r="T32" s="493"/>
      <c r="U32" s="499"/>
      <c r="V32" s="499"/>
      <c r="W32" s="499"/>
      <c r="X32" s="493"/>
      <c r="Y32" s="493"/>
      <c r="Z32" s="519"/>
      <c r="AA32" s="476"/>
      <c r="AB32" s="146"/>
      <c r="AC32" s="146"/>
      <c r="AD32" s="287"/>
      <c r="AE32" s="433"/>
    </row>
    <row r="33" spans="2:31">
      <c r="B33" s="415"/>
      <c r="C33" s="494"/>
      <c r="E33" s="502" t="s">
        <v>507</v>
      </c>
      <c r="F33" s="287"/>
      <c r="G33" s="287"/>
      <c r="H33" s="287"/>
      <c r="I33" s="287"/>
      <c r="J33" s="287"/>
      <c r="K33" s="287"/>
      <c r="L33" s="287"/>
      <c r="M33" s="287"/>
      <c r="N33" s="287"/>
      <c r="O33" s="287"/>
      <c r="X33" s="287"/>
      <c r="Y33" s="287"/>
      <c r="Z33" s="475"/>
      <c r="AA33" s="476"/>
      <c r="AB33" s="146"/>
      <c r="AC33" s="146"/>
      <c r="AD33" s="287"/>
      <c r="AE33" s="433"/>
    </row>
    <row r="34" spans="2:31">
      <c r="B34" s="415"/>
      <c r="C34" s="494"/>
      <c r="E34" s="503" t="s">
        <v>328</v>
      </c>
      <c r="F34" s="503"/>
      <c r="G34" s="503"/>
      <c r="H34" s="503"/>
      <c r="I34" s="503"/>
      <c r="J34" s="503"/>
      <c r="K34" s="503"/>
      <c r="L34" s="503"/>
      <c r="M34" s="503"/>
      <c r="N34" s="503"/>
      <c r="O34" s="503" t="s">
        <v>369</v>
      </c>
      <c r="P34" s="503"/>
      <c r="Q34" s="503"/>
      <c r="R34" s="503"/>
      <c r="S34" s="503"/>
      <c r="X34" s="287"/>
      <c r="Y34" s="287"/>
      <c r="Z34" s="475"/>
      <c r="AA34" s="476"/>
      <c r="AB34" s="146"/>
      <c r="AC34" s="146"/>
      <c r="AD34" s="287"/>
      <c r="AE34" s="433"/>
    </row>
    <row r="35" spans="2:31">
      <c r="B35" s="415"/>
      <c r="C35" s="494"/>
      <c r="E35" s="503" t="s">
        <v>590</v>
      </c>
      <c r="F35" s="503"/>
      <c r="G35" s="503"/>
      <c r="H35" s="503"/>
      <c r="I35" s="503"/>
      <c r="J35" s="503"/>
      <c r="K35" s="503"/>
      <c r="L35" s="503"/>
      <c r="M35" s="503"/>
      <c r="N35" s="503"/>
      <c r="O35" s="503" t="s">
        <v>603</v>
      </c>
      <c r="P35" s="503"/>
      <c r="Q35" s="503"/>
      <c r="R35" s="503"/>
      <c r="S35" s="503"/>
      <c r="X35" s="287"/>
      <c r="Y35" s="287"/>
      <c r="Z35" s="475"/>
      <c r="AA35" s="476"/>
      <c r="AB35" s="146"/>
      <c r="AC35" s="146"/>
      <c r="AD35" s="287"/>
      <c r="AE35" s="433"/>
    </row>
    <row r="36" spans="2:31">
      <c r="B36" s="415"/>
      <c r="C36" s="494"/>
      <c r="E36" s="503" t="s">
        <v>98</v>
      </c>
      <c r="F36" s="503"/>
      <c r="G36" s="503"/>
      <c r="H36" s="503"/>
      <c r="I36" s="503"/>
      <c r="J36" s="503"/>
      <c r="K36" s="503"/>
      <c r="L36" s="503"/>
      <c r="M36" s="503"/>
      <c r="N36" s="503"/>
      <c r="O36" s="503" t="s">
        <v>604</v>
      </c>
      <c r="P36" s="503"/>
      <c r="Q36" s="503"/>
      <c r="R36" s="503"/>
      <c r="S36" s="503"/>
      <c r="X36" s="287"/>
      <c r="Y36" s="287"/>
      <c r="Z36" s="475"/>
      <c r="AA36" s="476"/>
      <c r="AB36" s="146"/>
      <c r="AC36" s="146"/>
      <c r="AD36" s="287"/>
      <c r="AE36" s="433"/>
    </row>
    <row r="37" spans="2:31">
      <c r="B37" s="415"/>
      <c r="C37" s="494"/>
      <c r="E37" s="503" t="s">
        <v>591</v>
      </c>
      <c r="F37" s="503"/>
      <c r="G37" s="503"/>
      <c r="H37" s="503"/>
      <c r="I37" s="503"/>
      <c r="J37" s="503"/>
      <c r="K37" s="503"/>
      <c r="L37" s="503"/>
      <c r="M37" s="503"/>
      <c r="N37" s="503"/>
      <c r="O37" s="503" t="s">
        <v>426</v>
      </c>
      <c r="P37" s="503"/>
      <c r="Q37" s="503"/>
      <c r="R37" s="503"/>
      <c r="S37" s="503"/>
      <c r="X37" s="287"/>
      <c r="Y37" s="287"/>
      <c r="Z37" s="475"/>
      <c r="AA37" s="476"/>
      <c r="AB37" s="146"/>
      <c r="AC37" s="146"/>
      <c r="AD37" s="287"/>
      <c r="AE37" s="433"/>
    </row>
    <row r="38" spans="2:31">
      <c r="B38" s="415"/>
      <c r="C38" s="494"/>
      <c r="E38" s="503" t="s">
        <v>337</v>
      </c>
      <c r="F38" s="503"/>
      <c r="G38" s="503"/>
      <c r="H38" s="503"/>
      <c r="I38" s="503"/>
      <c r="J38" s="503"/>
      <c r="K38" s="503"/>
      <c r="L38" s="503"/>
      <c r="M38" s="503"/>
      <c r="N38" s="503"/>
      <c r="O38" s="503" t="s">
        <v>382</v>
      </c>
      <c r="P38" s="503"/>
      <c r="Q38" s="503"/>
      <c r="R38" s="503"/>
      <c r="S38" s="503"/>
      <c r="X38" s="287"/>
      <c r="Y38" s="287"/>
      <c r="Z38" s="475"/>
      <c r="AA38" s="476"/>
      <c r="AB38" s="146"/>
      <c r="AC38" s="146"/>
      <c r="AD38" s="287"/>
      <c r="AE38" s="433"/>
    </row>
    <row r="39" spans="2:31">
      <c r="B39" s="415"/>
      <c r="C39" s="494"/>
      <c r="E39" s="503" t="s">
        <v>336</v>
      </c>
      <c r="F39" s="503"/>
      <c r="G39" s="503"/>
      <c r="H39" s="503"/>
      <c r="I39" s="503"/>
      <c r="J39" s="503"/>
      <c r="K39" s="503"/>
      <c r="L39" s="503"/>
      <c r="M39" s="503"/>
      <c r="N39" s="503"/>
      <c r="O39" s="503" t="s">
        <v>605</v>
      </c>
      <c r="P39" s="503"/>
      <c r="Q39" s="503"/>
      <c r="R39" s="503"/>
      <c r="S39" s="503"/>
      <c r="X39" s="287"/>
      <c r="Y39" s="287"/>
      <c r="Z39" s="475"/>
      <c r="AA39" s="476"/>
      <c r="AB39" s="146"/>
      <c r="AC39" s="146"/>
      <c r="AD39" s="287"/>
      <c r="AE39" s="433"/>
    </row>
    <row r="40" spans="2:31">
      <c r="B40" s="415"/>
      <c r="C40" s="494"/>
      <c r="E40" s="503" t="s">
        <v>274</v>
      </c>
      <c r="F40" s="503"/>
      <c r="G40" s="503"/>
      <c r="H40" s="503"/>
      <c r="I40" s="503"/>
      <c r="J40" s="503"/>
      <c r="K40" s="503"/>
      <c r="L40" s="503"/>
      <c r="M40" s="503"/>
      <c r="N40" s="503"/>
      <c r="O40" s="503" t="s">
        <v>187</v>
      </c>
      <c r="P40" s="503"/>
      <c r="Q40" s="503"/>
      <c r="R40" s="503"/>
      <c r="S40" s="503"/>
      <c r="X40" s="287"/>
      <c r="Y40" s="287"/>
      <c r="Z40" s="475"/>
      <c r="AA40" s="476"/>
      <c r="AB40" s="146"/>
      <c r="AC40" s="146"/>
      <c r="AD40" s="287"/>
      <c r="AE40" s="433"/>
    </row>
    <row r="41" spans="2:31">
      <c r="B41" s="415"/>
      <c r="C41" s="494"/>
      <c r="E41" s="503" t="s">
        <v>276</v>
      </c>
      <c r="F41" s="503"/>
      <c r="G41" s="503"/>
      <c r="H41" s="503"/>
      <c r="I41" s="503"/>
      <c r="J41" s="503"/>
      <c r="K41" s="503"/>
      <c r="L41" s="503"/>
      <c r="M41" s="503"/>
      <c r="N41" s="503"/>
      <c r="O41" s="503" t="s">
        <v>276</v>
      </c>
      <c r="P41" s="503"/>
      <c r="Q41" s="503"/>
      <c r="R41" s="503"/>
      <c r="S41" s="503"/>
      <c r="X41" s="287"/>
      <c r="Y41" s="287"/>
      <c r="Z41" s="434"/>
      <c r="AA41" s="476"/>
      <c r="AB41" s="146"/>
      <c r="AC41" s="146"/>
      <c r="AD41" s="287"/>
      <c r="AE41" s="433"/>
    </row>
    <row r="42" spans="2:31">
      <c r="B42" s="489"/>
      <c r="C42" s="492"/>
      <c r="D42" s="493"/>
      <c r="E42" s="493"/>
      <c r="F42" s="493"/>
      <c r="G42" s="493"/>
      <c r="H42" s="493"/>
      <c r="I42" s="493"/>
      <c r="J42" s="499"/>
      <c r="K42" s="499"/>
      <c r="L42" s="499"/>
      <c r="M42" s="499"/>
      <c r="N42" s="499"/>
      <c r="O42" s="499"/>
      <c r="P42" s="499"/>
      <c r="Q42" s="499"/>
      <c r="R42" s="499"/>
      <c r="S42" s="499"/>
      <c r="T42" s="499"/>
      <c r="U42" s="499"/>
      <c r="V42" s="499"/>
      <c r="W42" s="493"/>
      <c r="X42" s="493"/>
      <c r="Y42" s="493"/>
      <c r="Z42" s="517"/>
      <c r="AA42" s="476"/>
      <c r="AB42" s="146"/>
      <c r="AC42" s="146"/>
      <c r="AD42" s="287"/>
      <c r="AE42" s="433"/>
    </row>
    <row r="43" spans="2:31" ht="14.25" customHeight="1">
      <c r="B43" s="489"/>
      <c r="C43" s="492" t="s">
        <v>126</v>
      </c>
      <c r="D43" s="493" t="s">
        <v>281</v>
      </c>
      <c r="E43" s="493"/>
      <c r="F43" s="493"/>
      <c r="G43" s="493"/>
      <c r="H43" s="493"/>
      <c r="I43" s="493"/>
      <c r="J43" s="493"/>
      <c r="K43" s="493"/>
      <c r="L43" s="493"/>
      <c r="M43" s="493"/>
      <c r="N43" s="493"/>
      <c r="O43" s="493"/>
      <c r="P43" s="493"/>
      <c r="Q43" s="493"/>
      <c r="R43" s="493"/>
      <c r="S43" s="493"/>
      <c r="T43" s="493"/>
      <c r="U43" s="493"/>
      <c r="V43" s="493"/>
      <c r="W43" s="493"/>
      <c r="X43" s="493"/>
      <c r="Y43" s="493"/>
      <c r="Z43" s="517"/>
      <c r="AA43" s="521"/>
      <c r="AB43" s="146" t="s">
        <v>7</v>
      </c>
      <c r="AC43" s="146" t="s">
        <v>70</v>
      </c>
      <c r="AD43" s="146" t="s">
        <v>7</v>
      </c>
      <c r="AE43" s="433"/>
    </row>
    <row r="44" spans="2:31">
      <c r="B44" s="489"/>
      <c r="C44" s="493"/>
      <c r="D44" s="493" t="s">
        <v>579</v>
      </c>
      <c r="E44" s="493"/>
      <c r="F44" s="493"/>
      <c r="G44" s="493"/>
      <c r="H44" s="493"/>
      <c r="I44" s="493"/>
      <c r="J44" s="493"/>
      <c r="K44" s="493"/>
      <c r="L44" s="493"/>
      <c r="M44" s="493"/>
      <c r="N44" s="493"/>
      <c r="O44" s="493"/>
      <c r="P44" s="493"/>
      <c r="Q44" s="493"/>
      <c r="R44" s="493"/>
      <c r="S44" s="493"/>
      <c r="T44" s="493"/>
      <c r="U44" s="493"/>
      <c r="V44" s="493"/>
      <c r="W44" s="493"/>
      <c r="X44" s="493"/>
      <c r="Y44" s="493"/>
      <c r="Z44" s="519"/>
      <c r="AA44" s="476"/>
      <c r="AB44" s="146"/>
      <c r="AC44" s="146"/>
      <c r="AD44" s="287"/>
      <c r="AE44" s="433"/>
    </row>
    <row r="45" spans="2:31">
      <c r="B45" s="489"/>
      <c r="C45" s="493"/>
      <c r="D45" s="493"/>
      <c r="E45" s="493"/>
      <c r="F45" s="493"/>
      <c r="G45" s="493"/>
      <c r="H45" s="493"/>
      <c r="I45" s="493"/>
      <c r="J45" s="493"/>
      <c r="K45" s="493"/>
      <c r="L45" s="493"/>
      <c r="M45" s="493"/>
      <c r="N45" s="493"/>
      <c r="O45" s="493"/>
      <c r="P45" s="493"/>
      <c r="Q45" s="493"/>
      <c r="R45" s="493"/>
      <c r="S45" s="493"/>
      <c r="T45" s="493"/>
      <c r="U45" s="493"/>
      <c r="V45" s="493"/>
      <c r="W45" s="493"/>
      <c r="X45" s="493"/>
      <c r="Y45" s="493"/>
      <c r="Z45" s="517"/>
      <c r="AA45" s="476"/>
      <c r="AB45" s="146"/>
      <c r="AC45" s="146"/>
      <c r="AD45" s="287"/>
      <c r="AE45" s="433"/>
    </row>
    <row r="46" spans="2:31">
      <c r="B46" s="489" t="s">
        <v>81</v>
      </c>
      <c r="C46" s="493"/>
      <c r="D46" s="493"/>
      <c r="E46" s="493"/>
      <c r="F46" s="493"/>
      <c r="G46" s="493"/>
      <c r="H46" s="493"/>
      <c r="I46" s="493"/>
      <c r="J46" s="493"/>
      <c r="K46" s="493"/>
      <c r="L46" s="493"/>
      <c r="M46" s="493"/>
      <c r="N46" s="493"/>
      <c r="O46" s="493"/>
      <c r="P46" s="493"/>
      <c r="Q46" s="493"/>
      <c r="R46" s="493"/>
      <c r="S46" s="493"/>
      <c r="T46" s="493"/>
      <c r="U46" s="493"/>
      <c r="V46" s="493"/>
      <c r="W46" s="493"/>
      <c r="X46" s="493"/>
      <c r="Y46" s="493"/>
      <c r="Z46" s="519"/>
      <c r="AA46" s="476"/>
      <c r="AB46" s="146"/>
      <c r="AC46" s="146"/>
      <c r="AD46" s="287"/>
      <c r="AE46" s="433"/>
    </row>
    <row r="47" spans="2:31" ht="17.25" customHeight="1">
      <c r="B47" s="489"/>
      <c r="C47" s="492" t="s">
        <v>109</v>
      </c>
      <c r="D47" s="493" t="s">
        <v>571</v>
      </c>
      <c r="E47" s="493"/>
      <c r="F47" s="493"/>
      <c r="G47" s="493"/>
      <c r="H47" s="493"/>
      <c r="I47" s="493"/>
      <c r="J47" s="493"/>
      <c r="K47" s="493"/>
      <c r="L47" s="493"/>
      <c r="M47" s="493"/>
      <c r="N47" s="493"/>
      <c r="O47" s="493"/>
      <c r="P47" s="493"/>
      <c r="Q47" s="493"/>
      <c r="R47" s="493"/>
      <c r="S47" s="493"/>
      <c r="T47" s="493"/>
      <c r="U47" s="493"/>
      <c r="V47" s="493"/>
      <c r="W47" s="493"/>
      <c r="X47" s="493"/>
      <c r="Y47" s="493"/>
      <c r="Z47" s="517"/>
      <c r="AA47" s="521"/>
      <c r="AB47" s="146" t="s">
        <v>7</v>
      </c>
      <c r="AC47" s="146" t="s">
        <v>70</v>
      </c>
      <c r="AD47" s="146" t="s">
        <v>7</v>
      </c>
      <c r="AE47" s="433"/>
    </row>
    <row r="48" spans="2:31" ht="18.75" customHeight="1">
      <c r="B48" s="489"/>
      <c r="C48" s="493"/>
      <c r="D48" s="493" t="s">
        <v>582</v>
      </c>
      <c r="E48" s="493"/>
      <c r="F48" s="493"/>
      <c r="G48" s="493"/>
      <c r="H48" s="493"/>
      <c r="I48" s="493"/>
      <c r="J48" s="493"/>
      <c r="K48" s="493"/>
      <c r="L48" s="493"/>
      <c r="M48" s="493"/>
      <c r="N48" s="493"/>
      <c r="O48" s="493"/>
      <c r="P48" s="493"/>
      <c r="Q48" s="493"/>
      <c r="R48" s="493"/>
      <c r="S48" s="493"/>
      <c r="T48" s="493"/>
      <c r="U48" s="493"/>
      <c r="V48" s="493"/>
      <c r="W48" s="493"/>
      <c r="X48" s="493"/>
      <c r="Y48" s="493"/>
      <c r="Z48" s="519"/>
      <c r="AA48" s="476"/>
      <c r="AB48" s="146"/>
      <c r="AC48" s="146"/>
      <c r="AD48" s="287"/>
      <c r="AE48" s="433"/>
    </row>
    <row r="49" spans="1:36" ht="7.5" customHeight="1">
      <c r="B49" s="489"/>
      <c r="C49" s="493"/>
      <c r="D49" s="493"/>
      <c r="E49" s="493"/>
      <c r="F49" s="493"/>
      <c r="G49" s="493"/>
      <c r="H49" s="493"/>
      <c r="I49" s="493"/>
      <c r="J49" s="493"/>
      <c r="K49" s="493"/>
      <c r="L49" s="493"/>
      <c r="M49" s="493"/>
      <c r="N49" s="493"/>
      <c r="O49" s="493"/>
      <c r="P49" s="493"/>
      <c r="Q49" s="493"/>
      <c r="R49" s="493"/>
      <c r="S49" s="493"/>
      <c r="T49" s="493"/>
      <c r="U49" s="493"/>
      <c r="V49" s="493"/>
      <c r="W49" s="510"/>
      <c r="X49" s="493"/>
      <c r="Y49" s="493"/>
      <c r="Z49" s="518"/>
      <c r="AA49" s="476"/>
      <c r="AB49" s="146"/>
      <c r="AC49" s="146"/>
      <c r="AD49" s="287"/>
      <c r="AE49" s="433"/>
      <c r="AJ49" s="196"/>
    </row>
    <row r="50" spans="1:36">
      <c r="B50" s="489"/>
      <c r="C50" s="492" t="s">
        <v>570</v>
      </c>
      <c r="D50" s="493" t="s">
        <v>583</v>
      </c>
      <c r="E50" s="493"/>
      <c r="F50" s="493"/>
      <c r="G50" s="493"/>
      <c r="H50" s="493"/>
      <c r="I50" s="493"/>
      <c r="J50" s="493"/>
      <c r="K50" s="493"/>
      <c r="L50" s="493"/>
      <c r="M50" s="493"/>
      <c r="N50" s="493"/>
      <c r="O50" s="493"/>
      <c r="P50" s="493"/>
      <c r="Q50" s="493"/>
      <c r="R50" s="493"/>
      <c r="S50" s="493"/>
      <c r="T50" s="493"/>
      <c r="U50" s="493"/>
      <c r="V50" s="493"/>
      <c r="W50" s="493"/>
      <c r="X50" s="493"/>
      <c r="Y50" s="493"/>
      <c r="Z50" s="517"/>
      <c r="AA50" s="521"/>
      <c r="AB50" s="146" t="s">
        <v>7</v>
      </c>
      <c r="AC50" s="146" t="s">
        <v>70</v>
      </c>
      <c r="AD50" s="146" t="s">
        <v>7</v>
      </c>
      <c r="AE50" s="433"/>
    </row>
    <row r="51" spans="1:36">
      <c r="B51" s="489"/>
      <c r="C51" s="493"/>
      <c r="D51" s="493" t="s">
        <v>585</v>
      </c>
      <c r="E51" s="498"/>
      <c r="F51" s="498"/>
      <c r="G51" s="498"/>
      <c r="H51" s="498"/>
      <c r="I51" s="498"/>
      <c r="J51" s="498"/>
      <c r="K51" s="498"/>
      <c r="L51" s="498"/>
      <c r="M51" s="498"/>
      <c r="N51" s="498"/>
      <c r="O51" s="504"/>
      <c r="P51" s="504"/>
      <c r="Q51" s="504"/>
      <c r="R51" s="493"/>
      <c r="S51" s="493"/>
      <c r="T51" s="493"/>
      <c r="U51" s="493"/>
      <c r="V51" s="493"/>
      <c r="W51" s="493"/>
      <c r="X51" s="493"/>
      <c r="Y51" s="493"/>
      <c r="Z51" s="519"/>
      <c r="AA51" s="476"/>
      <c r="AB51" s="146"/>
      <c r="AC51" s="146"/>
      <c r="AD51" s="287"/>
      <c r="AE51" s="433"/>
    </row>
    <row r="52" spans="1:36">
      <c r="B52" s="489"/>
      <c r="C52" s="493"/>
      <c r="D52" s="499"/>
      <c r="E52" s="504"/>
      <c r="F52" s="504"/>
      <c r="G52" s="504"/>
      <c r="H52" s="504"/>
      <c r="I52" s="504"/>
      <c r="J52" s="504"/>
      <c r="K52" s="504"/>
      <c r="L52" s="504"/>
      <c r="M52" s="504"/>
      <c r="N52" s="504"/>
      <c r="O52" s="493"/>
      <c r="P52" s="493"/>
      <c r="Q52" s="499"/>
      <c r="R52" s="493"/>
      <c r="S52" s="510"/>
      <c r="T52" s="510"/>
      <c r="U52" s="510"/>
      <c r="V52" s="510"/>
      <c r="W52" s="493"/>
      <c r="X52" s="493"/>
      <c r="Y52" s="493"/>
      <c r="Z52" s="517"/>
      <c r="AA52" s="476"/>
      <c r="AB52" s="146"/>
      <c r="AC52" s="146"/>
      <c r="AD52" s="287"/>
      <c r="AE52" s="433"/>
    </row>
    <row r="53" spans="1:36">
      <c r="B53" s="489"/>
      <c r="C53" s="492" t="s">
        <v>126</v>
      </c>
      <c r="D53" s="493" t="s">
        <v>445</v>
      </c>
      <c r="E53" s="493"/>
      <c r="F53" s="493"/>
      <c r="G53" s="493"/>
      <c r="H53" s="493"/>
      <c r="I53" s="493"/>
      <c r="J53" s="493"/>
      <c r="K53" s="493"/>
      <c r="L53" s="493"/>
      <c r="M53" s="493"/>
      <c r="N53" s="493"/>
      <c r="O53" s="493"/>
      <c r="P53" s="493"/>
      <c r="Q53" s="493"/>
      <c r="R53" s="493"/>
      <c r="S53" s="493"/>
      <c r="T53" s="493"/>
      <c r="U53" s="493"/>
      <c r="V53" s="493"/>
      <c r="W53" s="493"/>
      <c r="X53" s="493"/>
      <c r="Y53" s="493"/>
      <c r="Z53" s="517"/>
      <c r="AA53" s="521"/>
      <c r="AB53" s="146" t="s">
        <v>7</v>
      </c>
      <c r="AC53" s="146" t="s">
        <v>70</v>
      </c>
      <c r="AD53" s="146" t="s">
        <v>7</v>
      </c>
      <c r="AE53" s="433"/>
    </row>
    <row r="54" spans="1:36">
      <c r="B54" s="490"/>
      <c r="C54" s="495"/>
      <c r="D54" s="500" t="s">
        <v>588</v>
      </c>
      <c r="E54" s="500"/>
      <c r="F54" s="500"/>
      <c r="G54" s="500"/>
      <c r="H54" s="500"/>
      <c r="I54" s="500"/>
      <c r="J54" s="500"/>
      <c r="K54" s="500"/>
      <c r="L54" s="500"/>
      <c r="M54" s="500"/>
      <c r="N54" s="500"/>
      <c r="O54" s="500"/>
      <c r="P54" s="500"/>
      <c r="Q54" s="500"/>
      <c r="R54" s="500"/>
      <c r="S54" s="500"/>
      <c r="T54" s="500"/>
      <c r="U54" s="500"/>
      <c r="V54" s="500"/>
      <c r="W54" s="500"/>
      <c r="X54" s="500"/>
      <c r="Y54" s="500"/>
      <c r="Z54" s="520"/>
      <c r="AA54" s="203"/>
      <c r="AB54" s="209"/>
      <c r="AC54" s="209"/>
      <c r="AD54" s="418"/>
      <c r="AE54" s="432"/>
    </row>
    <row r="55" spans="1:36">
      <c r="A55" s="410"/>
      <c r="B55" s="410" t="s">
        <v>736</v>
      </c>
      <c r="C55" s="493"/>
      <c r="D55" s="493"/>
      <c r="E55" s="493"/>
      <c r="F55" s="493"/>
      <c r="G55" s="493"/>
      <c r="H55" s="493"/>
      <c r="I55" s="493"/>
      <c r="J55" s="493"/>
      <c r="K55" s="493"/>
      <c r="L55" s="493"/>
      <c r="M55" s="493"/>
      <c r="N55" s="493"/>
      <c r="O55" s="493"/>
      <c r="P55" s="493"/>
      <c r="Q55" s="493"/>
      <c r="R55" s="493"/>
      <c r="S55" s="493"/>
      <c r="T55" s="493"/>
      <c r="U55" s="493"/>
      <c r="V55" s="493"/>
      <c r="W55" s="410"/>
      <c r="X55" s="410"/>
      <c r="Y55" s="410"/>
      <c r="Z55" s="410"/>
      <c r="AA55" s="410"/>
      <c r="AB55" s="410"/>
      <c r="AC55" s="410"/>
      <c r="AD55" s="410"/>
      <c r="AE55" s="410"/>
    </row>
    <row r="56" spans="1:36">
      <c r="A56" s="410"/>
      <c r="B56" s="410"/>
      <c r="C56" s="493" t="s">
        <v>449</v>
      </c>
      <c r="D56" s="493"/>
      <c r="E56" s="493"/>
      <c r="F56" s="493"/>
      <c r="G56" s="493"/>
      <c r="H56" s="493"/>
      <c r="I56" s="493"/>
      <c r="J56" s="493"/>
      <c r="K56" s="493"/>
      <c r="L56" s="493"/>
      <c r="M56" s="493"/>
      <c r="N56" s="493"/>
      <c r="O56" s="493"/>
      <c r="P56" s="493"/>
      <c r="Q56" s="493"/>
      <c r="R56" s="493"/>
      <c r="S56" s="493"/>
      <c r="T56" s="493"/>
      <c r="U56" s="493"/>
      <c r="V56" s="493"/>
      <c r="W56" s="410"/>
      <c r="X56" s="410"/>
      <c r="Y56" s="410"/>
      <c r="Z56" s="410"/>
      <c r="AA56" s="410"/>
      <c r="AB56" s="410"/>
      <c r="AC56" s="410"/>
      <c r="AD56" s="410"/>
      <c r="AE56" s="410"/>
    </row>
    <row r="57" spans="1:36">
      <c r="A57" s="410"/>
      <c r="B57" s="410" t="s">
        <v>841</v>
      </c>
      <c r="C57" s="410"/>
      <c r="D57" s="410"/>
      <c r="E57" s="493"/>
      <c r="F57" s="493"/>
      <c r="G57" s="493"/>
      <c r="H57" s="493"/>
      <c r="I57" s="493"/>
      <c r="J57" s="493"/>
      <c r="K57" s="493"/>
      <c r="L57" s="493"/>
      <c r="M57" s="493"/>
      <c r="N57" s="493"/>
      <c r="O57" s="493"/>
      <c r="P57" s="493"/>
      <c r="Q57" s="493"/>
      <c r="R57" s="493"/>
      <c r="S57" s="493"/>
      <c r="T57" s="493"/>
      <c r="U57" s="493"/>
      <c r="V57" s="493"/>
      <c r="W57" s="410"/>
      <c r="X57" s="410"/>
      <c r="Y57" s="410"/>
      <c r="Z57" s="410"/>
      <c r="AA57" s="410"/>
      <c r="AB57" s="410"/>
      <c r="AC57" s="410"/>
      <c r="AD57" s="410"/>
      <c r="AE57" s="410"/>
    </row>
    <row r="58" spans="1:36">
      <c r="A58" s="410"/>
      <c r="B58" s="410"/>
      <c r="C58" s="410" t="s">
        <v>363</v>
      </c>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row>
    <row r="59" spans="1:36">
      <c r="A59" s="410"/>
      <c r="B59" s="410"/>
      <c r="C59" s="410" t="s">
        <v>619</v>
      </c>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row>
    <row r="60" spans="1:36">
      <c r="A60" s="410"/>
      <c r="B60" s="410"/>
      <c r="C60" s="496" t="s">
        <v>416</v>
      </c>
      <c r="D60" s="410"/>
      <c r="E60" s="410"/>
      <c r="F60" s="410"/>
      <c r="G60" s="410"/>
      <c r="H60" s="410"/>
      <c r="I60" s="410"/>
      <c r="J60" s="410"/>
      <c r="K60" s="410" t="s">
        <v>575</v>
      </c>
      <c r="L60" s="410"/>
      <c r="M60" s="410"/>
      <c r="N60" s="410"/>
      <c r="O60" s="410"/>
      <c r="P60" s="410"/>
      <c r="Q60" s="410"/>
      <c r="R60" s="410"/>
      <c r="S60" s="410"/>
      <c r="T60" s="410"/>
      <c r="U60" s="410"/>
      <c r="V60" s="410"/>
      <c r="W60" s="410"/>
      <c r="X60" s="410"/>
      <c r="Y60" s="410"/>
      <c r="Z60" s="410"/>
      <c r="AA60" s="410"/>
      <c r="AB60" s="410"/>
      <c r="AC60" s="410"/>
      <c r="AD60" s="410"/>
      <c r="AE60" s="410"/>
    </row>
    <row r="61" spans="1:36">
      <c r="A61" s="410"/>
      <c r="B61" s="410"/>
      <c r="C61" s="410"/>
      <c r="D61" s="410"/>
      <c r="E61" s="410"/>
      <c r="F61" s="410"/>
      <c r="G61" s="410"/>
      <c r="H61" s="410"/>
      <c r="I61" s="410"/>
      <c r="J61" s="410"/>
      <c r="K61" s="410" t="s">
        <v>577</v>
      </c>
      <c r="L61" s="410"/>
      <c r="M61" s="410"/>
      <c r="N61" s="410"/>
      <c r="O61" s="410"/>
      <c r="P61" s="410"/>
      <c r="Q61" s="410"/>
      <c r="R61" s="410"/>
      <c r="S61" s="410"/>
      <c r="T61" s="410"/>
      <c r="U61" s="410"/>
      <c r="V61" s="410"/>
      <c r="W61" s="410"/>
      <c r="X61" s="410"/>
      <c r="Y61" s="410"/>
      <c r="Z61" s="410"/>
      <c r="AA61" s="410"/>
      <c r="AB61" s="410"/>
      <c r="AC61" s="410"/>
      <c r="AD61" s="410"/>
      <c r="AE61" s="410"/>
    </row>
    <row r="62" spans="1:36">
      <c r="A62" s="410"/>
      <c r="B62" s="410"/>
      <c r="C62" s="410"/>
      <c r="D62" s="410"/>
      <c r="E62" s="410"/>
      <c r="F62" s="410"/>
      <c r="G62" s="410"/>
      <c r="H62" s="410"/>
      <c r="I62" s="410"/>
      <c r="J62" s="410"/>
      <c r="K62" s="410" t="s">
        <v>601</v>
      </c>
      <c r="L62" s="410"/>
      <c r="M62" s="410"/>
      <c r="N62" s="410"/>
      <c r="O62" s="410"/>
      <c r="P62" s="410"/>
      <c r="Q62" s="410"/>
      <c r="R62" s="410"/>
      <c r="S62" s="410"/>
      <c r="T62" s="410"/>
      <c r="U62" s="410"/>
      <c r="V62" s="410"/>
      <c r="W62" s="410"/>
      <c r="X62" s="410"/>
      <c r="Y62" s="410"/>
      <c r="Z62" s="410"/>
      <c r="AA62" s="410"/>
      <c r="AB62" s="410"/>
      <c r="AC62" s="410"/>
      <c r="AD62" s="410"/>
      <c r="AE62" s="410"/>
    </row>
    <row r="63" spans="1:36">
      <c r="A63" s="410"/>
      <c r="B63" s="410"/>
      <c r="C63" s="410"/>
      <c r="D63" s="410"/>
      <c r="E63" s="410"/>
      <c r="F63" s="410"/>
      <c r="G63" s="410"/>
      <c r="H63" s="410"/>
      <c r="I63" s="410"/>
      <c r="J63" s="410"/>
      <c r="K63" s="410" t="s">
        <v>8</v>
      </c>
      <c r="L63" s="410"/>
      <c r="M63" s="410"/>
      <c r="N63" s="410"/>
      <c r="O63" s="410"/>
      <c r="P63" s="410"/>
      <c r="Q63" s="410"/>
      <c r="R63" s="410"/>
      <c r="S63" s="410"/>
      <c r="T63" s="410"/>
      <c r="U63" s="410"/>
      <c r="V63" s="410"/>
      <c r="W63" s="410"/>
      <c r="X63" s="410"/>
      <c r="Y63" s="410"/>
      <c r="Z63" s="410"/>
      <c r="AA63" s="410"/>
      <c r="AB63" s="410"/>
      <c r="AC63" s="410"/>
      <c r="AD63" s="410"/>
      <c r="AE63" s="410"/>
    </row>
    <row r="64" spans="1:36">
      <c r="A64" s="410"/>
      <c r="B64" s="410"/>
      <c r="C64" s="410"/>
      <c r="D64" s="410"/>
      <c r="E64" s="410"/>
      <c r="F64" s="410"/>
      <c r="G64" s="410"/>
      <c r="H64" s="410"/>
      <c r="I64" s="410"/>
      <c r="J64" s="410"/>
      <c r="K64" s="410" t="s">
        <v>291</v>
      </c>
      <c r="L64" s="410"/>
      <c r="M64" s="410"/>
      <c r="N64" s="410"/>
      <c r="O64" s="410"/>
      <c r="P64" s="410"/>
      <c r="Q64" s="410"/>
      <c r="R64" s="410"/>
      <c r="S64" s="410"/>
      <c r="T64" s="410"/>
      <c r="U64" s="410"/>
      <c r="V64" s="410"/>
      <c r="W64" s="410"/>
      <c r="X64" s="410"/>
      <c r="Y64" s="410"/>
      <c r="Z64" s="410"/>
      <c r="AA64" s="410"/>
      <c r="AB64" s="410"/>
      <c r="AC64" s="410"/>
      <c r="AD64" s="410"/>
      <c r="AE64" s="410"/>
    </row>
    <row r="65" spans="1:31">
      <c r="A65" s="410"/>
      <c r="B65" s="410" t="s">
        <v>842</v>
      </c>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row>
    <row r="66" spans="1:31">
      <c r="A66" s="410"/>
      <c r="B66" s="410"/>
      <c r="C66" s="410" t="s">
        <v>153</v>
      </c>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row>
    <row r="67" spans="1:31">
      <c r="A67" s="410"/>
      <c r="B67" s="410"/>
      <c r="C67" s="410" t="s">
        <v>844</v>
      </c>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row>
    <row r="68" spans="1:31">
      <c r="A68" s="410"/>
      <c r="B68" s="410"/>
      <c r="C68" s="410" t="s">
        <v>584</v>
      </c>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row>
  </sheetData>
  <mergeCells count="27">
    <mergeCell ref="Y3:Z3"/>
    <mergeCell ref="B5:AE5"/>
    <mergeCell ref="F7:AE7"/>
    <mergeCell ref="U21:W21"/>
    <mergeCell ref="U22:W22"/>
    <mergeCell ref="U23:W23"/>
    <mergeCell ref="U31:W31"/>
    <mergeCell ref="E34:N34"/>
    <mergeCell ref="O34:S34"/>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J42:S42"/>
    <mergeCell ref="T42:V42"/>
    <mergeCell ref="E52:N52"/>
    <mergeCell ref="B9:E13"/>
  </mergeCells>
  <phoneticPr fontId="16"/>
  <dataValidations count="1">
    <dataValidation type="list" allowBlank="1" showDropDown="0" showInputMessage="1" showErrorMessage="1" sqref="AD53 AB53 AD50 AB50 AD47 AB47 AD43 AB43 AD27:AD28 AB27:AB28 AD18 AB18 R9:R14 Q8 K8 F8:F14">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2">
    <pageSetUpPr fitToPage="1"/>
  </sheetPr>
  <dimension ref="B2:AI69"/>
  <sheetViews>
    <sheetView view="pageBreakPreview" zoomScaleSheetLayoutView="100" workbookViewId="0">
      <selection activeCell="B2" sqref="B2"/>
    </sheetView>
  </sheetViews>
  <sheetFormatPr defaultColWidth="4" defaultRowHeight="13.5"/>
  <cols>
    <col min="1" max="1" width="2.875" style="102" customWidth="1"/>
    <col min="2" max="2" width="2.375" style="102" customWidth="1"/>
    <col min="3" max="3" width="3.5" style="102" customWidth="1"/>
    <col min="4" max="5" width="3.625" style="102" customWidth="1"/>
    <col min="6" max="15" width="6" style="102" customWidth="1"/>
    <col min="16" max="16" width="1.5" style="102" customWidth="1"/>
    <col min="17" max="18" width="3.625" style="102" customWidth="1"/>
    <col min="19" max="19" width="2.75" style="102" customWidth="1"/>
    <col min="20" max="20" width="12.33203125" style="102" customWidth="1"/>
    <col min="21" max="25" width="3.625" style="102" customWidth="1"/>
    <col min="26" max="26" width="14" style="102" customWidth="1"/>
    <col min="27" max="30" width="3.625" style="102" customWidth="1"/>
    <col min="31" max="31" width="5.1640625" style="102" customWidth="1"/>
    <col min="32" max="16384" width="4" style="102"/>
  </cols>
  <sheetData>
    <row r="2" spans="2:31">
      <c r="B2" s="102" t="s">
        <v>327</v>
      </c>
    </row>
    <row r="3" spans="2:31">
      <c r="U3" s="101"/>
      <c r="X3" s="224" t="s">
        <v>60</v>
      </c>
      <c r="Y3" s="103"/>
      <c r="Z3" s="103"/>
      <c r="AA3" s="224" t="s">
        <v>2</v>
      </c>
      <c r="AB3" s="103"/>
      <c r="AC3" s="224" t="s">
        <v>277</v>
      </c>
      <c r="AD3" s="103"/>
      <c r="AE3" s="224" t="s">
        <v>421</v>
      </c>
    </row>
    <row r="4" spans="2:31">
      <c r="T4" s="378"/>
      <c r="U4" s="378"/>
      <c r="V4" s="378"/>
    </row>
    <row r="5" spans="2:31">
      <c r="B5" s="103" t="s">
        <v>79</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row>
    <row r="7" spans="2:31" ht="23.25" customHeight="1">
      <c r="B7" s="526" t="s">
        <v>308</v>
      </c>
      <c r="C7" s="526"/>
      <c r="D7" s="526"/>
      <c r="E7" s="526"/>
      <c r="F7" s="200"/>
      <c r="G7" s="206"/>
      <c r="H7" s="206"/>
      <c r="I7" s="206"/>
      <c r="J7" s="206"/>
      <c r="K7" s="206"/>
      <c r="L7" s="206"/>
      <c r="M7" s="206"/>
      <c r="N7" s="206"/>
      <c r="O7" s="206"/>
      <c r="P7" s="206"/>
      <c r="Q7" s="206"/>
      <c r="R7" s="206"/>
      <c r="S7" s="206"/>
      <c r="T7" s="206"/>
      <c r="U7" s="206"/>
      <c r="V7" s="206"/>
      <c r="W7" s="206"/>
      <c r="X7" s="206"/>
      <c r="Y7" s="206"/>
      <c r="Z7" s="206"/>
      <c r="AA7" s="206"/>
      <c r="AB7" s="206"/>
      <c r="AC7" s="206"/>
      <c r="AD7" s="206"/>
      <c r="AE7" s="225"/>
    </row>
    <row r="8" spans="2:31" ht="23.25" customHeight="1">
      <c r="B8" s="526" t="s">
        <v>273</v>
      </c>
      <c r="C8" s="526"/>
      <c r="D8" s="526"/>
      <c r="E8" s="526"/>
      <c r="F8" s="200" t="s">
        <v>7</v>
      </c>
      <c r="G8" s="424" t="s">
        <v>594</v>
      </c>
      <c r="H8" s="424"/>
      <c r="I8" s="424"/>
      <c r="J8" s="424"/>
      <c r="K8" s="206" t="s">
        <v>7</v>
      </c>
      <c r="L8" s="424" t="s">
        <v>344</v>
      </c>
      <c r="M8" s="424"/>
      <c r="N8" s="424"/>
      <c r="O8" s="424"/>
      <c r="P8" s="424"/>
      <c r="Q8" s="206" t="s">
        <v>7</v>
      </c>
      <c r="R8" s="424" t="s">
        <v>271</v>
      </c>
      <c r="S8" s="424"/>
      <c r="T8" s="424"/>
      <c r="U8" s="424"/>
      <c r="V8" s="424"/>
      <c r="W8" s="424"/>
      <c r="X8" s="424"/>
      <c r="Y8" s="424"/>
      <c r="Z8" s="424"/>
      <c r="AA8" s="424"/>
      <c r="AB8" s="424"/>
      <c r="AC8" s="424"/>
      <c r="AD8" s="220"/>
      <c r="AE8" s="430"/>
    </row>
    <row r="9" spans="2:31" ht="24.95" customHeight="1">
      <c r="B9" s="527" t="s">
        <v>497</v>
      </c>
      <c r="C9" s="530"/>
      <c r="D9" s="530"/>
      <c r="E9" s="541"/>
      <c r="F9" s="103" t="s">
        <v>7</v>
      </c>
      <c r="G9" s="545" t="s">
        <v>543</v>
      </c>
      <c r="H9" s="101"/>
      <c r="I9" s="101"/>
      <c r="J9" s="101"/>
      <c r="K9" s="101"/>
      <c r="L9" s="101"/>
      <c r="M9" s="101"/>
      <c r="N9" s="101"/>
      <c r="O9" s="101"/>
      <c r="Q9" s="421"/>
      <c r="R9" s="208" t="s">
        <v>7</v>
      </c>
      <c r="S9" s="101" t="s">
        <v>979</v>
      </c>
      <c r="T9" s="101"/>
      <c r="U9" s="101"/>
      <c r="V9" s="101"/>
      <c r="W9" s="481"/>
      <c r="X9" s="481"/>
      <c r="Y9" s="481"/>
      <c r="Z9" s="481"/>
      <c r="AA9" s="481"/>
      <c r="AB9" s="481"/>
      <c r="AC9" s="481"/>
      <c r="AD9" s="421"/>
      <c r="AE9" s="431"/>
    </row>
    <row r="10" spans="2:31" ht="24.95" customHeight="1">
      <c r="B10" s="528"/>
      <c r="C10" s="531"/>
      <c r="D10" s="531"/>
      <c r="E10" s="542"/>
      <c r="F10" s="103" t="s">
        <v>7</v>
      </c>
      <c r="G10" s="545" t="s">
        <v>207</v>
      </c>
      <c r="H10" s="101"/>
      <c r="I10" s="101"/>
      <c r="J10" s="101"/>
      <c r="K10" s="101"/>
      <c r="L10" s="101"/>
      <c r="M10" s="101"/>
      <c r="N10" s="101"/>
      <c r="O10" s="101"/>
      <c r="R10" s="103" t="s">
        <v>7</v>
      </c>
      <c r="S10" s="101" t="s">
        <v>980</v>
      </c>
      <c r="T10" s="101"/>
      <c r="U10" s="101"/>
      <c r="V10" s="101"/>
      <c r="W10" s="101"/>
      <c r="X10" s="101"/>
      <c r="Y10" s="101"/>
      <c r="Z10" s="101"/>
      <c r="AA10" s="101"/>
      <c r="AB10" s="101"/>
      <c r="AC10" s="101"/>
      <c r="AE10" s="433"/>
    </row>
    <row r="11" spans="2:31" ht="24.95" customHeight="1">
      <c r="B11" s="529"/>
      <c r="C11" s="532"/>
      <c r="D11" s="532"/>
      <c r="E11" s="543"/>
      <c r="F11" s="103" t="s">
        <v>7</v>
      </c>
      <c r="G11" s="101" t="s">
        <v>977</v>
      </c>
      <c r="H11" s="101"/>
      <c r="I11" s="101"/>
      <c r="J11" s="101"/>
      <c r="K11" s="101"/>
      <c r="L11" s="101"/>
      <c r="M11" s="101"/>
      <c r="N11" s="101"/>
      <c r="O11" s="101"/>
      <c r="R11" s="103"/>
      <c r="S11" s="101"/>
      <c r="T11" s="101"/>
      <c r="U11" s="101"/>
      <c r="V11" s="101"/>
      <c r="W11" s="101"/>
      <c r="X11" s="101"/>
      <c r="Y11" s="101"/>
      <c r="Z11" s="101"/>
      <c r="AA11" s="101"/>
      <c r="AB11" s="101"/>
      <c r="AC11" s="101"/>
      <c r="AE11" s="433"/>
    </row>
    <row r="12" spans="2:31" ht="30.75" customHeight="1">
      <c r="B12" s="526" t="s">
        <v>121</v>
      </c>
      <c r="C12" s="526"/>
      <c r="D12" s="526"/>
      <c r="E12" s="526"/>
      <c r="F12" s="200" t="s">
        <v>7</v>
      </c>
      <c r="G12" s="424" t="s">
        <v>978</v>
      </c>
      <c r="H12" s="546"/>
      <c r="I12" s="546"/>
      <c r="J12" s="546"/>
      <c r="K12" s="546"/>
      <c r="L12" s="546"/>
      <c r="M12" s="546"/>
      <c r="N12" s="546"/>
      <c r="O12" s="546"/>
      <c r="P12" s="546"/>
      <c r="Q12" s="220"/>
      <c r="R12" s="206" t="s">
        <v>7</v>
      </c>
      <c r="S12" s="424" t="s">
        <v>821</v>
      </c>
      <c r="T12" s="546"/>
      <c r="U12" s="546"/>
      <c r="V12" s="546"/>
      <c r="W12" s="546"/>
      <c r="X12" s="546"/>
      <c r="Y12" s="546"/>
      <c r="Z12" s="546"/>
      <c r="AA12" s="546"/>
      <c r="AB12" s="546"/>
      <c r="AC12" s="546"/>
      <c r="AD12" s="220"/>
      <c r="AE12" s="430"/>
    </row>
    <row r="14" spans="2:31">
      <c r="B14" s="218"/>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430"/>
      <c r="AA14" s="200"/>
      <c r="AB14" s="206" t="s">
        <v>440</v>
      </c>
      <c r="AC14" s="206" t="s">
        <v>70</v>
      </c>
      <c r="AD14" s="206" t="s">
        <v>441</v>
      </c>
      <c r="AE14" s="430"/>
    </row>
    <row r="15" spans="2:31">
      <c r="B15" s="414" t="s">
        <v>960</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550"/>
      <c r="AA15" s="202"/>
      <c r="AB15" s="208"/>
      <c r="AC15" s="208"/>
      <c r="AD15" s="421"/>
      <c r="AE15" s="431"/>
    </row>
    <row r="16" spans="2:31">
      <c r="B16" s="415"/>
      <c r="C16" s="533" t="s">
        <v>109</v>
      </c>
      <c r="D16" s="102" t="s">
        <v>874</v>
      </c>
      <c r="Z16" s="551"/>
      <c r="AA16" s="521"/>
      <c r="AB16" s="103" t="s">
        <v>7</v>
      </c>
      <c r="AC16" s="103" t="s">
        <v>70</v>
      </c>
      <c r="AD16" s="103" t="s">
        <v>7</v>
      </c>
      <c r="AE16" s="433"/>
    </row>
    <row r="17" spans="2:31">
      <c r="B17" s="415"/>
      <c r="D17" s="102" t="s">
        <v>472</v>
      </c>
      <c r="Z17" s="434"/>
      <c r="AA17" s="476"/>
      <c r="AB17" s="103"/>
      <c r="AC17" s="103"/>
      <c r="AE17" s="433"/>
    </row>
    <row r="18" spans="2:31" ht="6" customHeight="1">
      <c r="B18" s="415"/>
      <c r="Z18" s="434"/>
      <c r="AA18" s="476"/>
      <c r="AB18" s="103"/>
      <c r="AC18" s="103"/>
      <c r="AE18" s="433"/>
    </row>
    <row r="19" spans="2:31">
      <c r="B19" s="415"/>
      <c r="D19" s="536" t="s">
        <v>3</v>
      </c>
      <c r="E19" s="424"/>
      <c r="F19" s="424"/>
      <c r="G19" s="424"/>
      <c r="H19" s="424"/>
      <c r="I19" s="424"/>
      <c r="J19" s="424"/>
      <c r="K19" s="424"/>
      <c r="L19" s="424"/>
      <c r="M19" s="424"/>
      <c r="N19" s="424"/>
      <c r="O19" s="220"/>
      <c r="P19" s="220"/>
      <c r="Q19" s="220"/>
      <c r="R19" s="220"/>
      <c r="S19" s="424"/>
      <c r="T19" s="424"/>
      <c r="U19" s="200"/>
      <c r="V19" s="206"/>
      <c r="W19" s="206"/>
      <c r="X19" s="220" t="s">
        <v>14</v>
      </c>
      <c r="Y19" s="415"/>
      <c r="Z19" s="434"/>
      <c r="AA19" s="476"/>
      <c r="AB19" s="103"/>
      <c r="AC19" s="103"/>
      <c r="AE19" s="433"/>
    </row>
    <row r="20" spans="2:31">
      <c r="B20" s="415"/>
      <c r="D20" s="536" t="s">
        <v>964</v>
      </c>
      <c r="E20" s="424"/>
      <c r="F20" s="424"/>
      <c r="G20" s="424"/>
      <c r="H20" s="424"/>
      <c r="I20" s="424"/>
      <c r="J20" s="424"/>
      <c r="K20" s="424"/>
      <c r="L20" s="424"/>
      <c r="M20" s="424"/>
      <c r="N20" s="424"/>
      <c r="O20" s="220"/>
      <c r="P20" s="220"/>
      <c r="Q20" s="220"/>
      <c r="R20" s="220"/>
      <c r="S20" s="424"/>
      <c r="T20" s="424"/>
      <c r="U20" s="200"/>
      <c r="V20" s="206"/>
      <c r="W20" s="206"/>
      <c r="X20" s="220" t="s">
        <v>14</v>
      </c>
      <c r="Y20" s="415"/>
      <c r="Z20" s="433"/>
      <c r="AA20" s="476"/>
      <c r="AB20" s="103"/>
      <c r="AC20" s="103"/>
      <c r="AE20" s="433"/>
    </row>
    <row r="21" spans="2:31">
      <c r="B21" s="415"/>
      <c r="D21" s="536" t="s">
        <v>335</v>
      </c>
      <c r="E21" s="424"/>
      <c r="F21" s="424"/>
      <c r="G21" s="424"/>
      <c r="H21" s="424"/>
      <c r="I21" s="424"/>
      <c r="J21" s="424"/>
      <c r="K21" s="424"/>
      <c r="L21" s="424"/>
      <c r="M21" s="424"/>
      <c r="N21" s="424"/>
      <c r="O21" s="220"/>
      <c r="P21" s="220"/>
      <c r="Q21" s="220"/>
      <c r="R21" s="220"/>
      <c r="S21" s="424"/>
      <c r="T21" s="547" t="str">
        <f>(IFERROR(ROUNDDOWN(T20/T19*100,0),""))</f>
        <v/>
      </c>
      <c r="U21" s="548" t="str">
        <f>(IFERROR(ROUNDDOWN(U20/U19*100,0),""))</f>
        <v/>
      </c>
      <c r="V21" s="549"/>
      <c r="W21" s="549"/>
      <c r="X21" s="220" t="s">
        <v>253</v>
      </c>
      <c r="Y21" s="415"/>
      <c r="Z21" s="475"/>
      <c r="AA21" s="476"/>
      <c r="AB21" s="103"/>
      <c r="AC21" s="103"/>
      <c r="AE21" s="433"/>
    </row>
    <row r="22" spans="2:31">
      <c r="B22" s="415"/>
      <c r="D22" s="102" t="s">
        <v>364</v>
      </c>
      <c r="Z22" s="475"/>
      <c r="AA22" s="476"/>
      <c r="AB22" s="103"/>
      <c r="AC22" s="103"/>
      <c r="AE22" s="433"/>
    </row>
    <row r="23" spans="2:31">
      <c r="B23" s="415"/>
      <c r="E23" s="102" t="s">
        <v>429</v>
      </c>
      <c r="Z23" s="475"/>
      <c r="AA23" s="476"/>
      <c r="AB23" s="103"/>
      <c r="AC23" s="103"/>
      <c r="AE23" s="433"/>
    </row>
    <row r="24" spans="2:31">
      <c r="B24" s="415"/>
      <c r="Z24" s="475"/>
      <c r="AA24" s="476"/>
      <c r="AB24" s="103"/>
      <c r="AC24" s="103"/>
      <c r="AE24" s="433"/>
    </row>
    <row r="25" spans="2:31">
      <c r="B25" s="415"/>
      <c r="C25" s="533" t="s">
        <v>570</v>
      </c>
      <c r="D25" s="102" t="s">
        <v>373</v>
      </c>
      <c r="Z25" s="551"/>
      <c r="AA25" s="476"/>
      <c r="AB25" s="103" t="s">
        <v>7</v>
      </c>
      <c r="AC25" s="103" t="s">
        <v>70</v>
      </c>
      <c r="AD25" s="103" t="s">
        <v>7</v>
      </c>
      <c r="AE25" s="433"/>
    </row>
    <row r="26" spans="2:31">
      <c r="B26" s="415"/>
      <c r="C26" s="533"/>
      <c r="D26" s="102" t="s">
        <v>965</v>
      </c>
      <c r="Z26" s="551"/>
      <c r="AA26" s="476"/>
      <c r="AB26" s="103"/>
      <c r="AC26" s="103"/>
      <c r="AD26" s="103"/>
      <c r="AE26" s="433"/>
    </row>
    <row r="27" spans="2:31">
      <c r="B27" s="415"/>
      <c r="C27" s="533"/>
      <c r="D27" s="102" t="s">
        <v>966</v>
      </c>
      <c r="Z27" s="551"/>
      <c r="AA27" s="476"/>
      <c r="AB27" s="103"/>
      <c r="AC27" s="103"/>
      <c r="AD27" s="103"/>
      <c r="AE27" s="433"/>
    </row>
    <row r="28" spans="2:31">
      <c r="B28" s="415"/>
      <c r="C28" s="533"/>
      <c r="D28" s="102" t="s">
        <v>508</v>
      </c>
      <c r="Z28" s="551"/>
      <c r="AA28" s="476"/>
      <c r="AB28" s="103"/>
      <c r="AC28" s="103"/>
      <c r="AD28" s="103"/>
      <c r="AE28" s="433"/>
    </row>
    <row r="29" spans="2:31" ht="6" customHeight="1">
      <c r="B29" s="415"/>
      <c r="Z29" s="475"/>
      <c r="AA29" s="476"/>
      <c r="AB29" s="103"/>
      <c r="AC29" s="103"/>
      <c r="AE29" s="433"/>
    </row>
    <row r="30" spans="2:31">
      <c r="B30" s="415"/>
      <c r="C30" s="533"/>
      <c r="D30" s="537" t="s">
        <v>648</v>
      </c>
      <c r="E30" s="481"/>
      <c r="F30" s="481"/>
      <c r="G30" s="481"/>
      <c r="H30" s="481"/>
      <c r="I30" s="481"/>
      <c r="J30" s="481"/>
      <c r="K30" s="481"/>
      <c r="L30" s="481"/>
      <c r="M30" s="481"/>
      <c r="N30" s="481"/>
      <c r="O30" s="421"/>
      <c r="P30" s="421"/>
      <c r="Q30" s="421"/>
      <c r="R30" s="421"/>
      <c r="S30" s="421"/>
      <c r="T30" s="431"/>
      <c r="U30" s="202"/>
      <c r="V30" s="208"/>
      <c r="W30" s="208"/>
      <c r="X30" s="221" t="s">
        <v>14</v>
      </c>
      <c r="Z30" s="475"/>
      <c r="AA30" s="476"/>
      <c r="AB30" s="103"/>
      <c r="AC30" s="103"/>
      <c r="AE30" s="433"/>
    </row>
    <row r="31" spans="2:31">
      <c r="B31" s="415"/>
      <c r="C31" s="533"/>
      <c r="D31" s="538" t="s">
        <v>967</v>
      </c>
      <c r="E31" s="101"/>
      <c r="F31" s="101"/>
      <c r="G31" s="101"/>
      <c r="H31" s="101"/>
      <c r="I31" s="101"/>
      <c r="J31" s="101"/>
      <c r="K31" s="101"/>
      <c r="L31" s="101"/>
      <c r="M31" s="101"/>
      <c r="N31" s="101"/>
      <c r="T31" s="433"/>
      <c r="U31" s="476"/>
      <c r="V31" s="103"/>
      <c r="W31" s="103"/>
      <c r="X31" s="475"/>
      <c r="Z31" s="475"/>
      <c r="AA31" s="476"/>
      <c r="AB31" s="103"/>
      <c r="AC31" s="103"/>
      <c r="AE31" s="433"/>
    </row>
    <row r="32" spans="2:31">
      <c r="B32" s="415"/>
      <c r="C32" s="533"/>
      <c r="D32" s="538" t="s">
        <v>968</v>
      </c>
      <c r="E32" s="101"/>
      <c r="F32" s="101"/>
      <c r="G32" s="101"/>
      <c r="H32" s="101"/>
      <c r="I32" s="101"/>
      <c r="J32" s="101"/>
      <c r="K32" s="101"/>
      <c r="L32" s="101"/>
      <c r="M32" s="101"/>
      <c r="N32" s="101"/>
      <c r="T32" s="433"/>
      <c r="U32" s="476"/>
      <c r="V32" s="103"/>
      <c r="W32" s="103"/>
      <c r="X32" s="475"/>
      <c r="Z32" s="475"/>
      <c r="AA32" s="476"/>
      <c r="AB32" s="103"/>
      <c r="AC32" s="103"/>
      <c r="AE32" s="433"/>
    </row>
    <row r="33" spans="2:35">
      <c r="B33" s="415"/>
      <c r="C33" s="533"/>
      <c r="D33" s="539" t="s">
        <v>247</v>
      </c>
      <c r="E33" s="544"/>
      <c r="F33" s="544"/>
      <c r="G33" s="544"/>
      <c r="H33" s="544"/>
      <c r="I33" s="544"/>
      <c r="J33" s="544"/>
      <c r="K33" s="544"/>
      <c r="L33" s="544"/>
      <c r="M33" s="544"/>
      <c r="N33" s="544"/>
      <c r="O33" s="418"/>
      <c r="P33" s="418"/>
      <c r="Q33" s="418"/>
      <c r="R33" s="418"/>
      <c r="S33" s="418"/>
      <c r="T33" s="432"/>
      <c r="U33" s="203"/>
      <c r="V33" s="209"/>
      <c r="W33" s="209"/>
      <c r="X33" s="222"/>
      <c r="Z33" s="475"/>
      <c r="AA33" s="476"/>
      <c r="AB33" s="103"/>
      <c r="AC33" s="103"/>
      <c r="AE33" s="433"/>
    </row>
    <row r="34" spans="2:35" ht="4.5" customHeight="1">
      <c r="B34" s="415"/>
      <c r="C34" s="533"/>
      <c r="D34" s="101"/>
      <c r="E34" s="101"/>
      <c r="F34" s="101"/>
      <c r="G34" s="101"/>
      <c r="H34" s="101"/>
      <c r="I34" s="101"/>
      <c r="J34" s="101"/>
      <c r="K34" s="101"/>
      <c r="L34" s="101"/>
      <c r="M34" s="101"/>
      <c r="N34" s="101"/>
      <c r="U34" s="103"/>
      <c r="V34" s="103"/>
      <c r="W34" s="103"/>
      <c r="Z34" s="475"/>
      <c r="AA34" s="476"/>
      <c r="AB34" s="103"/>
      <c r="AC34" s="103"/>
      <c r="AE34" s="433"/>
    </row>
    <row r="35" spans="2:35">
      <c r="B35" s="415"/>
      <c r="C35" s="533"/>
      <c r="J35" s="103"/>
      <c r="K35" s="103"/>
      <c r="L35" s="103"/>
      <c r="M35" s="103"/>
      <c r="N35" s="103"/>
      <c r="O35" s="103"/>
      <c r="P35" s="103"/>
      <c r="Q35" s="103"/>
      <c r="R35" s="103"/>
      <c r="S35" s="103"/>
      <c r="T35" s="103"/>
      <c r="U35" s="103"/>
      <c r="V35" s="103"/>
      <c r="Z35" s="434"/>
      <c r="AA35" s="476"/>
      <c r="AB35" s="103"/>
      <c r="AC35" s="103"/>
      <c r="AE35" s="433"/>
    </row>
    <row r="36" spans="2:35">
      <c r="B36" s="415"/>
      <c r="C36" s="533" t="s">
        <v>126</v>
      </c>
      <c r="D36" s="102" t="s">
        <v>969</v>
      </c>
      <c r="Z36" s="551"/>
      <c r="AA36" s="521"/>
      <c r="AB36" s="103" t="s">
        <v>7</v>
      </c>
      <c r="AC36" s="103" t="s">
        <v>70</v>
      </c>
      <c r="AD36" s="103" t="s">
        <v>7</v>
      </c>
      <c r="AE36" s="433"/>
    </row>
    <row r="37" spans="2:35">
      <c r="B37" s="415"/>
      <c r="D37" s="102" t="s">
        <v>970</v>
      </c>
      <c r="E37" s="101"/>
      <c r="F37" s="101"/>
      <c r="G37" s="101"/>
      <c r="H37" s="101"/>
      <c r="I37" s="101"/>
      <c r="J37" s="101"/>
      <c r="K37" s="101"/>
      <c r="L37" s="101"/>
      <c r="M37" s="101"/>
      <c r="N37" s="101"/>
      <c r="O37" s="288"/>
      <c r="P37" s="288"/>
      <c r="Q37" s="288"/>
      <c r="Z37" s="475"/>
      <c r="AA37" s="476"/>
      <c r="AB37" s="103"/>
      <c r="AC37" s="103"/>
      <c r="AE37" s="433"/>
    </row>
    <row r="38" spans="2:35" ht="14.25" customHeight="1">
      <c r="B38" s="415"/>
      <c r="C38" s="533"/>
      <c r="Z38" s="551"/>
      <c r="AA38" s="521"/>
      <c r="AB38" s="103"/>
      <c r="AC38" s="103"/>
      <c r="AD38" s="103"/>
      <c r="AE38" s="433"/>
    </row>
    <row r="39" spans="2:35" ht="14.25" customHeight="1">
      <c r="B39" s="415"/>
      <c r="C39" s="533" t="s">
        <v>963</v>
      </c>
      <c r="D39" s="102" t="s">
        <v>504</v>
      </c>
      <c r="Z39" s="551"/>
      <c r="AA39" s="521"/>
      <c r="AB39" s="103" t="s">
        <v>7</v>
      </c>
      <c r="AC39" s="103" t="s">
        <v>70</v>
      </c>
      <c r="AD39" s="103" t="s">
        <v>7</v>
      </c>
      <c r="AE39" s="433"/>
    </row>
    <row r="40" spans="2:35" ht="14.25" customHeight="1">
      <c r="B40" s="415"/>
      <c r="C40" s="533"/>
      <c r="D40" s="102" t="s">
        <v>971</v>
      </c>
      <c r="Z40" s="551"/>
      <c r="AA40" s="521"/>
      <c r="AB40" s="103"/>
      <c r="AC40" s="103"/>
      <c r="AD40" s="103"/>
      <c r="AE40" s="433"/>
    </row>
    <row r="41" spans="2:35">
      <c r="B41" s="415"/>
      <c r="D41" s="102" t="s">
        <v>972</v>
      </c>
      <c r="Z41" s="475"/>
      <c r="AA41" s="476"/>
      <c r="AB41" s="103"/>
      <c r="AC41" s="103"/>
      <c r="AE41" s="433"/>
    </row>
    <row r="42" spans="2:35">
      <c r="B42" s="415"/>
      <c r="Z42" s="434"/>
      <c r="AA42" s="476"/>
      <c r="AB42" s="103"/>
      <c r="AC42" s="103"/>
      <c r="AE42" s="433"/>
    </row>
    <row r="43" spans="2:35">
      <c r="B43" s="415" t="s">
        <v>961</v>
      </c>
      <c r="Z43" s="475"/>
      <c r="AA43" s="476"/>
      <c r="AB43" s="103"/>
      <c r="AC43" s="103"/>
      <c r="AE43" s="433"/>
    </row>
    <row r="44" spans="2:35" ht="17.25" customHeight="1">
      <c r="B44" s="415"/>
      <c r="C44" s="533" t="s">
        <v>109</v>
      </c>
      <c r="D44" s="102" t="s">
        <v>973</v>
      </c>
      <c r="Z44" s="551"/>
      <c r="AA44" s="521"/>
      <c r="AB44" s="103" t="s">
        <v>7</v>
      </c>
      <c r="AC44" s="103" t="s">
        <v>70</v>
      </c>
      <c r="AD44" s="103" t="s">
        <v>7</v>
      </c>
      <c r="AE44" s="433"/>
    </row>
    <row r="45" spans="2:35" ht="18.75" customHeight="1">
      <c r="B45" s="415"/>
      <c r="D45" s="102" t="s">
        <v>974</v>
      </c>
      <c r="Z45" s="475"/>
      <c r="AA45" s="476"/>
      <c r="AB45" s="103"/>
      <c r="AC45" s="103"/>
      <c r="AE45" s="433"/>
    </row>
    <row r="46" spans="2:35" ht="7.5" customHeight="1">
      <c r="B46" s="415"/>
      <c r="W46" s="263"/>
      <c r="Z46" s="433"/>
      <c r="AA46" s="476"/>
      <c r="AB46" s="103"/>
      <c r="AC46" s="103"/>
      <c r="AE46" s="433"/>
      <c r="AI46" s="288"/>
    </row>
    <row r="47" spans="2:35">
      <c r="B47" s="415"/>
      <c r="E47" s="101"/>
      <c r="F47" s="101"/>
      <c r="G47" s="101"/>
      <c r="H47" s="101"/>
      <c r="I47" s="101"/>
      <c r="J47" s="101"/>
      <c r="K47" s="101"/>
      <c r="L47" s="101"/>
      <c r="M47" s="101"/>
      <c r="N47" s="101"/>
      <c r="O47" s="288"/>
      <c r="P47" s="288"/>
      <c r="Q47" s="288"/>
      <c r="Z47" s="475"/>
      <c r="AA47" s="476"/>
      <c r="AB47" s="103"/>
      <c r="AC47" s="103"/>
      <c r="AE47" s="433"/>
    </row>
    <row r="48" spans="2:35">
      <c r="B48" s="415"/>
      <c r="C48" s="533" t="s">
        <v>570</v>
      </c>
      <c r="D48" s="540" t="s">
        <v>975</v>
      </c>
      <c r="Z48" s="551"/>
      <c r="AA48" s="476"/>
      <c r="AB48" s="103" t="s">
        <v>7</v>
      </c>
      <c r="AC48" s="103" t="s">
        <v>70</v>
      </c>
      <c r="AD48" s="103" t="s">
        <v>7</v>
      </c>
      <c r="AE48" s="433"/>
    </row>
    <row r="49" spans="2:31">
      <c r="B49" s="415"/>
      <c r="C49" s="533"/>
      <c r="D49" s="102" t="s">
        <v>976</v>
      </c>
      <c r="Z49" s="551"/>
      <c r="AA49" s="476"/>
      <c r="AB49" s="103"/>
      <c r="AC49" s="103"/>
      <c r="AD49" s="103"/>
      <c r="AE49" s="433"/>
    </row>
    <row r="50" spans="2:31">
      <c r="B50" s="415"/>
      <c r="C50" s="533"/>
      <c r="D50" s="102" t="s">
        <v>216</v>
      </c>
      <c r="Z50" s="551"/>
      <c r="AA50" s="476"/>
      <c r="AB50" s="103"/>
      <c r="AC50" s="103"/>
      <c r="AD50" s="103"/>
      <c r="AE50" s="433"/>
    </row>
    <row r="51" spans="2:31" ht="6" customHeight="1">
      <c r="B51" s="415"/>
      <c r="Z51" s="475"/>
      <c r="AA51" s="476"/>
      <c r="AB51" s="103"/>
      <c r="AC51" s="103"/>
      <c r="AE51" s="433"/>
    </row>
    <row r="52" spans="2:31">
      <c r="B52" s="415"/>
      <c r="C52" s="533"/>
      <c r="D52" s="537" t="s">
        <v>531</v>
      </c>
      <c r="E52" s="481"/>
      <c r="F52" s="481"/>
      <c r="G52" s="481"/>
      <c r="H52" s="481"/>
      <c r="I52" s="481"/>
      <c r="J52" s="481"/>
      <c r="K52" s="481"/>
      <c r="L52" s="481"/>
      <c r="M52" s="481"/>
      <c r="N52" s="481"/>
      <c r="O52" s="421"/>
      <c r="P52" s="421"/>
      <c r="Q52" s="421"/>
      <c r="R52" s="421"/>
      <c r="S52" s="421"/>
      <c r="T52" s="421"/>
      <c r="U52" s="202"/>
      <c r="V52" s="208"/>
      <c r="W52" s="208"/>
      <c r="X52" s="221" t="s">
        <v>14</v>
      </c>
      <c r="Z52" s="475"/>
      <c r="AA52" s="476"/>
      <c r="AB52" s="103"/>
      <c r="AC52" s="103"/>
      <c r="AE52" s="433"/>
    </row>
    <row r="53" spans="2:31">
      <c r="B53" s="415"/>
      <c r="C53" s="533"/>
      <c r="D53" s="539" t="s">
        <v>718</v>
      </c>
      <c r="E53" s="544"/>
      <c r="F53" s="544"/>
      <c r="G53" s="544"/>
      <c r="H53" s="544"/>
      <c r="I53" s="544"/>
      <c r="J53" s="544"/>
      <c r="K53" s="544"/>
      <c r="L53" s="544"/>
      <c r="M53" s="544"/>
      <c r="N53" s="544"/>
      <c r="O53" s="418"/>
      <c r="P53" s="418"/>
      <c r="Q53" s="418"/>
      <c r="R53" s="418"/>
      <c r="S53" s="418"/>
      <c r="T53" s="418"/>
      <c r="U53" s="203"/>
      <c r="V53" s="209"/>
      <c r="W53" s="209"/>
      <c r="X53" s="222"/>
      <c r="Z53" s="475"/>
      <c r="AA53" s="476"/>
      <c r="AB53" s="103"/>
      <c r="AC53" s="103"/>
      <c r="AE53" s="433"/>
    </row>
    <row r="54" spans="2:31" ht="4.5" customHeight="1">
      <c r="B54" s="415"/>
      <c r="C54" s="533"/>
      <c r="D54" s="101"/>
      <c r="E54" s="101"/>
      <c r="F54" s="101"/>
      <c r="G54" s="101"/>
      <c r="H54" s="101"/>
      <c r="I54" s="101"/>
      <c r="J54" s="101"/>
      <c r="K54" s="101"/>
      <c r="L54" s="101"/>
      <c r="M54" s="101"/>
      <c r="N54" s="101"/>
      <c r="U54" s="103"/>
      <c r="V54" s="103"/>
      <c r="W54" s="103"/>
      <c r="Z54" s="475"/>
      <c r="AA54" s="476"/>
      <c r="AB54" s="103"/>
      <c r="AC54" s="103"/>
      <c r="AE54" s="433"/>
    </row>
    <row r="55" spans="2:31">
      <c r="B55" s="415"/>
      <c r="D55" s="103"/>
      <c r="E55" s="288"/>
      <c r="F55" s="288"/>
      <c r="G55" s="288"/>
      <c r="H55" s="288"/>
      <c r="I55" s="288"/>
      <c r="J55" s="288"/>
      <c r="K55" s="288"/>
      <c r="L55" s="288"/>
      <c r="M55" s="288"/>
      <c r="N55" s="288"/>
      <c r="Q55" s="103"/>
      <c r="S55" s="263"/>
      <c r="T55" s="263"/>
      <c r="U55" s="263"/>
      <c r="V55" s="263"/>
      <c r="Z55" s="434"/>
      <c r="AA55" s="476"/>
      <c r="AB55" s="103"/>
      <c r="AC55" s="103"/>
      <c r="AE55" s="433"/>
    </row>
    <row r="56" spans="2:31">
      <c r="B56" s="419"/>
      <c r="C56" s="534"/>
      <c r="D56" s="418"/>
      <c r="E56" s="418"/>
      <c r="F56" s="418"/>
      <c r="G56" s="418"/>
      <c r="H56" s="418"/>
      <c r="I56" s="418"/>
      <c r="J56" s="418"/>
      <c r="K56" s="418"/>
      <c r="L56" s="418"/>
      <c r="M56" s="418"/>
      <c r="N56" s="418"/>
      <c r="O56" s="418"/>
      <c r="P56" s="418"/>
      <c r="Q56" s="418"/>
      <c r="R56" s="418"/>
      <c r="S56" s="418"/>
      <c r="T56" s="418"/>
      <c r="U56" s="418"/>
      <c r="V56" s="418"/>
      <c r="W56" s="418"/>
      <c r="X56" s="418"/>
      <c r="Y56" s="418"/>
      <c r="Z56" s="432"/>
      <c r="AA56" s="203"/>
      <c r="AB56" s="209"/>
      <c r="AC56" s="209"/>
      <c r="AD56" s="418"/>
      <c r="AE56" s="432"/>
    </row>
    <row r="57" spans="2:31">
      <c r="B57" s="102" t="s">
        <v>631</v>
      </c>
      <c r="D57" s="102" t="s">
        <v>49</v>
      </c>
    </row>
    <row r="58" spans="2:31">
      <c r="D58" s="102" t="s">
        <v>572</v>
      </c>
    </row>
    <row r="59" spans="2:31" ht="3.75" customHeight="1"/>
    <row r="60" spans="2:31">
      <c r="C60" s="535"/>
    </row>
    <row r="61" spans="2:31">
      <c r="C61" s="535"/>
    </row>
    <row r="62" spans="2:31">
      <c r="C62" s="535"/>
    </row>
    <row r="63" spans="2:31">
      <c r="C63" s="535"/>
    </row>
    <row r="64" spans="2:31">
      <c r="C64" s="535"/>
    </row>
    <row r="66" spans="3:26">
      <c r="C66" s="535"/>
      <c r="E66" s="535"/>
      <c r="F66" s="535"/>
      <c r="G66" s="535"/>
      <c r="H66" s="535"/>
      <c r="I66" s="535"/>
      <c r="J66" s="535"/>
      <c r="K66" s="535"/>
      <c r="L66" s="535"/>
      <c r="M66" s="535"/>
      <c r="N66" s="535"/>
      <c r="O66" s="535"/>
      <c r="P66" s="535"/>
      <c r="Q66" s="535"/>
      <c r="R66" s="535"/>
      <c r="S66" s="535"/>
      <c r="T66" s="535"/>
      <c r="U66" s="535"/>
      <c r="V66" s="535"/>
      <c r="W66" s="535"/>
      <c r="X66" s="535"/>
      <c r="Y66" s="535"/>
      <c r="Z66" s="535"/>
    </row>
    <row r="67" spans="3:26">
      <c r="C67" s="535"/>
      <c r="E67" s="535"/>
      <c r="F67" s="535"/>
      <c r="G67" s="535"/>
      <c r="H67" s="535"/>
      <c r="I67" s="535"/>
      <c r="J67" s="535"/>
      <c r="K67" s="535"/>
      <c r="L67" s="535"/>
      <c r="M67" s="535"/>
      <c r="N67" s="535"/>
      <c r="O67" s="535"/>
      <c r="P67" s="535"/>
      <c r="Q67" s="535"/>
      <c r="R67" s="535"/>
      <c r="S67" s="535"/>
      <c r="T67" s="535"/>
      <c r="U67" s="535"/>
      <c r="V67" s="535"/>
      <c r="W67" s="535"/>
      <c r="X67" s="535"/>
      <c r="Y67" s="535"/>
      <c r="Z67" s="535"/>
    </row>
    <row r="68" spans="3:26">
      <c r="C68" s="535"/>
      <c r="E68" s="535"/>
      <c r="F68" s="535"/>
      <c r="G68" s="535"/>
      <c r="H68" s="535"/>
      <c r="I68" s="535"/>
      <c r="J68" s="535"/>
      <c r="K68" s="535"/>
      <c r="L68" s="535"/>
      <c r="M68" s="535"/>
      <c r="N68" s="535"/>
      <c r="O68" s="535"/>
      <c r="P68" s="535"/>
      <c r="Q68" s="535"/>
      <c r="R68" s="535"/>
      <c r="S68" s="535"/>
      <c r="T68" s="535"/>
      <c r="U68" s="535"/>
      <c r="V68" s="535"/>
      <c r="W68" s="535"/>
      <c r="X68" s="535"/>
      <c r="Y68" s="535"/>
      <c r="Z68" s="535"/>
    </row>
    <row r="69" spans="3:26">
      <c r="C69" s="535"/>
      <c r="D69" s="535"/>
      <c r="E69" s="535"/>
      <c r="F69" s="535"/>
      <c r="G69" s="535"/>
      <c r="H69" s="535"/>
      <c r="I69" s="535"/>
      <c r="J69" s="535"/>
      <c r="K69" s="535"/>
      <c r="L69" s="535"/>
      <c r="M69" s="535"/>
      <c r="N69" s="535"/>
      <c r="O69" s="535"/>
      <c r="P69" s="535"/>
      <c r="Q69" s="535"/>
      <c r="R69" s="535"/>
      <c r="S69" s="535"/>
      <c r="T69" s="535"/>
      <c r="U69" s="535"/>
      <c r="V69" s="535"/>
      <c r="W69" s="535"/>
      <c r="X69" s="535"/>
      <c r="Y69" s="535"/>
      <c r="Z69" s="535"/>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16"/>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0866141732283472" right="0.70866141732283472" top="0.74803149606299213" bottom="0.74803149606299213" header="0.31496062992125984" footer="0.31496062992125984"/>
  <pageSetup paperSize="9" scale="81" fitToWidth="1" fitToHeight="0" orientation="portrait" usePrinterDefaults="1"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85">
    <pageSetUpPr fitToPage="1"/>
  </sheetPr>
  <dimension ref="A1:AK123"/>
  <sheetViews>
    <sheetView view="pageBreakPreview" zoomScaleSheetLayoutView="100" workbookViewId="0">
      <selection sqref="A1:G1"/>
    </sheetView>
  </sheetViews>
  <sheetFormatPr defaultColWidth="3.5" defaultRowHeight="13.5"/>
  <cols>
    <col min="1" max="1" width="1.25" style="552" customWidth="1"/>
    <col min="2" max="2" width="3.125" style="277" customWidth="1"/>
    <col min="3" max="6" width="4.33203125" style="552" customWidth="1"/>
    <col min="7" max="7" width="3.125" style="552" customWidth="1"/>
    <col min="8" max="34" width="5" style="552" customWidth="1"/>
    <col min="35" max="35" width="1.25" style="552" customWidth="1"/>
    <col min="36" max="16384" width="3.5" style="552"/>
  </cols>
  <sheetData>
    <row r="1" spans="2:35"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row>
    <row r="2" spans="2:35" s="102" customFormat="1">
      <c r="B2" s="102" t="s">
        <v>518</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row>
    <row r="3" spans="2:35" s="102" customFormat="1">
      <c r="B3" s="102"/>
      <c r="C3" s="102"/>
      <c r="D3" s="102"/>
      <c r="E3" s="102"/>
      <c r="F3" s="102"/>
      <c r="G3" s="102"/>
      <c r="H3" s="102"/>
      <c r="I3" s="102"/>
      <c r="J3" s="102"/>
      <c r="K3" s="102"/>
      <c r="L3" s="102"/>
      <c r="M3" s="102"/>
      <c r="N3" s="102"/>
      <c r="O3" s="102"/>
      <c r="P3" s="102"/>
      <c r="Q3" s="102"/>
      <c r="R3" s="102"/>
      <c r="S3" s="102"/>
      <c r="T3" s="102"/>
      <c r="U3" s="102"/>
      <c r="V3" s="102"/>
      <c r="W3" s="102"/>
      <c r="X3" s="102"/>
      <c r="Y3" s="224" t="s">
        <v>60</v>
      </c>
      <c r="Z3" s="103"/>
      <c r="AA3" s="103"/>
      <c r="AB3" s="224" t="s">
        <v>2</v>
      </c>
      <c r="AC3" s="103"/>
      <c r="AD3" s="103"/>
      <c r="AE3" s="224" t="s">
        <v>403</v>
      </c>
      <c r="AF3" s="103"/>
      <c r="AG3" s="103"/>
      <c r="AH3" s="224" t="s">
        <v>421</v>
      </c>
      <c r="AI3" s="102"/>
    </row>
    <row r="4" spans="2:35" s="102" customFormat="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224"/>
      <c r="AI4" s="102"/>
    </row>
    <row r="5" spans="2:35" s="102" customFormat="1">
      <c r="B5" s="103" t="s">
        <v>214</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2"/>
    </row>
    <row r="6" spans="2:35" s="102" customForma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row>
    <row r="7" spans="2:35" s="102" customFormat="1" ht="21" customHeight="1">
      <c r="B7" s="553" t="s">
        <v>175</v>
      </c>
      <c r="C7" s="553"/>
      <c r="D7" s="553"/>
      <c r="E7" s="553"/>
      <c r="F7" s="218"/>
      <c r="G7" s="574"/>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13"/>
      <c r="AI7" s="102"/>
    </row>
    <row r="8" spans="2:35" ht="21" customHeight="1">
      <c r="B8" s="218" t="s">
        <v>57</v>
      </c>
      <c r="C8" s="220"/>
      <c r="D8" s="220"/>
      <c r="E8" s="220"/>
      <c r="F8" s="430"/>
      <c r="G8" s="200" t="s">
        <v>7</v>
      </c>
      <c r="H8" s="424" t="s">
        <v>237</v>
      </c>
      <c r="I8" s="424"/>
      <c r="J8" s="424"/>
      <c r="K8" s="424"/>
      <c r="L8" s="206" t="s">
        <v>7</v>
      </c>
      <c r="M8" s="424" t="s">
        <v>306</v>
      </c>
      <c r="N8" s="424"/>
      <c r="O8" s="424"/>
      <c r="P8" s="424"/>
      <c r="Q8" s="206" t="s">
        <v>7</v>
      </c>
      <c r="R8" s="424" t="s">
        <v>439</v>
      </c>
      <c r="S8" s="420"/>
      <c r="T8" s="580"/>
      <c r="U8" s="420"/>
      <c r="V8" s="501"/>
      <c r="W8" s="501"/>
      <c r="X8" s="501"/>
      <c r="Y8" s="501"/>
      <c r="Z8" s="501"/>
      <c r="AA8" s="501"/>
      <c r="AB8" s="501"/>
      <c r="AC8" s="501"/>
      <c r="AD8" s="501"/>
      <c r="AE8" s="501"/>
      <c r="AF8" s="501"/>
      <c r="AG8" s="501"/>
      <c r="AH8" s="588"/>
    </row>
    <row r="9" spans="2:35" ht="21" customHeight="1">
      <c r="B9" s="414" t="s">
        <v>624</v>
      </c>
      <c r="C9" s="421"/>
      <c r="D9" s="421"/>
      <c r="E9" s="421"/>
      <c r="F9" s="431"/>
      <c r="G9" s="202" t="s">
        <v>7</v>
      </c>
      <c r="H9" s="421" t="s">
        <v>663</v>
      </c>
      <c r="I9" s="481"/>
      <c r="J9" s="481"/>
      <c r="K9" s="481"/>
      <c r="L9" s="481"/>
      <c r="M9" s="481"/>
      <c r="N9" s="481"/>
      <c r="O9" s="481"/>
      <c r="P9" s="481"/>
      <c r="Q9" s="481"/>
      <c r="R9" s="481"/>
      <c r="S9" s="481"/>
      <c r="T9" s="420"/>
      <c r="U9" s="208" t="s">
        <v>7</v>
      </c>
      <c r="V9" s="421" t="s">
        <v>637</v>
      </c>
      <c r="W9" s="421"/>
      <c r="X9" s="423"/>
      <c r="Y9" s="423"/>
      <c r="Z9" s="423"/>
      <c r="AA9" s="423"/>
      <c r="AB9" s="423"/>
      <c r="AC9" s="423"/>
      <c r="AD9" s="423"/>
      <c r="AE9" s="423"/>
      <c r="AF9" s="423"/>
      <c r="AG9" s="423"/>
      <c r="AH9" s="516"/>
    </row>
    <row r="10" spans="2:35" ht="21" customHeight="1">
      <c r="B10" s="415"/>
      <c r="C10" s="102"/>
      <c r="D10" s="102"/>
      <c r="E10" s="102"/>
      <c r="F10" s="102"/>
      <c r="G10" s="476" t="s">
        <v>7</v>
      </c>
      <c r="H10" s="102" t="s">
        <v>997</v>
      </c>
      <c r="I10" s="101"/>
      <c r="J10" s="101"/>
      <c r="K10" s="101"/>
      <c r="L10" s="101"/>
      <c r="M10" s="101"/>
      <c r="N10" s="101"/>
      <c r="O10" s="101"/>
      <c r="P10" s="101"/>
      <c r="Q10" s="101"/>
      <c r="R10" s="101"/>
      <c r="S10" s="101"/>
      <c r="T10" s="420"/>
      <c r="U10" s="103" t="s">
        <v>7</v>
      </c>
      <c r="V10" s="102" t="s">
        <v>1000</v>
      </c>
      <c r="W10" s="102"/>
      <c r="X10" s="412"/>
      <c r="Y10" s="412"/>
      <c r="Z10" s="412"/>
      <c r="AA10" s="412"/>
      <c r="AB10" s="412"/>
      <c r="AC10" s="412"/>
      <c r="AD10" s="412"/>
      <c r="AE10" s="412"/>
      <c r="AF10" s="412"/>
      <c r="AG10" s="412"/>
      <c r="AH10" s="517"/>
    </row>
    <row r="11" spans="2:35" ht="21" customHeight="1">
      <c r="B11" s="415"/>
      <c r="C11" s="102"/>
      <c r="D11" s="102"/>
      <c r="E11" s="102"/>
      <c r="F11" s="102"/>
      <c r="G11" s="476" t="s">
        <v>7</v>
      </c>
      <c r="H11" s="102" t="s">
        <v>192</v>
      </c>
      <c r="I11" s="101"/>
      <c r="J11" s="101"/>
      <c r="K11" s="101"/>
      <c r="L11" s="101"/>
      <c r="M11" s="101"/>
      <c r="N11" s="101"/>
      <c r="O11" s="101"/>
      <c r="P11" s="101"/>
      <c r="Q11" s="101"/>
      <c r="R11" s="101"/>
      <c r="S11" s="101"/>
      <c r="T11" s="420"/>
      <c r="U11" s="103" t="s">
        <v>7</v>
      </c>
      <c r="V11" s="101" t="s">
        <v>1001</v>
      </c>
      <c r="W11" s="101"/>
      <c r="X11" s="412"/>
      <c r="Y11" s="412"/>
      <c r="Z11" s="412"/>
      <c r="AA11" s="412"/>
      <c r="AB11" s="412"/>
      <c r="AC11" s="412"/>
      <c r="AD11" s="412"/>
      <c r="AE11" s="412"/>
      <c r="AF11" s="412"/>
      <c r="AG11" s="412"/>
      <c r="AH11" s="517"/>
      <c r="AI11" s="596"/>
    </row>
    <row r="12" spans="2:35" ht="21" customHeight="1">
      <c r="B12" s="419"/>
      <c r="C12" s="418"/>
      <c r="D12" s="418"/>
      <c r="E12" s="418"/>
      <c r="F12" s="432"/>
      <c r="G12" s="203" t="s">
        <v>7</v>
      </c>
      <c r="H12" s="418" t="s">
        <v>47</v>
      </c>
      <c r="I12" s="544"/>
      <c r="J12" s="544"/>
      <c r="K12" s="544"/>
      <c r="L12" s="544"/>
      <c r="M12" s="544"/>
      <c r="N12" s="544"/>
      <c r="O12" s="544"/>
      <c r="P12" s="544"/>
      <c r="Q12" s="544"/>
      <c r="R12" s="544"/>
      <c r="S12" s="544"/>
      <c r="T12" s="209"/>
      <c r="U12" s="544"/>
      <c r="V12" s="544"/>
      <c r="W12" s="544"/>
      <c r="X12" s="581"/>
      <c r="Y12" s="581"/>
      <c r="Z12" s="581"/>
      <c r="AA12" s="581"/>
      <c r="AB12" s="581"/>
      <c r="AC12" s="581"/>
      <c r="AD12" s="581"/>
      <c r="AE12" s="581"/>
      <c r="AF12" s="581"/>
      <c r="AG12" s="581"/>
      <c r="AH12" s="592"/>
    </row>
    <row r="13" spans="2:35" ht="21" customHeight="1">
      <c r="B13" s="414" t="s">
        <v>302</v>
      </c>
      <c r="C13" s="421"/>
      <c r="D13" s="421"/>
      <c r="E13" s="421"/>
      <c r="F13" s="431"/>
      <c r="G13" s="202" t="s">
        <v>7</v>
      </c>
      <c r="H13" s="421" t="s">
        <v>981</v>
      </c>
      <c r="I13" s="481"/>
      <c r="J13" s="481"/>
      <c r="K13" s="481"/>
      <c r="L13" s="481"/>
      <c r="M13" s="481"/>
      <c r="N13" s="481"/>
      <c r="O13" s="481"/>
      <c r="P13" s="481"/>
      <c r="Q13" s="481"/>
      <c r="R13" s="481"/>
      <c r="S13" s="101"/>
      <c r="T13" s="481"/>
      <c r="U13" s="208"/>
      <c r="V13" s="208"/>
      <c r="W13" s="208"/>
      <c r="X13" s="421"/>
      <c r="Y13" s="423"/>
      <c r="Z13" s="423"/>
      <c r="AA13" s="423"/>
      <c r="AB13" s="423"/>
      <c r="AC13" s="423"/>
      <c r="AD13" s="423"/>
      <c r="AE13" s="423"/>
      <c r="AF13" s="423"/>
      <c r="AG13" s="423"/>
      <c r="AH13" s="516"/>
    </row>
    <row r="14" spans="2:35" ht="21" customHeight="1">
      <c r="B14" s="419"/>
      <c r="C14" s="418"/>
      <c r="D14" s="418"/>
      <c r="E14" s="418"/>
      <c r="F14" s="432"/>
      <c r="G14" s="203" t="s">
        <v>7</v>
      </c>
      <c r="H14" s="418" t="s">
        <v>998</v>
      </c>
      <c r="I14" s="544"/>
      <c r="J14" s="544"/>
      <c r="K14" s="544"/>
      <c r="L14" s="544"/>
      <c r="M14" s="544"/>
      <c r="N14" s="544"/>
      <c r="O14" s="544"/>
      <c r="P14" s="544"/>
      <c r="Q14" s="544"/>
      <c r="R14" s="544"/>
      <c r="S14" s="544"/>
      <c r="T14" s="544"/>
      <c r="U14" s="581"/>
      <c r="V14" s="581"/>
      <c r="W14" s="581"/>
      <c r="X14" s="581"/>
      <c r="Y14" s="581"/>
      <c r="Z14" s="581"/>
      <c r="AA14" s="581"/>
      <c r="AB14" s="581"/>
      <c r="AC14" s="581"/>
      <c r="AD14" s="581"/>
      <c r="AE14" s="581"/>
      <c r="AF14" s="581"/>
      <c r="AG14" s="581"/>
      <c r="AH14" s="592"/>
    </row>
    <row r="15" spans="2:35" ht="13.5" customHeight="1">
      <c r="B15" s="102"/>
      <c r="C15" s="102"/>
      <c r="D15" s="102"/>
      <c r="E15" s="102"/>
      <c r="F15" s="102"/>
      <c r="G15" s="103"/>
      <c r="H15" s="102"/>
      <c r="I15" s="101"/>
      <c r="J15" s="101"/>
      <c r="K15" s="101"/>
      <c r="L15" s="101"/>
      <c r="M15" s="101"/>
      <c r="N15" s="101"/>
      <c r="O15" s="101"/>
      <c r="P15" s="101"/>
      <c r="Q15" s="101"/>
      <c r="R15" s="101"/>
      <c r="S15" s="101"/>
      <c r="T15" s="101"/>
      <c r="U15" s="412"/>
      <c r="V15" s="412"/>
      <c r="W15" s="412"/>
      <c r="X15" s="412"/>
      <c r="Y15" s="412"/>
      <c r="Z15" s="412"/>
      <c r="AA15" s="412"/>
      <c r="AB15" s="412"/>
      <c r="AC15" s="412"/>
      <c r="AD15" s="412"/>
      <c r="AE15" s="412"/>
      <c r="AF15" s="412"/>
      <c r="AG15" s="412"/>
      <c r="AH15" s="412"/>
    </row>
    <row r="16" spans="2:35" ht="21" customHeight="1">
      <c r="B16" s="414" t="s">
        <v>272</v>
      </c>
      <c r="C16" s="421"/>
      <c r="D16" s="421"/>
      <c r="E16" s="421"/>
      <c r="F16" s="421"/>
      <c r="G16" s="208"/>
      <c r="H16" s="421"/>
      <c r="I16" s="481"/>
      <c r="J16" s="481"/>
      <c r="K16" s="481"/>
      <c r="L16" s="481"/>
      <c r="M16" s="481"/>
      <c r="N16" s="481"/>
      <c r="O16" s="481"/>
      <c r="P16" s="481"/>
      <c r="Q16" s="481"/>
      <c r="R16" s="481"/>
      <c r="S16" s="481"/>
      <c r="T16" s="481"/>
      <c r="U16" s="423"/>
      <c r="V16" s="423"/>
      <c r="W16" s="423"/>
      <c r="X16" s="423"/>
      <c r="Y16" s="423"/>
      <c r="Z16" s="423"/>
      <c r="AA16" s="423"/>
      <c r="AB16" s="423"/>
      <c r="AC16" s="423"/>
      <c r="AD16" s="423"/>
      <c r="AE16" s="423"/>
      <c r="AF16" s="423"/>
      <c r="AG16" s="423"/>
      <c r="AH16" s="516"/>
    </row>
    <row r="17" spans="2:37" ht="21" customHeight="1">
      <c r="B17" s="415"/>
      <c r="C17" s="102" t="s">
        <v>526</v>
      </c>
      <c r="D17" s="102"/>
      <c r="E17" s="102"/>
      <c r="F17" s="102"/>
      <c r="G17" s="103"/>
      <c r="H17" s="102"/>
      <c r="I17" s="101"/>
      <c r="J17" s="101"/>
      <c r="K17" s="101"/>
      <c r="L17" s="101"/>
      <c r="M17" s="101"/>
      <c r="N17" s="101"/>
      <c r="O17" s="101"/>
      <c r="P17" s="101"/>
      <c r="Q17" s="101"/>
      <c r="R17" s="101"/>
      <c r="S17" s="101"/>
      <c r="T17" s="101"/>
      <c r="U17" s="412"/>
      <c r="V17" s="412"/>
      <c r="W17" s="412"/>
      <c r="X17" s="412"/>
      <c r="Y17" s="412"/>
      <c r="Z17" s="412"/>
      <c r="AA17" s="412"/>
      <c r="AB17" s="412"/>
      <c r="AC17" s="412"/>
      <c r="AD17" s="412"/>
      <c r="AE17" s="412"/>
      <c r="AF17" s="412"/>
      <c r="AG17" s="412"/>
      <c r="AH17" s="517"/>
    </row>
    <row r="18" spans="2:37" ht="21" customHeight="1">
      <c r="B18" s="554"/>
      <c r="C18" s="477" t="s">
        <v>278</v>
      </c>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585" t="s">
        <v>1002</v>
      </c>
      <c r="AB18" s="585"/>
      <c r="AC18" s="585"/>
      <c r="AD18" s="585"/>
      <c r="AE18" s="585"/>
      <c r="AF18" s="585"/>
      <c r="AG18" s="585"/>
      <c r="AH18" s="517"/>
      <c r="AK18" s="597"/>
    </row>
    <row r="19" spans="2:37" ht="21" customHeight="1">
      <c r="B19" s="554"/>
      <c r="C19" s="561"/>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86"/>
      <c r="AB19" s="586"/>
      <c r="AC19" s="586"/>
      <c r="AD19" s="586"/>
      <c r="AE19" s="586"/>
      <c r="AF19" s="586"/>
      <c r="AG19" s="586"/>
      <c r="AH19" s="517"/>
      <c r="AK19" s="597"/>
    </row>
    <row r="20" spans="2:37" ht="9" customHeight="1">
      <c r="B20" s="554"/>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423"/>
      <c r="AB20" s="423"/>
      <c r="AC20" s="423"/>
      <c r="AD20" s="423"/>
      <c r="AE20" s="423"/>
      <c r="AF20" s="423"/>
      <c r="AG20" s="423"/>
      <c r="AH20" s="517"/>
      <c r="AK20" s="598"/>
    </row>
    <row r="21" spans="2:37" ht="21" customHeight="1">
      <c r="B21" s="554"/>
      <c r="C21" s="485" t="s">
        <v>158</v>
      </c>
      <c r="D21" s="567"/>
      <c r="E21" s="567"/>
      <c r="F21" s="567"/>
      <c r="G21" s="575"/>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517"/>
    </row>
    <row r="22" spans="2:37" ht="21" customHeight="1">
      <c r="B22" s="554"/>
      <c r="C22" s="477" t="s">
        <v>901</v>
      </c>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585" t="s">
        <v>1002</v>
      </c>
      <c r="AB22" s="585"/>
      <c r="AC22" s="585"/>
      <c r="AD22" s="585"/>
      <c r="AE22" s="585"/>
      <c r="AF22" s="585"/>
      <c r="AG22" s="585"/>
      <c r="AH22" s="517"/>
    </row>
    <row r="23" spans="2:37" ht="20.100000000000001" customHeight="1">
      <c r="B23" s="416"/>
      <c r="C23" s="477"/>
      <c r="D23" s="477"/>
      <c r="E23" s="477"/>
      <c r="F23" s="477"/>
      <c r="G23" s="477"/>
      <c r="H23" s="477"/>
      <c r="I23" s="477"/>
      <c r="J23" s="477"/>
      <c r="K23" s="477"/>
      <c r="L23" s="477"/>
      <c r="M23" s="477"/>
      <c r="N23" s="477"/>
      <c r="O23" s="477"/>
      <c r="P23" s="477"/>
      <c r="Q23" s="477"/>
      <c r="R23" s="477"/>
      <c r="S23" s="477"/>
      <c r="T23" s="477"/>
      <c r="U23" s="477"/>
      <c r="V23" s="477"/>
      <c r="W23" s="477"/>
      <c r="X23" s="477"/>
      <c r="Y23" s="477"/>
      <c r="Z23" s="561"/>
      <c r="AA23" s="587"/>
      <c r="AB23" s="587"/>
      <c r="AC23" s="587"/>
      <c r="AD23" s="587"/>
      <c r="AE23" s="587"/>
      <c r="AF23" s="587"/>
      <c r="AG23" s="587"/>
      <c r="AH23" s="519"/>
    </row>
    <row r="24" spans="2:37" s="102" customFormat="1" ht="20.100000000000001" customHeight="1">
      <c r="B24" s="416"/>
      <c r="C24" s="230" t="s">
        <v>990</v>
      </c>
      <c r="D24" s="178"/>
      <c r="E24" s="178"/>
      <c r="F24" s="178"/>
      <c r="G24" s="178"/>
      <c r="H24" s="178"/>
      <c r="I24" s="178"/>
      <c r="J24" s="178"/>
      <c r="K24" s="178"/>
      <c r="L24" s="178"/>
      <c r="M24" s="202" t="s">
        <v>7</v>
      </c>
      <c r="N24" s="421" t="s">
        <v>999</v>
      </c>
      <c r="O24" s="421"/>
      <c r="P24" s="421"/>
      <c r="Q24" s="481"/>
      <c r="R24" s="481"/>
      <c r="S24" s="481"/>
      <c r="T24" s="481"/>
      <c r="U24" s="481"/>
      <c r="V24" s="481"/>
      <c r="W24" s="208" t="s">
        <v>7</v>
      </c>
      <c r="X24" s="421" t="s">
        <v>385</v>
      </c>
      <c r="Y24" s="583"/>
      <c r="Z24" s="583"/>
      <c r="AA24" s="481"/>
      <c r="AB24" s="481"/>
      <c r="AC24" s="481"/>
      <c r="AD24" s="481"/>
      <c r="AE24" s="481"/>
      <c r="AF24" s="481"/>
      <c r="AG24" s="550"/>
      <c r="AH24" s="517"/>
      <c r="AI24" s="102"/>
      <c r="AJ24" s="102"/>
      <c r="AK24" s="102"/>
    </row>
    <row r="25" spans="2:37" s="102" customFormat="1" ht="20.100000000000001" customHeight="1">
      <c r="B25" s="554"/>
      <c r="C25" s="482"/>
      <c r="D25" s="562"/>
      <c r="E25" s="562"/>
      <c r="F25" s="562"/>
      <c r="G25" s="562"/>
      <c r="H25" s="562"/>
      <c r="I25" s="562"/>
      <c r="J25" s="562"/>
      <c r="K25" s="562"/>
      <c r="L25" s="562"/>
      <c r="M25" s="203" t="s">
        <v>7</v>
      </c>
      <c r="N25" s="418" t="s">
        <v>267</v>
      </c>
      <c r="O25" s="418"/>
      <c r="P25" s="418"/>
      <c r="Q25" s="544"/>
      <c r="R25" s="544"/>
      <c r="S25" s="544"/>
      <c r="T25" s="544"/>
      <c r="U25" s="544"/>
      <c r="V25" s="544"/>
      <c r="W25" s="209" t="s">
        <v>7</v>
      </c>
      <c r="X25" s="418" t="s">
        <v>843</v>
      </c>
      <c r="Y25" s="584"/>
      <c r="Z25" s="584"/>
      <c r="AA25" s="544"/>
      <c r="AB25" s="544"/>
      <c r="AC25" s="544"/>
      <c r="AD25" s="544"/>
      <c r="AE25" s="544"/>
      <c r="AF25" s="544"/>
      <c r="AG25" s="485"/>
      <c r="AH25" s="517"/>
      <c r="AI25" s="102"/>
      <c r="AJ25" s="102"/>
      <c r="AK25" s="102"/>
    </row>
    <row r="26" spans="2:37" s="102" customFormat="1" ht="9" customHeight="1">
      <c r="B26" s="554"/>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420"/>
      <c r="AB26" s="102"/>
      <c r="AC26" s="101"/>
      <c r="AD26" s="101"/>
      <c r="AE26" s="101"/>
      <c r="AF26" s="101"/>
      <c r="AG26" s="101"/>
      <c r="AH26" s="517"/>
      <c r="AI26" s="102"/>
      <c r="AJ26" s="102"/>
      <c r="AK26" s="102"/>
    </row>
    <row r="27" spans="2:37" s="102" customFormat="1" ht="20.100000000000001" customHeight="1">
      <c r="B27" s="554"/>
      <c r="C27" s="563" t="s">
        <v>635</v>
      </c>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412"/>
      <c r="AB27" s="412"/>
      <c r="AC27" s="412"/>
      <c r="AD27" s="412"/>
      <c r="AE27" s="412"/>
      <c r="AF27" s="412"/>
      <c r="AG27" s="412"/>
      <c r="AH27" s="517"/>
      <c r="AI27" s="102"/>
      <c r="AJ27" s="102"/>
      <c r="AK27" s="102"/>
    </row>
    <row r="28" spans="2:37" s="102" customFormat="1" ht="20.100000000000001" customHeight="1">
      <c r="B28" s="416"/>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416"/>
      <c r="AB28" s="101"/>
      <c r="AC28" s="101"/>
      <c r="AD28" s="101"/>
      <c r="AE28" s="101"/>
      <c r="AF28" s="101"/>
      <c r="AG28" s="101"/>
      <c r="AH28" s="434"/>
      <c r="AI28" s="102"/>
      <c r="AJ28" s="102"/>
      <c r="AK28" s="102"/>
    </row>
    <row r="29" spans="2:37" s="102" customFormat="1" ht="9" customHeight="1">
      <c r="B29" s="416"/>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434"/>
      <c r="AI29" s="102"/>
      <c r="AJ29" s="102"/>
      <c r="AK29" s="102"/>
    </row>
    <row r="30" spans="2:37" s="102" customFormat="1" ht="20.100000000000001" customHeight="1">
      <c r="B30" s="554"/>
      <c r="C30" s="477" t="s">
        <v>991</v>
      </c>
      <c r="D30" s="477"/>
      <c r="E30" s="477"/>
      <c r="F30" s="477"/>
      <c r="G30" s="477"/>
      <c r="H30" s="477"/>
      <c r="I30" s="477"/>
      <c r="J30" s="477"/>
      <c r="K30" s="576"/>
      <c r="L30" s="576"/>
      <c r="M30" s="576"/>
      <c r="N30" s="576"/>
      <c r="O30" s="576"/>
      <c r="P30" s="576"/>
      <c r="Q30" s="576"/>
      <c r="R30" s="576" t="s">
        <v>2</v>
      </c>
      <c r="S30" s="576"/>
      <c r="T30" s="576"/>
      <c r="U30" s="576"/>
      <c r="V30" s="576"/>
      <c r="W30" s="576"/>
      <c r="X30" s="576"/>
      <c r="Y30" s="576"/>
      <c r="Z30" s="576" t="s">
        <v>697</v>
      </c>
      <c r="AA30" s="576"/>
      <c r="AB30" s="576"/>
      <c r="AC30" s="576"/>
      <c r="AD30" s="576"/>
      <c r="AE30" s="576"/>
      <c r="AF30" s="576"/>
      <c r="AG30" s="589" t="s">
        <v>421</v>
      </c>
      <c r="AH30" s="517"/>
      <c r="AI30" s="102"/>
      <c r="AJ30" s="102"/>
      <c r="AK30" s="102"/>
    </row>
    <row r="31" spans="2:37" s="102" customFormat="1" ht="20.100000000000001" customHeight="1">
      <c r="B31" s="554"/>
      <c r="C31" s="477"/>
      <c r="D31" s="477"/>
      <c r="E31" s="477"/>
      <c r="F31" s="477"/>
      <c r="G31" s="477"/>
      <c r="H31" s="477"/>
      <c r="I31" s="477"/>
      <c r="J31" s="4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90"/>
      <c r="AH31" s="517"/>
      <c r="AI31" s="102"/>
      <c r="AJ31" s="102"/>
      <c r="AK31" s="102"/>
    </row>
    <row r="32" spans="2:37" s="102" customFormat="1" ht="13.5" customHeight="1">
      <c r="B32" s="419"/>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32"/>
      <c r="AI32" s="102"/>
      <c r="AJ32" s="102"/>
      <c r="AK32" s="102"/>
    </row>
    <row r="33" spans="2:34" s="102" customFormat="1" ht="13.5" customHeight="1">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row>
    <row r="34" spans="2:34" s="102" customFormat="1" ht="20.100000000000001" customHeight="1">
      <c r="B34" s="414" t="s">
        <v>986</v>
      </c>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31"/>
    </row>
    <row r="35" spans="2:34" s="102" customFormat="1" ht="20.100000000000001" customHeight="1">
      <c r="B35" s="554"/>
      <c r="C35" s="131" t="s">
        <v>992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412"/>
      <c r="AG35" s="412"/>
      <c r="AH35" s="517"/>
    </row>
    <row r="36" spans="2:34" s="102" customFormat="1" ht="20.100000000000001" customHeight="1">
      <c r="B36" s="555"/>
      <c r="C36" s="157" t="s">
        <v>278</v>
      </c>
      <c r="D36" s="477"/>
      <c r="E36" s="477"/>
      <c r="F36" s="477"/>
      <c r="G36" s="477"/>
      <c r="H36" s="477"/>
      <c r="I36" s="477"/>
      <c r="J36" s="477"/>
      <c r="K36" s="477"/>
      <c r="L36" s="477"/>
      <c r="M36" s="477"/>
      <c r="N36" s="477"/>
      <c r="O36" s="477"/>
      <c r="P36" s="477"/>
      <c r="Q36" s="477"/>
      <c r="R36" s="477"/>
      <c r="S36" s="477"/>
      <c r="T36" s="477"/>
      <c r="U36" s="477"/>
      <c r="V36" s="477"/>
      <c r="W36" s="477"/>
      <c r="X36" s="477"/>
      <c r="Y36" s="477"/>
      <c r="Z36" s="477"/>
      <c r="AA36" s="585" t="s">
        <v>1002</v>
      </c>
      <c r="AB36" s="585"/>
      <c r="AC36" s="585"/>
      <c r="AD36" s="585"/>
      <c r="AE36" s="585"/>
      <c r="AF36" s="585"/>
      <c r="AG36" s="585"/>
      <c r="AH36" s="593"/>
    </row>
    <row r="37" spans="2:34" s="102" customFormat="1" ht="20.100000000000001" customHeight="1">
      <c r="B37" s="556"/>
      <c r="C37" s="157"/>
      <c r="D37" s="477"/>
      <c r="E37" s="477"/>
      <c r="F37" s="477"/>
      <c r="G37" s="477"/>
      <c r="H37" s="477"/>
      <c r="I37" s="477"/>
      <c r="J37" s="477"/>
      <c r="K37" s="477"/>
      <c r="L37" s="477"/>
      <c r="M37" s="477"/>
      <c r="N37" s="477"/>
      <c r="O37" s="477"/>
      <c r="P37" s="477"/>
      <c r="Q37" s="477"/>
      <c r="R37" s="477"/>
      <c r="S37" s="477"/>
      <c r="T37" s="477"/>
      <c r="U37" s="477"/>
      <c r="V37" s="477"/>
      <c r="W37" s="477"/>
      <c r="X37" s="477"/>
      <c r="Y37" s="477"/>
      <c r="Z37" s="477"/>
      <c r="AA37" s="588"/>
      <c r="AB37" s="587"/>
      <c r="AC37" s="587"/>
      <c r="AD37" s="587"/>
      <c r="AE37" s="587"/>
      <c r="AF37" s="587"/>
      <c r="AG37" s="497"/>
      <c r="AH37" s="593"/>
    </row>
    <row r="38" spans="2:34" s="102" customFormat="1" ht="9" customHeight="1">
      <c r="B38" s="416"/>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81"/>
      <c r="AB38" s="581"/>
      <c r="AC38" s="581"/>
      <c r="AD38" s="581"/>
      <c r="AE38" s="581"/>
      <c r="AF38" s="581"/>
      <c r="AG38" s="412"/>
      <c r="AH38" s="517"/>
    </row>
    <row r="39" spans="2:34" s="102" customFormat="1" ht="20.100000000000001" customHeight="1">
      <c r="B39" s="416"/>
      <c r="C39" s="230" t="s">
        <v>990</v>
      </c>
      <c r="D39" s="558"/>
      <c r="E39" s="558"/>
      <c r="F39" s="558"/>
      <c r="G39" s="558"/>
      <c r="H39" s="558"/>
      <c r="I39" s="558"/>
      <c r="J39" s="558"/>
      <c r="K39" s="558"/>
      <c r="L39" s="558"/>
      <c r="M39" s="476" t="s">
        <v>7</v>
      </c>
      <c r="N39" s="102" t="s">
        <v>999</v>
      </c>
      <c r="O39" s="102"/>
      <c r="P39" s="102"/>
      <c r="Q39" s="101"/>
      <c r="R39" s="101"/>
      <c r="S39" s="101"/>
      <c r="T39" s="101"/>
      <c r="U39" s="101"/>
      <c r="V39" s="101"/>
      <c r="W39" s="103" t="s">
        <v>7</v>
      </c>
      <c r="X39" s="102" t="s">
        <v>385</v>
      </c>
      <c r="Y39" s="420"/>
      <c r="Z39" s="420"/>
      <c r="AA39" s="101"/>
      <c r="AB39" s="101"/>
      <c r="AC39" s="101"/>
      <c r="AD39" s="101"/>
      <c r="AE39" s="101"/>
      <c r="AF39" s="101"/>
      <c r="AG39" s="481"/>
      <c r="AH39" s="593"/>
    </row>
    <row r="40" spans="2:34" s="102" customFormat="1" ht="20.100000000000001" customHeight="1">
      <c r="B40" s="416"/>
      <c r="C40" s="482"/>
      <c r="D40" s="562"/>
      <c r="E40" s="562"/>
      <c r="F40" s="562"/>
      <c r="G40" s="562"/>
      <c r="H40" s="562"/>
      <c r="I40" s="562"/>
      <c r="J40" s="562"/>
      <c r="K40" s="562"/>
      <c r="L40" s="562"/>
      <c r="M40" s="203" t="s">
        <v>7</v>
      </c>
      <c r="N40" s="418" t="s">
        <v>267</v>
      </c>
      <c r="O40" s="418"/>
      <c r="P40" s="418"/>
      <c r="Q40" s="544"/>
      <c r="R40" s="544"/>
      <c r="S40" s="544"/>
      <c r="T40" s="544"/>
      <c r="U40" s="544"/>
      <c r="V40" s="544"/>
      <c r="W40" s="544"/>
      <c r="X40" s="544"/>
      <c r="Y40" s="209"/>
      <c r="Z40" s="418"/>
      <c r="AA40" s="544"/>
      <c r="AB40" s="584"/>
      <c r="AC40" s="584"/>
      <c r="AD40" s="584"/>
      <c r="AE40" s="584"/>
      <c r="AF40" s="584"/>
      <c r="AG40" s="544"/>
      <c r="AH40" s="593"/>
    </row>
    <row r="41" spans="2:34" s="102" customFormat="1" ht="9" customHeight="1">
      <c r="B41" s="416"/>
      <c r="C41" s="558"/>
      <c r="D41" s="558"/>
      <c r="E41" s="558"/>
      <c r="F41" s="558"/>
      <c r="G41" s="558"/>
      <c r="H41" s="558"/>
      <c r="I41" s="558"/>
      <c r="J41" s="558"/>
      <c r="K41" s="558"/>
      <c r="L41" s="558"/>
      <c r="M41" s="103"/>
      <c r="N41" s="102"/>
      <c r="O41" s="102"/>
      <c r="P41" s="102"/>
      <c r="Q41" s="101"/>
      <c r="R41" s="101"/>
      <c r="S41" s="101"/>
      <c r="T41" s="101"/>
      <c r="U41" s="101"/>
      <c r="V41" s="101"/>
      <c r="W41" s="101"/>
      <c r="X41" s="101"/>
      <c r="Y41" s="103"/>
      <c r="Z41" s="102"/>
      <c r="AA41" s="101"/>
      <c r="AB41" s="101"/>
      <c r="AC41" s="101"/>
      <c r="AD41" s="101"/>
      <c r="AE41" s="101"/>
      <c r="AF41" s="101"/>
      <c r="AG41" s="101"/>
      <c r="AH41" s="517"/>
    </row>
    <row r="42" spans="2:34" s="102" customFormat="1" ht="20.100000000000001" customHeight="1">
      <c r="B42" s="554"/>
      <c r="C42" s="477" t="s">
        <v>993</v>
      </c>
      <c r="D42" s="477"/>
      <c r="E42" s="477"/>
      <c r="F42" s="477"/>
      <c r="G42" s="477"/>
      <c r="H42" s="477"/>
      <c r="I42" s="477"/>
      <c r="J42" s="477"/>
      <c r="K42" s="578"/>
      <c r="L42" s="579"/>
      <c r="M42" s="579"/>
      <c r="N42" s="579"/>
      <c r="O42" s="579"/>
      <c r="P42" s="579"/>
      <c r="Q42" s="579"/>
      <c r="R42" s="579" t="s">
        <v>2</v>
      </c>
      <c r="S42" s="579"/>
      <c r="T42" s="579"/>
      <c r="U42" s="579"/>
      <c r="V42" s="579"/>
      <c r="W42" s="579"/>
      <c r="X42" s="579"/>
      <c r="Y42" s="579"/>
      <c r="Z42" s="579" t="s">
        <v>697</v>
      </c>
      <c r="AA42" s="579"/>
      <c r="AB42" s="579"/>
      <c r="AC42" s="579"/>
      <c r="AD42" s="579"/>
      <c r="AE42" s="579"/>
      <c r="AF42" s="579"/>
      <c r="AG42" s="591" t="s">
        <v>421</v>
      </c>
      <c r="AH42" s="594"/>
    </row>
    <row r="43" spans="2:34" s="102" customFormat="1" ht="10.5" customHeight="1">
      <c r="B43" s="557"/>
      <c r="C43" s="562"/>
      <c r="D43" s="562"/>
      <c r="E43" s="562"/>
      <c r="F43" s="562"/>
      <c r="G43" s="562"/>
      <c r="H43" s="562"/>
      <c r="I43" s="562"/>
      <c r="J43" s="562"/>
      <c r="K43" s="577"/>
      <c r="L43" s="577"/>
      <c r="M43" s="577"/>
      <c r="N43" s="577"/>
      <c r="O43" s="577"/>
      <c r="P43" s="577"/>
      <c r="Q43" s="577"/>
      <c r="R43" s="577"/>
      <c r="S43" s="577"/>
      <c r="T43" s="577"/>
      <c r="U43" s="577"/>
      <c r="V43" s="577"/>
      <c r="W43" s="577"/>
      <c r="X43" s="577"/>
      <c r="Y43" s="577"/>
      <c r="Z43" s="577"/>
      <c r="AA43" s="577"/>
      <c r="AB43" s="577"/>
      <c r="AC43" s="577"/>
      <c r="AD43" s="577"/>
      <c r="AE43" s="577"/>
      <c r="AF43" s="577"/>
      <c r="AG43" s="577"/>
      <c r="AH43" s="595"/>
    </row>
    <row r="44" spans="2:34" s="102" customFormat="1" ht="6" customHeight="1">
      <c r="B44" s="558"/>
      <c r="C44" s="558"/>
      <c r="D44" s="558"/>
      <c r="E44" s="558"/>
      <c r="F44" s="558"/>
      <c r="G44" s="102"/>
      <c r="H44" s="102"/>
      <c r="I44" s="102"/>
      <c r="J44" s="102"/>
      <c r="K44" s="102"/>
      <c r="L44" s="102"/>
      <c r="M44" s="102"/>
      <c r="N44" s="102"/>
      <c r="O44" s="102"/>
      <c r="P44" s="102"/>
      <c r="Q44" s="102"/>
      <c r="R44" s="102"/>
      <c r="S44" s="102"/>
      <c r="T44" s="102"/>
      <c r="U44" s="102"/>
      <c r="V44" s="102"/>
      <c r="W44" s="102"/>
      <c r="X44" s="582"/>
      <c r="Y44" s="582"/>
      <c r="Z44" s="102"/>
      <c r="AA44" s="102"/>
      <c r="AB44" s="102"/>
      <c r="AC44" s="102"/>
      <c r="AD44" s="102"/>
      <c r="AE44" s="102"/>
      <c r="AF44" s="102"/>
      <c r="AG44" s="102"/>
      <c r="AH44" s="102"/>
    </row>
    <row r="45" spans="2:34" s="102" customFormat="1">
      <c r="B45" s="559" t="s">
        <v>987</v>
      </c>
      <c r="C45" s="559"/>
      <c r="D45" s="568" t="s">
        <v>994</v>
      </c>
      <c r="E45" s="572"/>
      <c r="F45" s="572"/>
      <c r="G45" s="572"/>
      <c r="H45" s="572"/>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row>
    <row r="46" spans="2:34" s="102" customFormat="1" ht="13.5" customHeight="1">
      <c r="B46" s="559" t="s">
        <v>164</v>
      </c>
      <c r="C46" s="559"/>
      <c r="D46" s="569" t="s">
        <v>995</v>
      </c>
      <c r="E46" s="569"/>
      <c r="F46" s="569"/>
      <c r="G46" s="569"/>
      <c r="H46" s="569"/>
      <c r="I46" s="569"/>
      <c r="J46" s="569"/>
      <c r="K46" s="569"/>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row>
    <row r="47" spans="2:34" s="102" customFormat="1" ht="13.5" customHeight="1">
      <c r="B47" s="559"/>
      <c r="C47" s="55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row>
    <row r="48" spans="2:34" s="102" customFormat="1">
      <c r="B48" s="559" t="s">
        <v>988</v>
      </c>
      <c r="C48" s="559"/>
      <c r="D48" s="570" t="s">
        <v>199</v>
      </c>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row>
    <row r="49" spans="1:37" ht="13.5" customHeight="1">
      <c r="B49" s="559" t="s">
        <v>989</v>
      </c>
      <c r="C49" s="559"/>
      <c r="D49" s="569" t="s">
        <v>723</v>
      </c>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row>
    <row r="50" spans="1:37" s="100" customFormat="1" ht="25.15" customHeight="1">
      <c r="A50" s="100"/>
      <c r="B50" s="103"/>
      <c r="C50" s="101"/>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c r="AE50" s="569"/>
      <c r="AF50" s="569"/>
      <c r="AG50" s="569"/>
      <c r="AH50" s="569"/>
      <c r="AI50" s="100"/>
      <c r="AJ50" s="100"/>
      <c r="AK50" s="100"/>
    </row>
    <row r="51" spans="1:37" s="100" customFormat="1" ht="13.5" customHeight="1">
      <c r="A51" s="420"/>
      <c r="B51" s="560" t="s">
        <v>29</v>
      </c>
      <c r="C51" s="560"/>
      <c r="D51" s="571" t="s">
        <v>128</v>
      </c>
      <c r="E51" s="571"/>
      <c r="F51" s="571"/>
      <c r="G51" s="571"/>
      <c r="H51" s="571"/>
      <c r="I51" s="571"/>
      <c r="J51" s="571"/>
      <c r="K51" s="571"/>
      <c r="L51" s="571"/>
      <c r="M51" s="571"/>
      <c r="N51" s="571"/>
      <c r="O51" s="571"/>
      <c r="P51" s="571"/>
      <c r="Q51" s="571"/>
      <c r="R51" s="571"/>
      <c r="S51" s="571"/>
      <c r="T51" s="571"/>
      <c r="U51" s="571"/>
      <c r="V51" s="571"/>
      <c r="W51" s="571"/>
      <c r="X51" s="571"/>
      <c r="Y51" s="571"/>
      <c r="Z51" s="571"/>
      <c r="AA51" s="571"/>
      <c r="AB51" s="571"/>
      <c r="AC51" s="571"/>
      <c r="AD51" s="571"/>
      <c r="AE51" s="571"/>
      <c r="AF51" s="571"/>
      <c r="AG51" s="571"/>
      <c r="AH51" s="571"/>
      <c r="AI51" s="420"/>
      <c r="AJ51" s="420"/>
      <c r="AK51" s="420"/>
    </row>
    <row r="52" spans="1:37" s="100" customFormat="1">
      <c r="A52" s="420"/>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row>
    <row r="53" spans="1:37" s="100" customFormat="1">
      <c r="A53" s="4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row>
    <row r="54" spans="1:37" s="100" customFormat="1">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row>
    <row r="122" spans="3:7">
      <c r="C122" s="565"/>
      <c r="D122" s="565"/>
      <c r="E122" s="565"/>
      <c r="F122" s="565"/>
      <c r="G122" s="565"/>
    </row>
    <row r="123" spans="3:7">
      <c r="C123" s="566"/>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16"/>
  <dataValidations count="1">
    <dataValidation type="list" allowBlank="1" showDropDown="0" showInputMessage="1" showErrorMessage="1" sqref="G8:G17 L8 Q8 U13:W13 U9:U11 M24:M25 W24:W25 M39:M41 W39 T12 Y40:Y41">
      <formula1>"□,■"</formula1>
    </dataValidation>
  </dataValidations>
  <pageMargins left="0.70866141732283472" right="0.70866141732283472" top="0.74803149606299213" bottom="0.74803149606299213" header="0.31496062992125984" footer="0.31496062992125984"/>
  <pageSetup paperSize="9" scale="75" fitToWidth="1" fitToHeight="0" orientation="portrait" usePrinterDefaults="1"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2">
    <pageSetUpPr fitToPage="1"/>
  </sheetPr>
  <dimension ref="A1:AK78"/>
  <sheetViews>
    <sheetView view="pageBreakPreview" zoomScaleSheetLayoutView="100" workbookViewId="0">
      <selection sqref="A1:G1"/>
    </sheetView>
  </sheetViews>
  <sheetFormatPr defaultColWidth="3.5" defaultRowHeight="13.5"/>
  <cols>
    <col min="1" max="1" width="3.5" style="552"/>
    <col min="2" max="2" width="3" style="277" customWidth="1"/>
    <col min="3" max="7" width="3.5" style="552"/>
    <col min="8" max="8" width="2.5" style="552" customWidth="1"/>
    <col min="9" max="27" width="4.83203125" style="552" customWidth="1"/>
    <col min="28" max="16384" width="3.5" style="552"/>
  </cols>
  <sheetData>
    <row r="1" spans="2:27"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2:27" s="102" customFormat="1">
      <c r="B2" s="102" t="s">
        <v>1027</v>
      </c>
      <c r="C2" s="102"/>
      <c r="D2" s="102"/>
      <c r="E2" s="102"/>
      <c r="F2" s="102"/>
      <c r="G2" s="102"/>
      <c r="H2" s="102"/>
      <c r="I2" s="102"/>
      <c r="J2" s="102"/>
      <c r="K2" s="102"/>
      <c r="L2" s="102"/>
      <c r="M2" s="102"/>
      <c r="N2" s="102"/>
      <c r="O2" s="102"/>
      <c r="P2" s="102"/>
      <c r="Q2" s="102"/>
      <c r="R2" s="102"/>
      <c r="S2" s="102"/>
      <c r="T2" s="102"/>
      <c r="U2" s="102"/>
      <c r="V2" s="102"/>
      <c r="W2" s="102"/>
      <c r="X2" s="102"/>
      <c r="Y2" s="102"/>
      <c r="Z2" s="102"/>
      <c r="AA2" s="224" t="s">
        <v>616</v>
      </c>
    </row>
    <row r="3" spans="2:27" s="102" customFormat="1" ht="8.2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row>
    <row r="4" spans="2:27" s="102" customFormat="1">
      <c r="B4" s="103" t="s">
        <v>141</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row>
    <row r="5" spans="2:27" s="102" customFormat="1" ht="6.75" customHeight="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row>
    <row r="6" spans="2:27" s="102" customFormat="1" ht="18.600000000000001" customHeight="1">
      <c r="B6" s="413" t="s">
        <v>112</v>
      </c>
      <c r="C6" s="413"/>
      <c r="D6" s="413"/>
      <c r="E6" s="413"/>
      <c r="F6" s="413"/>
      <c r="G6" s="200"/>
      <c r="H6" s="206"/>
      <c r="I6" s="206"/>
      <c r="J6" s="206"/>
      <c r="K6" s="206"/>
      <c r="L6" s="206"/>
      <c r="M6" s="206"/>
      <c r="N6" s="206"/>
      <c r="O6" s="206"/>
      <c r="P6" s="206"/>
      <c r="Q6" s="206"/>
      <c r="R6" s="206"/>
      <c r="S6" s="206"/>
      <c r="T6" s="206"/>
      <c r="U6" s="206"/>
      <c r="V6" s="206"/>
      <c r="W6" s="206"/>
      <c r="X6" s="206"/>
      <c r="Y6" s="206"/>
      <c r="Z6" s="206"/>
      <c r="AA6" s="225"/>
    </row>
    <row r="7" spans="2:27" s="102" customFormat="1" ht="19.5" customHeight="1">
      <c r="B7" s="413" t="s">
        <v>308</v>
      </c>
      <c r="C7" s="413"/>
      <c r="D7" s="413"/>
      <c r="E7" s="413"/>
      <c r="F7" s="413"/>
      <c r="G7" s="200"/>
      <c r="H7" s="206"/>
      <c r="I7" s="206"/>
      <c r="J7" s="206"/>
      <c r="K7" s="206"/>
      <c r="L7" s="206"/>
      <c r="M7" s="206"/>
      <c r="N7" s="206"/>
      <c r="O7" s="206"/>
      <c r="P7" s="206"/>
      <c r="Q7" s="206"/>
      <c r="R7" s="206"/>
      <c r="S7" s="206"/>
      <c r="T7" s="206"/>
      <c r="U7" s="206"/>
      <c r="V7" s="206"/>
      <c r="W7" s="206"/>
      <c r="X7" s="206"/>
      <c r="Y7" s="206"/>
      <c r="Z7" s="206"/>
      <c r="AA7" s="225"/>
    </row>
    <row r="8" spans="2:27" s="102" customFormat="1" ht="19.5" customHeight="1">
      <c r="B8" s="200" t="s">
        <v>273</v>
      </c>
      <c r="C8" s="206"/>
      <c r="D8" s="206"/>
      <c r="E8" s="206"/>
      <c r="F8" s="225"/>
      <c r="G8" s="414" t="s">
        <v>1014</v>
      </c>
      <c r="H8" s="421"/>
      <c r="I8" s="421"/>
      <c r="J8" s="421"/>
      <c r="K8" s="421"/>
      <c r="L8" s="421"/>
      <c r="M8" s="421"/>
      <c r="N8" s="421"/>
      <c r="O8" s="421"/>
      <c r="P8" s="421"/>
      <c r="Q8" s="421"/>
      <c r="R8" s="421"/>
      <c r="S8" s="421"/>
      <c r="T8" s="421"/>
      <c r="U8" s="421"/>
      <c r="V8" s="421"/>
      <c r="W8" s="421"/>
      <c r="X8" s="421"/>
      <c r="Y8" s="421"/>
      <c r="Z8" s="421"/>
      <c r="AA8" s="431"/>
    </row>
    <row r="9" spans="2:27" ht="20.100000000000001" customHeight="1">
      <c r="B9" s="202" t="s">
        <v>333</v>
      </c>
      <c r="C9" s="208"/>
      <c r="D9" s="208"/>
      <c r="E9" s="208"/>
      <c r="F9" s="208"/>
      <c r="G9" s="604" t="s">
        <v>93</v>
      </c>
      <c r="H9" s="604"/>
      <c r="I9" s="604"/>
      <c r="J9" s="604"/>
      <c r="K9" s="604"/>
      <c r="L9" s="604"/>
      <c r="M9" s="604"/>
      <c r="N9" s="604" t="s">
        <v>1018</v>
      </c>
      <c r="O9" s="604"/>
      <c r="P9" s="604"/>
      <c r="Q9" s="604"/>
      <c r="R9" s="604"/>
      <c r="S9" s="604"/>
      <c r="T9" s="604"/>
      <c r="U9" s="604" t="s">
        <v>1020</v>
      </c>
      <c r="V9" s="604"/>
      <c r="W9" s="604"/>
      <c r="X9" s="604"/>
      <c r="Y9" s="604"/>
      <c r="Z9" s="604"/>
      <c r="AA9" s="604"/>
    </row>
    <row r="10" spans="2:27" ht="20.100000000000001" customHeight="1">
      <c r="B10" s="476"/>
      <c r="C10" s="103"/>
      <c r="D10" s="103"/>
      <c r="E10" s="103"/>
      <c r="F10" s="103"/>
      <c r="G10" s="604" t="s">
        <v>641</v>
      </c>
      <c r="H10" s="604"/>
      <c r="I10" s="604"/>
      <c r="J10" s="604"/>
      <c r="K10" s="604"/>
      <c r="L10" s="604"/>
      <c r="M10" s="604"/>
      <c r="N10" s="604" t="s">
        <v>259</v>
      </c>
      <c r="O10" s="604"/>
      <c r="P10" s="604"/>
      <c r="Q10" s="604"/>
      <c r="R10" s="604"/>
      <c r="S10" s="604"/>
      <c r="T10" s="604"/>
      <c r="U10" s="604" t="s">
        <v>1021</v>
      </c>
      <c r="V10" s="604"/>
      <c r="W10" s="604"/>
      <c r="X10" s="604"/>
      <c r="Y10" s="604"/>
      <c r="Z10" s="604"/>
      <c r="AA10" s="604"/>
    </row>
    <row r="11" spans="2:27" ht="20.100000000000001" customHeight="1">
      <c r="B11" s="476"/>
      <c r="C11" s="103"/>
      <c r="D11" s="103"/>
      <c r="E11" s="103"/>
      <c r="F11" s="103"/>
      <c r="G11" s="604" t="s">
        <v>770</v>
      </c>
      <c r="H11" s="604"/>
      <c r="I11" s="604"/>
      <c r="J11" s="604"/>
      <c r="K11" s="604"/>
      <c r="L11" s="604"/>
      <c r="M11" s="604"/>
      <c r="N11" s="604" t="s">
        <v>739</v>
      </c>
      <c r="O11" s="604"/>
      <c r="P11" s="604"/>
      <c r="Q11" s="604"/>
      <c r="R11" s="604"/>
      <c r="S11" s="604"/>
      <c r="T11" s="604"/>
      <c r="U11" s="604" t="s">
        <v>832</v>
      </c>
      <c r="V11" s="604"/>
      <c r="W11" s="604"/>
      <c r="X11" s="604"/>
      <c r="Y11" s="604"/>
      <c r="Z11" s="604"/>
      <c r="AA11" s="604"/>
    </row>
    <row r="12" spans="2:27" ht="20.100000000000001" customHeight="1">
      <c r="B12" s="476"/>
      <c r="C12" s="103"/>
      <c r="D12" s="103"/>
      <c r="E12" s="103"/>
      <c r="F12" s="103"/>
      <c r="G12" s="604" t="s">
        <v>1015</v>
      </c>
      <c r="H12" s="604"/>
      <c r="I12" s="604"/>
      <c r="J12" s="604"/>
      <c r="K12" s="604"/>
      <c r="L12" s="604"/>
      <c r="M12" s="604"/>
      <c r="N12" s="604" t="s">
        <v>810</v>
      </c>
      <c r="O12" s="604"/>
      <c r="P12" s="604"/>
      <c r="Q12" s="604"/>
      <c r="R12" s="604"/>
      <c r="S12" s="604"/>
      <c r="T12" s="604"/>
      <c r="U12" s="608" t="s">
        <v>1022</v>
      </c>
      <c r="V12" s="608"/>
      <c r="W12" s="608"/>
      <c r="X12" s="608"/>
      <c r="Y12" s="608"/>
      <c r="Z12" s="608"/>
      <c r="AA12" s="608"/>
    </row>
    <row r="13" spans="2:27" ht="20.100000000000001" customHeight="1">
      <c r="B13" s="476"/>
      <c r="C13" s="103"/>
      <c r="D13" s="103"/>
      <c r="E13" s="103"/>
      <c r="F13" s="103"/>
      <c r="G13" s="604" t="s">
        <v>1016</v>
      </c>
      <c r="H13" s="604"/>
      <c r="I13" s="604"/>
      <c r="J13" s="604"/>
      <c r="K13" s="604"/>
      <c r="L13" s="604"/>
      <c r="M13" s="604"/>
      <c r="N13" s="604" t="s">
        <v>1019</v>
      </c>
      <c r="O13" s="604"/>
      <c r="P13" s="604"/>
      <c r="Q13" s="604"/>
      <c r="R13" s="604"/>
      <c r="S13" s="604"/>
      <c r="T13" s="604"/>
      <c r="U13" s="608" t="s">
        <v>1023</v>
      </c>
      <c r="V13" s="608"/>
      <c r="W13" s="608"/>
      <c r="X13" s="608"/>
      <c r="Y13" s="608"/>
      <c r="Z13" s="608"/>
      <c r="AA13" s="608"/>
    </row>
    <row r="14" spans="2:27" ht="20.100000000000001" customHeight="1">
      <c r="B14" s="203"/>
      <c r="C14" s="209"/>
      <c r="D14" s="209"/>
      <c r="E14" s="209"/>
      <c r="F14" s="209"/>
      <c r="G14" s="604" t="s">
        <v>292</v>
      </c>
      <c r="H14" s="604"/>
      <c r="I14" s="604"/>
      <c r="J14" s="604"/>
      <c r="K14" s="604"/>
      <c r="L14" s="604"/>
      <c r="M14" s="604"/>
      <c r="N14" s="604"/>
      <c r="O14" s="604"/>
      <c r="P14" s="604"/>
      <c r="Q14" s="604"/>
      <c r="R14" s="604"/>
      <c r="S14" s="604"/>
      <c r="T14" s="604"/>
      <c r="U14" s="608"/>
      <c r="V14" s="608"/>
      <c r="W14" s="608"/>
      <c r="X14" s="608"/>
      <c r="Y14" s="608"/>
      <c r="Z14" s="608"/>
      <c r="AA14" s="608"/>
    </row>
    <row r="15" spans="2:27" ht="20.25" customHeight="1">
      <c r="B15" s="200" t="s">
        <v>714</v>
      </c>
      <c r="C15" s="206"/>
      <c r="D15" s="206"/>
      <c r="E15" s="206"/>
      <c r="F15" s="225"/>
      <c r="G15" s="419" t="s">
        <v>1017</v>
      </c>
      <c r="H15" s="418"/>
      <c r="I15" s="418"/>
      <c r="J15" s="418"/>
      <c r="K15" s="418"/>
      <c r="L15" s="418"/>
      <c r="M15" s="418"/>
      <c r="N15" s="418"/>
      <c r="O15" s="418"/>
      <c r="P15" s="418"/>
      <c r="Q15" s="418"/>
      <c r="R15" s="418"/>
      <c r="S15" s="418"/>
      <c r="T15" s="418"/>
      <c r="U15" s="418"/>
      <c r="V15" s="418"/>
      <c r="W15" s="418"/>
      <c r="X15" s="418"/>
      <c r="Y15" s="418"/>
      <c r="Z15" s="418"/>
      <c r="AA15" s="432"/>
    </row>
    <row r="16" spans="2:27" s="102" customFormat="1" ht="9" customHeight="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row>
    <row r="17" spans="2:27" s="102" customFormat="1" ht="17.25" customHeight="1">
      <c r="B17" s="102" t="s">
        <v>1003</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row>
    <row r="18" spans="2:27" s="102" customFormat="1" ht="6" customHeight="1">
      <c r="B18" s="414"/>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31"/>
    </row>
    <row r="19" spans="2:27" s="102" customFormat="1" ht="19.5" customHeight="1">
      <c r="B19" s="415"/>
      <c r="C19" s="102" t="s">
        <v>958</v>
      </c>
      <c r="D19" s="103"/>
      <c r="E19" s="103"/>
      <c r="F19" s="103"/>
      <c r="G19" s="103"/>
      <c r="H19" s="103"/>
      <c r="I19" s="103"/>
      <c r="J19" s="103"/>
      <c r="K19" s="103"/>
      <c r="L19" s="103"/>
      <c r="M19" s="103"/>
      <c r="N19" s="103"/>
      <c r="O19" s="103"/>
      <c r="P19" s="102"/>
      <c r="Q19" s="102"/>
      <c r="R19" s="102"/>
      <c r="S19" s="102"/>
      <c r="T19" s="102"/>
      <c r="U19" s="102"/>
      <c r="V19" s="102"/>
      <c r="W19" s="102"/>
      <c r="X19" s="102"/>
      <c r="Y19" s="429" t="s">
        <v>1024</v>
      </c>
      <c r="Z19" s="429"/>
      <c r="AA19" s="433"/>
    </row>
    <row r="20" spans="2:27" s="102" customFormat="1">
      <c r="B20" s="415"/>
      <c r="C20" s="102"/>
      <c r="D20" s="103"/>
      <c r="E20" s="103"/>
      <c r="F20" s="103"/>
      <c r="G20" s="103"/>
      <c r="H20" s="103"/>
      <c r="I20" s="103"/>
      <c r="J20" s="103"/>
      <c r="K20" s="103"/>
      <c r="L20" s="103"/>
      <c r="M20" s="103"/>
      <c r="N20" s="103"/>
      <c r="O20" s="103"/>
      <c r="P20" s="102"/>
      <c r="Q20" s="102"/>
      <c r="R20" s="102"/>
      <c r="S20" s="102"/>
      <c r="T20" s="102"/>
      <c r="U20" s="102"/>
      <c r="V20" s="102"/>
      <c r="W20" s="102"/>
      <c r="X20" s="102"/>
      <c r="Y20" s="429"/>
      <c r="Z20" s="429"/>
      <c r="AA20" s="433"/>
    </row>
    <row r="21" spans="2:27" s="102" customFormat="1">
      <c r="B21" s="415"/>
      <c r="C21" s="102" t="s">
        <v>944</v>
      </c>
      <c r="D21" s="103"/>
      <c r="E21" s="103"/>
      <c r="F21" s="103"/>
      <c r="G21" s="103"/>
      <c r="H21" s="103"/>
      <c r="I21" s="103"/>
      <c r="J21" s="103"/>
      <c r="K21" s="103"/>
      <c r="L21" s="103"/>
      <c r="M21" s="103"/>
      <c r="N21" s="103"/>
      <c r="O21" s="103"/>
      <c r="P21" s="102"/>
      <c r="Q21" s="102"/>
      <c r="R21" s="102"/>
      <c r="S21" s="102"/>
      <c r="T21" s="102"/>
      <c r="U21" s="102"/>
      <c r="V21" s="102"/>
      <c r="W21" s="102"/>
      <c r="X21" s="102"/>
      <c r="Y21" s="429"/>
      <c r="Z21" s="429"/>
      <c r="AA21" s="433"/>
    </row>
    <row r="22" spans="2:27" s="102" customFormat="1" ht="19.5" customHeight="1">
      <c r="B22" s="415"/>
      <c r="C22" s="102" t="s">
        <v>417</v>
      </c>
      <c r="D22" s="103"/>
      <c r="E22" s="103"/>
      <c r="F22" s="103"/>
      <c r="G22" s="103"/>
      <c r="H22" s="103"/>
      <c r="I22" s="103"/>
      <c r="J22" s="103"/>
      <c r="K22" s="103"/>
      <c r="L22" s="103"/>
      <c r="M22" s="103"/>
      <c r="N22" s="103"/>
      <c r="O22" s="103"/>
      <c r="P22" s="102"/>
      <c r="Q22" s="102"/>
      <c r="R22" s="102"/>
      <c r="S22" s="102"/>
      <c r="T22" s="102"/>
      <c r="U22" s="102"/>
      <c r="V22" s="102"/>
      <c r="W22" s="102"/>
      <c r="X22" s="102"/>
      <c r="Y22" s="429" t="s">
        <v>1024</v>
      </c>
      <c r="Z22" s="429"/>
      <c r="AA22" s="433"/>
    </row>
    <row r="23" spans="2:27" s="102" customFormat="1" ht="19.5" customHeight="1">
      <c r="B23" s="415"/>
      <c r="C23" s="102" t="s">
        <v>1006</v>
      </c>
      <c r="D23" s="103"/>
      <c r="E23" s="103"/>
      <c r="F23" s="103"/>
      <c r="G23" s="103"/>
      <c r="H23" s="103"/>
      <c r="I23" s="103"/>
      <c r="J23" s="103"/>
      <c r="K23" s="103"/>
      <c r="L23" s="103"/>
      <c r="M23" s="103"/>
      <c r="N23" s="103"/>
      <c r="O23" s="103"/>
      <c r="P23" s="102"/>
      <c r="Q23" s="102"/>
      <c r="R23" s="102"/>
      <c r="S23" s="102"/>
      <c r="T23" s="102"/>
      <c r="U23" s="102"/>
      <c r="V23" s="102"/>
      <c r="W23" s="102"/>
      <c r="X23" s="102"/>
      <c r="Y23" s="429" t="s">
        <v>1024</v>
      </c>
      <c r="Z23" s="429"/>
      <c r="AA23" s="433"/>
    </row>
    <row r="24" spans="2:27" s="102" customFormat="1" ht="19.5" customHeight="1">
      <c r="B24" s="415"/>
      <c r="C24" s="102" t="s">
        <v>1007</v>
      </c>
      <c r="D24" s="103"/>
      <c r="E24" s="103"/>
      <c r="F24" s="103"/>
      <c r="G24" s="103"/>
      <c r="H24" s="103"/>
      <c r="I24" s="103"/>
      <c r="J24" s="103"/>
      <c r="K24" s="103"/>
      <c r="L24" s="103"/>
      <c r="M24" s="103"/>
      <c r="N24" s="103"/>
      <c r="O24" s="103"/>
      <c r="P24" s="102"/>
      <c r="Q24" s="102"/>
      <c r="R24" s="102"/>
      <c r="S24" s="102"/>
      <c r="T24" s="102"/>
      <c r="U24" s="102"/>
      <c r="V24" s="102"/>
      <c r="W24" s="102"/>
      <c r="X24" s="102"/>
      <c r="Y24" s="429" t="s">
        <v>1024</v>
      </c>
      <c r="Z24" s="429"/>
      <c r="AA24" s="433"/>
    </row>
    <row r="25" spans="2:27" s="102" customFormat="1" ht="19.5" customHeight="1">
      <c r="B25" s="415"/>
      <c r="C25" s="102"/>
      <c r="D25" s="102" t="s">
        <v>1011</v>
      </c>
      <c r="E25" s="102"/>
      <c r="F25" s="102"/>
      <c r="G25" s="102"/>
      <c r="H25" s="102"/>
      <c r="I25" s="102"/>
      <c r="J25" s="102"/>
      <c r="K25" s="103"/>
      <c r="L25" s="103"/>
      <c r="M25" s="103"/>
      <c r="N25" s="103"/>
      <c r="O25" s="103"/>
      <c r="P25" s="102"/>
      <c r="Q25" s="102"/>
      <c r="R25" s="102"/>
      <c r="S25" s="102"/>
      <c r="T25" s="102"/>
      <c r="U25" s="102"/>
      <c r="V25" s="102"/>
      <c r="W25" s="102"/>
      <c r="X25" s="102"/>
      <c r="Y25" s="429"/>
      <c r="Z25" s="429"/>
      <c r="AA25" s="433"/>
    </row>
    <row r="26" spans="2:27" s="102" customFormat="1" ht="24.95" customHeight="1">
      <c r="B26" s="415"/>
      <c r="C26" s="102" t="s">
        <v>930</v>
      </c>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433"/>
    </row>
    <row r="27" spans="2:27" s="102" customFormat="1" ht="6.75" customHeight="1">
      <c r="B27" s="415"/>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433"/>
    </row>
    <row r="28" spans="2:27" s="102" customFormat="1" ht="23.25" customHeight="1">
      <c r="B28" s="415" t="s">
        <v>934</v>
      </c>
      <c r="C28" s="200" t="s">
        <v>804</v>
      </c>
      <c r="D28" s="206"/>
      <c r="E28" s="206"/>
      <c r="F28" s="206"/>
      <c r="G28" s="206"/>
      <c r="H28" s="225"/>
      <c r="I28" s="424"/>
      <c r="J28" s="424"/>
      <c r="K28" s="424"/>
      <c r="L28" s="424"/>
      <c r="M28" s="424"/>
      <c r="N28" s="424"/>
      <c r="O28" s="424"/>
      <c r="P28" s="424"/>
      <c r="Q28" s="424"/>
      <c r="R28" s="424"/>
      <c r="S28" s="424"/>
      <c r="T28" s="424"/>
      <c r="U28" s="424"/>
      <c r="V28" s="424"/>
      <c r="W28" s="424"/>
      <c r="X28" s="424"/>
      <c r="Y28" s="424"/>
      <c r="Z28" s="605"/>
      <c r="AA28" s="433"/>
    </row>
    <row r="29" spans="2:27" s="102" customFormat="1" ht="23.25" customHeight="1">
      <c r="B29" s="415" t="s">
        <v>934</v>
      </c>
      <c r="C29" s="200" t="s">
        <v>940</v>
      </c>
      <c r="D29" s="206"/>
      <c r="E29" s="206"/>
      <c r="F29" s="206"/>
      <c r="G29" s="206"/>
      <c r="H29" s="225"/>
      <c r="I29" s="424"/>
      <c r="J29" s="424"/>
      <c r="K29" s="424"/>
      <c r="L29" s="424"/>
      <c r="M29" s="424"/>
      <c r="N29" s="424"/>
      <c r="O29" s="424"/>
      <c r="P29" s="424"/>
      <c r="Q29" s="424"/>
      <c r="R29" s="424"/>
      <c r="S29" s="424"/>
      <c r="T29" s="424"/>
      <c r="U29" s="424"/>
      <c r="V29" s="424"/>
      <c r="W29" s="424"/>
      <c r="X29" s="424"/>
      <c r="Y29" s="424"/>
      <c r="Z29" s="605"/>
      <c r="AA29" s="433"/>
    </row>
    <row r="30" spans="2:27" s="102" customFormat="1" ht="23.25" customHeight="1">
      <c r="B30" s="415" t="s">
        <v>934</v>
      </c>
      <c r="C30" s="200" t="s">
        <v>941</v>
      </c>
      <c r="D30" s="206"/>
      <c r="E30" s="206"/>
      <c r="F30" s="206"/>
      <c r="G30" s="206"/>
      <c r="H30" s="225"/>
      <c r="I30" s="424"/>
      <c r="J30" s="424"/>
      <c r="K30" s="424"/>
      <c r="L30" s="424"/>
      <c r="M30" s="424"/>
      <c r="N30" s="424"/>
      <c r="O30" s="424"/>
      <c r="P30" s="424"/>
      <c r="Q30" s="424"/>
      <c r="R30" s="424"/>
      <c r="S30" s="424"/>
      <c r="T30" s="424"/>
      <c r="U30" s="424"/>
      <c r="V30" s="424"/>
      <c r="W30" s="424"/>
      <c r="X30" s="424"/>
      <c r="Y30" s="424"/>
      <c r="Z30" s="605"/>
      <c r="AA30" s="433"/>
    </row>
    <row r="31" spans="2:27" s="102" customFormat="1" ht="9" customHeight="1">
      <c r="B31" s="415"/>
      <c r="C31" s="103"/>
      <c r="D31" s="103"/>
      <c r="E31" s="103"/>
      <c r="F31" s="103"/>
      <c r="G31" s="103"/>
      <c r="H31" s="103"/>
      <c r="I31" s="101"/>
      <c r="J31" s="101"/>
      <c r="K31" s="101"/>
      <c r="L31" s="101"/>
      <c r="M31" s="101"/>
      <c r="N31" s="101"/>
      <c r="O31" s="101"/>
      <c r="P31" s="101"/>
      <c r="Q31" s="101"/>
      <c r="R31" s="101"/>
      <c r="S31" s="101"/>
      <c r="T31" s="101"/>
      <c r="U31" s="101"/>
      <c r="V31" s="101"/>
      <c r="W31" s="101"/>
      <c r="X31" s="101"/>
      <c r="Y31" s="101"/>
      <c r="Z31" s="101"/>
      <c r="AA31" s="433"/>
    </row>
    <row r="32" spans="2:27" s="102" customFormat="1" ht="19.5" customHeight="1">
      <c r="B32" s="415"/>
      <c r="C32" s="102" t="s">
        <v>129</v>
      </c>
      <c r="D32" s="103"/>
      <c r="E32" s="103"/>
      <c r="F32" s="103"/>
      <c r="G32" s="103"/>
      <c r="H32" s="103"/>
      <c r="I32" s="103"/>
      <c r="J32" s="103"/>
      <c r="K32" s="103"/>
      <c r="L32" s="103"/>
      <c r="M32" s="103"/>
      <c r="N32" s="103"/>
      <c r="O32" s="103"/>
      <c r="P32" s="102"/>
      <c r="Q32" s="102"/>
      <c r="R32" s="102"/>
      <c r="S32" s="102"/>
      <c r="T32" s="102"/>
      <c r="U32" s="102"/>
      <c r="V32" s="102"/>
      <c r="W32" s="102"/>
      <c r="X32" s="102"/>
      <c r="Y32" s="429" t="s">
        <v>1024</v>
      </c>
      <c r="Z32" s="429"/>
      <c r="AA32" s="433"/>
    </row>
    <row r="33" spans="1:37" s="102" customFormat="1" ht="12.75" customHeight="1">
      <c r="A33" s="102"/>
      <c r="B33" s="415"/>
      <c r="C33" s="102"/>
      <c r="D33" s="103"/>
      <c r="E33" s="103"/>
      <c r="F33" s="103"/>
      <c r="G33" s="103"/>
      <c r="H33" s="103"/>
      <c r="I33" s="103"/>
      <c r="J33" s="103"/>
      <c r="K33" s="103"/>
      <c r="L33" s="103"/>
      <c r="M33" s="103"/>
      <c r="N33" s="103"/>
      <c r="O33" s="103"/>
      <c r="P33" s="102"/>
      <c r="Q33" s="102"/>
      <c r="R33" s="102"/>
      <c r="S33" s="102"/>
      <c r="T33" s="102"/>
      <c r="U33" s="102"/>
      <c r="V33" s="102"/>
      <c r="W33" s="102"/>
      <c r="X33" s="102"/>
      <c r="Y33" s="429"/>
      <c r="Z33" s="429"/>
      <c r="AA33" s="433"/>
      <c r="AB33" s="102"/>
      <c r="AC33" s="102"/>
      <c r="AD33" s="102"/>
      <c r="AE33" s="102"/>
      <c r="AF33" s="102"/>
      <c r="AG33" s="102"/>
      <c r="AH33" s="102"/>
      <c r="AI33" s="102"/>
      <c r="AJ33" s="102"/>
      <c r="AK33" s="102"/>
    </row>
    <row r="34" spans="1:37" s="102" customFormat="1" ht="19.5" customHeight="1">
      <c r="A34" s="102"/>
      <c r="B34" s="415"/>
      <c r="C34" s="602" t="s">
        <v>1008</v>
      </c>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433"/>
      <c r="AB34" s="102"/>
      <c r="AC34" s="102"/>
      <c r="AD34" s="102"/>
      <c r="AE34" s="102"/>
      <c r="AF34" s="102"/>
      <c r="AG34" s="102"/>
      <c r="AH34" s="102"/>
      <c r="AI34" s="102"/>
      <c r="AJ34" s="102"/>
      <c r="AK34" s="102"/>
    </row>
    <row r="35" spans="1:37" s="102" customFormat="1" ht="19.5" customHeight="1">
      <c r="A35" s="102"/>
      <c r="B35" s="415"/>
      <c r="C35" s="602" t="s">
        <v>1009</v>
      </c>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433"/>
      <c r="AB35" s="102"/>
      <c r="AC35" s="102"/>
      <c r="AD35" s="102"/>
      <c r="AE35" s="102"/>
      <c r="AF35" s="102"/>
      <c r="AG35" s="102"/>
      <c r="AH35" s="102"/>
      <c r="AI35" s="102"/>
      <c r="AJ35" s="102"/>
      <c r="AK35" s="102"/>
    </row>
    <row r="36" spans="1:37" s="102" customFormat="1" ht="19.5" customHeight="1">
      <c r="A36" s="102"/>
      <c r="B36" s="415"/>
      <c r="C36" s="102" t="s">
        <v>883</v>
      </c>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433"/>
      <c r="AB36" s="102"/>
      <c r="AC36" s="102"/>
      <c r="AD36" s="102"/>
      <c r="AE36" s="102"/>
      <c r="AF36" s="102"/>
      <c r="AG36" s="102"/>
      <c r="AH36" s="102"/>
      <c r="AI36" s="102"/>
      <c r="AJ36" s="102"/>
      <c r="AK36" s="102"/>
    </row>
    <row r="37" spans="1:37" s="101" customFormat="1" ht="12.75" customHeight="1">
      <c r="A37" s="102"/>
      <c r="B37" s="415"/>
      <c r="C37" s="103"/>
      <c r="D37" s="103"/>
      <c r="E37" s="103"/>
      <c r="F37" s="103"/>
      <c r="G37" s="103"/>
      <c r="H37" s="103"/>
      <c r="I37" s="103"/>
      <c r="J37" s="103"/>
      <c r="K37" s="103"/>
      <c r="L37" s="103"/>
      <c r="M37" s="103"/>
      <c r="N37" s="103"/>
      <c r="O37" s="103"/>
      <c r="P37" s="102"/>
      <c r="Q37" s="102"/>
      <c r="R37" s="102"/>
      <c r="S37" s="102"/>
      <c r="T37" s="102"/>
      <c r="U37" s="102"/>
      <c r="V37" s="102"/>
      <c r="W37" s="102"/>
      <c r="X37" s="102"/>
      <c r="Y37" s="102"/>
      <c r="Z37" s="102"/>
      <c r="AA37" s="433"/>
      <c r="AB37" s="102"/>
      <c r="AC37" s="102"/>
      <c r="AD37" s="102"/>
      <c r="AE37" s="102"/>
      <c r="AF37" s="102"/>
      <c r="AG37" s="102"/>
      <c r="AH37" s="102"/>
      <c r="AI37" s="102"/>
      <c r="AJ37" s="102"/>
      <c r="AK37" s="102"/>
    </row>
    <row r="38" spans="1:37" s="101" customFormat="1" ht="18" customHeight="1">
      <c r="A38" s="102"/>
      <c r="B38" s="415"/>
      <c r="C38" s="102"/>
      <c r="D38" s="602" t="s">
        <v>435</v>
      </c>
      <c r="E38" s="602"/>
      <c r="F38" s="602"/>
      <c r="G38" s="602"/>
      <c r="H38" s="602"/>
      <c r="I38" s="602"/>
      <c r="J38" s="602"/>
      <c r="K38" s="602"/>
      <c r="L38" s="602"/>
      <c r="M38" s="602"/>
      <c r="N38" s="602"/>
      <c r="O38" s="602"/>
      <c r="P38" s="602"/>
      <c r="Q38" s="602"/>
      <c r="R38" s="602"/>
      <c r="S38" s="602"/>
      <c r="T38" s="602"/>
      <c r="U38" s="602"/>
      <c r="V38" s="602"/>
      <c r="W38" s="102"/>
      <c r="X38" s="102"/>
      <c r="Y38" s="429" t="s">
        <v>1024</v>
      </c>
      <c r="Z38" s="429"/>
      <c r="AA38" s="433"/>
      <c r="AB38" s="102"/>
      <c r="AC38" s="102"/>
      <c r="AD38" s="102"/>
      <c r="AE38" s="102"/>
      <c r="AF38" s="102"/>
      <c r="AG38" s="102"/>
      <c r="AH38" s="102"/>
      <c r="AI38" s="102"/>
      <c r="AJ38" s="102"/>
      <c r="AK38" s="102"/>
    </row>
    <row r="39" spans="1:37" s="101" customFormat="1" ht="37.5" customHeight="1">
      <c r="B39" s="476"/>
      <c r="D39" s="602" t="s">
        <v>672</v>
      </c>
      <c r="E39" s="602"/>
      <c r="F39" s="602"/>
      <c r="G39" s="602"/>
      <c r="H39" s="602"/>
      <c r="I39" s="602"/>
      <c r="J39" s="602"/>
      <c r="K39" s="602"/>
      <c r="L39" s="602"/>
      <c r="M39" s="602"/>
      <c r="N39" s="602"/>
      <c r="O39" s="602"/>
      <c r="P39" s="602"/>
      <c r="Q39" s="602"/>
      <c r="R39" s="602"/>
      <c r="S39" s="602"/>
      <c r="T39" s="602"/>
      <c r="U39" s="602"/>
      <c r="V39" s="602"/>
      <c r="Y39" s="429" t="s">
        <v>1024</v>
      </c>
      <c r="Z39" s="429"/>
      <c r="AA39" s="434"/>
    </row>
    <row r="40" spans="1:37" ht="19.5" customHeight="1">
      <c r="A40" s="101"/>
      <c r="B40" s="476"/>
      <c r="C40" s="101"/>
      <c r="D40" s="602" t="s">
        <v>16</v>
      </c>
      <c r="E40" s="602"/>
      <c r="F40" s="602"/>
      <c r="G40" s="602"/>
      <c r="H40" s="602"/>
      <c r="I40" s="602"/>
      <c r="J40" s="602"/>
      <c r="K40" s="602"/>
      <c r="L40" s="602"/>
      <c r="M40" s="602"/>
      <c r="N40" s="602"/>
      <c r="O40" s="602"/>
      <c r="P40" s="602"/>
      <c r="Q40" s="602"/>
      <c r="R40" s="602"/>
      <c r="S40" s="602"/>
      <c r="T40" s="602"/>
      <c r="U40" s="602"/>
      <c r="V40" s="602"/>
      <c r="W40" s="101"/>
      <c r="X40" s="101"/>
      <c r="Y40" s="429" t="s">
        <v>1024</v>
      </c>
      <c r="Z40" s="429"/>
      <c r="AA40" s="434"/>
      <c r="AB40" s="101"/>
      <c r="AC40" s="101"/>
      <c r="AD40" s="101"/>
      <c r="AE40" s="101"/>
      <c r="AF40" s="101"/>
      <c r="AG40" s="101"/>
      <c r="AH40" s="101"/>
      <c r="AI40" s="101"/>
      <c r="AJ40" s="101"/>
      <c r="AK40" s="101"/>
    </row>
    <row r="41" spans="1:37" s="102" customFormat="1" ht="19.5" customHeight="1">
      <c r="A41" s="101"/>
      <c r="B41" s="476"/>
      <c r="C41" s="101"/>
      <c r="D41" s="602" t="s">
        <v>1012</v>
      </c>
      <c r="E41" s="602"/>
      <c r="F41" s="602"/>
      <c r="G41" s="602"/>
      <c r="H41" s="602"/>
      <c r="I41" s="602"/>
      <c r="J41" s="602"/>
      <c r="K41" s="602"/>
      <c r="L41" s="602"/>
      <c r="M41" s="602"/>
      <c r="N41" s="602"/>
      <c r="O41" s="602"/>
      <c r="P41" s="602"/>
      <c r="Q41" s="602"/>
      <c r="R41" s="602"/>
      <c r="S41" s="602"/>
      <c r="T41" s="602"/>
      <c r="U41" s="602"/>
      <c r="V41" s="602"/>
      <c r="W41" s="101"/>
      <c r="X41" s="101"/>
      <c r="Y41" s="429" t="s">
        <v>1024</v>
      </c>
      <c r="Z41" s="429"/>
      <c r="AA41" s="434"/>
      <c r="AB41" s="101"/>
      <c r="AC41" s="101"/>
      <c r="AD41" s="101"/>
      <c r="AE41" s="101"/>
      <c r="AF41" s="101"/>
      <c r="AG41" s="101"/>
      <c r="AH41" s="101"/>
      <c r="AI41" s="101"/>
      <c r="AJ41" s="101"/>
      <c r="AK41" s="101"/>
    </row>
    <row r="42" spans="1:37" s="102" customFormat="1" ht="16.5" customHeight="1">
      <c r="A42" s="101"/>
      <c r="B42" s="476"/>
      <c r="C42" s="101"/>
      <c r="D42" s="602" t="s">
        <v>910</v>
      </c>
      <c r="E42" s="602"/>
      <c r="F42" s="602"/>
      <c r="G42" s="602"/>
      <c r="H42" s="602"/>
      <c r="I42" s="602"/>
      <c r="J42" s="602"/>
      <c r="K42" s="602"/>
      <c r="L42" s="602"/>
      <c r="M42" s="602"/>
      <c r="N42" s="602"/>
      <c r="O42" s="602"/>
      <c r="P42" s="602"/>
      <c r="Q42" s="602"/>
      <c r="R42" s="602"/>
      <c r="S42" s="602"/>
      <c r="T42" s="602"/>
      <c r="U42" s="602"/>
      <c r="V42" s="602"/>
      <c r="W42" s="101"/>
      <c r="X42" s="101"/>
      <c r="Y42" s="545"/>
      <c r="Z42" s="545"/>
      <c r="AA42" s="434"/>
      <c r="AB42" s="101"/>
      <c r="AC42" s="101"/>
      <c r="AD42" s="101"/>
      <c r="AE42" s="101"/>
      <c r="AF42" s="101"/>
      <c r="AG42" s="101"/>
      <c r="AH42" s="101"/>
      <c r="AI42" s="101"/>
      <c r="AJ42" s="101"/>
      <c r="AK42" s="101"/>
    </row>
    <row r="43" spans="1:37" s="102" customFormat="1" ht="8.25" customHeight="1">
      <c r="A43" s="552"/>
      <c r="B43" s="599"/>
      <c r="C43" s="565"/>
      <c r="D43" s="565"/>
      <c r="E43" s="565"/>
      <c r="F43" s="565"/>
      <c r="G43" s="565"/>
      <c r="H43" s="565"/>
      <c r="I43" s="565"/>
      <c r="J43" s="565"/>
      <c r="K43" s="565"/>
      <c r="L43" s="565"/>
      <c r="M43" s="565"/>
      <c r="N43" s="565"/>
      <c r="O43" s="565"/>
      <c r="P43" s="565"/>
      <c r="Q43" s="565"/>
      <c r="R43" s="565"/>
      <c r="S43" s="565"/>
      <c r="T43" s="565"/>
      <c r="U43" s="565"/>
      <c r="V43" s="565"/>
      <c r="W43" s="565"/>
      <c r="X43" s="565"/>
      <c r="Y43" s="565"/>
      <c r="Z43" s="565"/>
      <c r="AA43" s="610"/>
      <c r="AB43" s="552"/>
      <c r="AC43" s="552"/>
      <c r="AD43" s="552"/>
      <c r="AE43" s="552"/>
      <c r="AF43" s="552"/>
      <c r="AG43" s="552"/>
      <c r="AH43" s="552"/>
      <c r="AI43" s="552"/>
      <c r="AJ43" s="552"/>
      <c r="AK43" s="552"/>
    </row>
    <row r="44" spans="1:37" s="102" customForma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1:37" s="102" customFormat="1" ht="19.5" customHeight="1">
      <c r="A45" s="102"/>
      <c r="B45" s="102" t="s">
        <v>414</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row>
    <row r="46" spans="1:37" s="102" customFormat="1" ht="19.5" customHeight="1">
      <c r="A46" s="102"/>
      <c r="B46" s="414"/>
      <c r="C46" s="421"/>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31"/>
      <c r="AB46" s="102"/>
      <c r="AC46" s="102"/>
      <c r="AD46" s="102"/>
      <c r="AE46" s="102"/>
      <c r="AF46" s="102"/>
      <c r="AG46" s="102"/>
      <c r="AH46" s="102"/>
      <c r="AI46" s="102"/>
      <c r="AJ46" s="102"/>
      <c r="AK46" s="102"/>
    </row>
    <row r="47" spans="1:37" s="102" customFormat="1" ht="19.5" customHeight="1">
      <c r="A47" s="102"/>
      <c r="B47" s="415"/>
      <c r="C47" s="102" t="s">
        <v>390</v>
      </c>
      <c r="D47" s="103"/>
      <c r="E47" s="103"/>
      <c r="F47" s="103"/>
      <c r="G47" s="103"/>
      <c r="H47" s="103"/>
      <c r="I47" s="103"/>
      <c r="J47" s="103"/>
      <c r="K47" s="103"/>
      <c r="L47" s="103"/>
      <c r="M47" s="103"/>
      <c r="N47" s="103"/>
      <c r="O47" s="103"/>
      <c r="P47" s="102"/>
      <c r="Q47" s="102"/>
      <c r="R47" s="102"/>
      <c r="S47" s="102"/>
      <c r="T47" s="102"/>
      <c r="U47" s="102"/>
      <c r="V47" s="102"/>
      <c r="W47" s="102"/>
      <c r="X47" s="102"/>
      <c r="Y47" s="429"/>
      <c r="Z47" s="429"/>
      <c r="AA47" s="433"/>
      <c r="AB47" s="102"/>
      <c r="AC47" s="102"/>
      <c r="AD47" s="102"/>
      <c r="AE47" s="102"/>
      <c r="AF47" s="102"/>
      <c r="AG47" s="102"/>
      <c r="AH47" s="102"/>
      <c r="AI47" s="102"/>
      <c r="AJ47" s="102"/>
      <c r="AK47" s="102"/>
    </row>
    <row r="48" spans="1:37" s="102" customFormat="1" ht="19.5" customHeight="1">
      <c r="A48" s="102"/>
      <c r="B48" s="415"/>
      <c r="C48" s="102" t="s">
        <v>768</v>
      </c>
      <c r="D48" s="103"/>
      <c r="E48" s="103"/>
      <c r="F48" s="103"/>
      <c r="G48" s="103"/>
      <c r="H48" s="103"/>
      <c r="I48" s="103"/>
      <c r="J48" s="103"/>
      <c r="K48" s="103"/>
      <c r="L48" s="103"/>
      <c r="M48" s="103"/>
      <c r="N48" s="103"/>
      <c r="O48" s="103"/>
      <c r="P48" s="102"/>
      <c r="Q48" s="102"/>
      <c r="R48" s="102"/>
      <c r="S48" s="102"/>
      <c r="T48" s="102"/>
      <c r="U48" s="102"/>
      <c r="V48" s="102"/>
      <c r="W48" s="102"/>
      <c r="X48" s="102"/>
      <c r="Y48" s="429" t="s">
        <v>1024</v>
      </c>
      <c r="Z48" s="429"/>
      <c r="AA48" s="433"/>
      <c r="AB48" s="102"/>
      <c r="AC48" s="102"/>
      <c r="AD48" s="102"/>
      <c r="AE48" s="102"/>
      <c r="AF48" s="102"/>
      <c r="AG48" s="102"/>
      <c r="AH48" s="102"/>
      <c r="AI48" s="102"/>
      <c r="AJ48" s="102"/>
      <c r="AK48" s="102"/>
    </row>
    <row r="49" spans="1:37" s="102" customFormat="1" ht="19.5" customHeight="1">
      <c r="A49" s="102"/>
      <c r="B49" s="415"/>
      <c r="C49" s="102"/>
      <c r="D49" s="536" t="s">
        <v>167</v>
      </c>
      <c r="E49" s="424"/>
      <c r="F49" s="424"/>
      <c r="G49" s="424"/>
      <c r="H49" s="424"/>
      <c r="I49" s="424"/>
      <c r="J49" s="424"/>
      <c r="K49" s="424"/>
      <c r="L49" s="424"/>
      <c r="M49" s="424"/>
      <c r="N49" s="424"/>
      <c r="O49" s="424"/>
      <c r="P49" s="424"/>
      <c r="Q49" s="424"/>
      <c r="R49" s="606" t="s">
        <v>191</v>
      </c>
      <c r="S49" s="607"/>
      <c r="T49" s="607"/>
      <c r="U49" s="607"/>
      <c r="V49" s="609"/>
      <c r="W49" s="102"/>
      <c r="X49" s="102"/>
      <c r="Y49" s="102"/>
      <c r="Z49" s="102"/>
      <c r="AA49" s="433"/>
      <c r="AB49" s="102"/>
      <c r="AC49" s="102"/>
      <c r="AD49" s="102"/>
      <c r="AE49" s="102"/>
      <c r="AF49" s="102"/>
      <c r="AG49" s="102"/>
      <c r="AH49" s="102"/>
      <c r="AI49" s="102"/>
      <c r="AJ49" s="102"/>
      <c r="AK49" s="102"/>
    </row>
    <row r="50" spans="1:37" s="102" customFormat="1" ht="19.5" customHeight="1">
      <c r="A50" s="102"/>
      <c r="B50" s="415"/>
      <c r="C50" s="102"/>
      <c r="D50" s="536" t="s">
        <v>761</v>
      </c>
      <c r="E50" s="424"/>
      <c r="F50" s="424"/>
      <c r="G50" s="424"/>
      <c r="H50" s="424"/>
      <c r="I50" s="424"/>
      <c r="J50" s="424"/>
      <c r="K50" s="424"/>
      <c r="L50" s="424"/>
      <c r="M50" s="424"/>
      <c r="N50" s="424"/>
      <c r="O50" s="424"/>
      <c r="P50" s="424"/>
      <c r="Q50" s="605"/>
      <c r="R50" s="606" t="s">
        <v>191</v>
      </c>
      <c r="S50" s="607"/>
      <c r="T50" s="607"/>
      <c r="U50" s="607"/>
      <c r="V50" s="609"/>
      <c r="W50" s="102"/>
      <c r="X50" s="102"/>
      <c r="Y50" s="102"/>
      <c r="Z50" s="102"/>
      <c r="AA50" s="433"/>
      <c r="AB50" s="102"/>
      <c r="AC50" s="102"/>
      <c r="AD50" s="102"/>
      <c r="AE50" s="102"/>
      <c r="AF50" s="102"/>
      <c r="AG50" s="102"/>
      <c r="AH50" s="102"/>
      <c r="AI50" s="102"/>
      <c r="AJ50" s="102"/>
      <c r="AK50" s="102"/>
    </row>
    <row r="51" spans="1:37" s="102" customFormat="1" ht="19.5" customHeight="1">
      <c r="A51" s="102"/>
      <c r="B51" s="415"/>
      <c r="C51" s="102" t="s">
        <v>1006</v>
      </c>
      <c r="D51" s="103"/>
      <c r="E51" s="103"/>
      <c r="F51" s="103"/>
      <c r="G51" s="103"/>
      <c r="H51" s="103"/>
      <c r="I51" s="103"/>
      <c r="J51" s="103"/>
      <c r="K51" s="103"/>
      <c r="L51" s="103"/>
      <c r="M51" s="103"/>
      <c r="N51" s="103"/>
      <c r="O51" s="103"/>
      <c r="P51" s="102"/>
      <c r="Q51" s="102"/>
      <c r="R51" s="102"/>
      <c r="S51" s="102"/>
      <c r="T51" s="102"/>
      <c r="U51" s="102"/>
      <c r="V51" s="102"/>
      <c r="W51" s="102"/>
      <c r="X51" s="102"/>
      <c r="Y51" s="429" t="s">
        <v>1024</v>
      </c>
      <c r="Z51" s="429"/>
      <c r="AA51" s="433"/>
      <c r="AB51" s="102"/>
      <c r="AC51" s="102"/>
      <c r="AD51" s="102"/>
      <c r="AE51" s="102"/>
      <c r="AF51" s="102"/>
      <c r="AG51" s="102"/>
      <c r="AH51" s="102"/>
      <c r="AI51" s="102"/>
      <c r="AJ51" s="102"/>
      <c r="AK51" s="102"/>
    </row>
    <row r="52" spans="1:37" s="102" customFormat="1" ht="19.5" customHeight="1">
      <c r="A52" s="102"/>
      <c r="B52" s="415"/>
      <c r="C52" s="102" t="s">
        <v>1007</v>
      </c>
      <c r="D52" s="103"/>
      <c r="E52" s="103"/>
      <c r="F52" s="103"/>
      <c r="G52" s="103"/>
      <c r="H52" s="103"/>
      <c r="I52" s="103"/>
      <c r="J52" s="103"/>
      <c r="K52" s="103"/>
      <c r="L52" s="103"/>
      <c r="M52" s="103"/>
      <c r="N52" s="103"/>
      <c r="O52" s="103"/>
      <c r="P52" s="102"/>
      <c r="Q52" s="102"/>
      <c r="R52" s="102"/>
      <c r="S52" s="102"/>
      <c r="T52" s="102"/>
      <c r="U52" s="102"/>
      <c r="V52" s="102"/>
      <c r="W52" s="102"/>
      <c r="X52" s="102"/>
      <c r="Y52" s="429" t="s">
        <v>1024</v>
      </c>
      <c r="Z52" s="429"/>
      <c r="AA52" s="433"/>
      <c r="AB52" s="102"/>
      <c r="AC52" s="102"/>
      <c r="AD52" s="102"/>
      <c r="AE52" s="102"/>
      <c r="AF52" s="102"/>
      <c r="AG52" s="102"/>
      <c r="AH52" s="102"/>
      <c r="AI52" s="102"/>
      <c r="AJ52" s="102"/>
      <c r="AK52" s="102"/>
    </row>
    <row r="53" spans="1:37" s="102" customFormat="1" ht="23.25" customHeight="1">
      <c r="A53" s="102"/>
      <c r="B53" s="415"/>
      <c r="C53" s="102"/>
      <c r="D53" s="102" t="s">
        <v>1011</v>
      </c>
      <c r="E53" s="102"/>
      <c r="F53" s="102"/>
      <c r="G53" s="102"/>
      <c r="H53" s="102"/>
      <c r="I53" s="102"/>
      <c r="J53" s="102"/>
      <c r="K53" s="103"/>
      <c r="L53" s="103"/>
      <c r="M53" s="103"/>
      <c r="N53" s="103"/>
      <c r="O53" s="103"/>
      <c r="P53" s="102"/>
      <c r="Q53" s="102"/>
      <c r="R53" s="102"/>
      <c r="S53" s="102"/>
      <c r="T53" s="102"/>
      <c r="U53" s="102"/>
      <c r="V53" s="102"/>
      <c r="W53" s="102"/>
      <c r="X53" s="102"/>
      <c r="Y53" s="429"/>
      <c r="Z53" s="429"/>
      <c r="AA53" s="433"/>
      <c r="AB53" s="102"/>
      <c r="AC53" s="102"/>
      <c r="AD53" s="102"/>
      <c r="AE53" s="102"/>
      <c r="AF53" s="102"/>
      <c r="AG53" s="102"/>
      <c r="AH53" s="102"/>
      <c r="AI53" s="102"/>
      <c r="AJ53" s="102"/>
      <c r="AK53" s="102"/>
    </row>
    <row r="54" spans="1:37" s="102" customFormat="1" ht="23.25" customHeight="1">
      <c r="A54" s="102"/>
      <c r="B54" s="415"/>
      <c r="C54" s="102" t="s">
        <v>930</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433"/>
      <c r="AB54" s="102"/>
      <c r="AC54" s="102"/>
      <c r="AD54" s="102"/>
      <c r="AE54" s="102"/>
      <c r="AF54" s="102"/>
      <c r="AG54" s="102"/>
      <c r="AH54" s="102"/>
      <c r="AI54" s="102"/>
      <c r="AJ54" s="102"/>
      <c r="AK54" s="102"/>
    </row>
    <row r="55" spans="1:37" s="102" customFormat="1" ht="6.75" customHeight="1">
      <c r="A55" s="102"/>
      <c r="B55" s="415"/>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433"/>
      <c r="AB55" s="102"/>
      <c r="AC55" s="102"/>
      <c r="AD55" s="102"/>
      <c r="AE55" s="102"/>
      <c r="AF55" s="102"/>
      <c r="AG55" s="102"/>
      <c r="AH55" s="102"/>
      <c r="AI55" s="102"/>
      <c r="AJ55" s="102"/>
      <c r="AK55" s="102"/>
    </row>
    <row r="56" spans="1:37" s="102" customFormat="1" ht="19.5" customHeight="1">
      <c r="A56" s="102"/>
      <c r="B56" s="415" t="s">
        <v>934</v>
      </c>
      <c r="C56" s="200" t="s">
        <v>804</v>
      </c>
      <c r="D56" s="206"/>
      <c r="E56" s="206"/>
      <c r="F56" s="206"/>
      <c r="G56" s="206"/>
      <c r="H56" s="225"/>
      <c r="I56" s="424"/>
      <c r="J56" s="424"/>
      <c r="K56" s="424"/>
      <c r="L56" s="424"/>
      <c r="M56" s="424"/>
      <c r="N56" s="424"/>
      <c r="O56" s="424"/>
      <c r="P56" s="424"/>
      <c r="Q56" s="424"/>
      <c r="R56" s="424"/>
      <c r="S56" s="424"/>
      <c r="T56" s="424"/>
      <c r="U56" s="424"/>
      <c r="V56" s="424"/>
      <c r="W56" s="424"/>
      <c r="X56" s="424"/>
      <c r="Y56" s="424"/>
      <c r="Z56" s="605"/>
      <c r="AA56" s="433"/>
      <c r="AB56" s="102"/>
      <c r="AC56" s="102"/>
      <c r="AD56" s="102"/>
      <c r="AE56" s="102"/>
      <c r="AF56" s="102"/>
      <c r="AG56" s="102"/>
      <c r="AH56" s="102"/>
      <c r="AI56" s="102"/>
      <c r="AJ56" s="102"/>
      <c r="AK56" s="102"/>
    </row>
    <row r="57" spans="1:37" s="102" customFormat="1" ht="19.5" customHeight="1">
      <c r="A57" s="102"/>
      <c r="B57" s="415" t="s">
        <v>934</v>
      </c>
      <c r="C57" s="200" t="s">
        <v>940</v>
      </c>
      <c r="D57" s="206"/>
      <c r="E57" s="206"/>
      <c r="F57" s="206"/>
      <c r="G57" s="206"/>
      <c r="H57" s="225"/>
      <c r="I57" s="424"/>
      <c r="J57" s="424"/>
      <c r="K57" s="424"/>
      <c r="L57" s="424"/>
      <c r="M57" s="424"/>
      <c r="N57" s="424"/>
      <c r="O57" s="424"/>
      <c r="P57" s="424"/>
      <c r="Q57" s="424"/>
      <c r="R57" s="424"/>
      <c r="S57" s="424"/>
      <c r="T57" s="424"/>
      <c r="U57" s="424"/>
      <c r="V57" s="424"/>
      <c r="W57" s="424"/>
      <c r="X57" s="424"/>
      <c r="Y57" s="424"/>
      <c r="Z57" s="605"/>
      <c r="AA57" s="433"/>
      <c r="AB57" s="102"/>
      <c r="AC57" s="102"/>
      <c r="AD57" s="102"/>
      <c r="AE57" s="102"/>
      <c r="AF57" s="102"/>
      <c r="AG57" s="102"/>
      <c r="AH57" s="102"/>
      <c r="AI57" s="102"/>
      <c r="AJ57" s="102"/>
      <c r="AK57" s="102"/>
    </row>
    <row r="58" spans="1:37" s="102" customFormat="1" ht="19.5" customHeight="1">
      <c r="A58" s="102"/>
      <c r="B58" s="415" t="s">
        <v>934</v>
      </c>
      <c r="C58" s="200" t="s">
        <v>941</v>
      </c>
      <c r="D58" s="206"/>
      <c r="E58" s="206"/>
      <c r="F58" s="206"/>
      <c r="G58" s="206"/>
      <c r="H58" s="225"/>
      <c r="I58" s="424"/>
      <c r="J58" s="424"/>
      <c r="K58" s="424"/>
      <c r="L58" s="424"/>
      <c r="M58" s="424"/>
      <c r="N58" s="424"/>
      <c r="O58" s="424"/>
      <c r="P58" s="424"/>
      <c r="Q58" s="424"/>
      <c r="R58" s="424"/>
      <c r="S58" s="424"/>
      <c r="T58" s="424"/>
      <c r="U58" s="424"/>
      <c r="V58" s="424"/>
      <c r="W58" s="424"/>
      <c r="X58" s="424"/>
      <c r="Y58" s="424"/>
      <c r="Z58" s="605"/>
      <c r="AA58" s="433"/>
      <c r="AB58" s="102"/>
      <c r="AC58" s="102"/>
      <c r="AD58" s="102"/>
      <c r="AE58" s="102"/>
      <c r="AF58" s="102"/>
      <c r="AG58" s="102"/>
      <c r="AH58" s="102"/>
      <c r="AI58" s="102"/>
      <c r="AJ58" s="102"/>
      <c r="AK58" s="102"/>
    </row>
    <row r="59" spans="1:37" s="102" customFormat="1" ht="19.5" customHeight="1">
      <c r="A59" s="102"/>
      <c r="B59" s="415"/>
      <c r="C59" s="103"/>
      <c r="D59" s="103"/>
      <c r="E59" s="103"/>
      <c r="F59" s="103"/>
      <c r="G59" s="103"/>
      <c r="H59" s="103"/>
      <c r="I59" s="101"/>
      <c r="J59" s="101"/>
      <c r="K59" s="101"/>
      <c r="L59" s="101"/>
      <c r="M59" s="101"/>
      <c r="N59" s="101"/>
      <c r="O59" s="101"/>
      <c r="P59" s="101"/>
      <c r="Q59" s="101"/>
      <c r="R59" s="101"/>
      <c r="S59" s="101"/>
      <c r="T59" s="101"/>
      <c r="U59" s="101"/>
      <c r="V59" s="101"/>
      <c r="W59" s="101"/>
      <c r="X59" s="101"/>
      <c r="Y59" s="101"/>
      <c r="Z59" s="101"/>
      <c r="AA59" s="433"/>
      <c r="AB59" s="102"/>
      <c r="AC59" s="102"/>
      <c r="AD59" s="102"/>
      <c r="AE59" s="102"/>
      <c r="AF59" s="102"/>
      <c r="AG59" s="102"/>
      <c r="AH59" s="102"/>
      <c r="AI59" s="102"/>
      <c r="AJ59" s="102"/>
      <c r="AK59" s="102"/>
    </row>
    <row r="60" spans="1:37" s="101" customFormat="1" ht="36.75" customHeight="1">
      <c r="A60" s="102"/>
      <c r="B60" s="415"/>
      <c r="C60" s="263" t="s">
        <v>962</v>
      </c>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161"/>
      <c r="AB60" s="102"/>
      <c r="AC60" s="102"/>
      <c r="AD60" s="102"/>
      <c r="AE60" s="102"/>
      <c r="AF60" s="102"/>
      <c r="AG60" s="102"/>
      <c r="AH60" s="102"/>
      <c r="AI60" s="102"/>
      <c r="AJ60" s="102"/>
      <c r="AK60" s="102"/>
    </row>
    <row r="61" spans="1:37" s="101" customFormat="1" ht="18" customHeight="1">
      <c r="A61" s="102"/>
      <c r="B61" s="415"/>
      <c r="C61" s="103"/>
      <c r="D61" s="103"/>
      <c r="E61" s="103"/>
      <c r="F61" s="103"/>
      <c r="G61" s="103"/>
      <c r="H61" s="103"/>
      <c r="I61" s="103"/>
      <c r="J61" s="103"/>
      <c r="K61" s="103"/>
      <c r="L61" s="103"/>
      <c r="M61" s="103"/>
      <c r="N61" s="103"/>
      <c r="O61" s="103"/>
      <c r="P61" s="102"/>
      <c r="Q61" s="102"/>
      <c r="R61" s="102"/>
      <c r="S61" s="102"/>
      <c r="T61" s="102"/>
      <c r="U61" s="102"/>
      <c r="V61" s="102"/>
      <c r="W61" s="102"/>
      <c r="X61" s="102"/>
      <c r="Y61" s="102"/>
      <c r="Z61" s="102"/>
      <c r="AA61" s="433"/>
      <c r="AB61" s="102"/>
      <c r="AC61" s="102"/>
      <c r="AD61" s="102"/>
      <c r="AE61" s="102"/>
      <c r="AF61" s="102"/>
      <c r="AG61" s="102"/>
      <c r="AH61" s="102"/>
      <c r="AI61" s="102"/>
      <c r="AJ61" s="102"/>
      <c r="AK61" s="102"/>
    </row>
    <row r="62" spans="1:37" s="101" customFormat="1" ht="19.5" customHeight="1">
      <c r="A62" s="102"/>
      <c r="B62" s="415"/>
      <c r="C62" s="102"/>
      <c r="D62" s="602" t="s">
        <v>1013</v>
      </c>
      <c r="E62" s="602"/>
      <c r="F62" s="602"/>
      <c r="G62" s="602"/>
      <c r="H62" s="602"/>
      <c r="I62" s="602"/>
      <c r="J62" s="602"/>
      <c r="K62" s="602"/>
      <c r="L62" s="602"/>
      <c r="M62" s="602"/>
      <c r="N62" s="602"/>
      <c r="O62" s="602"/>
      <c r="P62" s="602"/>
      <c r="Q62" s="602"/>
      <c r="R62" s="602"/>
      <c r="S62" s="602"/>
      <c r="T62" s="602"/>
      <c r="U62" s="602"/>
      <c r="V62" s="602"/>
      <c r="W62" s="102"/>
      <c r="X62" s="102"/>
      <c r="Y62" s="429" t="s">
        <v>1024</v>
      </c>
      <c r="Z62" s="429"/>
      <c r="AA62" s="433"/>
      <c r="AB62" s="102"/>
      <c r="AC62" s="102"/>
      <c r="AD62" s="102"/>
      <c r="AE62" s="102"/>
      <c r="AF62" s="102"/>
      <c r="AG62" s="102"/>
      <c r="AH62" s="102"/>
      <c r="AI62" s="102"/>
      <c r="AJ62" s="102"/>
      <c r="AK62" s="102"/>
    </row>
    <row r="63" spans="1:37" ht="19.5" customHeight="1">
      <c r="A63" s="101"/>
      <c r="B63" s="476"/>
      <c r="C63" s="101"/>
      <c r="D63" s="602" t="s">
        <v>672</v>
      </c>
      <c r="E63" s="602"/>
      <c r="F63" s="602"/>
      <c r="G63" s="602"/>
      <c r="H63" s="602"/>
      <c r="I63" s="602"/>
      <c r="J63" s="602"/>
      <c r="K63" s="602"/>
      <c r="L63" s="602"/>
      <c r="M63" s="602"/>
      <c r="N63" s="602"/>
      <c r="O63" s="602"/>
      <c r="P63" s="602"/>
      <c r="Q63" s="602"/>
      <c r="R63" s="602"/>
      <c r="S63" s="602"/>
      <c r="T63" s="602"/>
      <c r="U63" s="602"/>
      <c r="V63" s="602"/>
      <c r="W63" s="101"/>
      <c r="X63" s="101"/>
      <c r="Y63" s="429" t="s">
        <v>1024</v>
      </c>
      <c r="Z63" s="429"/>
      <c r="AA63" s="434"/>
      <c r="AB63" s="101"/>
      <c r="AC63" s="101"/>
      <c r="AD63" s="101"/>
      <c r="AE63" s="101"/>
      <c r="AF63" s="101"/>
      <c r="AG63" s="101"/>
      <c r="AH63" s="101"/>
      <c r="AI63" s="101"/>
      <c r="AJ63" s="101"/>
      <c r="AK63" s="101"/>
    </row>
    <row r="64" spans="1:37" ht="19.5" customHeight="1">
      <c r="A64" s="101"/>
      <c r="B64" s="476"/>
      <c r="C64" s="101"/>
      <c r="D64" s="602" t="s">
        <v>16</v>
      </c>
      <c r="E64" s="602"/>
      <c r="F64" s="602"/>
      <c r="G64" s="602"/>
      <c r="H64" s="602"/>
      <c r="I64" s="602"/>
      <c r="J64" s="602"/>
      <c r="K64" s="602"/>
      <c r="L64" s="602"/>
      <c r="M64" s="602"/>
      <c r="N64" s="602"/>
      <c r="O64" s="602"/>
      <c r="P64" s="602"/>
      <c r="Q64" s="602"/>
      <c r="R64" s="602"/>
      <c r="S64" s="602"/>
      <c r="T64" s="602"/>
      <c r="U64" s="602"/>
      <c r="V64" s="602"/>
      <c r="W64" s="101"/>
      <c r="X64" s="101"/>
      <c r="Y64" s="429" t="s">
        <v>1024</v>
      </c>
      <c r="Z64" s="429"/>
      <c r="AA64" s="434"/>
      <c r="AB64" s="101"/>
      <c r="AC64" s="101"/>
      <c r="AD64" s="101"/>
      <c r="AE64" s="101"/>
      <c r="AF64" s="101"/>
      <c r="AG64" s="101"/>
      <c r="AH64" s="101"/>
      <c r="AI64" s="101"/>
      <c r="AJ64" s="101"/>
      <c r="AK64" s="101"/>
    </row>
    <row r="65" spans="1:37" ht="19.5" customHeight="1">
      <c r="A65" s="101"/>
      <c r="B65" s="476"/>
      <c r="C65" s="101"/>
      <c r="D65" s="602" t="s">
        <v>1012</v>
      </c>
      <c r="E65" s="602"/>
      <c r="F65" s="602"/>
      <c r="G65" s="602"/>
      <c r="H65" s="602"/>
      <c r="I65" s="602"/>
      <c r="J65" s="602"/>
      <c r="K65" s="602"/>
      <c r="L65" s="602"/>
      <c r="M65" s="602"/>
      <c r="N65" s="602"/>
      <c r="O65" s="602"/>
      <c r="P65" s="602"/>
      <c r="Q65" s="602"/>
      <c r="R65" s="602"/>
      <c r="S65" s="602"/>
      <c r="T65" s="602"/>
      <c r="U65" s="602"/>
      <c r="V65" s="602"/>
      <c r="W65" s="101"/>
      <c r="X65" s="101"/>
      <c r="Y65" s="429" t="s">
        <v>1024</v>
      </c>
      <c r="Z65" s="429"/>
      <c r="AA65" s="434"/>
      <c r="AB65" s="101"/>
      <c r="AC65" s="101"/>
      <c r="AD65" s="101"/>
      <c r="AE65" s="101"/>
      <c r="AF65" s="101"/>
      <c r="AG65" s="101"/>
      <c r="AH65" s="101"/>
      <c r="AI65" s="101"/>
      <c r="AJ65" s="101"/>
      <c r="AK65" s="101"/>
    </row>
    <row r="66" spans="1:37" s="101" customFormat="1">
      <c r="B66" s="476"/>
      <c r="D66" s="602" t="s">
        <v>910</v>
      </c>
      <c r="E66" s="602"/>
      <c r="F66" s="602"/>
      <c r="G66" s="602"/>
      <c r="H66" s="602"/>
      <c r="I66" s="602"/>
      <c r="J66" s="602"/>
      <c r="K66" s="602"/>
      <c r="L66" s="602"/>
      <c r="M66" s="602"/>
      <c r="N66" s="602"/>
      <c r="O66" s="602"/>
      <c r="P66" s="602"/>
      <c r="Q66" s="602"/>
      <c r="R66" s="602"/>
      <c r="S66" s="602"/>
      <c r="T66" s="602"/>
      <c r="U66" s="602"/>
      <c r="V66" s="602"/>
      <c r="Y66" s="545"/>
      <c r="Z66" s="545"/>
      <c r="AA66" s="434"/>
    </row>
    <row r="67" spans="1:37" s="101" customFormat="1">
      <c r="A67" s="552"/>
      <c r="B67" s="599"/>
      <c r="C67" s="565"/>
      <c r="D67" s="565"/>
      <c r="E67" s="565"/>
      <c r="F67" s="565"/>
      <c r="G67" s="565"/>
      <c r="H67" s="565"/>
      <c r="I67" s="565"/>
      <c r="J67" s="565"/>
      <c r="K67" s="565"/>
      <c r="L67" s="565"/>
      <c r="M67" s="565"/>
      <c r="N67" s="565"/>
      <c r="O67" s="565"/>
      <c r="P67" s="565"/>
      <c r="Q67" s="565"/>
      <c r="R67" s="565"/>
      <c r="S67" s="565"/>
      <c r="T67" s="565"/>
      <c r="U67" s="565"/>
      <c r="V67" s="565"/>
      <c r="W67" s="565"/>
      <c r="X67" s="565"/>
      <c r="Y67" s="565"/>
      <c r="Z67" s="565"/>
      <c r="AA67" s="610"/>
      <c r="AB67" s="552"/>
      <c r="AC67" s="552"/>
      <c r="AD67" s="552"/>
      <c r="AE67" s="552"/>
      <c r="AF67" s="552"/>
      <c r="AG67" s="552"/>
      <c r="AH67" s="552"/>
      <c r="AI67" s="552"/>
      <c r="AJ67" s="552"/>
      <c r="AK67" s="552"/>
    </row>
    <row r="68" spans="1:37" s="101" customFormat="1">
      <c r="A68" s="552"/>
      <c r="B68" s="277"/>
      <c r="C68" s="552"/>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52"/>
      <c r="AI68" s="552"/>
      <c r="AJ68" s="552"/>
      <c r="AK68" s="552"/>
    </row>
    <row r="69" spans="1:37" ht="36.950000000000003" customHeight="1">
      <c r="B69" s="600" t="s">
        <v>506</v>
      </c>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row>
    <row r="70" spans="1:37">
      <c r="A70" s="101"/>
      <c r="B70" s="600" t="s">
        <v>1004</v>
      </c>
      <c r="C70" s="600"/>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101"/>
      <c r="AC70" s="101"/>
      <c r="AD70" s="101"/>
      <c r="AE70" s="101"/>
      <c r="AF70" s="101"/>
      <c r="AG70" s="101"/>
      <c r="AH70" s="101"/>
      <c r="AI70" s="101"/>
      <c r="AJ70" s="101"/>
      <c r="AK70" s="101"/>
    </row>
    <row r="71" spans="1:37" ht="13.5" customHeight="1">
      <c r="A71" s="101"/>
      <c r="B71" s="600" t="s">
        <v>1005</v>
      </c>
      <c r="C71" s="600"/>
      <c r="D71" s="600"/>
      <c r="E71" s="600"/>
      <c r="F71" s="600"/>
      <c r="G71" s="600"/>
      <c r="H71" s="600"/>
      <c r="I71" s="600"/>
      <c r="J71" s="600"/>
      <c r="K71" s="600"/>
      <c r="L71" s="600"/>
      <c r="M71" s="600"/>
      <c r="N71" s="600"/>
      <c r="O71" s="600"/>
      <c r="P71" s="600"/>
      <c r="Q71" s="600"/>
      <c r="R71" s="600"/>
      <c r="S71" s="600"/>
      <c r="T71" s="600"/>
      <c r="U71" s="600"/>
      <c r="V71" s="600"/>
      <c r="W71" s="600"/>
      <c r="X71" s="600"/>
      <c r="Y71" s="600"/>
      <c r="Z71" s="600"/>
      <c r="AA71" s="600"/>
      <c r="AB71" s="101"/>
      <c r="AC71" s="101"/>
      <c r="AD71" s="101"/>
      <c r="AE71" s="101"/>
      <c r="AF71" s="101"/>
      <c r="AG71" s="101"/>
      <c r="AH71" s="101"/>
      <c r="AI71" s="101"/>
      <c r="AJ71" s="101"/>
      <c r="AK71" s="101"/>
    </row>
    <row r="72" spans="1:37">
      <c r="A72" s="101"/>
      <c r="B72" s="600" t="s">
        <v>848</v>
      </c>
      <c r="C72" s="600"/>
      <c r="D72" s="600"/>
      <c r="E72" s="600"/>
      <c r="F72" s="600"/>
      <c r="G72" s="600"/>
      <c r="H72" s="600"/>
      <c r="I72" s="600"/>
      <c r="J72" s="600"/>
      <c r="K72" s="600"/>
      <c r="L72" s="600"/>
      <c r="M72" s="600"/>
      <c r="N72" s="600"/>
      <c r="O72" s="600"/>
      <c r="P72" s="600"/>
      <c r="Q72" s="600"/>
      <c r="R72" s="600"/>
      <c r="S72" s="600"/>
      <c r="T72" s="600"/>
      <c r="U72" s="600"/>
      <c r="V72" s="600"/>
      <c r="W72" s="600"/>
      <c r="X72" s="600"/>
      <c r="Y72" s="600"/>
      <c r="Z72" s="600"/>
      <c r="AA72" s="600"/>
      <c r="AB72" s="101"/>
      <c r="AC72" s="101"/>
      <c r="AD72" s="101"/>
      <c r="AE72" s="101"/>
      <c r="AF72" s="101"/>
      <c r="AG72" s="101"/>
      <c r="AH72" s="101"/>
      <c r="AI72" s="101"/>
      <c r="AJ72" s="101"/>
      <c r="AK72" s="101"/>
    </row>
    <row r="73" spans="1:37">
      <c r="B73" s="600" t="s">
        <v>652</v>
      </c>
      <c r="C73" s="600"/>
      <c r="D73" s="600"/>
      <c r="E73" s="600"/>
      <c r="F73" s="600"/>
      <c r="G73" s="600"/>
      <c r="H73" s="600"/>
      <c r="I73" s="600"/>
      <c r="J73" s="600"/>
      <c r="K73" s="600"/>
      <c r="L73" s="600"/>
      <c r="M73" s="600"/>
      <c r="N73" s="600"/>
      <c r="O73" s="600"/>
      <c r="P73" s="600"/>
      <c r="Q73" s="600"/>
      <c r="R73" s="600"/>
      <c r="S73" s="600"/>
      <c r="T73" s="600"/>
      <c r="U73" s="600"/>
      <c r="V73" s="600"/>
      <c r="W73" s="600"/>
      <c r="X73" s="600"/>
      <c r="Y73" s="600"/>
      <c r="Z73" s="600"/>
      <c r="AA73" s="600"/>
      <c r="AB73" s="612"/>
    </row>
    <row r="74" spans="1:37">
      <c r="B74" s="600" t="s">
        <v>983</v>
      </c>
      <c r="C74" s="600"/>
      <c r="D74" s="600"/>
      <c r="E74" s="600"/>
      <c r="F74" s="600"/>
      <c r="G74" s="600"/>
      <c r="H74" s="600"/>
      <c r="I74" s="600"/>
      <c r="J74" s="600"/>
      <c r="K74" s="600"/>
      <c r="L74" s="600"/>
      <c r="M74" s="600"/>
      <c r="N74" s="600"/>
      <c r="O74" s="600"/>
      <c r="P74" s="600"/>
      <c r="Q74" s="600"/>
      <c r="R74" s="600"/>
      <c r="S74" s="600"/>
      <c r="T74" s="600"/>
      <c r="U74" s="600"/>
      <c r="V74" s="600"/>
      <c r="W74" s="600"/>
      <c r="X74" s="600"/>
      <c r="Y74" s="600"/>
      <c r="Z74" s="600"/>
      <c r="AA74" s="611"/>
      <c r="AB74" s="612"/>
    </row>
    <row r="75" spans="1:37">
      <c r="B75" s="601"/>
      <c r="D75" s="603"/>
    </row>
    <row r="76" spans="1:37">
      <c r="B76" s="601"/>
      <c r="D76" s="603"/>
    </row>
    <row r="77" spans="1:37">
      <c r="B77" s="601"/>
      <c r="D77" s="603"/>
    </row>
    <row r="78" spans="1:37">
      <c r="B78" s="601"/>
      <c r="D78" s="603"/>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16"/>
  <pageMargins left="0.70866141732283472" right="0.70866141732283472" top="0.74803149606299213" bottom="0.74803149606299213" header="0.31496062992125984" footer="0.31496062992125984"/>
  <pageSetup paperSize="9" scale="99" fitToWidth="1" fitToHeight="0" orientation="portrait" usePrinterDefaults="1" r:id="rId1"/>
  <headerFooter>
    <oddHeader>&amp;R&amp;A</oddHeader>
  </headerFooter>
  <rowBreaks count="1" manualBreakCount="1">
    <brk id="44"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AE70"/>
  <sheetViews>
    <sheetView view="pageBreakPreview" zoomScaleSheetLayoutView="100" workbookViewId="0">
      <selection activeCell="B1" sqref="B1"/>
    </sheetView>
  </sheetViews>
  <sheetFormatPr defaultColWidth="3.5" defaultRowHeight="13.5"/>
  <cols>
    <col min="1" max="1" width="1.25" style="99" customWidth="1"/>
    <col min="2" max="2" width="4.33203125" style="277" customWidth="1"/>
    <col min="3" max="30" width="4.33203125" style="99" customWidth="1"/>
    <col min="31" max="31" width="1.25" style="99" customWidth="1"/>
    <col min="32" max="16384" width="3.5" style="99"/>
  </cols>
  <sheetData>
    <row r="1" spans="2:30" s="102" customFormat="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row>
    <row r="2" spans="2:30" s="102" customFormat="1">
      <c r="B2" s="102" t="s">
        <v>996</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3" spans="2:30" s="102" customFormat="1">
      <c r="B3" s="102"/>
      <c r="C3" s="102"/>
      <c r="D3" s="102"/>
      <c r="E3" s="102"/>
      <c r="F3" s="102"/>
      <c r="G3" s="102"/>
      <c r="H3" s="102"/>
      <c r="I3" s="102"/>
      <c r="J3" s="102"/>
      <c r="K3" s="102"/>
      <c r="L3" s="102"/>
      <c r="M3" s="102"/>
      <c r="N3" s="102"/>
      <c r="O3" s="102"/>
      <c r="P3" s="102"/>
      <c r="Q3" s="102"/>
      <c r="R3" s="102"/>
      <c r="S3" s="102"/>
      <c r="T3" s="102"/>
      <c r="U3" s="224" t="s">
        <v>60</v>
      </c>
      <c r="V3" s="103"/>
      <c r="W3" s="103"/>
      <c r="X3" s="224" t="s">
        <v>2</v>
      </c>
      <c r="Y3" s="103"/>
      <c r="Z3" s="103"/>
      <c r="AA3" s="224" t="s">
        <v>403</v>
      </c>
      <c r="AB3" s="103"/>
      <c r="AC3" s="103"/>
      <c r="AD3" s="224" t="s">
        <v>421</v>
      </c>
    </row>
    <row r="4" spans="2:30" s="102" customFormat="1">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224"/>
    </row>
    <row r="5" spans="2:30" s="102" customFormat="1">
      <c r="B5" s="103" t="s">
        <v>623</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row>
    <row r="6" spans="2:30" s="102" customFormat="1" ht="27" customHeight="1">
      <c r="B6" s="558" t="s">
        <v>468</v>
      </c>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row>
    <row r="7" spans="2:30" s="102" customFormat="1">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row>
    <row r="8" spans="2:30" s="102" customFormat="1" ht="23.25" customHeight="1">
      <c r="B8" s="553" t="s">
        <v>175</v>
      </c>
      <c r="C8" s="553"/>
      <c r="D8" s="553"/>
      <c r="E8" s="553"/>
      <c r="F8" s="218"/>
      <c r="G8" s="574"/>
      <c r="H8" s="508"/>
      <c r="I8" s="508"/>
      <c r="J8" s="508"/>
      <c r="K8" s="508"/>
      <c r="L8" s="508"/>
      <c r="M8" s="508"/>
      <c r="N8" s="508"/>
      <c r="O8" s="508"/>
      <c r="P8" s="508"/>
      <c r="Q8" s="508"/>
      <c r="R8" s="508"/>
      <c r="S8" s="508"/>
      <c r="T8" s="508"/>
      <c r="U8" s="508"/>
      <c r="V8" s="508"/>
      <c r="W8" s="508"/>
      <c r="X8" s="508"/>
      <c r="Y8" s="508"/>
      <c r="Z8" s="508"/>
      <c r="AA8" s="508"/>
      <c r="AB8" s="508"/>
      <c r="AC8" s="508"/>
      <c r="AD8" s="513"/>
    </row>
    <row r="9" spans="2:30" ht="23.25" customHeight="1">
      <c r="B9" s="218" t="s">
        <v>57</v>
      </c>
      <c r="C9" s="220"/>
      <c r="D9" s="220"/>
      <c r="E9" s="220"/>
      <c r="F9" s="220"/>
      <c r="G9" s="200" t="s">
        <v>7</v>
      </c>
      <c r="H9" s="424" t="s">
        <v>237</v>
      </c>
      <c r="I9" s="424"/>
      <c r="J9" s="424"/>
      <c r="K9" s="424"/>
      <c r="L9" s="206" t="s">
        <v>7</v>
      </c>
      <c r="M9" s="424" t="s">
        <v>306</v>
      </c>
      <c r="N9" s="424"/>
      <c r="O9" s="424"/>
      <c r="P9" s="424"/>
      <c r="Q9" s="206" t="s">
        <v>7</v>
      </c>
      <c r="R9" s="424" t="s">
        <v>439</v>
      </c>
      <c r="S9" s="501"/>
      <c r="T9" s="501"/>
      <c r="U9" s="501"/>
      <c r="V9" s="501"/>
      <c r="W9" s="501"/>
      <c r="X9" s="501"/>
      <c r="Y9" s="501"/>
      <c r="Z9" s="501"/>
      <c r="AA9" s="501"/>
      <c r="AB9" s="501"/>
      <c r="AC9" s="501"/>
      <c r="AD9" s="588"/>
    </row>
    <row r="10" spans="2:30" ht="23.25" customHeight="1">
      <c r="B10" s="414" t="s">
        <v>624</v>
      </c>
      <c r="C10" s="421"/>
      <c r="D10" s="421"/>
      <c r="E10" s="421"/>
      <c r="F10" s="431"/>
      <c r="G10" s="146" t="s">
        <v>7</v>
      </c>
      <c r="H10" s="287" t="s">
        <v>634</v>
      </c>
      <c r="I10" s="474"/>
      <c r="J10" s="474"/>
      <c r="K10" s="474"/>
      <c r="L10" s="474"/>
      <c r="M10" s="474"/>
      <c r="N10" s="474"/>
      <c r="O10" s="474"/>
      <c r="P10" s="474"/>
      <c r="Q10" s="474"/>
      <c r="R10" s="474"/>
      <c r="S10" s="498"/>
      <c r="T10" s="498"/>
      <c r="U10" s="498"/>
      <c r="V10" s="498"/>
      <c r="W10" s="498"/>
      <c r="X10" s="498"/>
      <c r="Y10" s="498"/>
      <c r="Z10" s="498"/>
      <c r="AA10" s="498"/>
      <c r="AB10" s="498"/>
      <c r="AC10" s="498"/>
      <c r="AD10" s="517"/>
    </row>
    <row r="11" spans="2:30" ht="23.25" customHeight="1">
      <c r="B11" s="415"/>
      <c r="C11" s="287"/>
      <c r="D11" s="287"/>
      <c r="E11" s="287"/>
      <c r="F11" s="433"/>
      <c r="G11" s="146" t="s">
        <v>7</v>
      </c>
      <c r="H11" s="287" t="s">
        <v>637</v>
      </c>
      <c r="I11" s="474"/>
      <c r="J11" s="474"/>
      <c r="K11" s="474"/>
      <c r="L11" s="474"/>
      <c r="M11" s="474"/>
      <c r="N11" s="474"/>
      <c r="O11" s="474"/>
      <c r="P11" s="474"/>
      <c r="Q11" s="474"/>
      <c r="R11" s="474"/>
      <c r="S11" s="498"/>
      <c r="T11" s="498"/>
      <c r="U11" s="498"/>
      <c r="V11" s="498"/>
      <c r="W11" s="498"/>
      <c r="X11" s="498"/>
      <c r="Y11" s="498"/>
      <c r="Z11" s="498"/>
      <c r="AA11" s="498"/>
      <c r="AB11" s="498"/>
      <c r="AC11" s="498"/>
      <c r="AD11" s="517"/>
    </row>
    <row r="12" spans="2:30" ht="23.25" customHeight="1">
      <c r="B12" s="419"/>
      <c r="C12" s="418"/>
      <c r="D12" s="418"/>
      <c r="E12" s="418"/>
      <c r="F12" s="432"/>
      <c r="G12" s="146" t="s">
        <v>7</v>
      </c>
      <c r="H12" s="287" t="s">
        <v>30</v>
      </c>
      <c r="I12" s="474"/>
      <c r="J12" s="474"/>
      <c r="K12" s="474"/>
      <c r="L12" s="474"/>
      <c r="M12" s="474"/>
      <c r="N12" s="474"/>
      <c r="O12" s="474"/>
      <c r="P12" s="474"/>
      <c r="Q12" s="474"/>
      <c r="R12" s="474"/>
      <c r="S12" s="498"/>
      <c r="T12" s="498"/>
      <c r="U12" s="498"/>
      <c r="V12" s="498"/>
      <c r="W12" s="498"/>
      <c r="X12" s="498"/>
      <c r="Y12" s="498"/>
      <c r="Z12" s="498"/>
      <c r="AA12" s="498"/>
      <c r="AB12" s="498"/>
      <c r="AC12" s="498"/>
      <c r="AD12" s="517"/>
    </row>
    <row r="13" spans="2:30" ht="23.25" customHeight="1">
      <c r="B13" s="414" t="s">
        <v>302</v>
      </c>
      <c r="C13" s="421"/>
      <c r="D13" s="421"/>
      <c r="E13" s="421"/>
      <c r="F13" s="431"/>
      <c r="G13" s="202" t="s">
        <v>7</v>
      </c>
      <c r="H13" s="421" t="s">
        <v>639</v>
      </c>
      <c r="I13" s="481"/>
      <c r="J13" s="481"/>
      <c r="K13" s="481"/>
      <c r="L13" s="481"/>
      <c r="M13" s="481"/>
      <c r="N13" s="481"/>
      <c r="O13" s="481"/>
      <c r="P13" s="481"/>
      <c r="Q13" s="481"/>
      <c r="R13" s="481"/>
      <c r="S13" s="208" t="s">
        <v>7</v>
      </c>
      <c r="T13" s="421" t="s">
        <v>649</v>
      </c>
      <c r="U13" s="423"/>
      <c r="V13" s="423"/>
      <c r="W13" s="423"/>
      <c r="X13" s="423"/>
      <c r="Y13" s="423"/>
      <c r="Z13" s="423"/>
      <c r="AA13" s="423"/>
      <c r="AB13" s="423"/>
      <c r="AC13" s="423"/>
      <c r="AD13" s="516"/>
    </row>
    <row r="14" spans="2:30" ht="23.25" customHeight="1">
      <c r="B14" s="419"/>
      <c r="C14" s="418"/>
      <c r="D14" s="418"/>
      <c r="E14" s="418"/>
      <c r="F14" s="432"/>
      <c r="G14" s="203" t="s">
        <v>7</v>
      </c>
      <c r="H14" s="418" t="s">
        <v>201</v>
      </c>
      <c r="I14" s="544"/>
      <c r="J14" s="544"/>
      <c r="K14" s="544"/>
      <c r="L14" s="544"/>
      <c r="M14" s="544"/>
      <c r="N14" s="544"/>
      <c r="O14" s="544"/>
      <c r="P14" s="544"/>
      <c r="Q14" s="544"/>
      <c r="R14" s="544"/>
      <c r="S14" s="581"/>
      <c r="T14" s="581"/>
      <c r="U14" s="581"/>
      <c r="V14" s="581"/>
      <c r="W14" s="581"/>
      <c r="X14" s="581"/>
      <c r="Y14" s="581"/>
      <c r="Z14" s="581"/>
      <c r="AA14" s="581"/>
      <c r="AB14" s="581"/>
      <c r="AC14" s="581"/>
      <c r="AD14" s="592"/>
    </row>
    <row r="15" spans="2:30" s="287" customFormat="1">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row>
    <row r="16" spans="2:30" s="287" customFormat="1">
      <c r="B16" s="287" t="s">
        <v>422</v>
      </c>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row>
    <row r="17" spans="2:30" s="287" customFormat="1">
      <c r="B17" s="287" t="s">
        <v>496</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474"/>
      <c r="AD17" s="474"/>
    </row>
    <row r="18" spans="2:30" s="287" customFormat="1" ht="6" customHeight="1">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row>
    <row r="19" spans="2:30" s="287" customFormat="1" ht="4.5" customHeight="1">
      <c r="B19" s="230" t="s">
        <v>573</v>
      </c>
      <c r="C19" s="178"/>
      <c r="D19" s="178"/>
      <c r="E19" s="178"/>
      <c r="F19" s="239"/>
      <c r="G19" s="414"/>
      <c r="H19" s="421"/>
      <c r="I19" s="421"/>
      <c r="J19" s="421"/>
      <c r="K19" s="421"/>
      <c r="L19" s="421"/>
      <c r="M19" s="421"/>
      <c r="N19" s="421"/>
      <c r="O19" s="421"/>
      <c r="P19" s="421"/>
      <c r="Q19" s="421"/>
      <c r="R19" s="421"/>
      <c r="S19" s="421"/>
      <c r="T19" s="421"/>
      <c r="U19" s="421"/>
      <c r="V19" s="421"/>
      <c r="W19" s="421"/>
      <c r="X19" s="421"/>
      <c r="Y19" s="421"/>
      <c r="Z19" s="414"/>
      <c r="AA19" s="421"/>
      <c r="AB19" s="421"/>
      <c r="AC19" s="481"/>
      <c r="AD19" s="550"/>
    </row>
    <row r="20" spans="2:30" s="287" customFormat="1" ht="13.5" customHeight="1">
      <c r="B20" s="613"/>
      <c r="C20" s="614"/>
      <c r="D20" s="614"/>
      <c r="E20" s="614"/>
      <c r="F20" s="621"/>
      <c r="G20" s="415"/>
      <c r="H20" s="287" t="s">
        <v>581</v>
      </c>
      <c r="I20" s="287"/>
      <c r="J20" s="287"/>
      <c r="K20" s="287"/>
      <c r="L20" s="287"/>
      <c r="M20" s="287"/>
      <c r="N20" s="287"/>
      <c r="O20" s="287"/>
      <c r="P20" s="287"/>
      <c r="Q20" s="287"/>
      <c r="R20" s="287"/>
      <c r="S20" s="287"/>
      <c r="T20" s="287"/>
      <c r="U20" s="287"/>
      <c r="V20" s="287"/>
      <c r="W20" s="287"/>
      <c r="X20" s="287"/>
      <c r="Y20" s="287"/>
      <c r="Z20" s="415"/>
      <c r="AA20" s="473" t="s">
        <v>440</v>
      </c>
      <c r="AB20" s="473" t="s">
        <v>70</v>
      </c>
      <c r="AC20" s="473" t="s">
        <v>441</v>
      </c>
      <c r="AD20" s="635"/>
    </row>
    <row r="21" spans="2:30" s="287" customFormat="1" ht="15.75" customHeight="1">
      <c r="B21" s="613"/>
      <c r="C21" s="614"/>
      <c r="D21" s="614"/>
      <c r="E21" s="614"/>
      <c r="F21" s="621"/>
      <c r="G21" s="415"/>
      <c r="H21" s="287"/>
      <c r="I21" s="413" t="s">
        <v>181</v>
      </c>
      <c r="J21" s="627" t="s">
        <v>644</v>
      </c>
      <c r="K21" s="628"/>
      <c r="L21" s="628"/>
      <c r="M21" s="628"/>
      <c r="N21" s="628"/>
      <c r="O21" s="628"/>
      <c r="P21" s="628"/>
      <c r="Q21" s="628"/>
      <c r="R21" s="628"/>
      <c r="S21" s="628"/>
      <c r="T21" s="628"/>
      <c r="U21" s="200"/>
      <c r="V21" s="206"/>
      <c r="W21" s="430" t="s">
        <v>191</v>
      </c>
      <c r="X21" s="287"/>
      <c r="Y21" s="287"/>
      <c r="Z21" s="415"/>
      <c r="AA21" s="522"/>
      <c r="AB21" s="146"/>
      <c r="AC21" s="522"/>
      <c r="AD21" s="434"/>
    </row>
    <row r="22" spans="2:30" s="102" customFormat="1" ht="15.75" customHeight="1">
      <c r="B22" s="613"/>
      <c r="C22" s="614"/>
      <c r="D22" s="614"/>
      <c r="E22" s="614"/>
      <c r="F22" s="621"/>
      <c r="G22" s="415"/>
      <c r="H22" s="287"/>
      <c r="I22" s="626" t="s">
        <v>103</v>
      </c>
      <c r="J22" s="500" t="s">
        <v>461</v>
      </c>
      <c r="K22" s="418"/>
      <c r="L22" s="418"/>
      <c r="M22" s="418"/>
      <c r="N22" s="418"/>
      <c r="O22" s="418"/>
      <c r="P22" s="418"/>
      <c r="Q22" s="418"/>
      <c r="R22" s="418"/>
      <c r="S22" s="418"/>
      <c r="T22" s="418"/>
      <c r="U22" s="203"/>
      <c r="V22" s="209"/>
      <c r="W22" s="432" t="s">
        <v>191</v>
      </c>
      <c r="X22" s="287"/>
      <c r="Y22" s="631"/>
      <c r="Z22" s="416"/>
      <c r="AA22" s="146" t="s">
        <v>7</v>
      </c>
      <c r="AB22" s="146" t="s">
        <v>70</v>
      </c>
      <c r="AC22" s="146" t="s">
        <v>7</v>
      </c>
      <c r="AD22" s="434"/>
    </row>
    <row r="23" spans="2:30" s="102" customFormat="1">
      <c r="B23" s="613"/>
      <c r="C23" s="614"/>
      <c r="D23" s="614"/>
      <c r="E23" s="614"/>
      <c r="F23" s="621"/>
      <c r="G23" s="415"/>
      <c r="H23" s="287" t="s">
        <v>640</v>
      </c>
      <c r="I23" s="287"/>
      <c r="J23" s="287"/>
      <c r="K23" s="287"/>
      <c r="L23" s="287"/>
      <c r="M23" s="287"/>
      <c r="N23" s="287"/>
      <c r="O23" s="287"/>
      <c r="P23" s="287"/>
      <c r="Q23" s="287"/>
      <c r="R23" s="287"/>
      <c r="S23" s="287"/>
      <c r="T23" s="287"/>
      <c r="U23" s="146"/>
      <c r="V23" s="146"/>
      <c r="W23" s="287"/>
      <c r="X23" s="287"/>
      <c r="Y23" s="287"/>
      <c r="Z23" s="415"/>
      <c r="AA23" s="287"/>
      <c r="AB23" s="287"/>
      <c r="AC23" s="474"/>
      <c r="AD23" s="434"/>
    </row>
    <row r="24" spans="2:30" s="102" customFormat="1">
      <c r="B24" s="613"/>
      <c r="C24" s="614"/>
      <c r="D24" s="614"/>
      <c r="E24" s="614"/>
      <c r="F24" s="621"/>
      <c r="G24" s="415"/>
      <c r="H24" s="287" t="s">
        <v>642</v>
      </c>
      <c r="I24" s="287"/>
      <c r="J24" s="287"/>
      <c r="K24" s="287"/>
      <c r="L24" s="287"/>
      <c r="M24" s="287"/>
      <c r="N24" s="287"/>
      <c r="O24" s="287"/>
      <c r="P24" s="287"/>
      <c r="Q24" s="287"/>
      <c r="R24" s="287"/>
      <c r="S24" s="287"/>
      <c r="T24" s="631"/>
      <c r="U24" s="634"/>
      <c r="V24" s="146"/>
      <c r="W24" s="287"/>
      <c r="X24" s="287"/>
      <c r="Y24" s="287"/>
      <c r="Z24" s="415"/>
      <c r="AA24" s="287"/>
      <c r="AB24" s="287"/>
      <c r="AC24" s="474"/>
      <c r="AD24" s="434"/>
    </row>
    <row r="25" spans="2:30" s="102" customFormat="1" ht="29.25" customHeight="1">
      <c r="B25" s="613"/>
      <c r="C25" s="614"/>
      <c r="D25" s="614"/>
      <c r="E25" s="614"/>
      <c r="F25" s="621"/>
      <c r="G25" s="415"/>
      <c r="H25" s="287"/>
      <c r="I25" s="413" t="s">
        <v>250</v>
      </c>
      <c r="J25" s="628" t="s">
        <v>645</v>
      </c>
      <c r="K25" s="628"/>
      <c r="L25" s="628"/>
      <c r="M25" s="628"/>
      <c r="N25" s="628"/>
      <c r="O25" s="628"/>
      <c r="P25" s="628"/>
      <c r="Q25" s="628"/>
      <c r="R25" s="628"/>
      <c r="S25" s="628"/>
      <c r="T25" s="628"/>
      <c r="U25" s="200"/>
      <c r="V25" s="206"/>
      <c r="W25" s="430" t="s">
        <v>191</v>
      </c>
      <c r="X25" s="287"/>
      <c r="Y25" s="631"/>
      <c r="Z25" s="416"/>
      <c r="AA25" s="146" t="s">
        <v>7</v>
      </c>
      <c r="AB25" s="146" t="s">
        <v>70</v>
      </c>
      <c r="AC25" s="146" t="s">
        <v>7</v>
      </c>
      <c r="AD25" s="434"/>
    </row>
    <row r="26" spans="2:30" s="102" customFormat="1" ht="6" customHeight="1">
      <c r="B26" s="482"/>
      <c r="C26" s="562"/>
      <c r="D26" s="562"/>
      <c r="E26" s="562"/>
      <c r="F26" s="622"/>
      <c r="G26" s="419"/>
      <c r="H26" s="418"/>
      <c r="I26" s="418"/>
      <c r="J26" s="418"/>
      <c r="K26" s="418"/>
      <c r="L26" s="418"/>
      <c r="M26" s="418"/>
      <c r="N26" s="418"/>
      <c r="O26" s="418"/>
      <c r="P26" s="418"/>
      <c r="Q26" s="418"/>
      <c r="R26" s="418"/>
      <c r="S26" s="418"/>
      <c r="T26" s="632"/>
      <c r="U26" s="632"/>
      <c r="V26" s="418"/>
      <c r="W26" s="418"/>
      <c r="X26" s="418"/>
      <c r="Y26" s="418"/>
      <c r="Z26" s="419"/>
      <c r="AA26" s="418"/>
      <c r="AB26" s="418"/>
      <c r="AC26" s="544"/>
      <c r="AD26" s="485"/>
    </row>
    <row r="27" spans="2:30" s="102" customFormat="1" ht="6" customHeight="1">
      <c r="B27" s="230"/>
      <c r="C27" s="178"/>
      <c r="D27" s="178"/>
      <c r="E27" s="178"/>
      <c r="F27" s="239"/>
      <c r="G27" s="414"/>
      <c r="H27" s="421"/>
      <c r="I27" s="421"/>
      <c r="J27" s="421"/>
      <c r="K27" s="421"/>
      <c r="L27" s="421"/>
      <c r="M27" s="421"/>
      <c r="N27" s="421"/>
      <c r="O27" s="421"/>
      <c r="P27" s="421"/>
      <c r="Q27" s="421"/>
      <c r="R27" s="421"/>
      <c r="S27" s="421"/>
      <c r="T27" s="633"/>
      <c r="U27" s="633"/>
      <c r="V27" s="421"/>
      <c r="W27" s="421"/>
      <c r="X27" s="421"/>
      <c r="Y27" s="421"/>
      <c r="Z27" s="421"/>
      <c r="AA27" s="421"/>
      <c r="AB27" s="421"/>
      <c r="AC27" s="481"/>
      <c r="AD27" s="550"/>
    </row>
    <row r="28" spans="2:30" s="102" customFormat="1">
      <c r="B28" s="613" t="s">
        <v>551</v>
      </c>
      <c r="C28" s="614"/>
      <c r="D28" s="614"/>
      <c r="E28" s="614"/>
      <c r="F28" s="621"/>
      <c r="G28" s="623" t="s">
        <v>633</v>
      </c>
      <c r="H28" s="102"/>
      <c r="I28" s="287"/>
      <c r="J28" s="287"/>
      <c r="K28" s="287"/>
      <c r="L28" s="287"/>
      <c r="M28" s="287"/>
      <c r="N28" s="287"/>
      <c r="O28" s="287"/>
      <c r="P28" s="287"/>
      <c r="Q28" s="287"/>
      <c r="R28" s="287"/>
      <c r="S28" s="287"/>
      <c r="T28" s="631"/>
      <c r="U28" s="631"/>
      <c r="V28" s="287"/>
      <c r="W28" s="287"/>
      <c r="X28" s="287"/>
      <c r="Y28" s="287"/>
      <c r="Z28" s="287"/>
      <c r="AA28" s="287"/>
      <c r="AB28" s="287"/>
      <c r="AC28" s="474"/>
      <c r="AD28" s="434"/>
    </row>
    <row r="29" spans="2:30" s="102" customFormat="1" ht="51.75" customHeight="1">
      <c r="B29" s="613"/>
      <c r="C29" s="614"/>
      <c r="D29" s="614"/>
      <c r="E29" s="614"/>
      <c r="F29" s="621"/>
      <c r="G29" s="624"/>
      <c r="H29" s="625"/>
      <c r="I29" s="625"/>
      <c r="J29" s="625"/>
      <c r="K29" s="625"/>
      <c r="L29" s="625"/>
      <c r="M29" s="625"/>
      <c r="N29" s="625"/>
      <c r="O29" s="625"/>
      <c r="P29" s="625"/>
      <c r="Q29" s="625"/>
      <c r="R29" s="625"/>
      <c r="S29" s="625"/>
      <c r="T29" s="625"/>
      <c r="U29" s="625"/>
      <c r="V29" s="625"/>
      <c r="W29" s="625"/>
      <c r="X29" s="625"/>
      <c r="Y29" s="625"/>
      <c r="Z29" s="625"/>
      <c r="AA29" s="625"/>
      <c r="AB29" s="625"/>
      <c r="AC29" s="625"/>
      <c r="AD29" s="636"/>
    </row>
    <row r="30" spans="2:30" s="102" customFormat="1" ht="6" customHeight="1">
      <c r="B30" s="482"/>
      <c r="C30" s="562"/>
      <c r="D30" s="562"/>
      <c r="E30" s="562"/>
      <c r="F30" s="622"/>
      <c r="G30" s="419"/>
      <c r="H30" s="418"/>
      <c r="I30" s="418"/>
      <c r="J30" s="418"/>
      <c r="K30" s="418"/>
      <c r="L30" s="418"/>
      <c r="M30" s="418"/>
      <c r="N30" s="418"/>
      <c r="O30" s="418"/>
      <c r="P30" s="418"/>
      <c r="Q30" s="418"/>
      <c r="R30" s="418"/>
      <c r="S30" s="418"/>
      <c r="T30" s="632"/>
      <c r="U30" s="632"/>
      <c r="V30" s="418"/>
      <c r="W30" s="418"/>
      <c r="X30" s="418"/>
      <c r="Y30" s="418"/>
      <c r="Z30" s="418"/>
      <c r="AA30" s="418"/>
      <c r="AB30" s="418"/>
      <c r="AC30" s="544"/>
      <c r="AD30" s="485"/>
    </row>
    <row r="31" spans="2:30" s="102" customFormat="1" ht="9.75" customHeight="1">
      <c r="B31" s="614"/>
      <c r="C31" s="614"/>
      <c r="D31" s="614"/>
      <c r="E31" s="614"/>
      <c r="F31" s="614"/>
      <c r="G31" s="287"/>
      <c r="H31" s="287"/>
      <c r="I31" s="287"/>
      <c r="J31" s="287"/>
      <c r="K31" s="287"/>
      <c r="L31" s="287"/>
      <c r="M31" s="287"/>
      <c r="N31" s="287"/>
      <c r="O31" s="287"/>
      <c r="P31" s="287"/>
      <c r="Q31" s="287"/>
      <c r="R31" s="287"/>
      <c r="S31" s="287"/>
      <c r="T31" s="631"/>
      <c r="U31" s="631"/>
      <c r="V31" s="287"/>
      <c r="W31" s="287"/>
      <c r="X31" s="287"/>
      <c r="Y31" s="287"/>
      <c r="Z31" s="287"/>
      <c r="AA31" s="287"/>
      <c r="AB31" s="287"/>
      <c r="AC31" s="287"/>
      <c r="AD31" s="287"/>
    </row>
    <row r="32" spans="2:30" s="102" customFormat="1">
      <c r="B32" s="287" t="s">
        <v>625</v>
      </c>
      <c r="C32" s="614"/>
      <c r="D32" s="614"/>
      <c r="E32" s="614"/>
      <c r="F32" s="614"/>
      <c r="G32" s="287"/>
      <c r="H32" s="287"/>
      <c r="I32" s="287"/>
      <c r="J32" s="287"/>
      <c r="K32" s="287"/>
      <c r="L32" s="287"/>
      <c r="M32" s="287"/>
      <c r="N32" s="287"/>
      <c r="O32" s="287"/>
      <c r="P32" s="287"/>
      <c r="Q32" s="287"/>
      <c r="R32" s="287"/>
      <c r="S32" s="287"/>
      <c r="T32" s="631"/>
      <c r="U32" s="631"/>
      <c r="V32" s="287"/>
      <c r="W32" s="287"/>
      <c r="X32" s="287"/>
      <c r="Y32" s="287"/>
      <c r="Z32" s="287"/>
      <c r="AA32" s="287"/>
      <c r="AB32" s="287"/>
      <c r="AC32" s="287"/>
      <c r="AD32" s="287"/>
    </row>
    <row r="33" spans="2:30" s="102" customFormat="1" ht="6.75" customHeight="1">
      <c r="B33" s="614"/>
      <c r="C33" s="614"/>
      <c r="D33" s="614"/>
      <c r="E33" s="614"/>
      <c r="F33" s="614"/>
      <c r="G33" s="287"/>
      <c r="H33" s="287"/>
      <c r="I33" s="287"/>
      <c r="J33" s="287"/>
      <c r="K33" s="287"/>
      <c r="L33" s="287"/>
      <c r="M33" s="287"/>
      <c r="N33" s="287"/>
      <c r="O33" s="287"/>
      <c r="P33" s="287"/>
      <c r="Q33" s="287"/>
      <c r="R33" s="287"/>
      <c r="S33" s="287"/>
      <c r="T33" s="631"/>
      <c r="U33" s="631"/>
      <c r="V33" s="287"/>
      <c r="W33" s="287"/>
      <c r="X33" s="287"/>
      <c r="Y33" s="287"/>
      <c r="Z33" s="287"/>
      <c r="AA33" s="287"/>
      <c r="AB33" s="287"/>
      <c r="AC33" s="287"/>
      <c r="AD33" s="287"/>
    </row>
    <row r="34" spans="2:30" s="102" customFormat="1" ht="4.5" customHeight="1">
      <c r="B34" s="230" t="s">
        <v>573</v>
      </c>
      <c r="C34" s="178"/>
      <c r="D34" s="178"/>
      <c r="E34" s="178"/>
      <c r="F34" s="239"/>
      <c r="G34" s="414"/>
      <c r="H34" s="421"/>
      <c r="I34" s="421"/>
      <c r="J34" s="421"/>
      <c r="K34" s="421"/>
      <c r="L34" s="421"/>
      <c r="M34" s="421"/>
      <c r="N34" s="421"/>
      <c r="O34" s="421"/>
      <c r="P34" s="421"/>
      <c r="Q34" s="421"/>
      <c r="R34" s="421"/>
      <c r="S34" s="421"/>
      <c r="T34" s="421"/>
      <c r="U34" s="421"/>
      <c r="V34" s="421"/>
      <c r="W34" s="421"/>
      <c r="X34" s="421"/>
      <c r="Y34" s="421"/>
      <c r="Z34" s="414"/>
      <c r="AA34" s="421"/>
      <c r="AB34" s="421"/>
      <c r="AC34" s="481"/>
      <c r="AD34" s="550"/>
    </row>
    <row r="35" spans="2:30" s="102" customFormat="1" ht="15.75" customHeight="1">
      <c r="B35" s="613"/>
      <c r="C35" s="614"/>
      <c r="D35" s="614"/>
      <c r="E35" s="614"/>
      <c r="F35" s="621"/>
      <c r="G35" s="415"/>
      <c r="H35" s="287" t="s">
        <v>330</v>
      </c>
      <c r="I35" s="287"/>
      <c r="J35" s="287"/>
      <c r="K35" s="287"/>
      <c r="L35" s="287"/>
      <c r="M35" s="287"/>
      <c r="N35" s="287"/>
      <c r="O35" s="287"/>
      <c r="P35" s="287"/>
      <c r="Q35" s="287"/>
      <c r="R35" s="287"/>
      <c r="S35" s="287"/>
      <c r="T35" s="287"/>
      <c r="U35" s="287"/>
      <c r="V35" s="287"/>
      <c r="W35" s="287"/>
      <c r="X35" s="287"/>
      <c r="Y35" s="287"/>
      <c r="Z35" s="415"/>
      <c r="AA35" s="473" t="s">
        <v>440</v>
      </c>
      <c r="AB35" s="473" t="s">
        <v>70</v>
      </c>
      <c r="AC35" s="473" t="s">
        <v>441</v>
      </c>
      <c r="AD35" s="635"/>
    </row>
    <row r="36" spans="2:30" s="102" customFormat="1" ht="15.75" customHeight="1">
      <c r="B36" s="613"/>
      <c r="C36" s="614"/>
      <c r="D36" s="614"/>
      <c r="E36" s="614"/>
      <c r="F36" s="621"/>
      <c r="G36" s="415"/>
      <c r="H36" s="287"/>
      <c r="I36" s="413" t="s">
        <v>181</v>
      </c>
      <c r="J36" s="627" t="s">
        <v>644</v>
      </c>
      <c r="K36" s="628"/>
      <c r="L36" s="628"/>
      <c r="M36" s="628"/>
      <c r="N36" s="628"/>
      <c r="O36" s="628"/>
      <c r="P36" s="628"/>
      <c r="Q36" s="628"/>
      <c r="R36" s="628"/>
      <c r="S36" s="628"/>
      <c r="T36" s="628"/>
      <c r="U36" s="413"/>
      <c r="V36" s="200"/>
      <c r="W36" s="430" t="s">
        <v>191</v>
      </c>
      <c r="X36" s="287"/>
      <c r="Y36" s="287"/>
      <c r="Z36" s="415"/>
      <c r="AA36" s="522"/>
      <c r="AB36" s="146"/>
      <c r="AC36" s="522"/>
      <c r="AD36" s="434"/>
    </row>
    <row r="37" spans="2:30" s="102" customFormat="1" ht="15.75" customHeight="1">
      <c r="B37" s="613"/>
      <c r="C37" s="614"/>
      <c r="D37" s="614"/>
      <c r="E37" s="614"/>
      <c r="F37" s="621"/>
      <c r="G37" s="415"/>
      <c r="H37" s="287"/>
      <c r="I37" s="626" t="s">
        <v>103</v>
      </c>
      <c r="J37" s="500" t="s">
        <v>461</v>
      </c>
      <c r="K37" s="418"/>
      <c r="L37" s="418"/>
      <c r="M37" s="418"/>
      <c r="N37" s="418"/>
      <c r="O37" s="418"/>
      <c r="P37" s="418"/>
      <c r="Q37" s="418"/>
      <c r="R37" s="418"/>
      <c r="S37" s="418"/>
      <c r="T37" s="418"/>
      <c r="U37" s="413"/>
      <c r="V37" s="200"/>
      <c r="W37" s="432" t="s">
        <v>191</v>
      </c>
      <c r="X37" s="287"/>
      <c r="Y37" s="631"/>
      <c r="Z37" s="416"/>
      <c r="AA37" s="146" t="s">
        <v>7</v>
      </c>
      <c r="AB37" s="146" t="s">
        <v>70</v>
      </c>
      <c r="AC37" s="146" t="s">
        <v>7</v>
      </c>
      <c r="AD37" s="434"/>
    </row>
    <row r="38" spans="2:30" s="102" customFormat="1" ht="6" customHeight="1">
      <c r="B38" s="482"/>
      <c r="C38" s="562"/>
      <c r="D38" s="562"/>
      <c r="E38" s="562"/>
      <c r="F38" s="622"/>
      <c r="G38" s="419"/>
      <c r="H38" s="418"/>
      <c r="I38" s="418"/>
      <c r="J38" s="418"/>
      <c r="K38" s="418"/>
      <c r="L38" s="418"/>
      <c r="M38" s="418"/>
      <c r="N38" s="418"/>
      <c r="O38" s="418"/>
      <c r="P38" s="418"/>
      <c r="Q38" s="418"/>
      <c r="R38" s="418"/>
      <c r="S38" s="418"/>
      <c r="T38" s="632"/>
      <c r="U38" s="632"/>
      <c r="V38" s="418"/>
      <c r="W38" s="418"/>
      <c r="X38" s="418"/>
      <c r="Y38" s="418"/>
      <c r="Z38" s="419"/>
      <c r="AA38" s="418"/>
      <c r="AB38" s="418"/>
      <c r="AC38" s="544"/>
      <c r="AD38" s="485"/>
    </row>
    <row r="39" spans="2:30" s="102" customFormat="1" ht="9.75" customHeight="1">
      <c r="B39" s="614"/>
      <c r="C39" s="614"/>
      <c r="D39" s="614"/>
      <c r="E39" s="614"/>
      <c r="F39" s="614"/>
      <c r="G39" s="287"/>
      <c r="H39" s="287"/>
      <c r="I39" s="287"/>
      <c r="J39" s="287"/>
      <c r="K39" s="287"/>
      <c r="L39" s="287"/>
      <c r="M39" s="287"/>
      <c r="N39" s="287"/>
      <c r="O39" s="287"/>
      <c r="P39" s="287"/>
      <c r="Q39" s="287"/>
      <c r="R39" s="287"/>
      <c r="S39" s="287"/>
      <c r="T39" s="631"/>
      <c r="U39" s="631"/>
      <c r="V39" s="287"/>
      <c r="W39" s="287"/>
      <c r="X39" s="287"/>
      <c r="Y39" s="287"/>
      <c r="Z39" s="287"/>
      <c r="AA39" s="287"/>
      <c r="AB39" s="287"/>
      <c r="AC39" s="287"/>
      <c r="AD39" s="287"/>
    </row>
    <row r="40" spans="2:30" s="102" customFormat="1" ht="13.5" customHeight="1">
      <c r="B40" s="287" t="s">
        <v>132</v>
      </c>
      <c r="C40" s="614"/>
      <c r="D40" s="614"/>
      <c r="E40" s="614"/>
      <c r="F40" s="614"/>
      <c r="G40" s="287"/>
      <c r="H40" s="287"/>
      <c r="I40" s="287"/>
      <c r="J40" s="287"/>
      <c r="K40" s="287"/>
      <c r="L40" s="287"/>
      <c r="M40" s="287"/>
      <c r="N40" s="287"/>
      <c r="O40" s="287"/>
      <c r="P40" s="287"/>
      <c r="Q40" s="287"/>
      <c r="R40" s="287"/>
      <c r="S40" s="287"/>
      <c r="T40" s="631"/>
      <c r="U40" s="631"/>
      <c r="V40" s="287"/>
      <c r="W40" s="287"/>
      <c r="X40" s="287"/>
      <c r="Y40" s="287"/>
      <c r="Z40" s="287"/>
      <c r="AA40" s="287"/>
      <c r="AB40" s="287"/>
      <c r="AC40" s="287"/>
      <c r="AD40" s="287"/>
    </row>
    <row r="41" spans="2:30" s="102" customFormat="1">
      <c r="B41" s="502" t="s">
        <v>488</v>
      </c>
      <c r="C41" s="614"/>
      <c r="D41" s="614"/>
      <c r="E41" s="614"/>
      <c r="F41" s="614"/>
      <c r="G41" s="287"/>
      <c r="H41" s="287"/>
      <c r="I41" s="287"/>
      <c r="J41" s="287"/>
      <c r="K41" s="287"/>
      <c r="L41" s="287"/>
      <c r="M41" s="287"/>
      <c r="N41" s="287"/>
      <c r="O41" s="287"/>
      <c r="P41" s="287"/>
      <c r="Q41" s="287"/>
      <c r="R41" s="287"/>
      <c r="S41" s="287"/>
      <c r="T41" s="631"/>
      <c r="U41" s="631"/>
      <c r="V41" s="287"/>
      <c r="W41" s="287"/>
      <c r="X41" s="287"/>
      <c r="Y41" s="287"/>
      <c r="Z41" s="287"/>
      <c r="AA41" s="287"/>
      <c r="AB41" s="287"/>
      <c r="AC41" s="287"/>
      <c r="AD41" s="287"/>
    </row>
    <row r="42" spans="2:30" s="102" customFormat="1" ht="4.5" customHeight="1">
      <c r="B42" s="230" t="s">
        <v>573</v>
      </c>
      <c r="C42" s="178"/>
      <c r="D42" s="178"/>
      <c r="E42" s="178"/>
      <c r="F42" s="239"/>
      <c r="G42" s="414"/>
      <c r="H42" s="421"/>
      <c r="I42" s="421"/>
      <c r="J42" s="421"/>
      <c r="K42" s="421"/>
      <c r="L42" s="421"/>
      <c r="M42" s="421"/>
      <c r="N42" s="421"/>
      <c r="O42" s="421"/>
      <c r="P42" s="421"/>
      <c r="Q42" s="421"/>
      <c r="R42" s="421"/>
      <c r="S42" s="421"/>
      <c r="T42" s="421"/>
      <c r="U42" s="421"/>
      <c r="V42" s="421"/>
      <c r="W42" s="421"/>
      <c r="X42" s="421"/>
      <c r="Y42" s="421"/>
      <c r="Z42" s="414"/>
      <c r="AA42" s="421"/>
      <c r="AB42" s="421"/>
      <c r="AC42" s="481"/>
      <c r="AD42" s="550"/>
    </row>
    <row r="43" spans="2:30" s="102" customFormat="1" ht="15.75" customHeight="1">
      <c r="B43" s="613"/>
      <c r="C43" s="614"/>
      <c r="D43" s="614"/>
      <c r="E43" s="614"/>
      <c r="F43" s="621"/>
      <c r="G43" s="415"/>
      <c r="H43" s="287" t="s">
        <v>245</v>
      </c>
      <c r="I43" s="287"/>
      <c r="J43" s="287"/>
      <c r="K43" s="287"/>
      <c r="L43" s="287"/>
      <c r="M43" s="287"/>
      <c r="N43" s="287"/>
      <c r="O43" s="287"/>
      <c r="P43" s="287"/>
      <c r="Q43" s="287"/>
      <c r="R43" s="287"/>
      <c r="S43" s="287"/>
      <c r="T43" s="287"/>
      <c r="U43" s="287"/>
      <c r="V43" s="287"/>
      <c r="W43" s="287"/>
      <c r="X43" s="287"/>
      <c r="Y43" s="287"/>
      <c r="Z43" s="415"/>
      <c r="AA43" s="473" t="s">
        <v>440</v>
      </c>
      <c r="AB43" s="473" t="s">
        <v>70</v>
      </c>
      <c r="AC43" s="473" t="s">
        <v>441</v>
      </c>
      <c r="AD43" s="635"/>
    </row>
    <row r="44" spans="2:30" s="102" customFormat="1" ht="15.75" customHeight="1">
      <c r="B44" s="613"/>
      <c r="C44" s="614"/>
      <c r="D44" s="614"/>
      <c r="E44" s="614"/>
      <c r="F44" s="621"/>
      <c r="G44" s="415"/>
      <c r="H44" s="287"/>
      <c r="I44" s="413" t="s">
        <v>181</v>
      </c>
      <c r="J44" s="627" t="s">
        <v>644</v>
      </c>
      <c r="K44" s="628"/>
      <c r="L44" s="628"/>
      <c r="M44" s="628"/>
      <c r="N44" s="628"/>
      <c r="O44" s="628"/>
      <c r="P44" s="628"/>
      <c r="Q44" s="628"/>
      <c r="R44" s="628"/>
      <c r="S44" s="628"/>
      <c r="T44" s="628"/>
      <c r="U44" s="413"/>
      <c r="V44" s="200"/>
      <c r="W44" s="430" t="s">
        <v>191</v>
      </c>
      <c r="X44" s="287"/>
      <c r="Y44" s="287"/>
      <c r="Z44" s="415"/>
      <c r="AA44" s="522"/>
      <c r="AB44" s="146"/>
      <c r="AC44" s="522"/>
      <c r="AD44" s="434"/>
    </row>
    <row r="45" spans="2:30" s="102" customFormat="1" ht="15.75" customHeight="1">
      <c r="B45" s="613"/>
      <c r="C45" s="614"/>
      <c r="D45" s="614"/>
      <c r="E45" s="614"/>
      <c r="F45" s="621"/>
      <c r="G45" s="415"/>
      <c r="H45" s="287"/>
      <c r="I45" s="626" t="s">
        <v>103</v>
      </c>
      <c r="J45" s="500" t="s">
        <v>461</v>
      </c>
      <c r="K45" s="418"/>
      <c r="L45" s="418"/>
      <c r="M45" s="418"/>
      <c r="N45" s="418"/>
      <c r="O45" s="418"/>
      <c r="P45" s="418"/>
      <c r="Q45" s="418"/>
      <c r="R45" s="418"/>
      <c r="S45" s="418"/>
      <c r="T45" s="418"/>
      <c r="U45" s="413"/>
      <c r="V45" s="200"/>
      <c r="W45" s="432" t="s">
        <v>191</v>
      </c>
      <c r="X45" s="287"/>
      <c r="Y45" s="631"/>
      <c r="Z45" s="416"/>
      <c r="AA45" s="146" t="s">
        <v>7</v>
      </c>
      <c r="AB45" s="146" t="s">
        <v>70</v>
      </c>
      <c r="AC45" s="146" t="s">
        <v>7</v>
      </c>
      <c r="AD45" s="434"/>
    </row>
    <row r="46" spans="2:30" s="102" customFormat="1" ht="6" customHeight="1">
      <c r="B46" s="482"/>
      <c r="C46" s="562"/>
      <c r="D46" s="562"/>
      <c r="E46" s="562"/>
      <c r="F46" s="622"/>
      <c r="G46" s="419"/>
      <c r="H46" s="418"/>
      <c r="I46" s="418"/>
      <c r="J46" s="418"/>
      <c r="K46" s="418"/>
      <c r="L46" s="418"/>
      <c r="M46" s="418"/>
      <c r="N46" s="418"/>
      <c r="O46" s="418"/>
      <c r="P46" s="418"/>
      <c r="Q46" s="418"/>
      <c r="R46" s="418"/>
      <c r="S46" s="418"/>
      <c r="T46" s="632"/>
      <c r="U46" s="632"/>
      <c r="V46" s="418"/>
      <c r="W46" s="418"/>
      <c r="X46" s="418"/>
      <c r="Y46" s="418"/>
      <c r="Z46" s="419"/>
      <c r="AA46" s="418"/>
      <c r="AB46" s="418"/>
      <c r="AC46" s="544"/>
      <c r="AD46" s="485"/>
    </row>
    <row r="47" spans="2:30" s="102" customFormat="1" ht="4.5" customHeight="1">
      <c r="B47" s="230" t="s">
        <v>627</v>
      </c>
      <c r="C47" s="178"/>
      <c r="D47" s="178"/>
      <c r="E47" s="178"/>
      <c r="F47" s="239"/>
      <c r="G47" s="414"/>
      <c r="H47" s="421"/>
      <c r="I47" s="421"/>
      <c r="J47" s="421"/>
      <c r="K47" s="421"/>
      <c r="L47" s="421"/>
      <c r="M47" s="421"/>
      <c r="N47" s="421"/>
      <c r="O47" s="421"/>
      <c r="P47" s="421"/>
      <c r="Q47" s="421"/>
      <c r="R47" s="421"/>
      <c r="S47" s="421"/>
      <c r="T47" s="421"/>
      <c r="U47" s="421"/>
      <c r="V47" s="421"/>
      <c r="W47" s="421"/>
      <c r="X47" s="421"/>
      <c r="Y47" s="421"/>
      <c r="Z47" s="414"/>
      <c r="AA47" s="421"/>
      <c r="AB47" s="421"/>
      <c r="AC47" s="481"/>
      <c r="AD47" s="550"/>
    </row>
    <row r="48" spans="2:30" s="102" customFormat="1" ht="15.75" customHeight="1">
      <c r="B48" s="613"/>
      <c r="C48" s="614"/>
      <c r="D48" s="614"/>
      <c r="E48" s="614"/>
      <c r="F48" s="621"/>
      <c r="G48" s="415"/>
      <c r="H48" s="287" t="s">
        <v>643</v>
      </c>
      <c r="I48" s="287"/>
      <c r="J48" s="287"/>
      <c r="K48" s="287"/>
      <c r="L48" s="287"/>
      <c r="M48" s="287"/>
      <c r="N48" s="287"/>
      <c r="O48" s="287"/>
      <c r="P48" s="287"/>
      <c r="Q48" s="287"/>
      <c r="R48" s="287"/>
      <c r="S48" s="287"/>
      <c r="T48" s="287"/>
      <c r="U48" s="287"/>
      <c r="V48" s="287"/>
      <c r="W48" s="287"/>
      <c r="X48" s="287"/>
      <c r="Y48" s="287"/>
      <c r="Z48" s="415"/>
      <c r="AA48" s="473" t="s">
        <v>440</v>
      </c>
      <c r="AB48" s="473" t="s">
        <v>70</v>
      </c>
      <c r="AC48" s="473" t="s">
        <v>441</v>
      </c>
      <c r="AD48" s="635"/>
    </row>
    <row r="49" spans="2:31" s="102" customFormat="1" ht="15.75" customHeight="1">
      <c r="B49" s="613"/>
      <c r="C49" s="614"/>
      <c r="D49" s="614"/>
      <c r="E49" s="614"/>
      <c r="F49" s="621"/>
      <c r="G49" s="415"/>
      <c r="H49" s="287"/>
      <c r="I49" s="413" t="s">
        <v>181</v>
      </c>
      <c r="J49" s="629" t="s">
        <v>377</v>
      </c>
      <c r="K49" s="630"/>
      <c r="L49" s="630"/>
      <c r="M49" s="630"/>
      <c r="N49" s="630"/>
      <c r="O49" s="630"/>
      <c r="P49" s="630"/>
      <c r="Q49" s="630"/>
      <c r="R49" s="630"/>
      <c r="S49" s="630"/>
      <c r="T49" s="630"/>
      <c r="U49" s="413"/>
      <c r="V49" s="200"/>
      <c r="W49" s="430" t="s">
        <v>191</v>
      </c>
      <c r="X49" s="287"/>
      <c r="Y49" s="287"/>
      <c r="Z49" s="415"/>
      <c r="AA49" s="522"/>
      <c r="AB49" s="146"/>
      <c r="AC49" s="522"/>
      <c r="AD49" s="434"/>
      <c r="AE49" s="102"/>
    </row>
    <row r="50" spans="2:31" s="102" customFormat="1" ht="15.75" customHeight="1">
      <c r="B50" s="613"/>
      <c r="C50" s="614"/>
      <c r="D50" s="614"/>
      <c r="E50" s="614"/>
      <c r="F50" s="621"/>
      <c r="G50" s="415"/>
      <c r="H50" s="287"/>
      <c r="I50" s="626" t="s">
        <v>103</v>
      </c>
      <c r="J50" s="627" t="s">
        <v>269</v>
      </c>
      <c r="K50" s="628"/>
      <c r="L50" s="628"/>
      <c r="M50" s="628"/>
      <c r="N50" s="628"/>
      <c r="O50" s="628"/>
      <c r="P50" s="628"/>
      <c r="Q50" s="628"/>
      <c r="R50" s="628"/>
      <c r="S50" s="628"/>
      <c r="T50" s="628"/>
      <c r="U50" s="413"/>
      <c r="V50" s="200"/>
      <c r="W50" s="432" t="s">
        <v>191</v>
      </c>
      <c r="X50" s="287"/>
      <c r="Y50" s="631"/>
      <c r="Z50" s="416"/>
      <c r="AA50" s="146" t="s">
        <v>7</v>
      </c>
      <c r="AB50" s="146" t="s">
        <v>70</v>
      </c>
      <c r="AC50" s="146" t="s">
        <v>7</v>
      </c>
      <c r="AD50" s="434"/>
      <c r="AE50" s="102"/>
    </row>
    <row r="51" spans="2:31" s="102" customFormat="1" ht="6" customHeight="1">
      <c r="B51" s="482"/>
      <c r="C51" s="562"/>
      <c r="D51" s="562"/>
      <c r="E51" s="562"/>
      <c r="F51" s="622"/>
      <c r="G51" s="419"/>
      <c r="H51" s="418"/>
      <c r="I51" s="418"/>
      <c r="J51" s="418"/>
      <c r="K51" s="418"/>
      <c r="L51" s="418"/>
      <c r="M51" s="418"/>
      <c r="N51" s="418"/>
      <c r="O51" s="418"/>
      <c r="P51" s="418"/>
      <c r="Q51" s="418"/>
      <c r="R51" s="418"/>
      <c r="S51" s="418"/>
      <c r="T51" s="632"/>
      <c r="U51" s="632"/>
      <c r="V51" s="418"/>
      <c r="W51" s="418"/>
      <c r="X51" s="418"/>
      <c r="Y51" s="418"/>
      <c r="Z51" s="419"/>
      <c r="AA51" s="418"/>
      <c r="AB51" s="418"/>
      <c r="AC51" s="544"/>
      <c r="AD51" s="485"/>
      <c r="AE51" s="102"/>
    </row>
    <row r="52" spans="2:31" s="102" customFormat="1" ht="4.5" customHeight="1">
      <c r="B52" s="230" t="s">
        <v>486</v>
      </c>
      <c r="C52" s="178"/>
      <c r="D52" s="178"/>
      <c r="E52" s="178"/>
      <c r="F52" s="239"/>
      <c r="G52" s="414"/>
      <c r="H52" s="421"/>
      <c r="I52" s="421"/>
      <c r="J52" s="421"/>
      <c r="K52" s="421"/>
      <c r="L52" s="421"/>
      <c r="M52" s="421"/>
      <c r="N52" s="421"/>
      <c r="O52" s="421"/>
      <c r="P52" s="421"/>
      <c r="Q52" s="421"/>
      <c r="R52" s="421"/>
      <c r="S52" s="421"/>
      <c r="T52" s="421"/>
      <c r="U52" s="421"/>
      <c r="V52" s="421"/>
      <c r="W52" s="421"/>
      <c r="X52" s="421"/>
      <c r="Y52" s="421"/>
      <c r="Z52" s="414"/>
      <c r="AA52" s="421"/>
      <c r="AB52" s="421"/>
      <c r="AC52" s="481"/>
      <c r="AD52" s="550"/>
      <c r="AE52" s="102"/>
    </row>
    <row r="53" spans="2:31" s="102" customFormat="1" ht="13.5" customHeight="1">
      <c r="B53" s="613"/>
      <c r="C53" s="614"/>
      <c r="D53" s="614"/>
      <c r="E53" s="614"/>
      <c r="F53" s="621"/>
      <c r="G53" s="415"/>
      <c r="H53" s="287" t="s">
        <v>315</v>
      </c>
      <c r="I53" s="287"/>
      <c r="J53" s="287"/>
      <c r="K53" s="287"/>
      <c r="L53" s="287"/>
      <c r="M53" s="287"/>
      <c r="N53" s="287"/>
      <c r="O53" s="287"/>
      <c r="P53" s="287"/>
      <c r="Q53" s="287"/>
      <c r="R53" s="287"/>
      <c r="S53" s="287"/>
      <c r="T53" s="287"/>
      <c r="U53" s="287"/>
      <c r="V53" s="287"/>
      <c r="W53" s="287"/>
      <c r="X53" s="287"/>
      <c r="Y53" s="287"/>
      <c r="Z53" s="415"/>
      <c r="AA53" s="473" t="s">
        <v>440</v>
      </c>
      <c r="AB53" s="473" t="s">
        <v>70</v>
      </c>
      <c r="AC53" s="473" t="s">
        <v>441</v>
      </c>
      <c r="AD53" s="635"/>
      <c r="AE53" s="102"/>
    </row>
    <row r="54" spans="2:31" s="102" customFormat="1" ht="30" customHeight="1">
      <c r="B54" s="613"/>
      <c r="C54" s="614"/>
      <c r="D54" s="614"/>
      <c r="E54" s="614"/>
      <c r="F54" s="621"/>
      <c r="G54" s="415"/>
      <c r="H54" s="287"/>
      <c r="I54" s="413" t="s">
        <v>181</v>
      </c>
      <c r="J54" s="629" t="s">
        <v>102</v>
      </c>
      <c r="K54" s="630"/>
      <c r="L54" s="630"/>
      <c r="M54" s="630"/>
      <c r="N54" s="630"/>
      <c r="O54" s="630"/>
      <c r="P54" s="630"/>
      <c r="Q54" s="630"/>
      <c r="R54" s="630"/>
      <c r="S54" s="630"/>
      <c r="T54" s="630"/>
      <c r="U54" s="413"/>
      <c r="V54" s="200"/>
      <c r="W54" s="430" t="s">
        <v>191</v>
      </c>
      <c r="X54" s="287"/>
      <c r="Y54" s="287"/>
      <c r="Z54" s="415"/>
      <c r="AA54" s="522"/>
      <c r="AB54" s="146"/>
      <c r="AC54" s="522"/>
      <c r="AD54" s="434"/>
      <c r="AE54" s="102"/>
    </row>
    <row r="55" spans="2:31" s="102" customFormat="1" ht="33" customHeight="1">
      <c r="B55" s="613"/>
      <c r="C55" s="614"/>
      <c r="D55" s="614"/>
      <c r="E55" s="614"/>
      <c r="F55" s="621"/>
      <c r="G55" s="415"/>
      <c r="H55" s="287"/>
      <c r="I55" s="626" t="s">
        <v>103</v>
      </c>
      <c r="J55" s="627" t="s">
        <v>646</v>
      </c>
      <c r="K55" s="628"/>
      <c r="L55" s="628"/>
      <c r="M55" s="628"/>
      <c r="N55" s="628"/>
      <c r="O55" s="628"/>
      <c r="P55" s="628"/>
      <c r="Q55" s="628"/>
      <c r="R55" s="628"/>
      <c r="S55" s="628"/>
      <c r="T55" s="628"/>
      <c r="U55" s="413"/>
      <c r="V55" s="200"/>
      <c r="W55" s="432" t="s">
        <v>191</v>
      </c>
      <c r="X55" s="287"/>
      <c r="Y55" s="631"/>
      <c r="Z55" s="416"/>
      <c r="AA55" s="146" t="s">
        <v>7</v>
      </c>
      <c r="AB55" s="146" t="s">
        <v>70</v>
      </c>
      <c r="AC55" s="146" t="s">
        <v>7</v>
      </c>
      <c r="AD55" s="434"/>
      <c r="AE55" s="102"/>
    </row>
    <row r="56" spans="2:31" s="102" customFormat="1" ht="6" customHeight="1">
      <c r="B56" s="482"/>
      <c r="C56" s="562"/>
      <c r="D56" s="562"/>
      <c r="E56" s="562"/>
      <c r="F56" s="622"/>
      <c r="G56" s="419"/>
      <c r="H56" s="418"/>
      <c r="I56" s="418"/>
      <c r="J56" s="418"/>
      <c r="K56" s="418"/>
      <c r="L56" s="418"/>
      <c r="M56" s="418"/>
      <c r="N56" s="418"/>
      <c r="O56" s="418"/>
      <c r="P56" s="418"/>
      <c r="Q56" s="418"/>
      <c r="R56" s="418"/>
      <c r="S56" s="418"/>
      <c r="T56" s="632"/>
      <c r="U56" s="632"/>
      <c r="V56" s="418"/>
      <c r="W56" s="418"/>
      <c r="X56" s="418"/>
      <c r="Y56" s="418"/>
      <c r="Z56" s="419"/>
      <c r="AA56" s="418"/>
      <c r="AB56" s="418"/>
      <c r="AC56" s="544"/>
      <c r="AD56" s="485"/>
      <c r="AE56" s="102"/>
    </row>
    <row r="57" spans="2:31" s="102" customFormat="1" ht="6" customHeight="1">
      <c r="B57" s="614"/>
      <c r="C57" s="614"/>
      <c r="D57" s="614"/>
      <c r="E57" s="614"/>
      <c r="F57" s="614"/>
      <c r="G57" s="287"/>
      <c r="H57" s="287"/>
      <c r="I57" s="287"/>
      <c r="J57" s="287"/>
      <c r="K57" s="287"/>
      <c r="L57" s="287"/>
      <c r="M57" s="287"/>
      <c r="N57" s="287"/>
      <c r="O57" s="287"/>
      <c r="P57" s="287"/>
      <c r="Q57" s="287"/>
      <c r="R57" s="287"/>
      <c r="S57" s="287"/>
      <c r="T57" s="631"/>
      <c r="U57" s="631"/>
      <c r="V57" s="287"/>
      <c r="W57" s="287"/>
      <c r="X57" s="287"/>
      <c r="Y57" s="287"/>
      <c r="Z57" s="287"/>
      <c r="AA57" s="287"/>
      <c r="AB57" s="287"/>
      <c r="AC57" s="287"/>
      <c r="AD57" s="287"/>
      <c r="AE57" s="102"/>
    </row>
    <row r="58" spans="2:31" s="102" customFormat="1" ht="13.5" customHeight="1">
      <c r="B58" s="615" t="s">
        <v>631</v>
      </c>
      <c r="C58" s="617"/>
      <c r="D58" s="619" t="s">
        <v>622</v>
      </c>
      <c r="E58" s="619"/>
      <c r="F58" s="619"/>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c r="AD58" s="619"/>
      <c r="AE58" s="287"/>
    </row>
    <row r="59" spans="2:31" s="102" customFormat="1" ht="30" customHeight="1">
      <c r="B59" s="616"/>
      <c r="C59" s="618"/>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287"/>
    </row>
    <row r="60" spans="2:31" s="102" customFormat="1" ht="71.25" customHeight="1">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287"/>
    </row>
    <row r="61" spans="2:31" s="102" customFormat="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87"/>
    </row>
    <row r="62" spans="2:31" s="100" customFormat="1">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2:31">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row>
    <row r="64" spans="2:31">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row>
    <row r="65" spans="2:30" s="100" customFormat="1">
      <c r="B65" s="277"/>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row>
    <row r="66" spans="2:30" s="100" customFormat="1" ht="13.5" customHeight="1">
      <c r="B66" s="277"/>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spans="2:30" s="100" customFormat="1" ht="13.5" customHeight="1">
      <c r="B67" s="277"/>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row>
    <row r="68" spans="2:30" s="100" customFormat="1">
      <c r="B68" s="277"/>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row>
    <row r="69" spans="2:30" s="100" customFormat="1">
      <c r="B69" s="277"/>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2:30" s="100" customFormat="1">
      <c r="B70" s="277"/>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row>
    <row r="71" spans="2:30" ht="156" customHeight="1"/>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16"/>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99" fitToWidth="1" fitToHeight="1"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H32"/>
  <sheetViews>
    <sheetView showGridLines="0" view="pageBreakPreview" zoomScaleSheetLayoutView="100" workbookViewId="0">
      <selection activeCell="E10" sqref="E10:F10"/>
    </sheetView>
  </sheetViews>
  <sheetFormatPr defaultRowHeight="13.5"/>
  <cols>
    <col min="1" max="1" width="8.375" style="637" customWidth="1"/>
    <col min="2" max="2" width="13.5" style="637" customWidth="1"/>
    <col min="3" max="3" width="3.75" style="637" customWidth="1"/>
    <col min="4" max="4" width="33.6640625" style="637" customWidth="1"/>
    <col min="5" max="5" width="3.875" style="637" customWidth="1"/>
    <col min="6" max="6" width="37.33203125" style="637" customWidth="1"/>
    <col min="7" max="7" width="4.125" style="637" customWidth="1"/>
    <col min="8" max="8" width="2.75" style="637" customWidth="1"/>
    <col min="9" max="16384" width="9" style="637" customWidth="1"/>
  </cols>
  <sheetData>
    <row r="1" spans="1:6">
      <c r="A1" s="637" t="s">
        <v>54</v>
      </c>
    </row>
    <row r="2" spans="1:6" ht="40.5" customHeight="1">
      <c r="A2" s="638" t="s">
        <v>447</v>
      </c>
    </row>
    <row r="3" spans="1:6" ht="19.5" customHeight="1">
      <c r="B3" s="637" t="s">
        <v>100</v>
      </c>
    </row>
    <row r="5" spans="1:6" ht="19.5" customHeight="1">
      <c r="B5" s="640" t="s">
        <v>119</v>
      </c>
      <c r="C5" s="647"/>
      <c r="D5" s="647"/>
      <c r="E5" s="647"/>
      <c r="F5" s="647"/>
    </row>
    <row r="7" spans="1:6" ht="6" customHeight="1"/>
    <row r="8" spans="1:6" ht="21" customHeight="1">
      <c r="B8" s="640" t="s">
        <v>235</v>
      </c>
      <c r="C8" s="648"/>
      <c r="D8" s="651"/>
    </row>
    <row r="10" spans="1:6" ht="45" customHeight="1">
      <c r="B10" s="641"/>
      <c r="C10" s="649" t="s">
        <v>116</v>
      </c>
      <c r="D10" s="642"/>
      <c r="E10" s="649" t="s">
        <v>839</v>
      </c>
      <c r="F10" s="642"/>
    </row>
    <row r="11" spans="1:6" ht="30" customHeight="1">
      <c r="B11" s="642" t="s">
        <v>448</v>
      </c>
      <c r="C11" s="648"/>
      <c r="D11" s="651"/>
      <c r="E11" s="648"/>
      <c r="F11" s="651"/>
    </row>
    <row r="12" spans="1:6" ht="30" customHeight="1">
      <c r="B12" s="642" t="s">
        <v>442</v>
      </c>
      <c r="C12" s="648"/>
      <c r="D12" s="651"/>
      <c r="E12" s="648"/>
      <c r="F12" s="651"/>
    </row>
    <row r="13" spans="1:6" ht="30" customHeight="1">
      <c r="B13" s="642" t="s">
        <v>450</v>
      </c>
      <c r="C13" s="648"/>
      <c r="D13" s="651"/>
      <c r="E13" s="648"/>
      <c r="F13" s="651"/>
    </row>
    <row r="14" spans="1:6" ht="30" customHeight="1">
      <c r="B14" s="642" t="s">
        <v>22</v>
      </c>
      <c r="C14" s="648"/>
      <c r="D14" s="651"/>
      <c r="E14" s="648"/>
      <c r="F14" s="651"/>
    </row>
    <row r="15" spans="1:6" ht="30" customHeight="1">
      <c r="B15" s="642" t="s">
        <v>160</v>
      </c>
      <c r="C15" s="648"/>
      <c r="D15" s="651"/>
      <c r="E15" s="648"/>
      <c r="F15" s="651"/>
    </row>
    <row r="16" spans="1:6" ht="30" customHeight="1">
      <c r="B16" s="642" t="s">
        <v>252</v>
      </c>
      <c r="C16" s="648"/>
      <c r="D16" s="651"/>
      <c r="E16" s="648"/>
      <c r="F16" s="651"/>
    </row>
    <row r="17" spans="1:8" ht="30" customHeight="1">
      <c r="B17" s="642" t="s">
        <v>257</v>
      </c>
      <c r="C17" s="648"/>
      <c r="D17" s="651"/>
      <c r="E17" s="648"/>
      <c r="F17" s="651"/>
    </row>
    <row r="18" spans="1:8" ht="30" customHeight="1">
      <c r="B18" s="642" t="s">
        <v>310</v>
      </c>
      <c r="C18" s="648"/>
      <c r="D18" s="651"/>
      <c r="E18" s="648"/>
      <c r="F18" s="651"/>
    </row>
    <row r="19" spans="1:8" ht="30" customHeight="1">
      <c r="B19" s="642" t="s">
        <v>56</v>
      </c>
      <c r="C19" s="648"/>
      <c r="D19" s="651"/>
      <c r="E19" s="648"/>
      <c r="F19" s="651"/>
    </row>
    <row r="20" spans="1:8" ht="30" customHeight="1">
      <c r="B20" s="642" t="s">
        <v>50</v>
      </c>
      <c r="C20" s="648"/>
      <c r="D20" s="651"/>
      <c r="E20" s="648"/>
      <c r="F20" s="651"/>
    </row>
    <row r="21" spans="1:8" ht="30" customHeight="1">
      <c r="B21" s="642" t="s">
        <v>263</v>
      </c>
      <c r="C21" s="648"/>
      <c r="D21" s="651"/>
      <c r="E21" s="648"/>
      <c r="F21" s="651"/>
    </row>
    <row r="22" spans="1:8" ht="36" customHeight="1">
      <c r="B22" s="642" t="s">
        <v>424</v>
      </c>
      <c r="C22" s="642" t="s">
        <v>406</v>
      </c>
      <c r="D22" s="641">
        <f>SUM(C11:D21)</f>
        <v>0</v>
      </c>
      <c r="E22" s="642" t="s">
        <v>65</v>
      </c>
      <c r="F22" s="641">
        <f>SUM(E11:F21)</f>
        <v>0</v>
      </c>
    </row>
    <row r="24" spans="1:8" ht="40" customHeight="1">
      <c r="B24" s="643" t="s">
        <v>451</v>
      </c>
      <c r="C24" s="650"/>
      <c r="D24" s="652" t="e">
        <f>F22/D22</f>
        <v>#DIV/0!</v>
      </c>
    </row>
    <row r="26" spans="1:8" ht="20" customHeight="1">
      <c r="A26" s="639" t="s">
        <v>77</v>
      </c>
      <c r="B26" s="644" t="s">
        <v>455</v>
      </c>
    </row>
    <row r="27" spans="1:8" ht="19" customHeight="1">
      <c r="A27" s="639"/>
      <c r="B27" s="644" t="s">
        <v>458</v>
      </c>
    </row>
    <row r="28" spans="1:8" ht="19" customHeight="1">
      <c r="A28" s="639"/>
      <c r="B28" s="644" t="s">
        <v>176</v>
      </c>
    </row>
    <row r="29" spans="1:8" ht="19" customHeight="1">
      <c r="A29" s="639"/>
      <c r="B29" s="644" t="s">
        <v>206</v>
      </c>
    </row>
    <row r="30" spans="1:8" ht="19" customHeight="1">
      <c r="A30" s="639"/>
      <c r="B30" s="644" t="s">
        <v>459</v>
      </c>
    </row>
    <row r="31" spans="1:8">
      <c r="A31" s="639" t="s">
        <v>77</v>
      </c>
      <c r="B31" s="645" t="s">
        <v>433</v>
      </c>
      <c r="C31" s="646"/>
      <c r="D31" s="646"/>
      <c r="E31" s="646"/>
      <c r="F31" s="646"/>
      <c r="G31" s="646"/>
      <c r="H31" s="646"/>
    </row>
    <row r="32" spans="1:8" ht="37.5" customHeight="1">
      <c r="B32" s="646"/>
      <c r="C32" s="646"/>
      <c r="D32" s="646"/>
      <c r="E32" s="646"/>
      <c r="F32" s="646"/>
      <c r="G32" s="646"/>
      <c r="H32" s="646"/>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H32"/>
  </mergeCells>
  <phoneticPr fontId="16" type="Hiragana"/>
  <pageMargins left="0.78740157480314943" right="0.78740157480314943" top="0.98425196850393681" bottom="0.98425196850393681" header="0.51181102362204722" footer="0.51181102362204722"/>
  <pageSetup paperSize="9" scale="9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election activeCell="B1" sqref="B1"/>
    </sheetView>
  </sheetViews>
  <sheetFormatPr defaultRowHeight="13.5"/>
  <cols>
    <col min="1" max="1" width="2.25" style="552" customWidth="1"/>
    <col min="2" max="6" width="4.125" style="552" customWidth="1"/>
    <col min="7" max="14" width="6.83203125" style="552" customWidth="1"/>
    <col min="15" max="15" width="3.125" style="552" customWidth="1"/>
    <col min="16" max="16" width="2.625" style="552" customWidth="1"/>
    <col min="17" max="17" width="2.125" style="552" customWidth="1"/>
    <col min="18" max="18" width="5.125" style="552" customWidth="1"/>
    <col min="19" max="19" width="3.5" style="552" customWidth="1"/>
    <col min="20" max="21" width="2.75" style="552" customWidth="1"/>
    <col min="22" max="22" width="3.83203125" style="552" customWidth="1"/>
    <col min="23" max="23" width="3.5" style="552" customWidth="1"/>
    <col min="24" max="24" width="2.5" style="552" customWidth="1"/>
    <col min="25" max="25" width="3.83203125" style="552" customWidth="1"/>
    <col min="26" max="26" width="3" style="552" customWidth="1"/>
    <col min="27" max="16384" width="9" style="552" customWidth="1"/>
  </cols>
  <sheetData>
    <row r="1" spans="2:25">
      <c r="B1" s="552" t="s">
        <v>1025</v>
      </c>
    </row>
    <row r="2" spans="2:25">
      <c r="R2" s="552" t="s">
        <v>127</v>
      </c>
      <c r="S2" s="681"/>
      <c r="T2" s="552" t="s">
        <v>323</v>
      </c>
      <c r="U2" s="681"/>
      <c r="V2" s="552" t="s">
        <v>243</v>
      </c>
      <c r="W2" s="681"/>
      <c r="X2" s="552" t="s">
        <v>469</v>
      </c>
    </row>
    <row r="3" spans="2:25" ht="24" customHeight="1">
      <c r="C3" s="659" t="s">
        <v>288</v>
      </c>
      <c r="D3" s="659"/>
      <c r="E3" s="659"/>
      <c r="F3" s="659"/>
      <c r="G3" s="659"/>
      <c r="H3" s="659"/>
      <c r="I3" s="659"/>
      <c r="J3" s="659"/>
      <c r="K3" s="659"/>
      <c r="L3" s="659"/>
      <c r="M3" s="659"/>
      <c r="N3" s="659"/>
      <c r="O3" s="659"/>
      <c r="P3" s="659"/>
      <c r="Q3" s="659"/>
      <c r="R3" s="659"/>
      <c r="S3" s="659"/>
      <c r="T3" s="659"/>
      <c r="U3" s="659"/>
      <c r="V3" s="659"/>
    </row>
    <row r="5" spans="2:25">
      <c r="B5" s="552" t="s">
        <v>460</v>
      </c>
    </row>
    <row r="6" spans="2:25">
      <c r="L6" s="101" t="s">
        <v>9</v>
      </c>
      <c r="M6" s="101"/>
      <c r="N6" s="101"/>
      <c r="O6" s="229"/>
      <c r="P6" s="229"/>
      <c r="Q6" s="229"/>
      <c r="R6" s="229"/>
      <c r="S6" s="229"/>
      <c r="T6" s="229"/>
      <c r="U6" s="229"/>
      <c r="V6" s="229"/>
      <c r="W6" s="229"/>
      <c r="X6" s="229"/>
      <c r="Y6" s="229"/>
    </row>
    <row r="7" spans="2:25">
      <c r="L7" s="101" t="s">
        <v>396</v>
      </c>
      <c r="M7" s="101"/>
      <c r="N7" s="101"/>
      <c r="O7" s="229"/>
      <c r="P7" s="229"/>
      <c r="Q7" s="229"/>
      <c r="R7" s="229"/>
      <c r="S7" s="229"/>
      <c r="T7" s="229"/>
      <c r="U7" s="229"/>
      <c r="V7" s="229"/>
      <c r="W7" s="229"/>
      <c r="X7" s="229"/>
      <c r="Y7" s="229"/>
    </row>
    <row r="8" spans="2:25">
      <c r="L8" s="101" t="s">
        <v>213</v>
      </c>
      <c r="M8" s="101"/>
      <c r="N8" s="224"/>
      <c r="O8" s="101"/>
      <c r="P8" s="101"/>
      <c r="Q8" s="229"/>
      <c r="R8" s="229"/>
      <c r="S8" s="229"/>
      <c r="T8" s="229"/>
      <c r="U8" s="229"/>
      <c r="V8" s="229"/>
      <c r="W8" s="229"/>
      <c r="X8" s="229"/>
      <c r="Y8" s="229"/>
    </row>
    <row r="9" spans="2:25">
      <c r="L9" s="101" t="s">
        <v>467</v>
      </c>
      <c r="M9" s="101"/>
      <c r="N9" s="224"/>
      <c r="O9" s="101"/>
      <c r="P9" s="101"/>
      <c r="Q9" s="229"/>
      <c r="R9" s="229"/>
      <c r="S9" s="229"/>
      <c r="T9" s="229"/>
      <c r="U9" s="229"/>
      <c r="V9" s="229"/>
      <c r="W9" s="229"/>
      <c r="X9" s="229"/>
      <c r="Y9" s="229"/>
    </row>
    <row r="10" spans="2:25">
      <c r="L10" s="101"/>
      <c r="M10" s="101"/>
      <c r="N10" s="224"/>
      <c r="O10" s="101"/>
      <c r="P10" s="101"/>
      <c r="Q10" s="103"/>
      <c r="R10" s="103"/>
      <c r="S10" s="103"/>
      <c r="T10" s="103"/>
      <c r="U10" s="103"/>
      <c r="V10" s="103"/>
      <c r="W10" s="103"/>
      <c r="X10" s="103"/>
      <c r="Y10" s="103"/>
    </row>
    <row r="11" spans="2:25">
      <c r="C11" s="552" t="s">
        <v>11</v>
      </c>
    </row>
    <row r="13" spans="2:25" ht="21.75" customHeight="1">
      <c r="B13" s="425" t="s">
        <v>179</v>
      </c>
      <c r="C13" s="200" t="s">
        <v>463</v>
      </c>
      <c r="D13" s="206"/>
      <c r="E13" s="206"/>
      <c r="F13" s="225"/>
      <c r="G13" s="200" t="s">
        <v>388</v>
      </c>
      <c r="H13" s="206"/>
      <c r="I13" s="206"/>
      <c r="J13" s="206"/>
      <c r="K13" s="206"/>
      <c r="L13" s="206"/>
      <c r="M13" s="206"/>
      <c r="N13" s="225"/>
      <c r="O13" s="228" t="s">
        <v>104</v>
      </c>
      <c r="P13" s="232"/>
      <c r="Q13" s="232"/>
      <c r="R13" s="232"/>
      <c r="S13" s="234"/>
      <c r="T13" s="228" t="s">
        <v>142</v>
      </c>
      <c r="U13" s="232"/>
      <c r="V13" s="232"/>
      <c r="W13" s="232"/>
      <c r="X13" s="232"/>
      <c r="Y13" s="234"/>
    </row>
    <row r="14" spans="2:25">
      <c r="B14" s="653" t="s">
        <v>462</v>
      </c>
      <c r="C14" s="660" t="s">
        <v>300</v>
      </c>
      <c r="D14" s="663"/>
      <c r="E14" s="663"/>
      <c r="F14" s="666"/>
      <c r="G14" s="669" t="s">
        <v>162</v>
      </c>
      <c r="H14" s="673"/>
      <c r="I14" s="673"/>
      <c r="J14" s="673"/>
      <c r="K14" s="673"/>
      <c r="L14" s="673"/>
      <c r="M14" s="673"/>
      <c r="N14" s="676"/>
      <c r="O14" s="679" t="s">
        <v>350</v>
      </c>
      <c r="P14" s="680"/>
      <c r="Q14" s="680"/>
      <c r="R14" s="680"/>
      <c r="S14" s="682"/>
      <c r="T14" s="671">
        <v>3</v>
      </c>
      <c r="U14" s="675"/>
      <c r="V14" s="684" t="s">
        <v>323</v>
      </c>
      <c r="W14" s="675">
        <v>0</v>
      </c>
      <c r="X14" s="675"/>
      <c r="Y14" s="685" t="s">
        <v>471</v>
      </c>
    </row>
    <row r="15" spans="2:25">
      <c r="B15" s="654"/>
      <c r="C15" s="661"/>
      <c r="D15" s="664"/>
      <c r="E15" s="664"/>
      <c r="F15" s="667"/>
      <c r="G15" s="669" t="s">
        <v>248</v>
      </c>
      <c r="H15" s="673"/>
      <c r="I15" s="673"/>
      <c r="J15" s="673"/>
      <c r="K15" s="673"/>
      <c r="L15" s="673"/>
      <c r="M15" s="673"/>
      <c r="N15" s="676"/>
      <c r="O15" s="679" t="s">
        <v>350</v>
      </c>
      <c r="P15" s="680"/>
      <c r="Q15" s="680"/>
      <c r="R15" s="680"/>
      <c r="S15" s="682"/>
      <c r="T15" s="671">
        <v>2</v>
      </c>
      <c r="U15" s="675"/>
      <c r="V15" s="684" t="s">
        <v>323</v>
      </c>
      <c r="W15" s="675">
        <v>0</v>
      </c>
      <c r="X15" s="675"/>
      <c r="Y15" s="685" t="s">
        <v>471</v>
      </c>
    </row>
    <row r="16" spans="2:25">
      <c r="B16" s="654"/>
      <c r="C16" s="661"/>
      <c r="D16" s="664"/>
      <c r="E16" s="664"/>
      <c r="F16" s="667"/>
      <c r="G16" s="670" t="s">
        <v>466</v>
      </c>
      <c r="H16" s="674"/>
      <c r="I16" s="674"/>
      <c r="J16" s="674"/>
      <c r="K16" s="674"/>
      <c r="L16" s="674"/>
      <c r="M16" s="674"/>
      <c r="N16" s="677"/>
      <c r="O16" s="679" t="s">
        <v>350</v>
      </c>
      <c r="P16" s="680"/>
      <c r="Q16" s="680"/>
      <c r="R16" s="680"/>
      <c r="S16" s="682"/>
      <c r="T16" s="671">
        <v>3</v>
      </c>
      <c r="U16" s="675"/>
      <c r="V16" s="684" t="s">
        <v>323</v>
      </c>
      <c r="W16" s="675">
        <v>6</v>
      </c>
      <c r="X16" s="675"/>
      <c r="Y16" s="685" t="s">
        <v>471</v>
      </c>
    </row>
    <row r="17" spans="2:25">
      <c r="B17" s="654"/>
      <c r="C17" s="661"/>
      <c r="D17" s="664"/>
      <c r="E17" s="664"/>
      <c r="F17" s="667"/>
      <c r="G17" s="669"/>
      <c r="H17" s="673"/>
      <c r="I17" s="673"/>
      <c r="J17" s="673"/>
      <c r="K17" s="673"/>
      <c r="L17" s="673"/>
      <c r="M17" s="673"/>
      <c r="N17" s="676"/>
      <c r="O17" s="679"/>
      <c r="P17" s="680"/>
      <c r="Q17" s="680"/>
      <c r="R17" s="680"/>
      <c r="S17" s="682"/>
      <c r="T17" s="671"/>
      <c r="U17" s="675"/>
      <c r="V17" s="684" t="s">
        <v>323</v>
      </c>
      <c r="W17" s="675"/>
      <c r="X17" s="675"/>
      <c r="Y17" s="685" t="s">
        <v>471</v>
      </c>
    </row>
    <row r="18" spans="2:25" ht="21.75" customHeight="1">
      <c r="B18" s="655"/>
      <c r="C18" s="662"/>
      <c r="D18" s="665"/>
      <c r="E18" s="665"/>
      <c r="F18" s="668"/>
      <c r="G18" s="671" t="s">
        <v>161</v>
      </c>
      <c r="H18" s="675"/>
      <c r="I18" s="675"/>
      <c r="J18" s="675"/>
      <c r="K18" s="675"/>
      <c r="L18" s="675"/>
      <c r="M18" s="675"/>
      <c r="N18" s="675"/>
      <c r="O18" s="675"/>
      <c r="P18" s="675"/>
      <c r="Q18" s="675"/>
      <c r="R18" s="675"/>
      <c r="S18" s="683"/>
      <c r="T18" s="671">
        <v>8</v>
      </c>
      <c r="U18" s="675"/>
      <c r="V18" s="684" t="s">
        <v>323</v>
      </c>
      <c r="W18" s="675">
        <v>6</v>
      </c>
      <c r="X18" s="675"/>
      <c r="Y18" s="685" t="s">
        <v>471</v>
      </c>
    </row>
    <row r="19" spans="2:25">
      <c r="B19" s="656">
        <v>1</v>
      </c>
      <c r="C19" s="202"/>
      <c r="D19" s="208"/>
      <c r="E19" s="208"/>
      <c r="F19" s="221"/>
      <c r="G19" s="672"/>
      <c r="H19" s="250"/>
      <c r="I19" s="250"/>
      <c r="J19" s="250"/>
      <c r="K19" s="250"/>
      <c r="L19" s="250"/>
      <c r="M19" s="250"/>
      <c r="N19" s="678"/>
      <c r="O19" s="201"/>
      <c r="P19" s="207"/>
      <c r="Q19" s="207"/>
      <c r="R19" s="207"/>
      <c r="S19" s="226"/>
      <c r="T19" s="200"/>
      <c r="U19" s="206"/>
      <c r="V19" s="424" t="s">
        <v>323</v>
      </c>
      <c r="W19" s="206"/>
      <c r="X19" s="206"/>
      <c r="Y19" s="605" t="s">
        <v>145</v>
      </c>
    </row>
    <row r="20" spans="2:25">
      <c r="B20" s="657"/>
      <c r="C20" s="476"/>
      <c r="D20" s="146"/>
      <c r="E20" s="146"/>
      <c r="F20" s="475"/>
      <c r="G20" s="672"/>
      <c r="H20" s="250"/>
      <c r="I20" s="250"/>
      <c r="J20" s="250"/>
      <c r="K20" s="250"/>
      <c r="L20" s="250"/>
      <c r="M20" s="250"/>
      <c r="N20" s="678"/>
      <c r="O20" s="201"/>
      <c r="P20" s="207"/>
      <c r="Q20" s="207"/>
      <c r="R20" s="207"/>
      <c r="S20" s="226"/>
      <c r="T20" s="200"/>
      <c r="U20" s="206"/>
      <c r="V20" s="424" t="s">
        <v>323</v>
      </c>
      <c r="W20" s="206"/>
      <c r="X20" s="206"/>
      <c r="Y20" s="605" t="s">
        <v>145</v>
      </c>
    </row>
    <row r="21" spans="2:25">
      <c r="B21" s="657"/>
      <c r="C21" s="476"/>
      <c r="D21" s="146"/>
      <c r="E21" s="146"/>
      <c r="F21" s="475"/>
      <c r="G21" s="672"/>
      <c r="H21" s="250"/>
      <c r="I21" s="250"/>
      <c r="J21" s="250"/>
      <c r="K21" s="250"/>
      <c r="L21" s="250"/>
      <c r="M21" s="250"/>
      <c r="N21" s="678"/>
      <c r="O21" s="201"/>
      <c r="P21" s="207"/>
      <c r="Q21" s="207"/>
      <c r="R21" s="207"/>
      <c r="S21" s="226"/>
      <c r="T21" s="200"/>
      <c r="U21" s="206"/>
      <c r="V21" s="424" t="s">
        <v>323</v>
      </c>
      <c r="W21" s="206"/>
      <c r="X21" s="206"/>
      <c r="Y21" s="605" t="s">
        <v>145</v>
      </c>
    </row>
    <row r="22" spans="2:25">
      <c r="B22" s="657"/>
      <c r="C22" s="476"/>
      <c r="D22" s="146"/>
      <c r="E22" s="146"/>
      <c r="F22" s="475"/>
      <c r="G22" s="672"/>
      <c r="H22" s="250"/>
      <c r="I22" s="250"/>
      <c r="J22" s="250"/>
      <c r="K22" s="250"/>
      <c r="L22" s="250"/>
      <c r="M22" s="250"/>
      <c r="N22" s="678"/>
      <c r="O22" s="201"/>
      <c r="P22" s="207"/>
      <c r="Q22" s="207"/>
      <c r="R22" s="207"/>
      <c r="S22" s="226"/>
      <c r="T22" s="200"/>
      <c r="U22" s="206"/>
      <c r="V22" s="424" t="s">
        <v>323</v>
      </c>
      <c r="W22" s="206"/>
      <c r="X22" s="206"/>
      <c r="Y22" s="605" t="s">
        <v>145</v>
      </c>
    </row>
    <row r="23" spans="2:25">
      <c r="B23" s="626"/>
      <c r="C23" s="203"/>
      <c r="D23" s="209"/>
      <c r="E23" s="209"/>
      <c r="F23" s="222"/>
      <c r="G23" s="200" t="s">
        <v>161</v>
      </c>
      <c r="H23" s="206"/>
      <c r="I23" s="206"/>
      <c r="J23" s="206"/>
      <c r="K23" s="206"/>
      <c r="L23" s="206"/>
      <c r="M23" s="206"/>
      <c r="N23" s="206"/>
      <c r="O23" s="206"/>
      <c r="P23" s="206"/>
      <c r="Q23" s="206"/>
      <c r="R23" s="206"/>
      <c r="S23" s="225"/>
      <c r="T23" s="200"/>
      <c r="U23" s="206"/>
      <c r="V23" s="424" t="s">
        <v>323</v>
      </c>
      <c r="W23" s="206"/>
      <c r="X23" s="206"/>
      <c r="Y23" s="605" t="s">
        <v>145</v>
      </c>
    </row>
    <row r="24" spans="2:25">
      <c r="B24" s="656">
        <v>2</v>
      </c>
      <c r="C24" s="202"/>
      <c r="D24" s="208"/>
      <c r="E24" s="208"/>
      <c r="F24" s="221"/>
      <c r="G24" s="672"/>
      <c r="H24" s="250"/>
      <c r="I24" s="250"/>
      <c r="J24" s="250"/>
      <c r="K24" s="250"/>
      <c r="L24" s="250"/>
      <c r="M24" s="250"/>
      <c r="N24" s="678"/>
      <c r="O24" s="201"/>
      <c r="P24" s="207"/>
      <c r="Q24" s="207"/>
      <c r="R24" s="207"/>
      <c r="S24" s="226"/>
      <c r="T24" s="200"/>
      <c r="U24" s="206"/>
      <c r="V24" s="424" t="s">
        <v>323</v>
      </c>
      <c r="W24" s="206"/>
      <c r="X24" s="206"/>
      <c r="Y24" s="605" t="s">
        <v>145</v>
      </c>
    </row>
    <row r="25" spans="2:25">
      <c r="B25" s="657"/>
      <c r="C25" s="476"/>
      <c r="D25" s="146"/>
      <c r="E25" s="146"/>
      <c r="F25" s="475"/>
      <c r="G25" s="672"/>
      <c r="H25" s="250"/>
      <c r="I25" s="250"/>
      <c r="J25" s="250"/>
      <c r="K25" s="250"/>
      <c r="L25" s="250"/>
      <c r="M25" s="250"/>
      <c r="N25" s="678"/>
      <c r="O25" s="201"/>
      <c r="P25" s="207"/>
      <c r="Q25" s="207"/>
      <c r="R25" s="207"/>
      <c r="S25" s="226"/>
      <c r="T25" s="200"/>
      <c r="U25" s="206"/>
      <c r="V25" s="424" t="s">
        <v>323</v>
      </c>
      <c r="W25" s="206"/>
      <c r="X25" s="206"/>
      <c r="Y25" s="605" t="s">
        <v>145</v>
      </c>
    </row>
    <row r="26" spans="2:25">
      <c r="B26" s="657"/>
      <c r="C26" s="476"/>
      <c r="D26" s="146"/>
      <c r="E26" s="146"/>
      <c r="F26" s="475"/>
      <c r="G26" s="672"/>
      <c r="H26" s="250"/>
      <c r="I26" s="250"/>
      <c r="J26" s="250"/>
      <c r="K26" s="250"/>
      <c r="L26" s="250"/>
      <c r="M26" s="250"/>
      <c r="N26" s="678"/>
      <c r="O26" s="201"/>
      <c r="P26" s="207"/>
      <c r="Q26" s="207"/>
      <c r="R26" s="207"/>
      <c r="S26" s="226"/>
      <c r="T26" s="200"/>
      <c r="U26" s="206"/>
      <c r="V26" s="424" t="s">
        <v>323</v>
      </c>
      <c r="W26" s="206"/>
      <c r="X26" s="206"/>
      <c r="Y26" s="605" t="s">
        <v>145</v>
      </c>
    </row>
    <row r="27" spans="2:25">
      <c r="B27" s="657"/>
      <c r="C27" s="476"/>
      <c r="D27" s="146"/>
      <c r="E27" s="146"/>
      <c r="F27" s="475"/>
      <c r="G27" s="672"/>
      <c r="H27" s="250"/>
      <c r="I27" s="250"/>
      <c r="J27" s="250"/>
      <c r="K27" s="250"/>
      <c r="L27" s="250"/>
      <c r="M27" s="250"/>
      <c r="N27" s="678"/>
      <c r="O27" s="201"/>
      <c r="P27" s="207"/>
      <c r="Q27" s="207"/>
      <c r="R27" s="207"/>
      <c r="S27" s="226"/>
      <c r="T27" s="200"/>
      <c r="U27" s="206"/>
      <c r="V27" s="424" t="s">
        <v>323</v>
      </c>
      <c r="W27" s="206"/>
      <c r="X27" s="206"/>
      <c r="Y27" s="605" t="s">
        <v>145</v>
      </c>
    </row>
    <row r="28" spans="2:25">
      <c r="B28" s="626"/>
      <c r="C28" s="203"/>
      <c r="D28" s="209"/>
      <c r="E28" s="209"/>
      <c r="F28" s="222"/>
      <c r="G28" s="200" t="s">
        <v>161</v>
      </c>
      <c r="H28" s="206"/>
      <c r="I28" s="206"/>
      <c r="J28" s="206"/>
      <c r="K28" s="206"/>
      <c r="L28" s="206"/>
      <c r="M28" s="206"/>
      <c r="N28" s="206"/>
      <c r="O28" s="206"/>
      <c r="P28" s="206"/>
      <c r="Q28" s="206"/>
      <c r="R28" s="206"/>
      <c r="S28" s="225"/>
      <c r="T28" s="200"/>
      <c r="U28" s="206"/>
      <c r="V28" s="424" t="s">
        <v>323</v>
      </c>
      <c r="W28" s="206"/>
      <c r="X28" s="206"/>
      <c r="Y28" s="605" t="s">
        <v>145</v>
      </c>
    </row>
    <row r="29" spans="2:25">
      <c r="B29" s="656">
        <v>3</v>
      </c>
      <c r="C29" s="202"/>
      <c r="D29" s="208"/>
      <c r="E29" s="208"/>
      <c r="F29" s="221"/>
      <c r="G29" s="672"/>
      <c r="H29" s="250"/>
      <c r="I29" s="250"/>
      <c r="J29" s="250"/>
      <c r="K29" s="250"/>
      <c r="L29" s="250"/>
      <c r="M29" s="250"/>
      <c r="N29" s="678"/>
      <c r="O29" s="201"/>
      <c r="P29" s="207"/>
      <c r="Q29" s="207"/>
      <c r="R29" s="207"/>
      <c r="S29" s="226"/>
      <c r="T29" s="200"/>
      <c r="U29" s="206"/>
      <c r="V29" s="424" t="s">
        <v>323</v>
      </c>
      <c r="W29" s="206"/>
      <c r="X29" s="206"/>
      <c r="Y29" s="605" t="s">
        <v>145</v>
      </c>
    </row>
    <row r="30" spans="2:25">
      <c r="B30" s="657"/>
      <c r="C30" s="476"/>
      <c r="D30" s="146"/>
      <c r="E30" s="146"/>
      <c r="F30" s="475"/>
      <c r="G30" s="672"/>
      <c r="H30" s="250"/>
      <c r="I30" s="250"/>
      <c r="J30" s="250"/>
      <c r="K30" s="250"/>
      <c r="L30" s="250"/>
      <c r="M30" s="250"/>
      <c r="N30" s="678"/>
      <c r="O30" s="201"/>
      <c r="P30" s="207"/>
      <c r="Q30" s="207"/>
      <c r="R30" s="207"/>
      <c r="S30" s="226"/>
      <c r="T30" s="200"/>
      <c r="U30" s="206"/>
      <c r="V30" s="424" t="s">
        <v>323</v>
      </c>
      <c r="W30" s="206"/>
      <c r="X30" s="206"/>
      <c r="Y30" s="605" t="s">
        <v>145</v>
      </c>
    </row>
    <row r="31" spans="2:25">
      <c r="B31" s="657"/>
      <c r="C31" s="476"/>
      <c r="D31" s="146"/>
      <c r="E31" s="146"/>
      <c r="F31" s="475"/>
      <c r="G31" s="672"/>
      <c r="H31" s="250"/>
      <c r="I31" s="250"/>
      <c r="J31" s="250"/>
      <c r="K31" s="250"/>
      <c r="L31" s="250"/>
      <c r="M31" s="250"/>
      <c r="N31" s="678"/>
      <c r="O31" s="201"/>
      <c r="P31" s="207"/>
      <c r="Q31" s="207"/>
      <c r="R31" s="207"/>
      <c r="S31" s="226"/>
      <c r="T31" s="200"/>
      <c r="U31" s="206"/>
      <c r="V31" s="424" t="s">
        <v>323</v>
      </c>
      <c r="W31" s="206"/>
      <c r="X31" s="206"/>
      <c r="Y31" s="605" t="s">
        <v>145</v>
      </c>
    </row>
    <row r="32" spans="2:25">
      <c r="B32" s="657"/>
      <c r="C32" s="476"/>
      <c r="D32" s="146"/>
      <c r="E32" s="146"/>
      <c r="F32" s="475"/>
      <c r="G32" s="672"/>
      <c r="H32" s="250"/>
      <c r="I32" s="250"/>
      <c r="J32" s="250"/>
      <c r="K32" s="250"/>
      <c r="L32" s="250"/>
      <c r="M32" s="250"/>
      <c r="N32" s="678"/>
      <c r="O32" s="201"/>
      <c r="P32" s="207"/>
      <c r="Q32" s="207"/>
      <c r="R32" s="207"/>
      <c r="S32" s="226"/>
      <c r="T32" s="200"/>
      <c r="U32" s="206"/>
      <c r="V32" s="424" t="s">
        <v>323</v>
      </c>
      <c r="W32" s="206"/>
      <c r="X32" s="206"/>
      <c r="Y32" s="605" t="s">
        <v>145</v>
      </c>
    </row>
    <row r="33" spans="2:25">
      <c r="B33" s="626"/>
      <c r="C33" s="203"/>
      <c r="D33" s="209"/>
      <c r="E33" s="209"/>
      <c r="F33" s="222"/>
      <c r="G33" s="200" t="s">
        <v>161</v>
      </c>
      <c r="H33" s="206"/>
      <c r="I33" s="206"/>
      <c r="J33" s="206"/>
      <c r="K33" s="206"/>
      <c r="L33" s="206"/>
      <c r="M33" s="206"/>
      <c r="N33" s="206"/>
      <c r="O33" s="206"/>
      <c r="P33" s="206"/>
      <c r="Q33" s="206"/>
      <c r="R33" s="206"/>
      <c r="S33" s="225"/>
      <c r="T33" s="200"/>
      <c r="U33" s="206"/>
      <c r="V33" s="424" t="s">
        <v>323</v>
      </c>
      <c r="W33" s="206"/>
      <c r="X33" s="206"/>
      <c r="Y33" s="605" t="s">
        <v>145</v>
      </c>
    </row>
    <row r="34" spans="2:25">
      <c r="B34" s="656">
        <v>4</v>
      </c>
      <c r="C34" s="202"/>
      <c r="D34" s="208"/>
      <c r="E34" s="208"/>
      <c r="F34" s="221"/>
      <c r="G34" s="672"/>
      <c r="H34" s="250"/>
      <c r="I34" s="250"/>
      <c r="J34" s="250"/>
      <c r="K34" s="250"/>
      <c r="L34" s="250"/>
      <c r="M34" s="250"/>
      <c r="N34" s="678"/>
      <c r="O34" s="201"/>
      <c r="P34" s="207"/>
      <c r="Q34" s="207"/>
      <c r="R34" s="207"/>
      <c r="S34" s="226"/>
      <c r="T34" s="200"/>
      <c r="U34" s="206"/>
      <c r="V34" s="424" t="s">
        <v>323</v>
      </c>
      <c r="W34" s="206"/>
      <c r="X34" s="206"/>
      <c r="Y34" s="605" t="s">
        <v>145</v>
      </c>
    </row>
    <row r="35" spans="2:25">
      <c r="B35" s="657"/>
      <c r="C35" s="476"/>
      <c r="D35" s="146"/>
      <c r="E35" s="146"/>
      <c r="F35" s="475"/>
      <c r="G35" s="672"/>
      <c r="H35" s="250"/>
      <c r="I35" s="250"/>
      <c r="J35" s="250"/>
      <c r="K35" s="250"/>
      <c r="L35" s="250"/>
      <c r="M35" s="250"/>
      <c r="N35" s="678"/>
      <c r="O35" s="201"/>
      <c r="P35" s="207"/>
      <c r="Q35" s="207"/>
      <c r="R35" s="207"/>
      <c r="S35" s="226"/>
      <c r="T35" s="200"/>
      <c r="U35" s="206"/>
      <c r="V35" s="424" t="s">
        <v>323</v>
      </c>
      <c r="W35" s="206"/>
      <c r="X35" s="206"/>
      <c r="Y35" s="605" t="s">
        <v>145</v>
      </c>
    </row>
    <row r="36" spans="2:25">
      <c r="B36" s="657"/>
      <c r="C36" s="476"/>
      <c r="D36" s="146"/>
      <c r="E36" s="146"/>
      <c r="F36" s="475"/>
      <c r="G36" s="672"/>
      <c r="H36" s="250"/>
      <c r="I36" s="250"/>
      <c r="J36" s="250"/>
      <c r="K36" s="250"/>
      <c r="L36" s="250"/>
      <c r="M36" s="250"/>
      <c r="N36" s="678"/>
      <c r="O36" s="201"/>
      <c r="P36" s="207"/>
      <c r="Q36" s="207"/>
      <c r="R36" s="207"/>
      <c r="S36" s="226"/>
      <c r="T36" s="200"/>
      <c r="U36" s="206"/>
      <c r="V36" s="424" t="s">
        <v>323</v>
      </c>
      <c r="W36" s="206"/>
      <c r="X36" s="206"/>
      <c r="Y36" s="605" t="s">
        <v>145</v>
      </c>
    </row>
    <row r="37" spans="2:25">
      <c r="B37" s="657"/>
      <c r="C37" s="476"/>
      <c r="D37" s="146"/>
      <c r="E37" s="146"/>
      <c r="F37" s="475"/>
      <c r="G37" s="672"/>
      <c r="H37" s="250"/>
      <c r="I37" s="250"/>
      <c r="J37" s="250"/>
      <c r="K37" s="250"/>
      <c r="L37" s="250"/>
      <c r="M37" s="250"/>
      <c r="N37" s="678"/>
      <c r="O37" s="201"/>
      <c r="P37" s="207"/>
      <c r="Q37" s="207"/>
      <c r="R37" s="207"/>
      <c r="S37" s="226"/>
      <c r="T37" s="200"/>
      <c r="U37" s="206"/>
      <c r="V37" s="424" t="s">
        <v>323</v>
      </c>
      <c r="W37" s="206"/>
      <c r="X37" s="206"/>
      <c r="Y37" s="605" t="s">
        <v>145</v>
      </c>
    </row>
    <row r="38" spans="2:25">
      <c r="B38" s="626"/>
      <c r="C38" s="203"/>
      <c r="D38" s="209"/>
      <c r="E38" s="209"/>
      <c r="F38" s="222"/>
      <c r="G38" s="200" t="s">
        <v>161</v>
      </c>
      <c r="H38" s="206"/>
      <c r="I38" s="206"/>
      <c r="J38" s="206"/>
      <c r="K38" s="206"/>
      <c r="L38" s="206"/>
      <c r="M38" s="206"/>
      <c r="N38" s="206"/>
      <c r="O38" s="206"/>
      <c r="P38" s="206"/>
      <c r="Q38" s="206"/>
      <c r="R38" s="206"/>
      <c r="S38" s="225"/>
      <c r="T38" s="200"/>
      <c r="U38" s="206"/>
      <c r="V38" s="424" t="s">
        <v>323</v>
      </c>
      <c r="W38" s="206"/>
      <c r="X38" s="206"/>
      <c r="Y38" s="605" t="s">
        <v>145</v>
      </c>
    </row>
    <row r="39" spans="2:25">
      <c r="B39" s="656">
        <v>5</v>
      </c>
      <c r="C39" s="202"/>
      <c r="D39" s="208"/>
      <c r="E39" s="208"/>
      <c r="F39" s="221"/>
      <c r="G39" s="672"/>
      <c r="H39" s="250"/>
      <c r="I39" s="250"/>
      <c r="J39" s="250"/>
      <c r="K39" s="250"/>
      <c r="L39" s="250"/>
      <c r="M39" s="250"/>
      <c r="N39" s="678"/>
      <c r="O39" s="201"/>
      <c r="P39" s="207"/>
      <c r="Q39" s="207"/>
      <c r="R39" s="207"/>
      <c r="S39" s="226"/>
      <c r="T39" s="200"/>
      <c r="U39" s="206"/>
      <c r="V39" s="424" t="s">
        <v>323</v>
      </c>
      <c r="W39" s="206"/>
      <c r="X39" s="206"/>
      <c r="Y39" s="605" t="s">
        <v>145</v>
      </c>
    </row>
    <row r="40" spans="2:25">
      <c r="B40" s="657"/>
      <c r="C40" s="476"/>
      <c r="D40" s="146"/>
      <c r="E40" s="146"/>
      <c r="F40" s="475"/>
      <c r="G40" s="672"/>
      <c r="H40" s="250"/>
      <c r="I40" s="250"/>
      <c r="J40" s="250"/>
      <c r="K40" s="250"/>
      <c r="L40" s="250"/>
      <c r="M40" s="250"/>
      <c r="N40" s="678"/>
      <c r="O40" s="201"/>
      <c r="P40" s="207"/>
      <c r="Q40" s="207"/>
      <c r="R40" s="207"/>
      <c r="S40" s="226"/>
      <c r="T40" s="200"/>
      <c r="U40" s="206"/>
      <c r="V40" s="424" t="s">
        <v>323</v>
      </c>
      <c r="W40" s="206"/>
      <c r="X40" s="206"/>
      <c r="Y40" s="605" t="s">
        <v>145</v>
      </c>
    </row>
    <row r="41" spans="2:25">
      <c r="B41" s="657"/>
      <c r="C41" s="476"/>
      <c r="D41" s="146"/>
      <c r="E41" s="146"/>
      <c r="F41" s="475"/>
      <c r="G41" s="672"/>
      <c r="H41" s="250"/>
      <c r="I41" s="250"/>
      <c r="J41" s="250"/>
      <c r="K41" s="250"/>
      <c r="L41" s="250"/>
      <c r="M41" s="250"/>
      <c r="N41" s="678"/>
      <c r="O41" s="201"/>
      <c r="P41" s="207"/>
      <c r="Q41" s="207"/>
      <c r="R41" s="207"/>
      <c r="S41" s="226"/>
      <c r="T41" s="200"/>
      <c r="U41" s="206"/>
      <c r="V41" s="424" t="s">
        <v>323</v>
      </c>
      <c r="W41" s="206"/>
      <c r="X41" s="206"/>
      <c r="Y41" s="605" t="s">
        <v>145</v>
      </c>
    </row>
    <row r="42" spans="2:25">
      <c r="B42" s="657"/>
      <c r="C42" s="476"/>
      <c r="D42" s="146"/>
      <c r="E42" s="146"/>
      <c r="F42" s="475"/>
      <c r="G42" s="672"/>
      <c r="H42" s="250"/>
      <c r="I42" s="250"/>
      <c r="J42" s="250"/>
      <c r="K42" s="250"/>
      <c r="L42" s="250"/>
      <c r="M42" s="250"/>
      <c r="N42" s="678"/>
      <c r="O42" s="201"/>
      <c r="P42" s="207"/>
      <c r="Q42" s="207"/>
      <c r="R42" s="207"/>
      <c r="S42" s="226"/>
      <c r="T42" s="200"/>
      <c r="U42" s="206"/>
      <c r="V42" s="424" t="s">
        <v>323</v>
      </c>
      <c r="W42" s="206"/>
      <c r="X42" s="206"/>
      <c r="Y42" s="605" t="s">
        <v>145</v>
      </c>
    </row>
    <row r="43" spans="2:25">
      <c r="B43" s="626"/>
      <c r="C43" s="203"/>
      <c r="D43" s="209"/>
      <c r="E43" s="209"/>
      <c r="F43" s="222"/>
      <c r="G43" s="200" t="s">
        <v>161</v>
      </c>
      <c r="H43" s="206"/>
      <c r="I43" s="206"/>
      <c r="J43" s="206"/>
      <c r="K43" s="206"/>
      <c r="L43" s="206"/>
      <c r="M43" s="206"/>
      <c r="N43" s="206"/>
      <c r="O43" s="206"/>
      <c r="P43" s="206"/>
      <c r="Q43" s="206"/>
      <c r="R43" s="206"/>
      <c r="S43" s="225"/>
      <c r="T43" s="200"/>
      <c r="U43" s="206"/>
      <c r="V43" s="424" t="s">
        <v>323</v>
      </c>
      <c r="W43" s="206"/>
      <c r="X43" s="206"/>
      <c r="Y43" s="605" t="s">
        <v>145</v>
      </c>
    </row>
    <row r="44" spans="2:25">
      <c r="B44" s="656">
        <v>6</v>
      </c>
      <c r="C44" s="202"/>
      <c r="D44" s="208"/>
      <c r="E44" s="208"/>
      <c r="F44" s="221"/>
      <c r="G44" s="672"/>
      <c r="H44" s="250"/>
      <c r="I44" s="250"/>
      <c r="J44" s="250"/>
      <c r="K44" s="250"/>
      <c r="L44" s="250"/>
      <c r="M44" s="250"/>
      <c r="N44" s="678"/>
      <c r="O44" s="201"/>
      <c r="P44" s="207"/>
      <c r="Q44" s="207"/>
      <c r="R44" s="207"/>
      <c r="S44" s="226"/>
      <c r="T44" s="200"/>
      <c r="U44" s="206"/>
      <c r="V44" s="424" t="s">
        <v>323</v>
      </c>
      <c r="W44" s="206"/>
      <c r="X44" s="206"/>
      <c r="Y44" s="605" t="s">
        <v>145</v>
      </c>
    </row>
    <row r="45" spans="2:25">
      <c r="B45" s="657"/>
      <c r="C45" s="476"/>
      <c r="D45" s="146"/>
      <c r="E45" s="146"/>
      <c r="F45" s="475"/>
      <c r="G45" s="672"/>
      <c r="H45" s="250"/>
      <c r="I45" s="250"/>
      <c r="J45" s="250"/>
      <c r="K45" s="250"/>
      <c r="L45" s="250"/>
      <c r="M45" s="250"/>
      <c r="N45" s="678"/>
      <c r="O45" s="201"/>
      <c r="P45" s="207"/>
      <c r="Q45" s="207"/>
      <c r="R45" s="207"/>
      <c r="S45" s="226"/>
      <c r="T45" s="200"/>
      <c r="U45" s="206"/>
      <c r="V45" s="424" t="s">
        <v>323</v>
      </c>
      <c r="W45" s="206"/>
      <c r="X45" s="206"/>
      <c r="Y45" s="605" t="s">
        <v>145</v>
      </c>
    </row>
    <row r="46" spans="2:25">
      <c r="B46" s="657"/>
      <c r="C46" s="476"/>
      <c r="D46" s="146"/>
      <c r="E46" s="146"/>
      <c r="F46" s="475"/>
      <c r="G46" s="672"/>
      <c r="H46" s="250"/>
      <c r="I46" s="250"/>
      <c r="J46" s="250"/>
      <c r="K46" s="250"/>
      <c r="L46" s="250"/>
      <c r="M46" s="250"/>
      <c r="N46" s="678"/>
      <c r="O46" s="201"/>
      <c r="P46" s="207"/>
      <c r="Q46" s="207"/>
      <c r="R46" s="207"/>
      <c r="S46" s="226"/>
      <c r="T46" s="200"/>
      <c r="U46" s="206"/>
      <c r="V46" s="424" t="s">
        <v>323</v>
      </c>
      <c r="W46" s="206"/>
      <c r="X46" s="206"/>
      <c r="Y46" s="605" t="s">
        <v>145</v>
      </c>
    </row>
    <row r="47" spans="2:25">
      <c r="B47" s="657"/>
      <c r="C47" s="476"/>
      <c r="D47" s="146"/>
      <c r="E47" s="146"/>
      <c r="F47" s="475"/>
      <c r="G47" s="672"/>
      <c r="H47" s="250"/>
      <c r="I47" s="250"/>
      <c r="J47" s="250"/>
      <c r="K47" s="250"/>
      <c r="L47" s="250"/>
      <c r="M47" s="250"/>
      <c r="N47" s="678"/>
      <c r="O47" s="201"/>
      <c r="P47" s="207"/>
      <c r="Q47" s="207"/>
      <c r="R47" s="207"/>
      <c r="S47" s="226"/>
      <c r="T47" s="200"/>
      <c r="U47" s="206"/>
      <c r="V47" s="424" t="s">
        <v>323</v>
      </c>
      <c r="W47" s="206"/>
      <c r="X47" s="206"/>
      <c r="Y47" s="605" t="s">
        <v>145</v>
      </c>
    </row>
    <row r="48" spans="2:25">
      <c r="B48" s="626"/>
      <c r="C48" s="203"/>
      <c r="D48" s="209"/>
      <c r="E48" s="209"/>
      <c r="F48" s="222"/>
      <c r="G48" s="200" t="s">
        <v>161</v>
      </c>
      <c r="H48" s="206"/>
      <c r="I48" s="206"/>
      <c r="J48" s="206"/>
      <c r="K48" s="206"/>
      <c r="L48" s="206"/>
      <c r="M48" s="206"/>
      <c r="N48" s="206"/>
      <c r="O48" s="206"/>
      <c r="P48" s="206"/>
      <c r="Q48" s="206"/>
      <c r="R48" s="206"/>
      <c r="S48" s="225"/>
      <c r="T48" s="200"/>
      <c r="U48" s="206"/>
      <c r="V48" s="424" t="s">
        <v>323</v>
      </c>
      <c r="W48" s="206"/>
      <c r="X48" s="206"/>
      <c r="Y48" s="605" t="s">
        <v>145</v>
      </c>
    </row>
    <row r="49" spans="2:25">
      <c r="B49" s="208" t="s">
        <v>465</v>
      </c>
      <c r="C49" s="208"/>
      <c r="D49" s="102" t="s">
        <v>295</v>
      </c>
      <c r="E49" s="103"/>
      <c r="F49" s="103"/>
      <c r="G49" s="103"/>
      <c r="H49" s="103"/>
      <c r="I49" s="103"/>
      <c r="J49" s="103"/>
      <c r="K49" s="103"/>
      <c r="L49" s="103"/>
      <c r="M49" s="103"/>
      <c r="N49" s="103"/>
      <c r="O49" s="103"/>
      <c r="P49" s="103"/>
      <c r="Q49" s="103"/>
      <c r="R49" s="103"/>
      <c r="S49" s="103"/>
      <c r="T49" s="103"/>
      <c r="U49" s="103"/>
      <c r="V49" s="101"/>
      <c r="W49" s="103"/>
      <c r="X49" s="103"/>
      <c r="Y49" s="101"/>
    </row>
    <row r="50" spans="2:25">
      <c r="B50" s="658" t="s">
        <v>38</v>
      </c>
      <c r="C50" s="658"/>
      <c r="D50" s="552" t="s">
        <v>20</v>
      </c>
    </row>
    <row r="51" spans="2:25">
      <c r="B51" s="658" t="s">
        <v>131</v>
      </c>
      <c r="C51" s="658"/>
      <c r="D51" s="552" t="s">
        <v>307</v>
      </c>
    </row>
  </sheetData>
  <mergeCells count="159">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49:C49"/>
    <mergeCell ref="B50:C50"/>
    <mergeCell ref="B51:C51"/>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16" type="Hiragana"/>
  <pageMargins left="0.7" right="0.7" top="0.75" bottom="0.75" header="0.3" footer="0.3"/>
  <pageSetup paperSize="9" scale="96"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view="pageBreakPreview" zoomScale="75" zoomScaleSheetLayoutView="75" workbookViewId="0">
      <selection activeCell="P12" sqref="P12"/>
    </sheetView>
  </sheetViews>
  <sheetFormatPr defaultRowHeight="18.75"/>
  <cols>
    <col min="1" max="1" width="1.375" style="686" customWidth="1"/>
    <col min="2" max="3" width="9" style="686" customWidth="1"/>
    <col min="4" max="4" width="40.625" style="686" customWidth="1"/>
    <col min="5" max="16384" width="9" style="686" customWidth="1"/>
  </cols>
  <sheetData>
    <row r="1" spans="2:11">
      <c r="B1" s="686" t="s">
        <v>789</v>
      </c>
      <c r="D1" s="693"/>
      <c r="E1" s="693"/>
      <c r="F1" s="693"/>
    </row>
    <row r="2" spans="2:11" s="687" customFormat="1" ht="20.25" customHeight="1">
      <c r="B2" s="689" t="s">
        <v>791</v>
      </c>
      <c r="C2" s="689"/>
      <c r="D2" s="693"/>
      <c r="E2" s="693"/>
      <c r="F2" s="693"/>
    </row>
    <row r="3" spans="2:11" s="687" customFormat="1" ht="20.25" customHeight="1">
      <c r="B3" s="689"/>
      <c r="C3" s="689"/>
      <c r="D3" s="693"/>
      <c r="E3" s="693"/>
      <c r="F3" s="693"/>
    </row>
    <row r="4" spans="2:11" s="688" customFormat="1" ht="20.25" customHeight="1">
      <c r="B4" s="690"/>
      <c r="C4" s="693" t="s">
        <v>685</v>
      </c>
      <c r="D4" s="693"/>
      <c r="F4" s="702" t="s">
        <v>818</v>
      </c>
      <c r="G4" s="702"/>
      <c r="H4" s="702"/>
      <c r="I4" s="702"/>
      <c r="J4" s="702"/>
      <c r="K4" s="702"/>
    </row>
    <row r="5" spans="2:11" s="688" customFormat="1" ht="20.25" customHeight="1">
      <c r="B5" s="691"/>
      <c r="C5" s="693" t="s">
        <v>809</v>
      </c>
      <c r="D5" s="693"/>
      <c r="F5" s="702"/>
      <c r="G5" s="702"/>
      <c r="H5" s="702"/>
      <c r="I5" s="702"/>
      <c r="J5" s="702"/>
      <c r="K5" s="702"/>
    </row>
    <row r="6" spans="2:11" s="687" customFormat="1" ht="20.25" customHeight="1">
      <c r="B6" s="692"/>
      <c r="C6" s="693"/>
      <c r="D6" s="693"/>
      <c r="E6" s="696"/>
      <c r="F6" s="699"/>
    </row>
    <row r="7" spans="2:11" s="687" customFormat="1" ht="20.25" customHeight="1">
      <c r="B7" s="689"/>
      <c r="C7" s="689"/>
      <c r="D7" s="693"/>
      <c r="E7" s="696"/>
      <c r="F7" s="699"/>
    </row>
    <row r="8" spans="2:11" s="687" customFormat="1" ht="20.25" customHeight="1">
      <c r="B8" s="693" t="s">
        <v>510</v>
      </c>
      <c r="C8" s="689"/>
      <c r="D8" s="693"/>
      <c r="E8" s="696"/>
      <c r="F8" s="699"/>
    </row>
    <row r="9" spans="2:11" s="687" customFormat="1" ht="20.25" customHeight="1">
      <c r="B9" s="689"/>
      <c r="C9" s="689"/>
      <c r="D9" s="693"/>
      <c r="E9" s="693"/>
      <c r="F9" s="693"/>
    </row>
    <row r="10" spans="2:11" s="687" customFormat="1" ht="20.25" customHeight="1">
      <c r="B10" s="693" t="s">
        <v>792</v>
      </c>
      <c r="C10" s="689"/>
      <c r="D10" s="693"/>
      <c r="E10" s="693"/>
      <c r="F10" s="693"/>
    </row>
    <row r="11" spans="2:11" s="687" customFormat="1" ht="20.25" customHeight="1">
      <c r="B11" s="693"/>
      <c r="C11" s="689"/>
      <c r="D11" s="693"/>
      <c r="E11" s="693"/>
      <c r="F11" s="693"/>
    </row>
    <row r="12" spans="2:11" s="687" customFormat="1" ht="20.25" customHeight="1">
      <c r="B12" s="693" t="s">
        <v>332</v>
      </c>
      <c r="C12" s="689"/>
      <c r="D12" s="693"/>
    </row>
    <row r="13" spans="2:11" s="687" customFormat="1" ht="20.25" customHeight="1">
      <c r="B13" s="693"/>
      <c r="C13" s="689"/>
      <c r="D13" s="693"/>
    </row>
    <row r="14" spans="2:11" s="687" customFormat="1" ht="20.25" customHeight="1">
      <c r="B14" s="693" t="s">
        <v>794</v>
      </c>
      <c r="C14" s="689"/>
      <c r="D14" s="693"/>
    </row>
    <row r="15" spans="2:11" s="687" customFormat="1" ht="20.25" customHeight="1">
      <c r="B15" s="693"/>
      <c r="C15" s="689"/>
      <c r="D15" s="693"/>
    </row>
    <row r="16" spans="2:11" s="687" customFormat="1" ht="20.25" customHeight="1">
      <c r="B16" s="693" t="s">
        <v>711</v>
      </c>
      <c r="C16" s="689"/>
      <c r="D16" s="693"/>
    </row>
    <row r="17" spans="2:4" s="687" customFormat="1" ht="20.25" customHeight="1">
      <c r="B17" s="693" t="s">
        <v>795</v>
      </c>
      <c r="C17" s="689"/>
      <c r="D17" s="693"/>
    </row>
    <row r="18" spans="2:4" s="687" customFormat="1" ht="20.25" customHeight="1">
      <c r="B18" s="693" t="s">
        <v>772</v>
      </c>
      <c r="C18" s="689"/>
      <c r="D18" s="693"/>
    </row>
    <row r="19" spans="2:4" s="687" customFormat="1" ht="20.25" customHeight="1">
      <c r="B19" s="693"/>
      <c r="C19" s="689"/>
      <c r="D19" s="693"/>
    </row>
    <row r="20" spans="2:4" s="687" customFormat="1" ht="20.25" customHeight="1">
      <c r="B20" s="693" t="s">
        <v>845</v>
      </c>
      <c r="C20" s="689"/>
      <c r="D20" s="693"/>
    </row>
    <row r="21" spans="2:4" s="687" customFormat="1" ht="20.25" customHeight="1">
      <c r="B21" s="693" t="s">
        <v>249</v>
      </c>
      <c r="C21" s="689"/>
      <c r="D21" s="693"/>
    </row>
    <row r="22" spans="2:4" s="687" customFormat="1" ht="20.25" customHeight="1">
      <c r="B22" s="693"/>
      <c r="C22" s="689"/>
      <c r="D22" s="693"/>
    </row>
    <row r="23" spans="2:4" s="687" customFormat="1" ht="20.25" customHeight="1">
      <c r="B23" s="693" t="s">
        <v>586</v>
      </c>
      <c r="C23" s="689"/>
      <c r="D23" s="693"/>
    </row>
    <row r="24" spans="2:4" s="687" customFormat="1" ht="20.25" customHeight="1">
      <c r="B24" s="693"/>
      <c r="C24" s="689"/>
      <c r="D24" s="693"/>
    </row>
    <row r="25" spans="2:4" s="687" customFormat="1" ht="17.25" customHeight="1">
      <c r="B25" s="693" t="s">
        <v>798</v>
      </c>
      <c r="C25" s="693"/>
      <c r="D25" s="693"/>
    </row>
    <row r="26" spans="2:4" s="687" customFormat="1" ht="17.25" customHeight="1">
      <c r="B26" s="693" t="s">
        <v>799</v>
      </c>
      <c r="C26" s="693"/>
      <c r="D26" s="693"/>
    </row>
    <row r="27" spans="2:4" s="687" customFormat="1" ht="17.25" customHeight="1">
      <c r="B27" s="693"/>
      <c r="C27" s="693"/>
      <c r="D27" s="693"/>
    </row>
    <row r="28" spans="2:4" s="687" customFormat="1" ht="17.25" customHeight="1">
      <c r="B28" s="693"/>
      <c r="C28" s="695" t="s">
        <v>179</v>
      </c>
      <c r="D28" s="695" t="s">
        <v>322</v>
      </c>
    </row>
    <row r="29" spans="2:4" s="687" customFormat="1" ht="17.25" customHeight="1">
      <c r="B29" s="693"/>
      <c r="C29" s="695">
        <v>1</v>
      </c>
      <c r="D29" s="698" t="s">
        <v>358</v>
      </c>
    </row>
    <row r="30" spans="2:4" s="687" customFormat="1" ht="17.25" customHeight="1">
      <c r="B30" s="693"/>
      <c r="C30" s="695">
        <v>2</v>
      </c>
      <c r="D30" s="698" t="s">
        <v>165</v>
      </c>
    </row>
    <row r="31" spans="2:4" s="687" customFormat="1" ht="17.25" customHeight="1">
      <c r="B31" s="693"/>
      <c r="C31" s="695">
        <v>3</v>
      </c>
      <c r="D31" s="698" t="s">
        <v>464</v>
      </c>
    </row>
    <row r="32" spans="2:4" s="687" customFormat="1" ht="17.25" customHeight="1">
      <c r="B32" s="693"/>
      <c r="C32" s="696"/>
      <c r="D32" s="699"/>
    </row>
    <row r="33" spans="2:51" s="687" customFormat="1" ht="17.25" customHeight="1">
      <c r="B33" s="693" t="s">
        <v>800</v>
      </c>
      <c r="C33" s="693"/>
      <c r="D33" s="693"/>
      <c r="E33" s="688"/>
      <c r="F33" s="688"/>
    </row>
    <row r="34" spans="2:51" s="687" customFormat="1" ht="17.25" customHeight="1">
      <c r="B34" s="693" t="s">
        <v>801</v>
      </c>
      <c r="C34" s="693"/>
      <c r="D34" s="693"/>
      <c r="E34" s="688"/>
      <c r="F34" s="688"/>
    </row>
    <row r="35" spans="2:51" s="687" customFormat="1" ht="17.25" customHeight="1">
      <c r="B35" s="693"/>
      <c r="C35" s="693"/>
      <c r="D35" s="693"/>
      <c r="E35" s="688"/>
      <c r="F35" s="688"/>
      <c r="G35" s="703"/>
      <c r="H35" s="703"/>
      <c r="J35" s="703"/>
      <c r="K35" s="703"/>
      <c r="L35" s="703"/>
      <c r="M35" s="703"/>
      <c r="N35" s="703"/>
      <c r="O35" s="703"/>
      <c r="R35" s="703"/>
      <c r="S35" s="703"/>
      <c r="T35" s="703"/>
      <c r="W35" s="703"/>
      <c r="X35" s="703"/>
      <c r="Y35" s="703"/>
    </row>
    <row r="36" spans="2:51" s="687" customFormat="1" ht="17.25" customHeight="1">
      <c r="B36" s="693"/>
      <c r="C36" s="695" t="s">
        <v>453</v>
      </c>
      <c r="D36" s="695" t="s">
        <v>709</v>
      </c>
      <c r="E36" s="688"/>
      <c r="F36" s="688"/>
      <c r="G36" s="703"/>
      <c r="H36" s="703"/>
      <c r="J36" s="703"/>
      <c r="K36" s="703"/>
      <c r="L36" s="703"/>
      <c r="M36" s="703"/>
      <c r="N36" s="703"/>
      <c r="O36" s="703"/>
      <c r="R36" s="703"/>
      <c r="S36" s="703"/>
      <c r="T36" s="703"/>
      <c r="W36" s="703"/>
      <c r="X36" s="703"/>
      <c r="Y36" s="703"/>
    </row>
    <row r="37" spans="2:51" s="687" customFormat="1" ht="17.25" customHeight="1">
      <c r="B37" s="693"/>
      <c r="C37" s="695" t="s">
        <v>432</v>
      </c>
      <c r="D37" s="698" t="s">
        <v>815</v>
      </c>
      <c r="E37" s="688"/>
      <c r="F37" s="688"/>
      <c r="G37" s="703"/>
      <c r="H37" s="703"/>
      <c r="J37" s="703"/>
      <c r="K37" s="703"/>
      <c r="L37" s="703"/>
      <c r="M37" s="703"/>
      <c r="N37" s="703"/>
      <c r="O37" s="703"/>
      <c r="R37" s="703"/>
      <c r="S37" s="703"/>
      <c r="T37" s="703"/>
      <c r="W37" s="703"/>
      <c r="X37" s="703"/>
      <c r="Y37" s="703"/>
    </row>
    <row r="38" spans="2:51" s="687" customFormat="1" ht="17.25" customHeight="1">
      <c r="B38" s="693"/>
      <c r="C38" s="695" t="s">
        <v>811</v>
      </c>
      <c r="D38" s="698" t="s">
        <v>816</v>
      </c>
      <c r="E38" s="688"/>
      <c r="F38" s="688"/>
      <c r="G38" s="703"/>
      <c r="H38" s="703"/>
      <c r="J38" s="703"/>
      <c r="K38" s="703"/>
      <c r="L38" s="703"/>
      <c r="M38" s="703"/>
      <c r="N38" s="703"/>
      <c r="O38" s="703"/>
      <c r="R38" s="703"/>
      <c r="S38" s="703"/>
      <c r="T38" s="703"/>
      <c r="W38" s="703"/>
      <c r="X38" s="703"/>
      <c r="Y38" s="703"/>
    </row>
    <row r="39" spans="2:51" s="687" customFormat="1" ht="17.25" customHeight="1">
      <c r="B39" s="693"/>
      <c r="C39" s="695" t="s">
        <v>96</v>
      </c>
      <c r="D39" s="698" t="s">
        <v>411</v>
      </c>
      <c r="E39" s="688"/>
      <c r="F39" s="688"/>
      <c r="G39" s="703"/>
      <c r="H39" s="703"/>
      <c r="J39" s="703"/>
      <c r="K39" s="703"/>
      <c r="L39" s="703"/>
      <c r="M39" s="703"/>
      <c r="N39" s="703"/>
      <c r="O39" s="703"/>
      <c r="R39" s="703"/>
      <c r="S39" s="703"/>
      <c r="T39" s="703"/>
      <c r="W39" s="703"/>
      <c r="X39" s="703"/>
      <c r="Y39" s="703"/>
    </row>
    <row r="40" spans="2:51" s="687" customFormat="1" ht="17.25" customHeight="1">
      <c r="B40" s="693"/>
      <c r="C40" s="695" t="s">
        <v>812</v>
      </c>
      <c r="D40" s="698" t="s">
        <v>817</v>
      </c>
      <c r="E40" s="688"/>
      <c r="F40" s="688"/>
      <c r="G40" s="703"/>
      <c r="H40" s="703"/>
      <c r="J40" s="703"/>
      <c r="K40" s="703"/>
      <c r="L40" s="703"/>
      <c r="M40" s="703"/>
      <c r="N40" s="703"/>
      <c r="O40" s="703"/>
      <c r="R40" s="703"/>
      <c r="S40" s="703"/>
      <c r="T40" s="703"/>
      <c r="W40" s="703"/>
      <c r="X40" s="703"/>
      <c r="Y40" s="703"/>
    </row>
    <row r="41" spans="2:51" s="687" customFormat="1" ht="17.25" customHeight="1">
      <c r="B41" s="693"/>
      <c r="C41" s="693"/>
      <c r="D41" s="693"/>
      <c r="E41" s="688"/>
      <c r="F41" s="688"/>
      <c r="G41" s="703"/>
      <c r="H41" s="703"/>
      <c r="J41" s="703"/>
      <c r="K41" s="703"/>
      <c r="L41" s="703"/>
      <c r="M41" s="703"/>
      <c r="N41" s="703"/>
      <c r="O41" s="703"/>
      <c r="R41" s="703"/>
      <c r="S41" s="703"/>
      <c r="T41" s="703"/>
      <c r="W41" s="703"/>
      <c r="X41" s="703"/>
      <c r="Y41" s="703"/>
    </row>
    <row r="42" spans="2:51" s="687" customFormat="1" ht="17.25" customHeight="1">
      <c r="B42" s="693"/>
      <c r="C42" s="697" t="s">
        <v>813</v>
      </c>
      <c r="D42" s="693"/>
      <c r="E42" s="688"/>
      <c r="F42" s="688"/>
      <c r="G42" s="703"/>
      <c r="H42" s="703"/>
      <c r="J42" s="703"/>
      <c r="K42" s="703"/>
      <c r="L42" s="703"/>
      <c r="M42" s="703"/>
      <c r="N42" s="703"/>
      <c r="O42" s="703"/>
      <c r="R42" s="703"/>
      <c r="S42" s="703"/>
      <c r="T42" s="703"/>
      <c r="W42" s="703"/>
      <c r="X42" s="703"/>
      <c r="Y42" s="703"/>
    </row>
    <row r="43" spans="2:51" s="687" customFormat="1" ht="17.25" customHeight="1">
      <c r="B43" s="688"/>
      <c r="C43" s="693" t="s">
        <v>847</v>
      </c>
      <c r="D43" s="688"/>
      <c r="E43" s="688"/>
      <c r="F43" s="697"/>
      <c r="G43" s="703"/>
      <c r="H43" s="703"/>
      <c r="J43" s="703"/>
      <c r="K43" s="703"/>
      <c r="L43" s="703"/>
      <c r="M43" s="703"/>
      <c r="N43" s="703"/>
      <c r="O43" s="703"/>
      <c r="R43" s="703"/>
      <c r="S43" s="703"/>
      <c r="T43" s="703"/>
      <c r="W43" s="703"/>
      <c r="X43" s="703"/>
      <c r="Y43" s="703"/>
    </row>
    <row r="44" spans="2:51" s="687" customFormat="1" ht="17.25" customHeight="1">
      <c r="B44" s="688"/>
      <c r="C44" s="693" t="s">
        <v>316</v>
      </c>
      <c r="D44" s="688"/>
      <c r="E44" s="688"/>
      <c r="F44" s="693"/>
      <c r="G44" s="703"/>
      <c r="H44" s="703"/>
      <c r="J44" s="703"/>
      <c r="K44" s="703"/>
      <c r="L44" s="703"/>
      <c r="M44" s="703"/>
      <c r="N44" s="703"/>
      <c r="O44" s="703"/>
      <c r="R44" s="703"/>
      <c r="S44" s="703"/>
      <c r="T44" s="703"/>
      <c r="W44" s="703"/>
      <c r="X44" s="703"/>
      <c r="Y44" s="703"/>
    </row>
    <row r="45" spans="2:51" s="687" customFormat="1" ht="17.25" customHeight="1">
      <c r="B45" s="693"/>
      <c r="C45" s="693" t="s">
        <v>849</v>
      </c>
      <c r="D45" s="693"/>
      <c r="E45" s="697"/>
      <c r="F45" s="703"/>
      <c r="G45" s="703"/>
      <c r="H45" s="703"/>
      <c r="J45" s="703"/>
      <c r="K45" s="703"/>
      <c r="L45" s="703"/>
      <c r="M45" s="703"/>
      <c r="N45" s="703"/>
      <c r="O45" s="703"/>
      <c r="R45" s="703"/>
      <c r="S45" s="703"/>
      <c r="T45" s="703"/>
      <c r="W45" s="703"/>
      <c r="X45" s="703"/>
      <c r="Y45" s="703"/>
    </row>
    <row r="46" spans="2:51" s="687" customFormat="1" ht="17.25" customHeight="1">
      <c r="B46" s="693" t="s">
        <v>481</v>
      </c>
      <c r="C46" s="693"/>
      <c r="D46" s="693"/>
    </row>
    <row r="47" spans="2:51" s="687" customFormat="1" ht="17.25" customHeight="1">
      <c r="B47" s="693" t="s">
        <v>297</v>
      </c>
      <c r="C47" s="693"/>
      <c r="D47" s="693"/>
    </row>
    <row r="48" spans="2:51" s="687" customFormat="1" ht="17.25" customHeight="1">
      <c r="B48" s="694" t="s">
        <v>802</v>
      </c>
      <c r="C48" s="688"/>
      <c r="D48" s="688"/>
      <c r="E48" s="700"/>
      <c r="F48" s="700"/>
      <c r="G48" s="700"/>
      <c r="H48" s="700"/>
      <c r="I48" s="700"/>
      <c r="J48" s="700"/>
      <c r="K48" s="700"/>
      <c r="L48" s="700"/>
      <c r="M48" s="700"/>
      <c r="N48" s="700"/>
      <c r="O48" s="705"/>
      <c r="P48" s="705"/>
      <c r="Q48" s="700"/>
      <c r="R48" s="705"/>
      <c r="S48" s="700"/>
      <c r="T48" s="700"/>
      <c r="U48" s="705"/>
      <c r="Y48" s="700"/>
      <c r="Z48" s="700"/>
      <c r="AA48" s="700"/>
      <c r="AB48" s="700"/>
      <c r="AD48" s="700"/>
      <c r="AE48" s="705"/>
      <c r="AF48" s="705"/>
      <c r="AG48" s="705"/>
      <c r="AH48" s="705"/>
      <c r="AI48" s="706"/>
      <c r="AJ48" s="705"/>
      <c r="AK48" s="705"/>
      <c r="AL48" s="705"/>
      <c r="AM48" s="705"/>
      <c r="AN48" s="705"/>
      <c r="AO48" s="705"/>
      <c r="AP48" s="705"/>
      <c r="AQ48" s="705"/>
      <c r="AR48" s="705"/>
      <c r="AS48" s="705"/>
      <c r="AT48" s="705"/>
      <c r="AU48" s="705"/>
      <c r="AV48" s="705"/>
      <c r="AW48" s="705"/>
      <c r="AX48" s="705"/>
      <c r="AY48" s="706"/>
    </row>
    <row r="49" spans="2:50" s="687" customFormat="1" ht="17.25" customHeight="1"/>
    <row r="50" spans="2:50" s="687" customFormat="1" ht="17.25" customHeight="1">
      <c r="B50" s="693" t="s">
        <v>803</v>
      </c>
      <c r="C50" s="693"/>
    </row>
    <row r="51" spans="2:50" s="687" customFormat="1" ht="17.25" customHeight="1">
      <c r="B51" s="693"/>
      <c r="C51" s="693"/>
    </row>
    <row r="52" spans="2:50" s="687" customFormat="1" ht="17.25" customHeight="1">
      <c r="B52" s="693" t="s">
        <v>356</v>
      </c>
      <c r="C52" s="693"/>
    </row>
    <row r="53" spans="2:50" s="687" customFormat="1" ht="17.25" customHeight="1">
      <c r="B53" s="693" t="s">
        <v>536</v>
      </c>
      <c r="C53" s="693"/>
    </row>
    <row r="54" spans="2:50" s="687" customFormat="1" ht="17.25" customHeight="1">
      <c r="B54" s="693"/>
      <c r="C54" s="693"/>
    </row>
    <row r="55" spans="2:50" s="687" customFormat="1" ht="17.25" customHeight="1">
      <c r="B55" s="693" t="s">
        <v>796</v>
      </c>
      <c r="C55" s="693"/>
    </row>
    <row r="56" spans="2:50" s="687" customFormat="1" ht="17.25" customHeight="1">
      <c r="B56" s="693" t="s">
        <v>735</v>
      </c>
      <c r="C56" s="693"/>
    </row>
    <row r="57" spans="2:50" s="687" customFormat="1" ht="17.25" customHeight="1">
      <c r="B57" s="693"/>
      <c r="C57" s="693"/>
    </row>
    <row r="58" spans="2:50" s="687" customFormat="1" ht="17.25" customHeight="1">
      <c r="B58" s="693" t="s">
        <v>321</v>
      </c>
      <c r="C58" s="693"/>
      <c r="D58" s="693"/>
    </row>
    <row r="59" spans="2:50" s="687" customFormat="1" ht="17.25" customHeight="1">
      <c r="B59" s="693"/>
      <c r="C59" s="693"/>
      <c r="D59" s="693"/>
    </row>
    <row r="60" spans="2:50" s="687" customFormat="1" ht="17.25" customHeight="1">
      <c r="B60" s="688" t="s">
        <v>239</v>
      </c>
      <c r="C60" s="688"/>
      <c r="D60" s="693"/>
    </row>
    <row r="61" spans="2:50" s="687" customFormat="1" ht="17.25" customHeight="1">
      <c r="B61" s="688" t="s">
        <v>806</v>
      </c>
      <c r="C61" s="688"/>
      <c r="D61" s="693"/>
    </row>
    <row r="62" spans="2:50" s="687" customFormat="1" ht="17.25" customHeight="1">
      <c r="B62" s="688" t="s">
        <v>492</v>
      </c>
    </row>
    <row r="63" spans="2:50" s="687" customFormat="1" ht="17.25" customHeight="1">
      <c r="B63" s="688"/>
    </row>
    <row r="64" spans="2:50" s="687" customFormat="1" ht="17.25" customHeight="1">
      <c r="B64" s="687" t="s">
        <v>807</v>
      </c>
      <c r="E64" s="701"/>
      <c r="F64" s="701"/>
      <c r="G64" s="701"/>
      <c r="H64" s="701"/>
      <c r="I64" s="701"/>
      <c r="J64" s="701"/>
      <c r="K64" s="701"/>
      <c r="L64" s="704"/>
      <c r="M64" s="688" t="s">
        <v>304</v>
      </c>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c r="AL64" s="701"/>
      <c r="AM64" s="701"/>
      <c r="AN64" s="701"/>
      <c r="AO64" s="701"/>
      <c r="AP64" s="701"/>
      <c r="AQ64" s="701"/>
      <c r="AR64" s="701"/>
      <c r="AS64" s="701"/>
      <c r="AT64" s="701"/>
      <c r="AU64" s="701"/>
      <c r="AV64" s="701"/>
      <c r="AW64" s="701"/>
      <c r="AX64" s="701"/>
    </row>
    <row r="65" spans="2:71" s="687" customFormat="1" ht="17.25" customHeight="1">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O65" s="701"/>
      <c r="AP65" s="701"/>
      <c r="AQ65" s="701"/>
      <c r="AR65" s="701"/>
      <c r="AS65" s="701"/>
      <c r="AT65" s="701"/>
      <c r="AU65" s="701"/>
      <c r="AV65" s="701"/>
      <c r="AW65" s="701"/>
      <c r="AX65" s="701"/>
    </row>
    <row r="66" spans="2:71" s="687" customFormat="1" ht="17.25" customHeight="1">
      <c r="B66" s="687" t="s">
        <v>63</v>
      </c>
      <c r="E66" s="701"/>
      <c r="F66" s="701"/>
      <c r="G66" s="701"/>
      <c r="H66" s="701"/>
      <c r="I66" s="701"/>
      <c r="J66" s="701"/>
      <c r="K66" s="701"/>
      <c r="L66" s="701"/>
      <c r="M66" s="701"/>
      <c r="N66" s="701"/>
      <c r="O66" s="701"/>
      <c r="P66" s="701"/>
      <c r="Q66" s="701"/>
      <c r="R66" s="701"/>
      <c r="S66" s="701"/>
      <c r="T66" s="701"/>
      <c r="U66" s="701"/>
      <c r="V66" s="701"/>
      <c r="W66" s="701"/>
      <c r="X66" s="701"/>
      <c r="Y66" s="701"/>
      <c r="Z66" s="701"/>
      <c r="AA66" s="701"/>
      <c r="AB66" s="701"/>
      <c r="AC66" s="701"/>
      <c r="AD66" s="701"/>
      <c r="AE66" s="701"/>
      <c r="AF66" s="701"/>
      <c r="AG66" s="701"/>
      <c r="AH66" s="701"/>
      <c r="AI66" s="701"/>
      <c r="AJ66" s="701"/>
      <c r="AK66" s="701"/>
      <c r="AL66" s="701"/>
      <c r="AM66" s="701"/>
      <c r="AN66" s="701"/>
      <c r="AO66" s="701"/>
      <c r="AP66" s="701"/>
      <c r="AQ66" s="701"/>
      <c r="AR66" s="701"/>
      <c r="AS66" s="701"/>
      <c r="AT66" s="701"/>
      <c r="AU66" s="701"/>
      <c r="AV66" s="701"/>
      <c r="AW66" s="701"/>
      <c r="AX66" s="701"/>
    </row>
    <row r="67" spans="2:71" s="687" customFormat="1" ht="17.25" customHeight="1">
      <c r="E67" s="701"/>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1"/>
      <c r="AM67" s="701"/>
      <c r="AN67" s="701"/>
      <c r="AO67" s="701"/>
      <c r="AP67" s="701"/>
      <c r="AQ67" s="701"/>
      <c r="AR67" s="701"/>
      <c r="AS67" s="701"/>
      <c r="AT67" s="701"/>
      <c r="AU67" s="701"/>
      <c r="AV67" s="701"/>
      <c r="AW67" s="701"/>
      <c r="AX67" s="701"/>
      <c r="AY67" s="701"/>
      <c r="AZ67" s="701"/>
      <c r="BA67" s="701"/>
      <c r="BB67" s="701"/>
    </row>
    <row r="68" spans="2:71" s="687" customFormat="1" ht="17.25" customHeight="1">
      <c r="B68" s="687" t="s">
        <v>522</v>
      </c>
      <c r="E68" s="701"/>
      <c r="F68" s="701"/>
      <c r="G68" s="701"/>
      <c r="H68" s="701"/>
      <c r="I68" s="701"/>
      <c r="J68" s="701"/>
      <c r="K68" s="701"/>
      <c r="L68" s="701"/>
      <c r="M68" s="701"/>
      <c r="N68" s="701"/>
      <c r="O68" s="701"/>
      <c r="P68" s="701"/>
      <c r="Q68" s="701"/>
      <c r="R68" s="701"/>
      <c r="S68" s="701"/>
      <c r="T68" s="701"/>
      <c r="U68" s="701"/>
      <c r="V68" s="701"/>
      <c r="W68" s="701"/>
      <c r="X68" s="701"/>
      <c r="Y68" s="701"/>
      <c r="Z68" s="701"/>
      <c r="AA68" s="701"/>
      <c r="AB68" s="701"/>
      <c r="AC68" s="701"/>
      <c r="AD68" s="701"/>
      <c r="AE68" s="701"/>
      <c r="AF68" s="701"/>
      <c r="AG68" s="701"/>
      <c r="AH68" s="701"/>
      <c r="AI68" s="701"/>
      <c r="AJ68" s="701"/>
      <c r="AK68" s="701"/>
      <c r="AL68" s="701"/>
      <c r="AM68" s="701"/>
      <c r="AN68" s="701"/>
      <c r="AO68" s="701"/>
      <c r="AP68" s="701"/>
      <c r="AQ68" s="701"/>
      <c r="AR68" s="701"/>
      <c r="AS68" s="701"/>
      <c r="AT68" s="701"/>
      <c r="AU68" s="701"/>
      <c r="AV68" s="701"/>
      <c r="AW68" s="701"/>
      <c r="AX68" s="701"/>
      <c r="AY68" s="701"/>
      <c r="AZ68" s="701"/>
      <c r="BA68" s="701"/>
      <c r="BB68" s="701"/>
    </row>
    <row r="69" spans="2:71" s="687" customFormat="1" ht="17.25" customHeight="1">
      <c r="E69" s="701"/>
      <c r="F69" s="701"/>
      <c r="G69" s="701"/>
      <c r="H69" s="701"/>
      <c r="I69" s="701"/>
      <c r="J69" s="701"/>
      <c r="K69" s="701"/>
      <c r="L69" s="701"/>
      <c r="M69" s="701"/>
      <c r="N69" s="701"/>
      <c r="O69" s="701"/>
      <c r="P69" s="701"/>
      <c r="Q69" s="701"/>
      <c r="R69" s="701"/>
      <c r="S69" s="701"/>
      <c r="T69" s="701"/>
      <c r="U69" s="701"/>
      <c r="V69" s="701"/>
      <c r="W69" s="701"/>
      <c r="X69" s="701"/>
      <c r="Y69" s="701"/>
      <c r="Z69" s="701"/>
      <c r="AA69" s="701"/>
      <c r="AB69" s="701"/>
      <c r="AC69" s="701"/>
      <c r="AD69" s="701"/>
      <c r="AE69" s="701"/>
      <c r="AF69" s="701"/>
      <c r="AG69" s="701"/>
      <c r="AH69" s="701"/>
      <c r="AI69" s="701"/>
      <c r="AJ69" s="701"/>
      <c r="AK69" s="701"/>
      <c r="AL69" s="701"/>
      <c r="AM69" s="701"/>
      <c r="AN69" s="701"/>
      <c r="AO69" s="701"/>
      <c r="AP69" s="701"/>
      <c r="AQ69" s="701"/>
      <c r="AR69" s="701"/>
      <c r="AS69" s="701"/>
      <c r="AT69" s="701"/>
      <c r="AU69" s="701"/>
      <c r="AV69" s="701"/>
      <c r="AW69" s="701"/>
      <c r="AX69" s="701"/>
      <c r="AY69" s="701"/>
      <c r="AZ69" s="701"/>
      <c r="BA69" s="701"/>
      <c r="BB69" s="701"/>
    </row>
    <row r="70" spans="2:71" s="687" customFormat="1" ht="17.25" customHeight="1">
      <c r="B70" s="687" t="s">
        <v>808</v>
      </c>
      <c r="BL70" s="707"/>
      <c r="BM70" s="708"/>
      <c r="BN70" s="707"/>
      <c r="BO70" s="707"/>
      <c r="BP70" s="707"/>
      <c r="BQ70" s="709"/>
      <c r="BR70" s="710"/>
      <c r="BS70" s="710"/>
    </row>
    <row r="71" spans="2:71" s="687" customFormat="1" ht="17.25" customHeight="1">
      <c r="E71" s="701"/>
      <c r="F71" s="701"/>
      <c r="G71" s="701"/>
      <c r="H71" s="701"/>
      <c r="I71" s="701"/>
      <c r="J71" s="701"/>
      <c r="K71" s="701"/>
      <c r="L71" s="701"/>
      <c r="M71" s="701"/>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row>
    <row r="72" spans="2:71" ht="17.25" customHeight="1">
      <c r="B72" s="687" t="s">
        <v>224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9"/>
  <pageMargins left="0.70866141732283472" right="0.70866141732283472" top="0.74803149606299213" bottom="0.35433070866141736" header="0.31496062992125984" footer="0.31496062992125984"/>
  <pageSetup paperSize="9" scale="56"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BM135"/>
  <sheetViews>
    <sheetView showGridLines="0" view="pageBreakPreview" zoomScale="70" zoomScaleNormal="55" zoomScaleSheetLayoutView="70" workbookViewId="0">
      <selection activeCell="B1" sqref="B1"/>
    </sheetView>
  </sheetViews>
  <sheetFormatPr defaultColWidth="4.5" defaultRowHeight="14.25"/>
  <cols>
    <col min="1" max="1" width="0.875" style="711" customWidth="1"/>
    <col min="2" max="5" width="5.75" style="711" customWidth="1"/>
    <col min="6" max="7" width="5.75" style="711" hidden="1" customWidth="1"/>
    <col min="8" max="60" width="5.75" style="711" customWidth="1"/>
    <col min="61" max="61" width="1.125" style="711" customWidth="1"/>
    <col min="62" max="16384" width="4.5" style="711"/>
  </cols>
  <sheetData>
    <row r="1" spans="2:65" s="712" customFormat="1" ht="20.25" customHeight="1">
      <c r="C1" s="729" t="s">
        <v>853</v>
      </c>
      <c r="D1" s="729"/>
      <c r="E1" s="729"/>
      <c r="F1" s="729"/>
      <c r="G1" s="729"/>
      <c r="H1" s="729"/>
      <c r="K1" s="773" t="s">
        <v>710</v>
      </c>
      <c r="N1" s="729"/>
      <c r="O1" s="729"/>
      <c r="P1" s="729"/>
      <c r="Q1" s="729"/>
      <c r="R1" s="729"/>
      <c r="S1" s="729"/>
      <c r="T1" s="729"/>
      <c r="U1" s="729"/>
      <c r="AQ1" s="799" t="s">
        <v>270</v>
      </c>
      <c r="AR1" s="918" t="s">
        <v>1</v>
      </c>
      <c r="AS1" s="920"/>
      <c r="AT1" s="920"/>
      <c r="AU1" s="920"/>
      <c r="AV1" s="920"/>
      <c r="AW1" s="920"/>
      <c r="AX1" s="920"/>
      <c r="AY1" s="920"/>
      <c r="AZ1" s="920"/>
      <c r="BA1" s="920"/>
      <c r="BB1" s="920"/>
      <c r="BC1" s="920"/>
      <c r="BD1" s="920"/>
      <c r="BE1" s="920"/>
      <c r="BF1" s="920"/>
      <c r="BG1" s="920"/>
      <c r="BH1" s="799" t="s">
        <v>283</v>
      </c>
    </row>
    <row r="2" spans="2:65" s="713" customFormat="1" ht="20.25" customHeight="1">
      <c r="H2" s="773"/>
      <c r="K2" s="773"/>
      <c r="L2" s="773"/>
      <c r="N2" s="799"/>
      <c r="O2" s="799"/>
      <c r="P2" s="799"/>
      <c r="Q2" s="799"/>
      <c r="R2" s="799"/>
      <c r="S2" s="799"/>
      <c r="T2" s="799"/>
      <c r="U2" s="799"/>
      <c r="Z2" s="799" t="s">
        <v>719</v>
      </c>
      <c r="AA2" s="880">
        <v>3</v>
      </c>
      <c r="AB2" s="880"/>
      <c r="AC2" s="799" t="s">
        <v>188</v>
      </c>
      <c r="AD2" s="882">
        <f>IF(AA2=0,"",YEAR(DATE(2018+AA2,1,1)))</f>
        <v>2021</v>
      </c>
      <c r="AE2" s="882"/>
      <c r="AF2" s="906" t="s">
        <v>721</v>
      </c>
      <c r="AG2" s="906" t="s">
        <v>722</v>
      </c>
      <c r="AH2" s="880">
        <v>4</v>
      </c>
      <c r="AI2" s="880"/>
      <c r="AJ2" s="906" t="s">
        <v>727</v>
      </c>
      <c r="AQ2" s="799" t="s">
        <v>734</v>
      </c>
      <c r="AR2" s="880" t="s">
        <v>686</v>
      </c>
      <c r="AS2" s="880"/>
      <c r="AT2" s="880"/>
      <c r="AU2" s="880"/>
      <c r="AV2" s="880"/>
      <c r="AW2" s="880"/>
      <c r="AX2" s="880"/>
      <c r="AY2" s="880"/>
      <c r="AZ2" s="880"/>
      <c r="BA2" s="880"/>
      <c r="BB2" s="880"/>
      <c r="BC2" s="880"/>
      <c r="BD2" s="880"/>
      <c r="BE2" s="880"/>
      <c r="BF2" s="880"/>
      <c r="BG2" s="880"/>
      <c r="BH2" s="799" t="s">
        <v>283</v>
      </c>
      <c r="BI2" s="799"/>
      <c r="BJ2" s="799"/>
      <c r="BK2" s="799"/>
    </row>
    <row r="3" spans="2:65" s="713" customFormat="1" ht="20.25" customHeight="1">
      <c r="H3" s="773"/>
      <c r="K3" s="773"/>
      <c r="M3" s="799"/>
      <c r="N3" s="799"/>
      <c r="O3" s="799"/>
      <c r="P3" s="799"/>
      <c r="Q3" s="799"/>
      <c r="R3" s="799"/>
      <c r="S3" s="799"/>
      <c r="AA3" s="881"/>
      <c r="AB3" s="881"/>
      <c r="AC3" s="904"/>
      <c r="AD3" s="905"/>
      <c r="AE3" s="904"/>
      <c r="BB3" s="956" t="s">
        <v>109</v>
      </c>
      <c r="BC3" s="969" t="s">
        <v>746</v>
      </c>
      <c r="BD3" s="975"/>
      <c r="BE3" s="975"/>
      <c r="BF3" s="986"/>
      <c r="BG3" s="799"/>
    </row>
    <row r="4" spans="2:65" s="713" customFormat="1" ht="20.25" customHeight="1">
      <c r="H4" s="773"/>
      <c r="K4" s="773"/>
      <c r="M4" s="799"/>
      <c r="N4" s="799"/>
      <c r="O4" s="799"/>
      <c r="P4" s="799"/>
      <c r="Q4" s="799"/>
      <c r="R4" s="799"/>
      <c r="S4" s="799"/>
      <c r="AA4" s="881"/>
      <c r="AB4" s="881"/>
      <c r="AC4" s="904"/>
      <c r="AD4" s="905"/>
      <c r="AE4" s="904"/>
      <c r="BB4" s="956" t="s">
        <v>570</v>
      </c>
      <c r="BC4" s="969" t="s">
        <v>748</v>
      </c>
      <c r="BD4" s="975"/>
      <c r="BE4" s="975"/>
      <c r="BF4" s="986"/>
      <c r="BG4" s="799"/>
    </row>
    <row r="5" spans="2:65" s="713" customFormat="1" ht="5.0999999999999996" customHeight="1">
      <c r="H5" s="773"/>
      <c r="K5" s="773"/>
      <c r="M5" s="799"/>
      <c r="N5" s="799"/>
      <c r="O5" s="799"/>
      <c r="P5" s="799"/>
      <c r="Q5" s="799"/>
      <c r="R5" s="799"/>
      <c r="S5" s="799"/>
      <c r="AA5" s="882"/>
      <c r="AB5" s="88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987"/>
      <c r="BG5" s="987"/>
    </row>
    <row r="6" spans="2:65" s="713" customFormat="1" ht="21" customHeight="1">
      <c r="B6" s="715"/>
      <c r="C6" s="730"/>
      <c r="D6" s="730"/>
      <c r="E6" s="730"/>
      <c r="F6" s="730"/>
      <c r="G6" s="730"/>
      <c r="H6" s="730"/>
      <c r="I6" s="774"/>
      <c r="J6" s="774"/>
      <c r="K6" s="774"/>
      <c r="L6" s="732"/>
      <c r="M6" s="774"/>
      <c r="N6" s="774"/>
      <c r="O6" s="774"/>
      <c r="P6" s="815"/>
      <c r="Q6" s="815"/>
      <c r="R6" s="815"/>
      <c r="S6" s="815"/>
      <c r="T6" s="815"/>
      <c r="U6" s="815"/>
      <c r="V6" s="815"/>
      <c r="W6" s="815"/>
      <c r="X6" s="815"/>
      <c r="Y6" s="815"/>
      <c r="Z6" s="815"/>
      <c r="AA6" s="815"/>
      <c r="AB6" s="815"/>
      <c r="AC6" s="815"/>
      <c r="AD6" s="815"/>
      <c r="AE6" s="815"/>
      <c r="AF6" s="815"/>
      <c r="AG6" s="815"/>
      <c r="AH6" s="909"/>
      <c r="AI6" s="909"/>
      <c r="AJ6" s="912" t="s">
        <v>636</v>
      </c>
      <c r="AK6" s="909"/>
      <c r="AN6" s="712"/>
      <c r="AO6" s="712"/>
      <c r="AP6" s="712"/>
      <c r="AQ6" s="712"/>
      <c r="AR6" s="712"/>
      <c r="AS6" s="712"/>
      <c r="AU6" s="922"/>
      <c r="AV6" s="922"/>
      <c r="AW6" s="923"/>
      <c r="AX6" s="712"/>
      <c r="AY6" s="924">
        <v>40</v>
      </c>
      <c r="AZ6" s="929"/>
      <c r="BA6" s="942" t="s">
        <v>743</v>
      </c>
      <c r="BB6" s="957"/>
      <c r="BC6" s="924">
        <v>160</v>
      </c>
      <c r="BD6" s="929"/>
      <c r="BE6" s="923" t="s">
        <v>130</v>
      </c>
      <c r="BF6" s="712"/>
      <c r="BG6" s="987"/>
    </row>
    <row r="7" spans="2:65" s="713" customFormat="1" ht="5.0999999999999996" customHeight="1">
      <c r="B7" s="715"/>
      <c r="C7" s="731"/>
      <c r="D7" s="731"/>
      <c r="E7" s="731"/>
      <c r="F7" s="731"/>
      <c r="G7" s="731"/>
      <c r="H7" s="774"/>
      <c r="I7" s="774"/>
      <c r="J7" s="774"/>
      <c r="K7" s="774"/>
      <c r="L7" s="774"/>
      <c r="M7" s="774"/>
      <c r="N7" s="774"/>
      <c r="O7" s="774"/>
      <c r="P7" s="815"/>
      <c r="Q7" s="815"/>
      <c r="R7" s="815"/>
      <c r="S7" s="815"/>
      <c r="T7" s="815"/>
      <c r="U7" s="815"/>
      <c r="V7" s="815"/>
      <c r="W7" s="815"/>
      <c r="X7" s="815"/>
      <c r="Y7" s="815"/>
      <c r="Z7" s="815"/>
      <c r="AA7" s="815"/>
      <c r="AB7" s="815"/>
      <c r="AC7" s="815"/>
      <c r="AD7" s="815"/>
      <c r="AE7" s="815"/>
      <c r="AF7" s="815"/>
      <c r="AG7" s="815"/>
      <c r="AH7" s="909"/>
      <c r="AI7" s="909"/>
      <c r="AJ7" s="909"/>
      <c r="AK7" s="909"/>
      <c r="AL7" s="909"/>
      <c r="AM7" s="909"/>
      <c r="AN7" s="909"/>
      <c r="AO7" s="909"/>
      <c r="AP7" s="909"/>
      <c r="AQ7" s="909"/>
      <c r="AR7" s="909"/>
      <c r="AS7" s="909"/>
      <c r="AT7" s="909"/>
      <c r="AU7" s="909"/>
      <c r="AV7" s="909"/>
      <c r="AW7" s="909"/>
      <c r="AX7" s="909"/>
      <c r="AY7" s="909"/>
      <c r="AZ7" s="909"/>
      <c r="BA7" s="909"/>
      <c r="BB7" s="909"/>
      <c r="BC7" s="909"/>
      <c r="BD7" s="909"/>
      <c r="BE7" s="909"/>
      <c r="BF7" s="943"/>
      <c r="BG7" s="943"/>
      <c r="BH7" s="815"/>
    </row>
    <row r="8" spans="2:65" s="713" customFormat="1" ht="21" customHeight="1">
      <c r="B8" s="716"/>
      <c r="C8" s="732"/>
      <c r="D8" s="732"/>
      <c r="E8" s="732"/>
      <c r="F8" s="732"/>
      <c r="G8" s="732"/>
      <c r="H8" s="774"/>
      <c r="I8" s="774"/>
      <c r="J8" s="774"/>
      <c r="K8" s="774"/>
      <c r="L8" s="774"/>
      <c r="M8" s="774"/>
      <c r="N8" s="774"/>
      <c r="O8" s="774"/>
      <c r="P8" s="815"/>
      <c r="Q8" s="815"/>
      <c r="R8" s="815"/>
      <c r="S8" s="815"/>
      <c r="T8" s="815"/>
      <c r="U8" s="815"/>
      <c r="V8" s="815"/>
      <c r="W8" s="815"/>
      <c r="X8" s="815"/>
      <c r="Y8" s="815"/>
      <c r="Z8" s="815"/>
      <c r="AA8" s="815"/>
      <c r="AB8" s="815"/>
      <c r="AC8" s="815"/>
      <c r="AD8" s="815"/>
      <c r="AE8" s="815"/>
      <c r="AF8" s="815"/>
      <c r="AG8" s="815"/>
      <c r="AH8" s="910"/>
      <c r="AI8" s="910"/>
      <c r="AJ8" s="910"/>
      <c r="AK8" s="730"/>
      <c r="AL8" s="839"/>
      <c r="AM8" s="895"/>
      <c r="AN8" s="895"/>
      <c r="AO8" s="715"/>
      <c r="AP8" s="775"/>
      <c r="AQ8" s="775"/>
      <c r="AR8" s="775"/>
      <c r="AS8" s="921"/>
      <c r="AT8" s="921"/>
      <c r="AU8" s="909"/>
      <c r="AV8" s="775"/>
      <c r="AW8" s="775"/>
      <c r="AX8" s="732"/>
      <c r="AY8" s="909"/>
      <c r="AZ8" s="909" t="s">
        <v>742</v>
      </c>
      <c r="BA8" s="909"/>
      <c r="BB8" s="909"/>
      <c r="BC8" s="970">
        <f>DAY(EOMONTH(DATE(AD2,AH2,1),0))</f>
        <v>30</v>
      </c>
      <c r="BD8" s="976"/>
      <c r="BE8" s="909" t="s">
        <v>415</v>
      </c>
      <c r="BF8" s="909"/>
      <c r="BG8" s="909"/>
      <c r="BH8" s="815"/>
      <c r="BK8" s="799"/>
      <c r="BL8" s="799"/>
      <c r="BM8" s="799"/>
    </row>
    <row r="9" spans="2:65" s="713" customFormat="1" ht="5.0999999999999996" customHeight="1">
      <c r="B9" s="716"/>
      <c r="C9" s="733"/>
      <c r="D9" s="733"/>
      <c r="E9" s="733"/>
      <c r="F9" s="733"/>
      <c r="G9" s="733"/>
      <c r="H9" s="775"/>
      <c r="I9" s="775"/>
      <c r="J9" s="775"/>
      <c r="K9" s="775"/>
      <c r="L9" s="775"/>
      <c r="M9" s="775"/>
      <c r="N9" s="775"/>
      <c r="O9" s="775"/>
      <c r="P9" s="815"/>
      <c r="Q9" s="815"/>
      <c r="R9" s="815"/>
      <c r="S9" s="815"/>
      <c r="T9" s="815"/>
      <c r="U9" s="815"/>
      <c r="V9" s="815"/>
      <c r="W9" s="815"/>
      <c r="X9" s="815"/>
      <c r="Y9" s="815"/>
      <c r="Z9" s="815"/>
      <c r="AA9" s="815"/>
      <c r="AB9" s="815"/>
      <c r="AC9" s="815"/>
      <c r="AD9" s="815"/>
      <c r="AE9" s="815"/>
      <c r="AF9" s="815"/>
      <c r="AG9" s="815"/>
      <c r="AH9" s="731"/>
      <c r="AI9" s="730"/>
      <c r="AJ9" s="828"/>
      <c r="AK9" s="910"/>
      <c r="AL9" s="730"/>
      <c r="AM9" s="730"/>
      <c r="AN9" s="730"/>
      <c r="AO9" s="730"/>
      <c r="AP9" s="828"/>
      <c r="AQ9" s="909"/>
      <c r="AR9" s="919"/>
      <c r="AS9" s="919"/>
      <c r="AT9" s="919"/>
      <c r="AU9" s="909"/>
      <c r="AV9" s="909"/>
      <c r="AW9" s="909"/>
      <c r="AX9" s="909"/>
      <c r="AY9" s="909"/>
      <c r="AZ9" s="909"/>
      <c r="BA9" s="909"/>
      <c r="BB9" s="909"/>
      <c r="BC9" s="909"/>
      <c r="BD9" s="909"/>
      <c r="BE9" s="909"/>
      <c r="BF9" s="909"/>
      <c r="BG9" s="909"/>
      <c r="BH9" s="815"/>
      <c r="BK9" s="799"/>
      <c r="BL9" s="799"/>
      <c r="BM9" s="799"/>
    </row>
    <row r="10" spans="2:65" s="713" customFormat="1" ht="21" customHeight="1">
      <c r="B10" s="716"/>
      <c r="C10" s="733"/>
      <c r="D10" s="733"/>
      <c r="E10" s="733"/>
      <c r="F10" s="733"/>
      <c r="G10" s="733"/>
      <c r="H10" s="775"/>
      <c r="I10" s="775"/>
      <c r="J10" s="775"/>
      <c r="K10" s="775"/>
      <c r="L10" s="775"/>
      <c r="M10" s="775"/>
      <c r="N10" s="775"/>
      <c r="O10" s="775"/>
      <c r="P10" s="815"/>
      <c r="Q10" s="815"/>
      <c r="R10" s="815"/>
      <c r="S10" s="815"/>
      <c r="T10" s="815"/>
      <c r="U10" s="815"/>
      <c r="V10" s="815"/>
      <c r="W10" s="815"/>
      <c r="X10" s="815"/>
      <c r="Y10" s="815"/>
      <c r="Z10" s="815"/>
      <c r="AA10" s="815"/>
      <c r="AB10" s="815"/>
      <c r="AC10" s="815"/>
      <c r="AD10" s="815"/>
      <c r="AE10" s="815"/>
      <c r="AF10" s="815"/>
      <c r="AG10" s="815"/>
      <c r="AH10" s="731"/>
      <c r="AI10" s="730"/>
      <c r="AJ10" s="828"/>
      <c r="AK10" s="910"/>
      <c r="AL10" s="730"/>
      <c r="AM10" s="730"/>
      <c r="AN10" s="730"/>
      <c r="AO10" s="730"/>
      <c r="AP10" s="828"/>
      <c r="AQ10" s="909" t="s">
        <v>737</v>
      </c>
      <c r="AR10" s="730"/>
      <c r="AS10" s="730"/>
      <c r="AT10" s="828"/>
      <c r="AU10" s="909"/>
      <c r="AV10" s="919"/>
      <c r="AW10" s="919"/>
      <c r="AX10" s="919"/>
      <c r="AY10" s="909"/>
      <c r="AZ10" s="909"/>
      <c r="BA10" s="943" t="s">
        <v>745</v>
      </c>
      <c r="BB10" s="909"/>
      <c r="BC10" s="924"/>
      <c r="BD10" s="929"/>
      <c r="BE10" s="923" t="s">
        <v>474</v>
      </c>
      <c r="BF10" s="909"/>
      <c r="BG10" s="909"/>
      <c r="BH10" s="815"/>
      <c r="BK10" s="799"/>
      <c r="BL10" s="799"/>
      <c r="BM10" s="799"/>
    </row>
    <row r="11" spans="2:65" s="713" customFormat="1" ht="5.0999999999999996" customHeight="1">
      <c r="B11" s="716"/>
      <c r="C11" s="733"/>
      <c r="D11" s="733"/>
      <c r="E11" s="733"/>
      <c r="F11" s="733"/>
      <c r="G11" s="733"/>
      <c r="H11" s="775"/>
      <c r="I11" s="775"/>
      <c r="J11" s="775"/>
      <c r="K11" s="775"/>
      <c r="L11" s="775"/>
      <c r="M11" s="775"/>
      <c r="N11" s="775"/>
      <c r="O11" s="775"/>
      <c r="P11" s="815"/>
      <c r="Q11" s="815"/>
      <c r="R11" s="815"/>
      <c r="S11" s="815"/>
      <c r="T11" s="815"/>
      <c r="U11" s="815"/>
      <c r="V11" s="815"/>
      <c r="W11" s="815"/>
      <c r="X11" s="815"/>
      <c r="Y11" s="815"/>
      <c r="Z11" s="815"/>
      <c r="AA11" s="815"/>
      <c r="AB11" s="815"/>
      <c r="AC11" s="815"/>
      <c r="AD11" s="815"/>
      <c r="AE11" s="815"/>
      <c r="AF11" s="815"/>
      <c r="AG11" s="815"/>
      <c r="AH11" s="731"/>
      <c r="AI11" s="730"/>
      <c r="AJ11" s="828"/>
      <c r="AK11" s="910"/>
      <c r="AL11" s="730"/>
      <c r="AM11" s="730"/>
      <c r="AN11" s="730"/>
      <c r="AO11" s="730"/>
      <c r="AP11" s="828"/>
      <c r="AQ11" s="909"/>
      <c r="AR11" s="919"/>
      <c r="AS11" s="919"/>
      <c r="AT11" s="919"/>
      <c r="AU11" s="909"/>
      <c r="AV11" s="909"/>
      <c r="AW11" s="909"/>
      <c r="AX11" s="909"/>
      <c r="AY11" s="909"/>
      <c r="AZ11" s="909"/>
      <c r="BA11" s="909"/>
      <c r="BB11" s="909"/>
      <c r="BC11" s="909"/>
      <c r="BD11" s="909"/>
      <c r="BE11" s="909"/>
      <c r="BF11" s="909"/>
      <c r="BG11" s="909"/>
      <c r="BH11" s="815"/>
      <c r="BK11" s="799"/>
      <c r="BL11" s="799"/>
      <c r="BM11" s="799"/>
    </row>
    <row r="12" spans="2:65" s="713" customFormat="1" ht="21" customHeight="1">
      <c r="R12" s="774"/>
      <c r="S12" s="774"/>
      <c r="T12" s="839"/>
      <c r="U12" s="856"/>
      <c r="V12" s="856"/>
      <c r="W12" s="715"/>
      <c r="X12" s="879"/>
      <c r="Y12" s="815"/>
      <c r="Z12" s="815"/>
      <c r="AA12" s="731"/>
      <c r="AB12" s="895"/>
      <c r="AC12" s="715"/>
      <c r="AD12" s="731"/>
      <c r="AE12" s="731"/>
      <c r="AF12" s="731"/>
      <c r="AG12" s="907"/>
      <c r="AH12" s="910"/>
      <c r="AI12" s="828" t="s">
        <v>484</v>
      </c>
      <c r="AJ12" s="910"/>
      <c r="AK12" s="828"/>
      <c r="AL12" s="839"/>
      <c r="AM12" s="895"/>
      <c r="AN12" s="909"/>
      <c r="AO12" s="828"/>
      <c r="AP12" s="828"/>
      <c r="AQ12" s="828"/>
      <c r="AR12" s="828"/>
      <c r="AS12" s="715" t="s">
        <v>647</v>
      </c>
      <c r="AT12" s="828"/>
      <c r="AU12" s="828"/>
      <c r="AV12" s="828"/>
      <c r="AW12" s="828"/>
      <c r="AX12" s="828"/>
      <c r="AY12" s="828"/>
      <c r="AZ12" s="828"/>
      <c r="BA12" s="828"/>
      <c r="BB12" s="828"/>
      <c r="BC12" s="731"/>
      <c r="BD12" s="910"/>
      <c r="BE12" s="730"/>
      <c r="BF12" s="730"/>
      <c r="BG12" s="731"/>
      <c r="BH12" s="730"/>
      <c r="BK12" s="799"/>
      <c r="BL12" s="799"/>
      <c r="BM12" s="799"/>
    </row>
    <row r="13" spans="2:65" s="713" customFormat="1" ht="21" customHeight="1">
      <c r="R13" s="828"/>
      <c r="S13" s="730"/>
      <c r="T13" s="730"/>
      <c r="U13" s="730"/>
      <c r="V13" s="730"/>
      <c r="W13" s="815"/>
      <c r="X13" s="815"/>
      <c r="Y13" s="815"/>
      <c r="Z13" s="815"/>
      <c r="AA13" s="828"/>
      <c r="AB13" s="730"/>
      <c r="AC13" s="730"/>
      <c r="AD13" s="828"/>
      <c r="AE13" s="828"/>
      <c r="AF13" s="828"/>
      <c r="AG13" s="907"/>
      <c r="AH13" s="731"/>
      <c r="AI13" s="910"/>
      <c r="AJ13" s="730"/>
      <c r="AK13" s="910"/>
      <c r="AL13" s="730"/>
      <c r="AM13" s="913"/>
      <c r="AN13" s="913"/>
      <c r="AO13" s="909" t="s">
        <v>728</v>
      </c>
      <c r="AP13" s="715"/>
      <c r="AQ13" s="731"/>
      <c r="AR13" s="731"/>
      <c r="AS13" s="715" t="s">
        <v>656</v>
      </c>
      <c r="AT13" s="730"/>
      <c r="AU13" s="730"/>
      <c r="AV13" s="730"/>
      <c r="AW13" s="730"/>
      <c r="AX13" s="730"/>
      <c r="AY13" s="730"/>
      <c r="AZ13" s="730"/>
      <c r="BA13" s="730"/>
      <c r="BB13" s="958">
        <v>0.29166666666666669</v>
      </c>
      <c r="BC13" s="971"/>
      <c r="BD13" s="977"/>
      <c r="BE13" s="732" t="s">
        <v>276</v>
      </c>
      <c r="BF13" s="958">
        <v>0.83333333333333337</v>
      </c>
      <c r="BG13" s="971"/>
      <c r="BH13" s="977"/>
      <c r="BK13" s="799"/>
      <c r="BL13" s="799"/>
      <c r="BM13" s="799"/>
    </row>
    <row r="14" spans="2:65" s="713" customFormat="1" ht="21" customHeight="1">
      <c r="R14" s="829"/>
      <c r="S14" s="829"/>
      <c r="T14" s="829"/>
      <c r="U14" s="829"/>
      <c r="V14" s="829"/>
      <c r="W14" s="829"/>
      <c r="X14" s="815"/>
      <c r="Y14" s="815"/>
      <c r="Z14" s="815"/>
      <c r="AA14" s="732"/>
      <c r="AB14" s="829"/>
      <c r="AC14" s="829"/>
      <c r="AD14" s="732"/>
      <c r="AE14" s="731"/>
      <c r="AF14" s="731"/>
      <c r="AG14" s="908"/>
      <c r="AH14" s="715"/>
      <c r="AI14" s="910"/>
      <c r="AJ14" s="730"/>
      <c r="AK14" s="910"/>
      <c r="AL14" s="730"/>
      <c r="AM14" s="913"/>
      <c r="AN14" s="913"/>
      <c r="AO14" s="914" t="s">
        <v>730</v>
      </c>
      <c r="AP14" s="915"/>
      <c r="AQ14" s="915"/>
      <c r="AR14" s="774"/>
      <c r="AS14" s="715" t="s">
        <v>740</v>
      </c>
      <c r="AT14" s="730"/>
      <c r="AU14" s="730"/>
      <c r="AV14" s="730"/>
      <c r="AW14" s="730"/>
      <c r="AX14" s="730"/>
      <c r="AY14" s="730"/>
      <c r="AZ14" s="730"/>
      <c r="BA14" s="730"/>
      <c r="BB14" s="958">
        <v>0.83333333333333337</v>
      </c>
      <c r="BC14" s="971"/>
      <c r="BD14" s="977"/>
      <c r="BE14" s="732" t="s">
        <v>276</v>
      </c>
      <c r="BF14" s="958">
        <v>0.29166666666666669</v>
      </c>
      <c r="BG14" s="971"/>
      <c r="BH14" s="977"/>
      <c r="BK14" s="799"/>
      <c r="BL14" s="799"/>
      <c r="BM14" s="799"/>
    </row>
    <row r="15" spans="2:65" ht="12" customHeight="1">
      <c r="B15" s="717"/>
      <c r="C15" s="734"/>
      <c r="D15" s="734"/>
      <c r="E15" s="734"/>
      <c r="F15" s="734"/>
      <c r="G15" s="734"/>
      <c r="H15" s="734"/>
      <c r="I15" s="717"/>
      <c r="J15" s="717"/>
      <c r="K15" s="717"/>
      <c r="L15" s="717"/>
      <c r="M15" s="717"/>
      <c r="N15" s="717"/>
      <c r="O15" s="717"/>
      <c r="P15" s="717"/>
      <c r="Q15" s="717"/>
      <c r="R15" s="717"/>
      <c r="S15" s="717"/>
      <c r="T15" s="717"/>
      <c r="U15" s="717"/>
      <c r="V15" s="717"/>
      <c r="W15" s="717"/>
      <c r="X15" s="717"/>
      <c r="Y15" s="717"/>
      <c r="Z15" s="717"/>
      <c r="AA15" s="734"/>
      <c r="AB15" s="717"/>
      <c r="AC15" s="717"/>
      <c r="AD15" s="717"/>
      <c r="AE15" s="717"/>
      <c r="AF15" s="717"/>
      <c r="AG15" s="717"/>
      <c r="AH15" s="717"/>
      <c r="AI15" s="717"/>
      <c r="AJ15" s="717"/>
      <c r="AK15" s="717"/>
      <c r="AL15" s="717"/>
      <c r="AM15" s="717"/>
      <c r="AR15" s="747"/>
      <c r="BI15" s="995"/>
      <c r="BJ15" s="995"/>
      <c r="BK15" s="995"/>
    </row>
    <row r="16" spans="2:65" ht="21.6" customHeight="1">
      <c r="B16" s="718" t="s">
        <v>179</v>
      </c>
      <c r="C16" s="735" t="s">
        <v>707</v>
      </c>
      <c r="D16" s="749"/>
      <c r="E16" s="757"/>
      <c r="F16" s="757"/>
      <c r="G16" s="765"/>
      <c r="H16" s="776" t="s">
        <v>684</v>
      </c>
      <c r="I16" s="785" t="s">
        <v>708</v>
      </c>
      <c r="J16" s="749"/>
      <c r="K16" s="749"/>
      <c r="L16" s="757"/>
      <c r="M16" s="785" t="s">
        <v>133</v>
      </c>
      <c r="N16" s="749"/>
      <c r="O16" s="757"/>
      <c r="P16" s="785" t="s">
        <v>712</v>
      </c>
      <c r="Q16" s="749"/>
      <c r="R16" s="749"/>
      <c r="S16" s="749"/>
      <c r="T16" s="840"/>
      <c r="U16" s="857"/>
      <c r="V16" s="869"/>
      <c r="W16" s="869"/>
      <c r="X16" s="869"/>
      <c r="Y16" s="869"/>
      <c r="Z16" s="869"/>
      <c r="AA16" s="869"/>
      <c r="AB16" s="869"/>
      <c r="AC16" s="869"/>
      <c r="AD16" s="869"/>
      <c r="AE16" s="869"/>
      <c r="AF16" s="869"/>
      <c r="AG16" s="869"/>
      <c r="AH16" s="869"/>
      <c r="AI16" s="911" t="s">
        <v>724</v>
      </c>
      <c r="AJ16" s="869"/>
      <c r="AK16" s="869"/>
      <c r="AL16" s="869"/>
      <c r="AM16" s="869"/>
      <c r="AN16" s="869" t="s">
        <v>186</v>
      </c>
      <c r="AO16" s="869"/>
      <c r="AP16" s="916"/>
      <c r="AQ16" s="917"/>
      <c r="AR16" s="869" t="s">
        <v>283</v>
      </c>
      <c r="AS16" s="869"/>
      <c r="AT16" s="869"/>
      <c r="AU16" s="869"/>
      <c r="AV16" s="869"/>
      <c r="AW16" s="869"/>
      <c r="AX16" s="869"/>
      <c r="AY16" s="925"/>
      <c r="AZ16" s="930" t="str">
        <f>IF(BC3="計画","(12)1～4週目の勤務時間数合計","(12)1か月の勤務時間数　合計")</f>
        <v>(12)1か月の勤務時間数　合計</v>
      </c>
      <c r="BA16" s="944"/>
      <c r="BB16" s="959" t="s">
        <v>651</v>
      </c>
      <c r="BC16" s="944"/>
      <c r="BD16" s="735" t="s">
        <v>150</v>
      </c>
      <c r="BE16" s="749"/>
      <c r="BF16" s="749"/>
      <c r="BG16" s="749"/>
      <c r="BH16" s="840"/>
    </row>
    <row r="17" spans="2:60" ht="20.25" customHeight="1">
      <c r="B17" s="719"/>
      <c r="C17" s="736"/>
      <c r="D17" s="750"/>
      <c r="E17" s="758"/>
      <c r="F17" s="758"/>
      <c r="G17" s="766"/>
      <c r="H17" s="777"/>
      <c r="I17" s="786"/>
      <c r="J17" s="750"/>
      <c r="K17" s="750"/>
      <c r="L17" s="758"/>
      <c r="M17" s="786"/>
      <c r="N17" s="750"/>
      <c r="O17" s="758"/>
      <c r="P17" s="786"/>
      <c r="Q17" s="750"/>
      <c r="R17" s="750"/>
      <c r="S17" s="750"/>
      <c r="T17" s="841"/>
      <c r="U17" s="858" t="s">
        <v>717</v>
      </c>
      <c r="V17" s="858"/>
      <c r="W17" s="858"/>
      <c r="X17" s="858"/>
      <c r="Y17" s="858"/>
      <c r="Z17" s="858"/>
      <c r="AA17" s="883"/>
      <c r="AB17" s="896" t="s">
        <v>720</v>
      </c>
      <c r="AC17" s="858"/>
      <c r="AD17" s="858"/>
      <c r="AE17" s="858"/>
      <c r="AF17" s="858"/>
      <c r="AG17" s="858"/>
      <c r="AH17" s="883"/>
      <c r="AI17" s="896" t="s">
        <v>726</v>
      </c>
      <c r="AJ17" s="858"/>
      <c r="AK17" s="858"/>
      <c r="AL17" s="858"/>
      <c r="AM17" s="858"/>
      <c r="AN17" s="858"/>
      <c r="AO17" s="883"/>
      <c r="AP17" s="896" t="s">
        <v>731</v>
      </c>
      <c r="AQ17" s="858"/>
      <c r="AR17" s="858"/>
      <c r="AS17" s="858"/>
      <c r="AT17" s="858"/>
      <c r="AU17" s="858"/>
      <c r="AV17" s="883"/>
      <c r="AW17" s="896" t="s">
        <v>608</v>
      </c>
      <c r="AX17" s="858"/>
      <c r="AY17" s="858"/>
      <c r="AZ17" s="931"/>
      <c r="BA17" s="945"/>
      <c r="BB17" s="960"/>
      <c r="BC17" s="945"/>
      <c r="BD17" s="736"/>
      <c r="BE17" s="750"/>
      <c r="BF17" s="750"/>
      <c r="BG17" s="750"/>
      <c r="BH17" s="841"/>
    </row>
    <row r="18" spans="2:60" ht="20.25" customHeight="1">
      <c r="B18" s="719"/>
      <c r="C18" s="736"/>
      <c r="D18" s="750"/>
      <c r="E18" s="758"/>
      <c r="F18" s="758"/>
      <c r="G18" s="766"/>
      <c r="H18" s="777"/>
      <c r="I18" s="786"/>
      <c r="J18" s="750"/>
      <c r="K18" s="750"/>
      <c r="L18" s="758"/>
      <c r="M18" s="786"/>
      <c r="N18" s="750"/>
      <c r="O18" s="758"/>
      <c r="P18" s="786"/>
      <c r="Q18" s="750"/>
      <c r="R18" s="750"/>
      <c r="S18" s="750"/>
      <c r="T18" s="841"/>
      <c r="U18" s="859">
        <v>1</v>
      </c>
      <c r="V18" s="870">
        <v>2</v>
      </c>
      <c r="W18" s="870">
        <v>3</v>
      </c>
      <c r="X18" s="870">
        <v>4</v>
      </c>
      <c r="Y18" s="870">
        <v>5</v>
      </c>
      <c r="Z18" s="870">
        <v>6</v>
      </c>
      <c r="AA18" s="884">
        <v>7</v>
      </c>
      <c r="AB18" s="897">
        <v>8</v>
      </c>
      <c r="AC18" s="870">
        <v>9</v>
      </c>
      <c r="AD18" s="870">
        <v>10</v>
      </c>
      <c r="AE18" s="870">
        <v>11</v>
      </c>
      <c r="AF18" s="870">
        <v>12</v>
      </c>
      <c r="AG18" s="870">
        <v>13</v>
      </c>
      <c r="AH18" s="884">
        <v>14</v>
      </c>
      <c r="AI18" s="859">
        <v>15</v>
      </c>
      <c r="AJ18" s="870">
        <v>16</v>
      </c>
      <c r="AK18" s="870">
        <v>17</v>
      </c>
      <c r="AL18" s="870">
        <v>18</v>
      </c>
      <c r="AM18" s="870">
        <v>19</v>
      </c>
      <c r="AN18" s="870">
        <v>20</v>
      </c>
      <c r="AO18" s="884">
        <v>21</v>
      </c>
      <c r="AP18" s="897">
        <v>22</v>
      </c>
      <c r="AQ18" s="870">
        <v>23</v>
      </c>
      <c r="AR18" s="870">
        <v>24</v>
      </c>
      <c r="AS18" s="870">
        <v>25</v>
      </c>
      <c r="AT18" s="870">
        <v>26</v>
      </c>
      <c r="AU18" s="870">
        <v>27</v>
      </c>
      <c r="AV18" s="884">
        <v>28</v>
      </c>
      <c r="AW18" s="897" t="str">
        <f>IF($BC$3="暦月",IF(DAY(DATE($AD$2,$AH$2,29))=29,29,""),"")</f>
        <v/>
      </c>
      <c r="AX18" s="870" t="str">
        <f>IF($BC$3="暦月",IF(DAY(DATE($AD$2,$AH$2,30))=30,30,""),"")</f>
        <v/>
      </c>
      <c r="AY18" s="884" t="str">
        <f>IF($BC$3="暦月",IF(DAY(DATE($AD$2,$AH$2,31))=31,31,""),"")</f>
        <v/>
      </c>
      <c r="AZ18" s="931"/>
      <c r="BA18" s="945"/>
      <c r="BB18" s="960"/>
      <c r="BC18" s="945"/>
      <c r="BD18" s="736"/>
      <c r="BE18" s="750"/>
      <c r="BF18" s="750"/>
      <c r="BG18" s="750"/>
      <c r="BH18" s="841"/>
    </row>
    <row r="19" spans="2:60" ht="20.25" hidden="1" customHeight="1">
      <c r="B19" s="719"/>
      <c r="C19" s="736"/>
      <c r="D19" s="750"/>
      <c r="E19" s="758"/>
      <c r="F19" s="758"/>
      <c r="G19" s="766"/>
      <c r="H19" s="777"/>
      <c r="I19" s="786"/>
      <c r="J19" s="750"/>
      <c r="K19" s="750"/>
      <c r="L19" s="758"/>
      <c r="M19" s="786"/>
      <c r="N19" s="750"/>
      <c r="O19" s="758"/>
      <c r="P19" s="786"/>
      <c r="Q19" s="750"/>
      <c r="R19" s="750"/>
      <c r="S19" s="750"/>
      <c r="T19" s="841"/>
      <c r="U19" s="859">
        <f>WEEKDAY(DATE($AD$2,$AH$2,1))</f>
        <v>5</v>
      </c>
      <c r="V19" s="870">
        <f>WEEKDAY(DATE($AD$2,$AH$2,2))</f>
        <v>6</v>
      </c>
      <c r="W19" s="870">
        <f>WEEKDAY(DATE($AD$2,$AH$2,3))</f>
        <v>7</v>
      </c>
      <c r="X19" s="870">
        <f>WEEKDAY(DATE($AD$2,$AH$2,4))</f>
        <v>1</v>
      </c>
      <c r="Y19" s="870">
        <f>WEEKDAY(DATE($AD$2,$AH$2,5))</f>
        <v>2</v>
      </c>
      <c r="Z19" s="870">
        <f>WEEKDAY(DATE($AD$2,$AH$2,6))</f>
        <v>3</v>
      </c>
      <c r="AA19" s="884">
        <f>WEEKDAY(DATE($AD$2,$AH$2,7))</f>
        <v>4</v>
      </c>
      <c r="AB19" s="897">
        <f>WEEKDAY(DATE($AD$2,$AH$2,8))</f>
        <v>5</v>
      </c>
      <c r="AC19" s="870">
        <f>WEEKDAY(DATE($AD$2,$AH$2,9))</f>
        <v>6</v>
      </c>
      <c r="AD19" s="870">
        <f>WEEKDAY(DATE($AD$2,$AH$2,10))</f>
        <v>7</v>
      </c>
      <c r="AE19" s="870">
        <f>WEEKDAY(DATE($AD$2,$AH$2,11))</f>
        <v>1</v>
      </c>
      <c r="AF19" s="870">
        <f>WEEKDAY(DATE($AD$2,$AH$2,12))</f>
        <v>2</v>
      </c>
      <c r="AG19" s="870">
        <f>WEEKDAY(DATE($AD$2,$AH$2,13))</f>
        <v>3</v>
      </c>
      <c r="AH19" s="884">
        <f>WEEKDAY(DATE($AD$2,$AH$2,14))</f>
        <v>4</v>
      </c>
      <c r="AI19" s="897">
        <f>WEEKDAY(DATE($AD$2,$AH$2,15))</f>
        <v>5</v>
      </c>
      <c r="AJ19" s="870">
        <f>WEEKDAY(DATE($AD$2,$AH$2,16))</f>
        <v>6</v>
      </c>
      <c r="AK19" s="870">
        <f>WEEKDAY(DATE($AD$2,$AH$2,17))</f>
        <v>7</v>
      </c>
      <c r="AL19" s="870">
        <f>WEEKDAY(DATE($AD$2,$AH$2,18))</f>
        <v>1</v>
      </c>
      <c r="AM19" s="870">
        <f>WEEKDAY(DATE($AD$2,$AH$2,19))</f>
        <v>2</v>
      </c>
      <c r="AN19" s="870">
        <f>WEEKDAY(DATE($AD$2,$AH$2,20))</f>
        <v>3</v>
      </c>
      <c r="AO19" s="884">
        <f>WEEKDAY(DATE($AD$2,$AH$2,21))</f>
        <v>4</v>
      </c>
      <c r="AP19" s="897">
        <f>WEEKDAY(DATE($AD$2,$AH$2,22))</f>
        <v>5</v>
      </c>
      <c r="AQ19" s="870">
        <f>WEEKDAY(DATE($AD$2,$AH$2,23))</f>
        <v>6</v>
      </c>
      <c r="AR19" s="870">
        <f>WEEKDAY(DATE($AD$2,$AH$2,24))</f>
        <v>7</v>
      </c>
      <c r="AS19" s="870">
        <f>WEEKDAY(DATE($AD$2,$AH$2,25))</f>
        <v>1</v>
      </c>
      <c r="AT19" s="870">
        <f>WEEKDAY(DATE($AD$2,$AH$2,26))</f>
        <v>2</v>
      </c>
      <c r="AU19" s="870">
        <f>WEEKDAY(DATE($AD$2,$AH$2,27))</f>
        <v>3</v>
      </c>
      <c r="AV19" s="884">
        <f>WEEKDAY(DATE($AD$2,$AH$2,28))</f>
        <v>4</v>
      </c>
      <c r="AW19" s="897">
        <f>IF(AW18=29,WEEKDAY(DATE($AD$2,$AH$2,29)),0)</f>
        <v>0</v>
      </c>
      <c r="AX19" s="870">
        <f>IF(AX18=30,WEEKDAY(DATE($AD$2,$AH$2,30)),0)</f>
        <v>0</v>
      </c>
      <c r="AY19" s="884">
        <f>IF(AY18=31,WEEKDAY(DATE($AD$2,$AH$2,31)),0)</f>
        <v>0</v>
      </c>
      <c r="AZ19" s="931"/>
      <c r="BA19" s="945"/>
      <c r="BB19" s="960"/>
      <c r="BC19" s="945"/>
      <c r="BD19" s="736"/>
      <c r="BE19" s="750"/>
      <c r="BF19" s="750"/>
      <c r="BG19" s="750"/>
      <c r="BH19" s="841"/>
    </row>
    <row r="20" spans="2:60" ht="20.25" customHeight="1">
      <c r="B20" s="720"/>
      <c r="C20" s="737"/>
      <c r="D20" s="751"/>
      <c r="E20" s="759"/>
      <c r="F20" s="759"/>
      <c r="G20" s="767"/>
      <c r="H20" s="778"/>
      <c r="I20" s="787"/>
      <c r="J20" s="751"/>
      <c r="K20" s="751"/>
      <c r="L20" s="759"/>
      <c r="M20" s="787"/>
      <c r="N20" s="751"/>
      <c r="O20" s="759"/>
      <c r="P20" s="787"/>
      <c r="Q20" s="751"/>
      <c r="R20" s="751"/>
      <c r="S20" s="751"/>
      <c r="T20" s="842"/>
      <c r="U20" s="860" t="str">
        <f t="shared" ref="U20:AV20" si="0">IF(U19=1,"日",IF(U19=2,"月",IF(U19=3,"火",IF(U19=4,"水",IF(U19=5,"木",IF(U19=6,"金","土"))))))</f>
        <v>木</v>
      </c>
      <c r="V20" s="871" t="str">
        <f t="shared" si="0"/>
        <v>金</v>
      </c>
      <c r="W20" s="871" t="str">
        <f t="shared" si="0"/>
        <v>土</v>
      </c>
      <c r="X20" s="871" t="str">
        <f t="shared" si="0"/>
        <v>日</v>
      </c>
      <c r="Y20" s="871" t="str">
        <f t="shared" si="0"/>
        <v>月</v>
      </c>
      <c r="Z20" s="871" t="str">
        <f t="shared" si="0"/>
        <v>火</v>
      </c>
      <c r="AA20" s="885" t="str">
        <f t="shared" si="0"/>
        <v>水</v>
      </c>
      <c r="AB20" s="898" t="str">
        <f t="shared" si="0"/>
        <v>木</v>
      </c>
      <c r="AC20" s="871" t="str">
        <f t="shared" si="0"/>
        <v>金</v>
      </c>
      <c r="AD20" s="871" t="str">
        <f t="shared" si="0"/>
        <v>土</v>
      </c>
      <c r="AE20" s="871" t="str">
        <f t="shared" si="0"/>
        <v>日</v>
      </c>
      <c r="AF20" s="871" t="str">
        <f t="shared" si="0"/>
        <v>月</v>
      </c>
      <c r="AG20" s="871" t="str">
        <f t="shared" si="0"/>
        <v>火</v>
      </c>
      <c r="AH20" s="885" t="str">
        <f t="shared" si="0"/>
        <v>水</v>
      </c>
      <c r="AI20" s="898" t="str">
        <f t="shared" si="0"/>
        <v>木</v>
      </c>
      <c r="AJ20" s="871" t="str">
        <f t="shared" si="0"/>
        <v>金</v>
      </c>
      <c r="AK20" s="871" t="str">
        <f t="shared" si="0"/>
        <v>土</v>
      </c>
      <c r="AL20" s="871" t="str">
        <f t="shared" si="0"/>
        <v>日</v>
      </c>
      <c r="AM20" s="871" t="str">
        <f t="shared" si="0"/>
        <v>月</v>
      </c>
      <c r="AN20" s="871" t="str">
        <f t="shared" si="0"/>
        <v>火</v>
      </c>
      <c r="AO20" s="885" t="str">
        <f t="shared" si="0"/>
        <v>水</v>
      </c>
      <c r="AP20" s="898" t="str">
        <f t="shared" si="0"/>
        <v>木</v>
      </c>
      <c r="AQ20" s="871" t="str">
        <f t="shared" si="0"/>
        <v>金</v>
      </c>
      <c r="AR20" s="871" t="str">
        <f t="shared" si="0"/>
        <v>土</v>
      </c>
      <c r="AS20" s="871" t="str">
        <f t="shared" si="0"/>
        <v>日</v>
      </c>
      <c r="AT20" s="871" t="str">
        <f t="shared" si="0"/>
        <v>月</v>
      </c>
      <c r="AU20" s="871" t="str">
        <f t="shared" si="0"/>
        <v>火</v>
      </c>
      <c r="AV20" s="885" t="str">
        <f t="shared" si="0"/>
        <v>水</v>
      </c>
      <c r="AW20" s="871" t="str">
        <f>IF(AW19=1,"日",IF(AW19=2,"月",IF(AW19=3,"火",IF(AW19=4,"水",IF(AW19=5,"木",IF(AW19=6,"金",IF(AW19=0,"","土")))))))</f>
        <v/>
      </c>
      <c r="AX20" s="871" t="str">
        <f>IF(AX19=1,"日",IF(AX19=2,"月",IF(AX19=3,"火",IF(AX19=4,"水",IF(AX19=5,"木",IF(AX19=6,"金",IF(AX19=0,"","土")))))))</f>
        <v/>
      </c>
      <c r="AY20" s="871" t="str">
        <f>IF(AY19=1,"日",IF(AY19=2,"月",IF(AY19=3,"火",IF(AY19=4,"水",IF(AY19=5,"木",IF(AY19=6,"金",IF(AY19=0,"","土")))))))</f>
        <v/>
      </c>
      <c r="AZ20" s="932"/>
      <c r="BA20" s="946"/>
      <c r="BB20" s="961"/>
      <c r="BC20" s="946"/>
      <c r="BD20" s="737"/>
      <c r="BE20" s="751"/>
      <c r="BF20" s="751"/>
      <c r="BG20" s="751"/>
      <c r="BH20" s="842"/>
    </row>
    <row r="21" spans="2:60" ht="20.25" customHeight="1">
      <c r="B21" s="721"/>
      <c r="C21" s="738"/>
      <c r="D21" s="752"/>
      <c r="E21" s="760"/>
      <c r="F21" s="760"/>
      <c r="G21" s="768"/>
      <c r="H21" s="779"/>
      <c r="I21" s="788"/>
      <c r="J21" s="794"/>
      <c r="K21" s="794"/>
      <c r="L21" s="768"/>
      <c r="M21" s="800"/>
      <c r="N21" s="805"/>
      <c r="O21" s="810"/>
      <c r="P21" s="816" t="s">
        <v>715</v>
      </c>
      <c r="Q21" s="822"/>
      <c r="R21" s="822"/>
      <c r="S21" s="830"/>
      <c r="T21" s="843"/>
      <c r="U21" s="861"/>
      <c r="V21" s="861"/>
      <c r="W21" s="861"/>
      <c r="X21" s="861"/>
      <c r="Y21" s="861"/>
      <c r="Z21" s="861"/>
      <c r="AA21" s="886"/>
      <c r="AB21" s="899"/>
      <c r="AC21" s="861"/>
      <c r="AD21" s="861"/>
      <c r="AE21" s="861"/>
      <c r="AF21" s="861"/>
      <c r="AG21" s="861"/>
      <c r="AH21" s="886"/>
      <c r="AI21" s="899"/>
      <c r="AJ21" s="861"/>
      <c r="AK21" s="861"/>
      <c r="AL21" s="861"/>
      <c r="AM21" s="861"/>
      <c r="AN21" s="861"/>
      <c r="AO21" s="886"/>
      <c r="AP21" s="899"/>
      <c r="AQ21" s="861"/>
      <c r="AR21" s="861"/>
      <c r="AS21" s="861"/>
      <c r="AT21" s="861"/>
      <c r="AU21" s="861"/>
      <c r="AV21" s="886"/>
      <c r="AW21" s="899"/>
      <c r="AX21" s="861"/>
      <c r="AY21" s="861"/>
      <c r="AZ21" s="933"/>
      <c r="BA21" s="947"/>
      <c r="BB21" s="962"/>
      <c r="BC21" s="947"/>
      <c r="BD21" s="978"/>
      <c r="BE21" s="982"/>
      <c r="BF21" s="982"/>
      <c r="BG21" s="982"/>
      <c r="BH21" s="988"/>
    </row>
    <row r="22" spans="2:60" ht="20.25" customHeight="1">
      <c r="B22" s="722">
        <v>1</v>
      </c>
      <c r="C22" s="739"/>
      <c r="D22" s="753"/>
      <c r="E22" s="761"/>
      <c r="F22" s="761">
        <f>C21</f>
        <v>0</v>
      </c>
      <c r="G22" s="769"/>
      <c r="H22" s="780"/>
      <c r="I22" s="789"/>
      <c r="J22" s="795"/>
      <c r="K22" s="795"/>
      <c r="L22" s="769"/>
      <c r="M22" s="801"/>
      <c r="N22" s="806"/>
      <c r="O22" s="811"/>
      <c r="P22" s="817" t="s">
        <v>716</v>
      </c>
      <c r="Q22" s="823"/>
      <c r="R22" s="823"/>
      <c r="S22" s="831"/>
      <c r="T22" s="844"/>
      <c r="U22" s="862" t="str">
        <f>IF(U21="","",VLOOKUP(U21,'【シフト記号表】参考様式10'!$D$6:$X$47,21,FALSE))</f>
        <v/>
      </c>
      <c r="V22" s="872" t="str">
        <f>IF(V21="","",VLOOKUP(V21,'【シフト記号表】参考様式10'!$D$6:$X$47,21,FALSE))</f>
        <v/>
      </c>
      <c r="W22" s="872" t="str">
        <f>IF(W21="","",VLOOKUP(W21,'【シフト記号表】参考様式10'!$D$6:$X$47,21,FALSE))</f>
        <v/>
      </c>
      <c r="X22" s="872" t="str">
        <f>IF(X21="","",VLOOKUP(X21,'【シフト記号表】参考様式10'!$D$6:$X$47,21,FALSE))</f>
        <v/>
      </c>
      <c r="Y22" s="872" t="str">
        <f>IF(Y21="","",VLOOKUP(Y21,'【シフト記号表】参考様式10'!$D$6:$X$47,21,FALSE))</f>
        <v/>
      </c>
      <c r="Z22" s="872" t="str">
        <f>IF(Z21="","",VLOOKUP(Z21,'【シフト記号表】参考様式10'!$D$6:$X$47,21,FALSE))</f>
        <v/>
      </c>
      <c r="AA22" s="887" t="str">
        <f>IF(AA21="","",VLOOKUP(AA21,'【シフト記号表】参考様式10'!$D$6:$X$47,21,FALSE))</f>
        <v/>
      </c>
      <c r="AB22" s="862" t="str">
        <f>IF(AB21="","",VLOOKUP(AB21,'【シフト記号表】参考様式10'!$D$6:$X$47,21,FALSE))</f>
        <v/>
      </c>
      <c r="AC22" s="872" t="str">
        <f>IF(AC21="","",VLOOKUP(AC21,'【シフト記号表】参考様式10'!$D$6:$X$47,21,FALSE))</f>
        <v/>
      </c>
      <c r="AD22" s="872" t="str">
        <f>IF(AD21="","",VLOOKUP(AD21,'【シフト記号表】参考様式10'!$D$6:$X$47,21,FALSE))</f>
        <v/>
      </c>
      <c r="AE22" s="872" t="str">
        <f>IF(AE21="","",VLOOKUP(AE21,'【シフト記号表】参考様式10'!$D$6:$X$47,21,FALSE))</f>
        <v/>
      </c>
      <c r="AF22" s="872" t="str">
        <f>IF(AF21="","",VLOOKUP(AF21,'【シフト記号表】参考様式10'!$D$6:$X$47,21,FALSE))</f>
        <v/>
      </c>
      <c r="AG22" s="872" t="str">
        <f>IF(AG21="","",VLOOKUP(AG21,'【シフト記号表】参考様式10'!$D$6:$X$47,21,FALSE))</f>
        <v/>
      </c>
      <c r="AH22" s="887" t="str">
        <f>IF(AH21="","",VLOOKUP(AH21,'【シフト記号表】参考様式10'!$D$6:$X$47,21,FALSE))</f>
        <v/>
      </c>
      <c r="AI22" s="862" t="str">
        <f>IF(AI21="","",VLOOKUP(AI21,'【シフト記号表】参考様式10'!$D$6:$X$47,21,FALSE))</f>
        <v/>
      </c>
      <c r="AJ22" s="872" t="str">
        <f>IF(AJ21="","",VLOOKUP(AJ21,'【シフト記号表】参考様式10'!$D$6:$X$47,21,FALSE))</f>
        <v/>
      </c>
      <c r="AK22" s="872" t="str">
        <f>IF(AK21="","",VLOOKUP(AK21,'【シフト記号表】参考様式10'!$D$6:$X$47,21,FALSE))</f>
        <v/>
      </c>
      <c r="AL22" s="872" t="str">
        <f>IF(AL21="","",VLOOKUP(AL21,'【シフト記号表】参考様式10'!$D$6:$X$47,21,FALSE))</f>
        <v/>
      </c>
      <c r="AM22" s="872" t="str">
        <f>IF(AM21="","",VLOOKUP(AM21,'【シフト記号表】参考様式10'!$D$6:$X$47,21,FALSE))</f>
        <v/>
      </c>
      <c r="AN22" s="872" t="str">
        <f>IF(AN21="","",VLOOKUP(AN21,'【シフト記号表】参考様式10'!$D$6:$X$47,21,FALSE))</f>
        <v/>
      </c>
      <c r="AO22" s="887" t="str">
        <f>IF(AO21="","",VLOOKUP(AO21,'【シフト記号表】参考様式10'!$D$6:$X$47,21,FALSE))</f>
        <v/>
      </c>
      <c r="AP22" s="862" t="str">
        <f>IF(AP21="","",VLOOKUP(AP21,'【シフト記号表】参考様式10'!$D$6:$X$47,21,FALSE))</f>
        <v/>
      </c>
      <c r="AQ22" s="872" t="str">
        <f>IF(AQ21="","",VLOOKUP(AQ21,'【シフト記号表】参考様式10'!$D$6:$X$47,21,FALSE))</f>
        <v/>
      </c>
      <c r="AR22" s="872" t="str">
        <f>IF(AR21="","",VLOOKUP(AR21,'【シフト記号表】参考様式10'!$D$6:$X$47,21,FALSE))</f>
        <v/>
      </c>
      <c r="AS22" s="872" t="str">
        <f>IF(AS21="","",VLOOKUP(AS21,'【シフト記号表】参考様式10'!$D$6:$X$47,21,FALSE))</f>
        <v/>
      </c>
      <c r="AT22" s="872" t="str">
        <f>IF(AT21="","",VLOOKUP(AT21,'【シフト記号表】参考様式10'!$D$6:$X$47,21,FALSE))</f>
        <v/>
      </c>
      <c r="AU22" s="872" t="str">
        <f>IF(AU21="","",VLOOKUP(AU21,'【シフト記号表】参考様式10'!$D$6:$X$47,21,FALSE))</f>
        <v/>
      </c>
      <c r="AV22" s="887" t="str">
        <f>IF(AV21="","",VLOOKUP(AV21,'【シフト記号表】参考様式10'!$D$6:$X$47,21,FALSE))</f>
        <v/>
      </c>
      <c r="AW22" s="862" t="str">
        <f>IF(AW21="","",VLOOKUP(AW21,'【シフト記号表】参考様式10'!$D$6:$X$47,21,FALSE))</f>
        <v/>
      </c>
      <c r="AX22" s="872" t="str">
        <f>IF(AX21="","",VLOOKUP(AX21,'【シフト記号表】参考様式10'!$D$6:$X$47,21,FALSE))</f>
        <v/>
      </c>
      <c r="AY22" s="872" t="str">
        <f>IF(AY21="","",VLOOKUP(AY21,'【シフト記号表】参考様式10'!$D$6:$X$47,21,FALSE))</f>
        <v/>
      </c>
      <c r="AZ22" s="934">
        <f>IF($BC$3="４週",SUM(U22:AV22),IF($BC$3="暦月",SUM(U22:AY22),""))</f>
        <v>0</v>
      </c>
      <c r="BA22" s="948"/>
      <c r="BB22" s="963">
        <f>IF($BC$3="４週",AZ22/4,IF($BC$3="暦月",(AZ22/($BC$8/7)),""))</f>
        <v>0</v>
      </c>
      <c r="BC22" s="948"/>
      <c r="BD22" s="979"/>
      <c r="BE22" s="983"/>
      <c r="BF22" s="983"/>
      <c r="BG22" s="983"/>
      <c r="BH22" s="989"/>
    </row>
    <row r="23" spans="2:60" ht="20.25" customHeight="1">
      <c r="B23" s="723"/>
      <c r="C23" s="740"/>
      <c r="D23" s="754"/>
      <c r="E23" s="762"/>
      <c r="F23" s="762"/>
      <c r="G23" s="770">
        <f>C21</f>
        <v>0</v>
      </c>
      <c r="H23" s="781"/>
      <c r="I23" s="790"/>
      <c r="J23" s="796"/>
      <c r="K23" s="796"/>
      <c r="L23" s="770"/>
      <c r="M23" s="802"/>
      <c r="N23" s="807"/>
      <c r="O23" s="812"/>
      <c r="P23" s="818" t="s">
        <v>40</v>
      </c>
      <c r="Q23" s="544"/>
      <c r="R23" s="544"/>
      <c r="S23" s="832"/>
      <c r="T23" s="845"/>
      <c r="U23" s="863" t="str">
        <f>IF(U21="","",VLOOKUP(U21,'【シフト記号表】参考様式10'!$D$6:$Z$47,23,FALSE))</f>
        <v/>
      </c>
      <c r="V23" s="873" t="str">
        <f>IF(V21="","",VLOOKUP(V21,'【シフト記号表】参考様式10'!$D$6:$Z$47,23,FALSE))</f>
        <v/>
      </c>
      <c r="W23" s="873" t="str">
        <f>IF(W21="","",VLOOKUP(W21,'【シフト記号表】参考様式10'!$D$6:$Z$47,23,FALSE))</f>
        <v/>
      </c>
      <c r="X23" s="873" t="str">
        <f>IF(X21="","",VLOOKUP(X21,'【シフト記号表】参考様式10'!$D$6:$Z$47,23,FALSE))</f>
        <v/>
      </c>
      <c r="Y23" s="873" t="str">
        <f>IF(Y21="","",VLOOKUP(Y21,'【シフト記号表】参考様式10'!$D$6:$Z$47,23,FALSE))</f>
        <v/>
      </c>
      <c r="Z23" s="873" t="str">
        <f>IF(Z21="","",VLOOKUP(Z21,'【シフト記号表】参考様式10'!$D$6:$Z$47,23,FALSE))</f>
        <v/>
      </c>
      <c r="AA23" s="888" t="str">
        <f>IF(AA21="","",VLOOKUP(AA21,'【シフト記号表】参考様式10'!$D$6:$Z$47,23,FALSE))</f>
        <v/>
      </c>
      <c r="AB23" s="863" t="str">
        <f>IF(AB21="","",VLOOKUP(AB21,'【シフト記号表】参考様式10'!$D$6:$Z$47,23,FALSE))</f>
        <v/>
      </c>
      <c r="AC23" s="873" t="str">
        <f>IF(AC21="","",VLOOKUP(AC21,'【シフト記号表】参考様式10'!$D$6:$Z$47,23,FALSE))</f>
        <v/>
      </c>
      <c r="AD23" s="873" t="str">
        <f>IF(AD21="","",VLOOKUP(AD21,'【シフト記号表】参考様式10'!$D$6:$Z$47,23,FALSE))</f>
        <v/>
      </c>
      <c r="AE23" s="873" t="str">
        <f>IF(AE21="","",VLOOKUP(AE21,'【シフト記号表】参考様式10'!$D$6:$Z$47,23,FALSE))</f>
        <v/>
      </c>
      <c r="AF23" s="873" t="str">
        <f>IF(AF21="","",VLOOKUP(AF21,'【シフト記号表】参考様式10'!$D$6:$Z$47,23,FALSE))</f>
        <v/>
      </c>
      <c r="AG23" s="873" t="str">
        <f>IF(AG21="","",VLOOKUP(AG21,'【シフト記号表】参考様式10'!$D$6:$Z$47,23,FALSE))</f>
        <v/>
      </c>
      <c r="AH23" s="888" t="str">
        <f>IF(AH21="","",VLOOKUP(AH21,'【シフト記号表】参考様式10'!$D$6:$Z$47,23,FALSE))</f>
        <v/>
      </c>
      <c r="AI23" s="863" t="str">
        <f>IF(AI21="","",VLOOKUP(AI21,'【シフト記号表】参考様式10'!$D$6:$Z$47,23,FALSE))</f>
        <v/>
      </c>
      <c r="AJ23" s="873" t="str">
        <f>IF(AJ21="","",VLOOKUP(AJ21,'【シフト記号表】参考様式10'!$D$6:$Z$47,23,FALSE))</f>
        <v/>
      </c>
      <c r="AK23" s="873" t="str">
        <f>IF(AK21="","",VLOOKUP(AK21,'【シフト記号表】参考様式10'!$D$6:$Z$47,23,FALSE))</f>
        <v/>
      </c>
      <c r="AL23" s="873" t="str">
        <f>IF(AL21="","",VLOOKUP(AL21,'【シフト記号表】参考様式10'!$D$6:$Z$47,23,FALSE))</f>
        <v/>
      </c>
      <c r="AM23" s="873" t="str">
        <f>IF(AM21="","",VLOOKUP(AM21,'【シフト記号表】参考様式10'!$D$6:$Z$47,23,FALSE))</f>
        <v/>
      </c>
      <c r="AN23" s="873" t="str">
        <f>IF(AN21="","",VLOOKUP(AN21,'【シフト記号表】参考様式10'!$D$6:$Z$47,23,FALSE))</f>
        <v/>
      </c>
      <c r="AO23" s="888" t="str">
        <f>IF(AO21="","",VLOOKUP(AO21,'【シフト記号表】参考様式10'!$D$6:$Z$47,23,FALSE))</f>
        <v/>
      </c>
      <c r="AP23" s="863" t="str">
        <f>IF(AP21="","",VLOOKUP(AP21,'【シフト記号表】参考様式10'!$D$6:$Z$47,23,FALSE))</f>
        <v/>
      </c>
      <c r="AQ23" s="873" t="str">
        <f>IF(AQ21="","",VLOOKUP(AQ21,'【シフト記号表】参考様式10'!$D$6:$Z$47,23,FALSE))</f>
        <v/>
      </c>
      <c r="AR23" s="873" t="str">
        <f>IF(AR21="","",VLOOKUP(AR21,'【シフト記号表】参考様式10'!$D$6:$Z$47,23,FALSE))</f>
        <v/>
      </c>
      <c r="AS23" s="873" t="str">
        <f>IF(AS21="","",VLOOKUP(AS21,'【シフト記号表】参考様式10'!$D$6:$Z$47,23,FALSE))</f>
        <v/>
      </c>
      <c r="AT23" s="873" t="str">
        <f>IF(AT21="","",VLOOKUP(AT21,'【シフト記号表】参考様式10'!$D$6:$Z$47,23,FALSE))</f>
        <v/>
      </c>
      <c r="AU23" s="873" t="str">
        <f>IF(AU21="","",VLOOKUP(AU21,'【シフト記号表】参考様式10'!$D$6:$Z$47,23,FALSE))</f>
        <v/>
      </c>
      <c r="AV23" s="888" t="str">
        <f>IF(AV21="","",VLOOKUP(AV21,'【シフト記号表】参考様式10'!$D$6:$Z$47,23,FALSE))</f>
        <v/>
      </c>
      <c r="AW23" s="863" t="str">
        <f>IF(AW21="","",VLOOKUP(AW21,'【シフト記号表】参考様式10'!$D$6:$Z$47,23,FALSE))</f>
        <v/>
      </c>
      <c r="AX23" s="873" t="str">
        <f>IF(AX21="","",VLOOKUP(AX21,'【シフト記号表】参考様式10'!$D$6:$Z$47,23,FALSE))</f>
        <v/>
      </c>
      <c r="AY23" s="873" t="str">
        <f>IF(AY21="","",VLOOKUP(AY21,'【シフト記号表】参考様式10'!$D$6:$Z$47,23,FALSE))</f>
        <v/>
      </c>
      <c r="AZ23" s="935">
        <f>IF($BC$3="４週",SUM(U23:AV23),IF($BC$3="暦月",SUM(U23:AY23),""))</f>
        <v>0</v>
      </c>
      <c r="BA23" s="949"/>
      <c r="BB23" s="964">
        <f>IF($BC$3="４週",AZ23/4,IF($BC$3="暦月",(AZ23/($BC$8/7)),""))</f>
        <v>0</v>
      </c>
      <c r="BC23" s="949"/>
      <c r="BD23" s="980"/>
      <c r="BE23" s="984"/>
      <c r="BF23" s="984"/>
      <c r="BG23" s="984"/>
      <c r="BH23" s="990"/>
    </row>
    <row r="24" spans="2:60" ht="20.25" customHeight="1">
      <c r="B24" s="724"/>
      <c r="C24" s="741"/>
      <c r="D24" s="755"/>
      <c r="E24" s="763"/>
      <c r="F24" s="763"/>
      <c r="G24" s="771"/>
      <c r="H24" s="782"/>
      <c r="I24" s="791"/>
      <c r="J24" s="797"/>
      <c r="K24" s="797"/>
      <c r="L24" s="771"/>
      <c r="M24" s="803"/>
      <c r="N24" s="808"/>
      <c r="O24" s="813"/>
      <c r="P24" s="537" t="s">
        <v>715</v>
      </c>
      <c r="Q24" s="481"/>
      <c r="R24" s="481"/>
      <c r="S24" s="833"/>
      <c r="T24" s="846"/>
      <c r="U24" s="864"/>
      <c r="V24" s="874"/>
      <c r="W24" s="874"/>
      <c r="X24" s="874"/>
      <c r="Y24" s="874"/>
      <c r="Z24" s="874"/>
      <c r="AA24" s="889"/>
      <c r="AB24" s="864"/>
      <c r="AC24" s="874"/>
      <c r="AD24" s="874"/>
      <c r="AE24" s="874"/>
      <c r="AF24" s="874"/>
      <c r="AG24" s="874"/>
      <c r="AH24" s="889"/>
      <c r="AI24" s="864"/>
      <c r="AJ24" s="874"/>
      <c r="AK24" s="874"/>
      <c r="AL24" s="874"/>
      <c r="AM24" s="874"/>
      <c r="AN24" s="874"/>
      <c r="AO24" s="889"/>
      <c r="AP24" s="864"/>
      <c r="AQ24" s="874"/>
      <c r="AR24" s="874"/>
      <c r="AS24" s="874"/>
      <c r="AT24" s="874"/>
      <c r="AU24" s="874"/>
      <c r="AV24" s="889"/>
      <c r="AW24" s="864"/>
      <c r="AX24" s="874"/>
      <c r="AY24" s="874"/>
      <c r="AZ24" s="936"/>
      <c r="BA24" s="950"/>
      <c r="BB24" s="965"/>
      <c r="BC24" s="950"/>
      <c r="BD24" s="981"/>
      <c r="BE24" s="985"/>
      <c r="BF24" s="985"/>
      <c r="BG24" s="985"/>
      <c r="BH24" s="991"/>
    </row>
    <row r="25" spans="2:60" ht="20.25" customHeight="1">
      <c r="B25" s="722">
        <f>B22+1</f>
        <v>2</v>
      </c>
      <c r="C25" s="739"/>
      <c r="D25" s="753"/>
      <c r="E25" s="761"/>
      <c r="F25" s="761">
        <f>C24</f>
        <v>0</v>
      </c>
      <c r="G25" s="769"/>
      <c r="H25" s="780"/>
      <c r="I25" s="789"/>
      <c r="J25" s="795"/>
      <c r="K25" s="795"/>
      <c r="L25" s="769"/>
      <c r="M25" s="801"/>
      <c r="N25" s="806"/>
      <c r="O25" s="811"/>
      <c r="P25" s="817" t="s">
        <v>716</v>
      </c>
      <c r="Q25" s="823"/>
      <c r="R25" s="823"/>
      <c r="S25" s="831"/>
      <c r="T25" s="844"/>
      <c r="U25" s="862" t="str">
        <f>IF(U24="","",VLOOKUP(U24,'【シフト記号表】参考様式10'!$D$6:$X$47,21,FALSE))</f>
        <v/>
      </c>
      <c r="V25" s="872" t="str">
        <f>IF(V24="","",VLOOKUP(V24,'【シフト記号表】参考様式10'!$D$6:$X$47,21,FALSE))</f>
        <v/>
      </c>
      <c r="W25" s="872" t="str">
        <f>IF(W24="","",VLOOKUP(W24,'【シフト記号表】参考様式10'!$D$6:$X$47,21,FALSE))</f>
        <v/>
      </c>
      <c r="X25" s="872" t="str">
        <f>IF(X24="","",VLOOKUP(X24,'【シフト記号表】参考様式10'!$D$6:$X$47,21,FALSE))</f>
        <v/>
      </c>
      <c r="Y25" s="872" t="str">
        <f>IF(Y24="","",VLOOKUP(Y24,'【シフト記号表】参考様式10'!$D$6:$X$47,21,FALSE))</f>
        <v/>
      </c>
      <c r="Z25" s="872" t="str">
        <f>IF(Z24="","",VLOOKUP(Z24,'【シフト記号表】参考様式10'!$D$6:$X$47,21,FALSE))</f>
        <v/>
      </c>
      <c r="AA25" s="887" t="str">
        <f>IF(AA24="","",VLOOKUP(AA24,'【シフト記号表】参考様式10'!$D$6:$X$47,21,FALSE))</f>
        <v/>
      </c>
      <c r="AB25" s="862" t="str">
        <f>IF(AB24="","",VLOOKUP(AB24,'【シフト記号表】参考様式10'!$D$6:$X$47,21,FALSE))</f>
        <v/>
      </c>
      <c r="AC25" s="872" t="str">
        <f>IF(AC24="","",VLOOKUP(AC24,'【シフト記号表】参考様式10'!$D$6:$X$47,21,FALSE))</f>
        <v/>
      </c>
      <c r="AD25" s="872" t="str">
        <f>IF(AD24="","",VLOOKUP(AD24,'【シフト記号表】参考様式10'!$D$6:$X$47,21,FALSE))</f>
        <v/>
      </c>
      <c r="AE25" s="872" t="str">
        <f>IF(AE24="","",VLOOKUP(AE24,'【シフト記号表】参考様式10'!$D$6:$X$47,21,FALSE))</f>
        <v/>
      </c>
      <c r="AF25" s="872" t="str">
        <f>IF(AF24="","",VLOOKUP(AF24,'【シフト記号表】参考様式10'!$D$6:$X$47,21,FALSE))</f>
        <v/>
      </c>
      <c r="AG25" s="872" t="str">
        <f>IF(AG24="","",VLOOKUP(AG24,'【シフト記号表】参考様式10'!$D$6:$X$47,21,FALSE))</f>
        <v/>
      </c>
      <c r="AH25" s="887" t="str">
        <f>IF(AH24="","",VLOOKUP(AH24,'【シフト記号表】参考様式10'!$D$6:$X$47,21,FALSE))</f>
        <v/>
      </c>
      <c r="AI25" s="862" t="str">
        <f>IF(AI24="","",VLOOKUP(AI24,'【シフト記号表】参考様式10'!$D$6:$X$47,21,FALSE))</f>
        <v/>
      </c>
      <c r="AJ25" s="872" t="str">
        <f>IF(AJ24="","",VLOOKUP(AJ24,'【シフト記号表】参考様式10'!$D$6:$X$47,21,FALSE))</f>
        <v/>
      </c>
      <c r="AK25" s="872" t="str">
        <f>IF(AK24="","",VLOOKUP(AK24,'【シフト記号表】参考様式10'!$D$6:$X$47,21,FALSE))</f>
        <v/>
      </c>
      <c r="AL25" s="872" t="str">
        <f>IF(AL24="","",VLOOKUP(AL24,'【シフト記号表】参考様式10'!$D$6:$X$47,21,FALSE))</f>
        <v/>
      </c>
      <c r="AM25" s="872" t="str">
        <f>IF(AM24="","",VLOOKUP(AM24,'【シフト記号表】参考様式10'!$D$6:$X$47,21,FALSE))</f>
        <v/>
      </c>
      <c r="AN25" s="872" t="str">
        <f>IF(AN24="","",VLOOKUP(AN24,'【シフト記号表】参考様式10'!$D$6:$X$47,21,FALSE))</f>
        <v/>
      </c>
      <c r="AO25" s="887" t="str">
        <f>IF(AO24="","",VLOOKUP(AO24,'【シフト記号表】参考様式10'!$D$6:$X$47,21,FALSE))</f>
        <v/>
      </c>
      <c r="AP25" s="862" t="str">
        <f>IF(AP24="","",VLOOKUP(AP24,'【シフト記号表】参考様式10'!$D$6:$X$47,21,FALSE))</f>
        <v/>
      </c>
      <c r="AQ25" s="872" t="str">
        <f>IF(AQ24="","",VLOOKUP(AQ24,'【シフト記号表】参考様式10'!$D$6:$X$47,21,FALSE))</f>
        <v/>
      </c>
      <c r="AR25" s="872" t="str">
        <f>IF(AR24="","",VLOOKUP(AR24,'【シフト記号表】参考様式10'!$D$6:$X$47,21,FALSE))</f>
        <v/>
      </c>
      <c r="AS25" s="872" t="str">
        <f>IF(AS24="","",VLOOKUP(AS24,'【シフト記号表】参考様式10'!$D$6:$X$47,21,FALSE))</f>
        <v/>
      </c>
      <c r="AT25" s="872" t="str">
        <f>IF(AT24="","",VLOOKUP(AT24,'【シフト記号表】参考様式10'!$D$6:$X$47,21,FALSE))</f>
        <v/>
      </c>
      <c r="AU25" s="872" t="str">
        <f>IF(AU24="","",VLOOKUP(AU24,'【シフト記号表】参考様式10'!$D$6:$X$47,21,FALSE))</f>
        <v/>
      </c>
      <c r="AV25" s="887" t="str">
        <f>IF(AV24="","",VLOOKUP(AV24,'【シフト記号表】参考様式10'!$D$6:$X$47,21,FALSE))</f>
        <v/>
      </c>
      <c r="AW25" s="862" t="str">
        <f>IF(AW24="","",VLOOKUP(AW24,'【シフト記号表】参考様式10'!$D$6:$X$47,21,FALSE))</f>
        <v/>
      </c>
      <c r="AX25" s="872" t="str">
        <f>IF(AX24="","",VLOOKUP(AX24,'【シフト記号表】参考様式10'!$D$6:$X$47,21,FALSE))</f>
        <v/>
      </c>
      <c r="AY25" s="872" t="str">
        <f>IF(AY24="","",VLOOKUP(AY24,'【シフト記号表】参考様式10'!$D$6:$X$47,21,FALSE))</f>
        <v/>
      </c>
      <c r="AZ25" s="934">
        <f>IF($BC$3="４週",SUM(U25:AV25),IF($BC$3="暦月",SUM(U25:AY25),""))</f>
        <v>0</v>
      </c>
      <c r="BA25" s="948"/>
      <c r="BB25" s="963">
        <f>IF($BC$3="４週",AZ25/4,IF($BC$3="暦月",(AZ25/($BC$8/7)),""))</f>
        <v>0</v>
      </c>
      <c r="BC25" s="948"/>
      <c r="BD25" s="979"/>
      <c r="BE25" s="983"/>
      <c r="BF25" s="983"/>
      <c r="BG25" s="983"/>
      <c r="BH25" s="989"/>
    </row>
    <row r="26" spans="2:60" ht="20.25" customHeight="1">
      <c r="B26" s="723"/>
      <c r="C26" s="740"/>
      <c r="D26" s="754"/>
      <c r="E26" s="762"/>
      <c r="F26" s="762"/>
      <c r="G26" s="770">
        <f>C24</f>
        <v>0</v>
      </c>
      <c r="H26" s="781"/>
      <c r="I26" s="790"/>
      <c r="J26" s="796"/>
      <c r="K26" s="796"/>
      <c r="L26" s="770"/>
      <c r="M26" s="802"/>
      <c r="N26" s="807"/>
      <c r="O26" s="812"/>
      <c r="P26" s="818" t="s">
        <v>40</v>
      </c>
      <c r="Q26" s="544"/>
      <c r="R26" s="544"/>
      <c r="S26" s="832"/>
      <c r="T26" s="845"/>
      <c r="U26" s="863" t="str">
        <f>IF(U24="","",VLOOKUP(U24,'【シフト記号表】参考様式10'!$D$6:$Z$47,23,FALSE))</f>
        <v/>
      </c>
      <c r="V26" s="873" t="str">
        <f>IF(V24="","",VLOOKUP(V24,'【シフト記号表】参考様式10'!$D$6:$Z$47,23,FALSE))</f>
        <v/>
      </c>
      <c r="W26" s="873" t="str">
        <f>IF(W24="","",VLOOKUP(W24,'【シフト記号表】参考様式10'!$D$6:$Z$47,23,FALSE))</f>
        <v/>
      </c>
      <c r="X26" s="873" t="str">
        <f>IF(X24="","",VLOOKUP(X24,'【シフト記号表】参考様式10'!$D$6:$Z$47,23,FALSE))</f>
        <v/>
      </c>
      <c r="Y26" s="873" t="str">
        <f>IF(Y24="","",VLOOKUP(Y24,'【シフト記号表】参考様式10'!$D$6:$Z$47,23,FALSE))</f>
        <v/>
      </c>
      <c r="Z26" s="873" t="str">
        <f>IF(Z24="","",VLOOKUP(Z24,'【シフト記号表】参考様式10'!$D$6:$Z$47,23,FALSE))</f>
        <v/>
      </c>
      <c r="AA26" s="888" t="str">
        <f>IF(AA24="","",VLOOKUP(AA24,'【シフト記号表】参考様式10'!$D$6:$Z$47,23,FALSE))</f>
        <v/>
      </c>
      <c r="AB26" s="863" t="str">
        <f>IF(AB24="","",VLOOKUP(AB24,'【シフト記号表】参考様式10'!$D$6:$Z$47,23,FALSE))</f>
        <v/>
      </c>
      <c r="AC26" s="873" t="str">
        <f>IF(AC24="","",VLOOKUP(AC24,'【シフト記号表】参考様式10'!$D$6:$Z$47,23,FALSE))</f>
        <v/>
      </c>
      <c r="AD26" s="873" t="str">
        <f>IF(AD24="","",VLOOKUP(AD24,'【シフト記号表】参考様式10'!$D$6:$Z$47,23,FALSE))</f>
        <v/>
      </c>
      <c r="AE26" s="873" t="str">
        <f>IF(AE24="","",VLOOKUP(AE24,'【シフト記号表】参考様式10'!$D$6:$Z$47,23,FALSE))</f>
        <v/>
      </c>
      <c r="AF26" s="873" t="str">
        <f>IF(AF24="","",VLOOKUP(AF24,'【シフト記号表】参考様式10'!$D$6:$Z$47,23,FALSE))</f>
        <v/>
      </c>
      <c r="AG26" s="873" t="str">
        <f>IF(AG24="","",VLOOKUP(AG24,'【シフト記号表】参考様式10'!$D$6:$Z$47,23,FALSE))</f>
        <v/>
      </c>
      <c r="AH26" s="888" t="str">
        <f>IF(AH24="","",VLOOKUP(AH24,'【シフト記号表】参考様式10'!$D$6:$Z$47,23,FALSE))</f>
        <v/>
      </c>
      <c r="AI26" s="863" t="str">
        <f>IF(AI24="","",VLOOKUP(AI24,'【シフト記号表】参考様式10'!$D$6:$Z$47,23,FALSE))</f>
        <v/>
      </c>
      <c r="AJ26" s="873" t="str">
        <f>IF(AJ24="","",VLOOKUP(AJ24,'【シフト記号表】参考様式10'!$D$6:$Z$47,23,FALSE))</f>
        <v/>
      </c>
      <c r="AK26" s="873" t="str">
        <f>IF(AK24="","",VLOOKUP(AK24,'【シフト記号表】参考様式10'!$D$6:$Z$47,23,FALSE))</f>
        <v/>
      </c>
      <c r="AL26" s="873" t="str">
        <f>IF(AL24="","",VLOOKUP(AL24,'【シフト記号表】参考様式10'!$D$6:$Z$47,23,FALSE))</f>
        <v/>
      </c>
      <c r="AM26" s="873" t="str">
        <f>IF(AM24="","",VLOOKUP(AM24,'【シフト記号表】参考様式10'!$D$6:$Z$47,23,FALSE))</f>
        <v/>
      </c>
      <c r="AN26" s="873" t="str">
        <f>IF(AN24="","",VLOOKUP(AN24,'【シフト記号表】参考様式10'!$D$6:$Z$47,23,FALSE))</f>
        <v/>
      </c>
      <c r="AO26" s="888" t="str">
        <f>IF(AO24="","",VLOOKUP(AO24,'【シフト記号表】参考様式10'!$D$6:$Z$47,23,FALSE))</f>
        <v/>
      </c>
      <c r="AP26" s="863" t="str">
        <f>IF(AP24="","",VLOOKUP(AP24,'【シフト記号表】参考様式10'!$D$6:$Z$47,23,FALSE))</f>
        <v/>
      </c>
      <c r="AQ26" s="873" t="str">
        <f>IF(AQ24="","",VLOOKUP(AQ24,'【シフト記号表】参考様式10'!$D$6:$Z$47,23,FALSE))</f>
        <v/>
      </c>
      <c r="AR26" s="873" t="str">
        <f>IF(AR24="","",VLOOKUP(AR24,'【シフト記号表】参考様式10'!$D$6:$Z$47,23,FALSE))</f>
        <v/>
      </c>
      <c r="AS26" s="873" t="str">
        <f>IF(AS24="","",VLOOKUP(AS24,'【シフト記号表】参考様式10'!$D$6:$Z$47,23,FALSE))</f>
        <v/>
      </c>
      <c r="AT26" s="873" t="str">
        <f>IF(AT24="","",VLOOKUP(AT24,'【シフト記号表】参考様式10'!$D$6:$Z$47,23,FALSE))</f>
        <v/>
      </c>
      <c r="AU26" s="873" t="str">
        <f>IF(AU24="","",VLOOKUP(AU24,'【シフト記号表】参考様式10'!$D$6:$Z$47,23,FALSE))</f>
        <v/>
      </c>
      <c r="AV26" s="888" t="str">
        <f>IF(AV24="","",VLOOKUP(AV24,'【シフト記号表】参考様式10'!$D$6:$Z$47,23,FALSE))</f>
        <v/>
      </c>
      <c r="AW26" s="863" t="str">
        <f>IF(AW24="","",VLOOKUP(AW24,'【シフト記号表】参考様式10'!$D$6:$Z$47,23,FALSE))</f>
        <v/>
      </c>
      <c r="AX26" s="873" t="str">
        <f>IF(AX24="","",VLOOKUP(AX24,'【シフト記号表】参考様式10'!$D$6:$Z$47,23,FALSE))</f>
        <v/>
      </c>
      <c r="AY26" s="873" t="str">
        <f>IF(AY24="","",VLOOKUP(AY24,'【シフト記号表】参考様式10'!$D$6:$Z$47,23,FALSE))</f>
        <v/>
      </c>
      <c r="AZ26" s="935">
        <f>IF($BC$3="４週",SUM(U26:AV26),IF($BC$3="暦月",SUM(U26:AY26),""))</f>
        <v>0</v>
      </c>
      <c r="BA26" s="949"/>
      <c r="BB26" s="964">
        <f>IF($BC$3="４週",AZ26/4,IF($BC$3="暦月",(AZ26/($BC$8/7)),""))</f>
        <v>0</v>
      </c>
      <c r="BC26" s="949"/>
      <c r="BD26" s="980"/>
      <c r="BE26" s="984"/>
      <c r="BF26" s="984"/>
      <c r="BG26" s="984"/>
      <c r="BH26" s="990"/>
    </row>
    <row r="27" spans="2:60" ht="20.25" customHeight="1">
      <c r="B27" s="724"/>
      <c r="C27" s="741"/>
      <c r="D27" s="755"/>
      <c r="E27" s="763"/>
      <c r="F27" s="761"/>
      <c r="G27" s="769"/>
      <c r="H27" s="783"/>
      <c r="I27" s="791"/>
      <c r="J27" s="797"/>
      <c r="K27" s="797"/>
      <c r="L27" s="771"/>
      <c r="M27" s="803"/>
      <c r="N27" s="808"/>
      <c r="O27" s="813"/>
      <c r="P27" s="537" t="s">
        <v>715</v>
      </c>
      <c r="Q27" s="481"/>
      <c r="R27" s="481"/>
      <c r="S27" s="833"/>
      <c r="T27" s="846"/>
      <c r="U27" s="864"/>
      <c r="V27" s="874"/>
      <c r="W27" s="874"/>
      <c r="X27" s="874"/>
      <c r="Y27" s="874"/>
      <c r="Z27" s="874"/>
      <c r="AA27" s="889"/>
      <c r="AB27" s="864"/>
      <c r="AC27" s="874"/>
      <c r="AD27" s="874"/>
      <c r="AE27" s="874"/>
      <c r="AF27" s="874"/>
      <c r="AG27" s="874"/>
      <c r="AH27" s="889"/>
      <c r="AI27" s="864"/>
      <c r="AJ27" s="874"/>
      <c r="AK27" s="874"/>
      <c r="AL27" s="874"/>
      <c r="AM27" s="874"/>
      <c r="AN27" s="874"/>
      <c r="AO27" s="889"/>
      <c r="AP27" s="864"/>
      <c r="AQ27" s="874"/>
      <c r="AR27" s="874"/>
      <c r="AS27" s="874"/>
      <c r="AT27" s="874"/>
      <c r="AU27" s="874"/>
      <c r="AV27" s="889"/>
      <c r="AW27" s="864"/>
      <c r="AX27" s="874"/>
      <c r="AY27" s="874"/>
      <c r="AZ27" s="936"/>
      <c r="BA27" s="950"/>
      <c r="BB27" s="965"/>
      <c r="BC27" s="950"/>
      <c r="BD27" s="981"/>
      <c r="BE27" s="985"/>
      <c r="BF27" s="985"/>
      <c r="BG27" s="985"/>
      <c r="BH27" s="991"/>
    </row>
    <row r="28" spans="2:60" ht="20.25" customHeight="1">
      <c r="B28" s="722">
        <f>B25+1</f>
        <v>3</v>
      </c>
      <c r="C28" s="739"/>
      <c r="D28" s="753"/>
      <c r="E28" s="761"/>
      <c r="F28" s="761">
        <f>C27</f>
        <v>0</v>
      </c>
      <c r="G28" s="769"/>
      <c r="H28" s="780"/>
      <c r="I28" s="789"/>
      <c r="J28" s="795"/>
      <c r="K28" s="795"/>
      <c r="L28" s="769"/>
      <c r="M28" s="801"/>
      <c r="N28" s="806"/>
      <c r="O28" s="811"/>
      <c r="P28" s="817" t="s">
        <v>716</v>
      </c>
      <c r="Q28" s="823"/>
      <c r="R28" s="823"/>
      <c r="S28" s="831"/>
      <c r="T28" s="844"/>
      <c r="U28" s="862" t="str">
        <f>IF(U27="","",VLOOKUP(U27,'【シフト記号表】参考様式10'!$D$6:$X$47,21,FALSE))</f>
        <v/>
      </c>
      <c r="V28" s="872" t="str">
        <f>IF(V27="","",VLOOKUP(V27,'【シフト記号表】参考様式10'!$D$6:$X$47,21,FALSE))</f>
        <v/>
      </c>
      <c r="W28" s="872" t="str">
        <f>IF(W27="","",VLOOKUP(W27,'【シフト記号表】参考様式10'!$D$6:$X$47,21,FALSE))</f>
        <v/>
      </c>
      <c r="X28" s="872" t="str">
        <f>IF(X27="","",VLOOKUP(X27,'【シフト記号表】参考様式10'!$D$6:$X$47,21,FALSE))</f>
        <v/>
      </c>
      <c r="Y28" s="872" t="str">
        <f>IF(Y27="","",VLOOKUP(Y27,'【シフト記号表】参考様式10'!$D$6:$X$47,21,FALSE))</f>
        <v/>
      </c>
      <c r="Z28" s="872" t="str">
        <f>IF(Z27="","",VLOOKUP(Z27,'【シフト記号表】参考様式10'!$D$6:$X$47,21,FALSE))</f>
        <v/>
      </c>
      <c r="AA28" s="887" t="str">
        <f>IF(AA27="","",VLOOKUP(AA27,'【シフト記号表】参考様式10'!$D$6:$X$47,21,FALSE))</f>
        <v/>
      </c>
      <c r="AB28" s="862" t="str">
        <f>IF(AB27="","",VLOOKUP(AB27,'【シフト記号表】参考様式10'!$D$6:$X$47,21,FALSE))</f>
        <v/>
      </c>
      <c r="AC28" s="872" t="str">
        <f>IF(AC27="","",VLOOKUP(AC27,'【シフト記号表】参考様式10'!$D$6:$X$47,21,FALSE))</f>
        <v/>
      </c>
      <c r="AD28" s="872" t="str">
        <f>IF(AD27="","",VLOOKUP(AD27,'【シフト記号表】参考様式10'!$D$6:$X$47,21,FALSE))</f>
        <v/>
      </c>
      <c r="AE28" s="872" t="str">
        <f>IF(AE27="","",VLOOKUP(AE27,'【シフト記号表】参考様式10'!$D$6:$X$47,21,FALSE))</f>
        <v/>
      </c>
      <c r="AF28" s="872" t="str">
        <f>IF(AF27="","",VLOOKUP(AF27,'【シフト記号表】参考様式10'!$D$6:$X$47,21,FALSE))</f>
        <v/>
      </c>
      <c r="AG28" s="872" t="str">
        <f>IF(AG27="","",VLOOKUP(AG27,'【シフト記号表】参考様式10'!$D$6:$X$47,21,FALSE))</f>
        <v/>
      </c>
      <c r="AH28" s="887" t="str">
        <f>IF(AH27="","",VLOOKUP(AH27,'【シフト記号表】参考様式10'!$D$6:$X$47,21,FALSE))</f>
        <v/>
      </c>
      <c r="AI28" s="862" t="str">
        <f>IF(AI27="","",VLOOKUP(AI27,'【シフト記号表】参考様式10'!$D$6:$X$47,21,FALSE))</f>
        <v/>
      </c>
      <c r="AJ28" s="872" t="str">
        <f>IF(AJ27="","",VLOOKUP(AJ27,'【シフト記号表】参考様式10'!$D$6:$X$47,21,FALSE))</f>
        <v/>
      </c>
      <c r="AK28" s="872" t="str">
        <f>IF(AK27="","",VLOOKUP(AK27,'【シフト記号表】参考様式10'!$D$6:$X$47,21,FALSE))</f>
        <v/>
      </c>
      <c r="AL28" s="872" t="str">
        <f>IF(AL27="","",VLOOKUP(AL27,'【シフト記号表】参考様式10'!$D$6:$X$47,21,FALSE))</f>
        <v/>
      </c>
      <c r="AM28" s="872" t="str">
        <f>IF(AM27="","",VLOOKUP(AM27,'【シフト記号表】参考様式10'!$D$6:$X$47,21,FALSE))</f>
        <v/>
      </c>
      <c r="AN28" s="872" t="str">
        <f>IF(AN27="","",VLOOKUP(AN27,'【シフト記号表】参考様式10'!$D$6:$X$47,21,FALSE))</f>
        <v/>
      </c>
      <c r="AO28" s="887" t="str">
        <f>IF(AO27="","",VLOOKUP(AO27,'【シフト記号表】参考様式10'!$D$6:$X$47,21,FALSE))</f>
        <v/>
      </c>
      <c r="AP28" s="862" t="str">
        <f>IF(AP27="","",VLOOKUP(AP27,'【シフト記号表】参考様式10'!$D$6:$X$47,21,FALSE))</f>
        <v/>
      </c>
      <c r="AQ28" s="872" t="str">
        <f>IF(AQ27="","",VLOOKUP(AQ27,'【シフト記号表】参考様式10'!$D$6:$X$47,21,FALSE))</f>
        <v/>
      </c>
      <c r="AR28" s="872" t="str">
        <f>IF(AR27="","",VLOOKUP(AR27,'【シフト記号表】参考様式10'!$D$6:$X$47,21,FALSE))</f>
        <v/>
      </c>
      <c r="AS28" s="872" t="str">
        <f>IF(AS27="","",VLOOKUP(AS27,'【シフト記号表】参考様式10'!$D$6:$X$47,21,FALSE))</f>
        <v/>
      </c>
      <c r="AT28" s="872" t="str">
        <f>IF(AT27="","",VLOOKUP(AT27,'【シフト記号表】参考様式10'!$D$6:$X$47,21,FALSE))</f>
        <v/>
      </c>
      <c r="AU28" s="872" t="str">
        <f>IF(AU27="","",VLOOKUP(AU27,'【シフト記号表】参考様式10'!$D$6:$X$47,21,FALSE))</f>
        <v/>
      </c>
      <c r="AV28" s="887" t="str">
        <f>IF(AV27="","",VLOOKUP(AV27,'【シフト記号表】参考様式10'!$D$6:$X$47,21,FALSE))</f>
        <v/>
      </c>
      <c r="AW28" s="862" t="str">
        <f>IF(AW27="","",VLOOKUP(AW27,'【シフト記号表】参考様式10'!$D$6:$X$47,21,FALSE))</f>
        <v/>
      </c>
      <c r="AX28" s="872" t="str">
        <f>IF(AX27="","",VLOOKUP(AX27,'【シフト記号表】参考様式10'!$D$6:$X$47,21,FALSE))</f>
        <v/>
      </c>
      <c r="AY28" s="872" t="str">
        <f>IF(AY27="","",VLOOKUP(AY27,'【シフト記号表】参考様式10'!$D$6:$X$47,21,FALSE))</f>
        <v/>
      </c>
      <c r="AZ28" s="934">
        <f>IF($BC$3="４週",SUM(U28:AV28),IF($BC$3="暦月",SUM(U28:AY28),""))</f>
        <v>0</v>
      </c>
      <c r="BA28" s="948"/>
      <c r="BB28" s="963">
        <f>IF($BC$3="４週",AZ28/4,IF($BC$3="暦月",(AZ28/($BC$8/7)),""))</f>
        <v>0</v>
      </c>
      <c r="BC28" s="948"/>
      <c r="BD28" s="979"/>
      <c r="BE28" s="983"/>
      <c r="BF28" s="983"/>
      <c r="BG28" s="983"/>
      <c r="BH28" s="989"/>
    </row>
    <row r="29" spans="2:60" ht="20.25" customHeight="1">
      <c r="B29" s="723"/>
      <c r="C29" s="740"/>
      <c r="D29" s="754"/>
      <c r="E29" s="762"/>
      <c r="F29" s="762"/>
      <c r="G29" s="770">
        <f>C27</f>
        <v>0</v>
      </c>
      <c r="H29" s="781"/>
      <c r="I29" s="790"/>
      <c r="J29" s="796"/>
      <c r="K29" s="796"/>
      <c r="L29" s="770"/>
      <c r="M29" s="802"/>
      <c r="N29" s="807"/>
      <c r="O29" s="812"/>
      <c r="P29" s="818" t="s">
        <v>40</v>
      </c>
      <c r="Q29" s="474"/>
      <c r="R29" s="474"/>
      <c r="S29" s="834"/>
      <c r="T29" s="847"/>
      <c r="U29" s="863" t="str">
        <f>IF(U27="","",VLOOKUP(U27,'【シフト記号表】参考様式10'!$D$6:$Z$47,23,FALSE))</f>
        <v/>
      </c>
      <c r="V29" s="873" t="str">
        <f>IF(V27="","",VLOOKUP(V27,'【シフト記号表】参考様式10'!$D$6:$Z$47,23,FALSE))</f>
        <v/>
      </c>
      <c r="W29" s="873" t="str">
        <f>IF(W27="","",VLOOKUP(W27,'【シフト記号表】参考様式10'!$D$6:$Z$47,23,FALSE))</f>
        <v/>
      </c>
      <c r="X29" s="873" t="str">
        <f>IF(X27="","",VLOOKUP(X27,'【シフト記号表】参考様式10'!$D$6:$Z$47,23,FALSE))</f>
        <v/>
      </c>
      <c r="Y29" s="873" t="str">
        <f>IF(Y27="","",VLOOKUP(Y27,'【シフト記号表】参考様式10'!$D$6:$Z$47,23,FALSE))</f>
        <v/>
      </c>
      <c r="Z29" s="873" t="str">
        <f>IF(Z27="","",VLOOKUP(Z27,'【シフト記号表】参考様式10'!$D$6:$Z$47,23,FALSE))</f>
        <v/>
      </c>
      <c r="AA29" s="888" t="str">
        <f>IF(AA27="","",VLOOKUP(AA27,'【シフト記号表】参考様式10'!$D$6:$Z$47,23,FALSE))</f>
        <v/>
      </c>
      <c r="AB29" s="863" t="str">
        <f>IF(AB27="","",VLOOKUP(AB27,'【シフト記号表】参考様式10'!$D$6:$Z$47,23,FALSE))</f>
        <v/>
      </c>
      <c r="AC29" s="873" t="str">
        <f>IF(AC27="","",VLOOKUP(AC27,'【シフト記号表】参考様式10'!$D$6:$Z$47,23,FALSE))</f>
        <v/>
      </c>
      <c r="AD29" s="873" t="str">
        <f>IF(AD27="","",VLOOKUP(AD27,'【シフト記号表】参考様式10'!$D$6:$Z$47,23,FALSE))</f>
        <v/>
      </c>
      <c r="AE29" s="873" t="str">
        <f>IF(AE27="","",VLOOKUP(AE27,'【シフト記号表】参考様式10'!$D$6:$Z$47,23,FALSE))</f>
        <v/>
      </c>
      <c r="AF29" s="873" t="str">
        <f>IF(AF27="","",VLOOKUP(AF27,'【シフト記号表】参考様式10'!$D$6:$Z$47,23,FALSE))</f>
        <v/>
      </c>
      <c r="AG29" s="873" t="str">
        <f>IF(AG27="","",VLOOKUP(AG27,'【シフト記号表】参考様式10'!$D$6:$Z$47,23,FALSE))</f>
        <v/>
      </c>
      <c r="AH29" s="888" t="str">
        <f>IF(AH27="","",VLOOKUP(AH27,'【シフト記号表】参考様式10'!$D$6:$Z$47,23,FALSE))</f>
        <v/>
      </c>
      <c r="AI29" s="863" t="str">
        <f>IF(AI27="","",VLOOKUP(AI27,'【シフト記号表】参考様式10'!$D$6:$Z$47,23,FALSE))</f>
        <v/>
      </c>
      <c r="AJ29" s="873" t="str">
        <f>IF(AJ27="","",VLOOKUP(AJ27,'【シフト記号表】参考様式10'!$D$6:$Z$47,23,FALSE))</f>
        <v/>
      </c>
      <c r="AK29" s="873" t="str">
        <f>IF(AK27="","",VLOOKUP(AK27,'【シフト記号表】参考様式10'!$D$6:$Z$47,23,FALSE))</f>
        <v/>
      </c>
      <c r="AL29" s="873" t="str">
        <f>IF(AL27="","",VLOOKUP(AL27,'【シフト記号表】参考様式10'!$D$6:$Z$47,23,FALSE))</f>
        <v/>
      </c>
      <c r="AM29" s="873" t="str">
        <f>IF(AM27="","",VLOOKUP(AM27,'【シフト記号表】参考様式10'!$D$6:$Z$47,23,FALSE))</f>
        <v/>
      </c>
      <c r="AN29" s="873" t="str">
        <f>IF(AN27="","",VLOOKUP(AN27,'【シフト記号表】参考様式10'!$D$6:$Z$47,23,FALSE))</f>
        <v/>
      </c>
      <c r="AO29" s="888" t="str">
        <f>IF(AO27="","",VLOOKUP(AO27,'【シフト記号表】参考様式10'!$D$6:$Z$47,23,FALSE))</f>
        <v/>
      </c>
      <c r="AP29" s="863" t="str">
        <f>IF(AP27="","",VLOOKUP(AP27,'【シフト記号表】参考様式10'!$D$6:$Z$47,23,FALSE))</f>
        <v/>
      </c>
      <c r="AQ29" s="873" t="str">
        <f>IF(AQ27="","",VLOOKUP(AQ27,'【シフト記号表】参考様式10'!$D$6:$Z$47,23,FALSE))</f>
        <v/>
      </c>
      <c r="AR29" s="873" t="str">
        <f>IF(AR27="","",VLOOKUP(AR27,'【シフト記号表】参考様式10'!$D$6:$Z$47,23,FALSE))</f>
        <v/>
      </c>
      <c r="AS29" s="873" t="str">
        <f>IF(AS27="","",VLOOKUP(AS27,'【シフト記号表】参考様式10'!$D$6:$Z$47,23,FALSE))</f>
        <v/>
      </c>
      <c r="AT29" s="873" t="str">
        <f>IF(AT27="","",VLOOKUP(AT27,'【シフト記号表】参考様式10'!$D$6:$Z$47,23,FALSE))</f>
        <v/>
      </c>
      <c r="AU29" s="873" t="str">
        <f>IF(AU27="","",VLOOKUP(AU27,'【シフト記号表】参考様式10'!$D$6:$Z$47,23,FALSE))</f>
        <v/>
      </c>
      <c r="AV29" s="888" t="str">
        <f>IF(AV27="","",VLOOKUP(AV27,'【シフト記号表】参考様式10'!$D$6:$Z$47,23,FALSE))</f>
        <v/>
      </c>
      <c r="AW29" s="863" t="str">
        <f>IF(AW27="","",VLOOKUP(AW27,'【シフト記号表】参考様式10'!$D$6:$Z$47,23,FALSE))</f>
        <v/>
      </c>
      <c r="AX29" s="873" t="str">
        <f>IF(AX27="","",VLOOKUP(AX27,'【シフト記号表】参考様式10'!$D$6:$Z$47,23,FALSE))</f>
        <v/>
      </c>
      <c r="AY29" s="873" t="str">
        <f>IF(AY27="","",VLOOKUP(AY27,'【シフト記号表】参考様式10'!$D$6:$Z$47,23,FALSE))</f>
        <v/>
      </c>
      <c r="AZ29" s="935">
        <f>IF($BC$3="４週",SUM(U29:AV29),IF($BC$3="暦月",SUM(U29:AY29),""))</f>
        <v>0</v>
      </c>
      <c r="BA29" s="949"/>
      <c r="BB29" s="964">
        <f>IF($BC$3="４週",AZ29/4,IF($BC$3="暦月",(AZ29/($BC$8/7)),""))</f>
        <v>0</v>
      </c>
      <c r="BC29" s="949"/>
      <c r="BD29" s="980"/>
      <c r="BE29" s="984"/>
      <c r="BF29" s="984"/>
      <c r="BG29" s="984"/>
      <c r="BH29" s="990"/>
    </row>
    <row r="30" spans="2:60" ht="20.25" customHeight="1">
      <c r="B30" s="724"/>
      <c r="C30" s="741"/>
      <c r="D30" s="755"/>
      <c r="E30" s="763"/>
      <c r="F30" s="761"/>
      <c r="G30" s="769"/>
      <c r="H30" s="783"/>
      <c r="I30" s="791"/>
      <c r="J30" s="797"/>
      <c r="K30" s="797"/>
      <c r="L30" s="771"/>
      <c r="M30" s="803"/>
      <c r="N30" s="808"/>
      <c r="O30" s="813"/>
      <c r="P30" s="537" t="s">
        <v>715</v>
      </c>
      <c r="Q30" s="481"/>
      <c r="R30" s="481"/>
      <c r="S30" s="833"/>
      <c r="T30" s="846"/>
      <c r="U30" s="864"/>
      <c r="V30" s="874"/>
      <c r="W30" s="874"/>
      <c r="X30" s="874"/>
      <c r="Y30" s="874"/>
      <c r="Z30" s="874"/>
      <c r="AA30" s="889"/>
      <c r="AB30" s="864"/>
      <c r="AC30" s="874"/>
      <c r="AD30" s="874"/>
      <c r="AE30" s="874"/>
      <c r="AF30" s="874"/>
      <c r="AG30" s="874"/>
      <c r="AH30" s="889"/>
      <c r="AI30" s="864"/>
      <c r="AJ30" s="874"/>
      <c r="AK30" s="874"/>
      <c r="AL30" s="874"/>
      <c r="AM30" s="874"/>
      <c r="AN30" s="874"/>
      <c r="AO30" s="889"/>
      <c r="AP30" s="864"/>
      <c r="AQ30" s="874"/>
      <c r="AR30" s="874"/>
      <c r="AS30" s="874"/>
      <c r="AT30" s="874"/>
      <c r="AU30" s="874"/>
      <c r="AV30" s="889"/>
      <c r="AW30" s="864"/>
      <c r="AX30" s="874"/>
      <c r="AY30" s="874"/>
      <c r="AZ30" s="936"/>
      <c r="BA30" s="950"/>
      <c r="BB30" s="965"/>
      <c r="BC30" s="950"/>
      <c r="BD30" s="981"/>
      <c r="BE30" s="985"/>
      <c r="BF30" s="985"/>
      <c r="BG30" s="985"/>
      <c r="BH30" s="991"/>
    </row>
    <row r="31" spans="2:60" ht="20.25" customHeight="1">
      <c r="B31" s="722">
        <f>B28+1</f>
        <v>4</v>
      </c>
      <c r="C31" s="739"/>
      <c r="D31" s="753"/>
      <c r="E31" s="761"/>
      <c r="F31" s="761">
        <f>C30</f>
        <v>0</v>
      </c>
      <c r="G31" s="769"/>
      <c r="H31" s="780"/>
      <c r="I31" s="789"/>
      <c r="J31" s="795"/>
      <c r="K31" s="795"/>
      <c r="L31" s="769"/>
      <c r="M31" s="801"/>
      <c r="N31" s="806"/>
      <c r="O31" s="811"/>
      <c r="P31" s="817" t="s">
        <v>716</v>
      </c>
      <c r="Q31" s="823"/>
      <c r="R31" s="823"/>
      <c r="S31" s="831"/>
      <c r="T31" s="844"/>
      <c r="U31" s="862" t="str">
        <f>IF(U30="","",VLOOKUP(U30,'【シフト記号表】参考様式10'!$D$6:$X$47,21,FALSE))</f>
        <v/>
      </c>
      <c r="V31" s="872" t="str">
        <f>IF(V30="","",VLOOKUP(V30,'【シフト記号表】参考様式10'!$D$6:$X$47,21,FALSE))</f>
        <v/>
      </c>
      <c r="W31" s="872" t="str">
        <f>IF(W30="","",VLOOKUP(W30,'【シフト記号表】参考様式10'!$D$6:$X$47,21,FALSE))</f>
        <v/>
      </c>
      <c r="X31" s="872" t="str">
        <f>IF(X30="","",VLOOKUP(X30,'【シフト記号表】参考様式10'!$D$6:$X$47,21,FALSE))</f>
        <v/>
      </c>
      <c r="Y31" s="872" t="str">
        <f>IF(Y30="","",VLOOKUP(Y30,'【シフト記号表】参考様式10'!$D$6:$X$47,21,FALSE))</f>
        <v/>
      </c>
      <c r="Z31" s="872" t="str">
        <f>IF(Z30="","",VLOOKUP(Z30,'【シフト記号表】参考様式10'!$D$6:$X$47,21,FALSE))</f>
        <v/>
      </c>
      <c r="AA31" s="887" t="str">
        <f>IF(AA30="","",VLOOKUP(AA30,'【シフト記号表】参考様式10'!$D$6:$X$47,21,FALSE))</f>
        <v/>
      </c>
      <c r="AB31" s="862" t="str">
        <f>IF(AB30="","",VLOOKUP(AB30,'【シフト記号表】参考様式10'!$D$6:$X$47,21,FALSE))</f>
        <v/>
      </c>
      <c r="AC31" s="872" t="str">
        <f>IF(AC30="","",VLOOKUP(AC30,'【シフト記号表】参考様式10'!$D$6:$X$47,21,FALSE))</f>
        <v/>
      </c>
      <c r="AD31" s="872" t="str">
        <f>IF(AD30="","",VLOOKUP(AD30,'【シフト記号表】参考様式10'!$D$6:$X$47,21,FALSE))</f>
        <v/>
      </c>
      <c r="AE31" s="872" t="str">
        <f>IF(AE30="","",VLOOKUP(AE30,'【シフト記号表】参考様式10'!$D$6:$X$47,21,FALSE))</f>
        <v/>
      </c>
      <c r="AF31" s="872" t="str">
        <f>IF(AF30="","",VLOOKUP(AF30,'【シフト記号表】参考様式10'!$D$6:$X$47,21,FALSE))</f>
        <v/>
      </c>
      <c r="AG31" s="872" t="str">
        <f>IF(AG30="","",VLOOKUP(AG30,'【シフト記号表】参考様式10'!$D$6:$X$47,21,FALSE))</f>
        <v/>
      </c>
      <c r="AH31" s="887" t="str">
        <f>IF(AH30="","",VLOOKUP(AH30,'【シフト記号表】参考様式10'!$D$6:$X$47,21,FALSE))</f>
        <v/>
      </c>
      <c r="AI31" s="862" t="str">
        <f>IF(AI30="","",VLOOKUP(AI30,'【シフト記号表】参考様式10'!$D$6:$X$47,21,FALSE))</f>
        <v/>
      </c>
      <c r="AJ31" s="872" t="str">
        <f>IF(AJ30="","",VLOOKUP(AJ30,'【シフト記号表】参考様式10'!$D$6:$X$47,21,FALSE))</f>
        <v/>
      </c>
      <c r="AK31" s="872" t="str">
        <f>IF(AK30="","",VLOOKUP(AK30,'【シフト記号表】参考様式10'!$D$6:$X$47,21,FALSE))</f>
        <v/>
      </c>
      <c r="AL31" s="872" t="str">
        <f>IF(AL30="","",VLOOKUP(AL30,'【シフト記号表】参考様式10'!$D$6:$X$47,21,FALSE))</f>
        <v/>
      </c>
      <c r="AM31" s="872" t="str">
        <f>IF(AM30="","",VLOOKUP(AM30,'【シフト記号表】参考様式10'!$D$6:$X$47,21,FALSE))</f>
        <v/>
      </c>
      <c r="AN31" s="872" t="str">
        <f>IF(AN30="","",VLOOKUP(AN30,'【シフト記号表】参考様式10'!$D$6:$X$47,21,FALSE))</f>
        <v/>
      </c>
      <c r="AO31" s="887" t="str">
        <f>IF(AO30="","",VLOOKUP(AO30,'【シフト記号表】参考様式10'!$D$6:$X$47,21,FALSE))</f>
        <v/>
      </c>
      <c r="AP31" s="862" t="str">
        <f>IF(AP30="","",VLOOKUP(AP30,'【シフト記号表】参考様式10'!$D$6:$X$47,21,FALSE))</f>
        <v/>
      </c>
      <c r="AQ31" s="872" t="str">
        <f>IF(AQ30="","",VLOOKUP(AQ30,'【シフト記号表】参考様式10'!$D$6:$X$47,21,FALSE))</f>
        <v/>
      </c>
      <c r="AR31" s="872" t="str">
        <f>IF(AR30="","",VLOOKUP(AR30,'【シフト記号表】参考様式10'!$D$6:$X$47,21,FALSE))</f>
        <v/>
      </c>
      <c r="AS31" s="872" t="str">
        <f>IF(AS30="","",VLOOKUP(AS30,'【シフト記号表】参考様式10'!$D$6:$X$47,21,FALSE))</f>
        <v/>
      </c>
      <c r="AT31" s="872" t="str">
        <f>IF(AT30="","",VLOOKUP(AT30,'【シフト記号表】参考様式10'!$D$6:$X$47,21,FALSE))</f>
        <v/>
      </c>
      <c r="AU31" s="872" t="str">
        <f>IF(AU30="","",VLOOKUP(AU30,'【シフト記号表】参考様式10'!$D$6:$X$47,21,FALSE))</f>
        <v/>
      </c>
      <c r="AV31" s="887" t="str">
        <f>IF(AV30="","",VLOOKUP(AV30,'【シフト記号表】参考様式10'!$D$6:$X$47,21,FALSE))</f>
        <v/>
      </c>
      <c r="AW31" s="862" t="str">
        <f>IF(AW30="","",VLOOKUP(AW30,'【シフト記号表】参考様式10'!$D$6:$X$47,21,FALSE))</f>
        <v/>
      </c>
      <c r="AX31" s="872" t="str">
        <f>IF(AX30="","",VLOOKUP(AX30,'【シフト記号表】参考様式10'!$D$6:$X$47,21,FALSE))</f>
        <v/>
      </c>
      <c r="AY31" s="872" t="str">
        <f>IF(AY30="","",VLOOKUP(AY30,'【シフト記号表】参考様式10'!$D$6:$X$47,21,FALSE))</f>
        <v/>
      </c>
      <c r="AZ31" s="934">
        <f>IF($BC$3="４週",SUM(U31:AV31),IF($BC$3="暦月",SUM(U31:AY31),""))</f>
        <v>0</v>
      </c>
      <c r="BA31" s="948"/>
      <c r="BB31" s="963">
        <f>IF($BC$3="４週",AZ31/4,IF($BC$3="暦月",(AZ31/($BC$8/7)),""))</f>
        <v>0</v>
      </c>
      <c r="BC31" s="948"/>
      <c r="BD31" s="979"/>
      <c r="BE31" s="983"/>
      <c r="BF31" s="983"/>
      <c r="BG31" s="983"/>
      <c r="BH31" s="989"/>
    </row>
    <row r="32" spans="2:60" ht="20.25" customHeight="1">
      <c r="B32" s="723"/>
      <c r="C32" s="740"/>
      <c r="D32" s="754"/>
      <c r="E32" s="762"/>
      <c r="F32" s="762"/>
      <c r="G32" s="770">
        <f>C30</f>
        <v>0</v>
      </c>
      <c r="H32" s="781"/>
      <c r="I32" s="790"/>
      <c r="J32" s="796"/>
      <c r="K32" s="796"/>
      <c r="L32" s="770"/>
      <c r="M32" s="802"/>
      <c r="N32" s="807"/>
      <c r="O32" s="812"/>
      <c r="P32" s="818" t="s">
        <v>40</v>
      </c>
      <c r="Q32" s="824"/>
      <c r="R32" s="824"/>
      <c r="S32" s="832"/>
      <c r="T32" s="845"/>
      <c r="U32" s="863" t="str">
        <f>IF(U30="","",VLOOKUP(U30,'【シフト記号表】参考様式10'!$D$6:$Z$47,23,FALSE))</f>
        <v/>
      </c>
      <c r="V32" s="873" t="str">
        <f>IF(V30="","",VLOOKUP(V30,'【シフト記号表】参考様式10'!$D$6:$Z$47,23,FALSE))</f>
        <v/>
      </c>
      <c r="W32" s="873" t="str">
        <f>IF(W30="","",VLOOKUP(W30,'【シフト記号表】参考様式10'!$D$6:$Z$47,23,FALSE))</f>
        <v/>
      </c>
      <c r="X32" s="873" t="str">
        <f>IF(X30="","",VLOOKUP(X30,'【シフト記号表】参考様式10'!$D$6:$Z$47,23,FALSE))</f>
        <v/>
      </c>
      <c r="Y32" s="873" t="str">
        <f>IF(Y30="","",VLOOKUP(Y30,'【シフト記号表】参考様式10'!$D$6:$Z$47,23,FALSE))</f>
        <v/>
      </c>
      <c r="Z32" s="873" t="str">
        <f>IF(Z30="","",VLOOKUP(Z30,'【シフト記号表】参考様式10'!$D$6:$Z$47,23,FALSE))</f>
        <v/>
      </c>
      <c r="AA32" s="888" t="str">
        <f>IF(AA30="","",VLOOKUP(AA30,'【シフト記号表】参考様式10'!$D$6:$Z$47,23,FALSE))</f>
        <v/>
      </c>
      <c r="AB32" s="863" t="str">
        <f>IF(AB30="","",VLOOKUP(AB30,'【シフト記号表】参考様式10'!$D$6:$Z$47,23,FALSE))</f>
        <v/>
      </c>
      <c r="AC32" s="873" t="str">
        <f>IF(AC30="","",VLOOKUP(AC30,'【シフト記号表】参考様式10'!$D$6:$Z$47,23,FALSE))</f>
        <v/>
      </c>
      <c r="AD32" s="873" t="str">
        <f>IF(AD30="","",VLOOKUP(AD30,'【シフト記号表】参考様式10'!$D$6:$Z$47,23,FALSE))</f>
        <v/>
      </c>
      <c r="AE32" s="873" t="str">
        <f>IF(AE30="","",VLOOKUP(AE30,'【シフト記号表】参考様式10'!$D$6:$Z$47,23,FALSE))</f>
        <v/>
      </c>
      <c r="AF32" s="873" t="str">
        <f>IF(AF30="","",VLOOKUP(AF30,'【シフト記号表】参考様式10'!$D$6:$Z$47,23,FALSE))</f>
        <v/>
      </c>
      <c r="AG32" s="873" t="str">
        <f>IF(AG30="","",VLOOKUP(AG30,'【シフト記号表】参考様式10'!$D$6:$Z$47,23,FALSE))</f>
        <v/>
      </c>
      <c r="AH32" s="888" t="str">
        <f>IF(AH30="","",VLOOKUP(AH30,'【シフト記号表】参考様式10'!$D$6:$Z$47,23,FALSE))</f>
        <v/>
      </c>
      <c r="AI32" s="863" t="str">
        <f>IF(AI30="","",VLOOKUP(AI30,'【シフト記号表】参考様式10'!$D$6:$Z$47,23,FALSE))</f>
        <v/>
      </c>
      <c r="AJ32" s="873" t="str">
        <f>IF(AJ30="","",VLOOKUP(AJ30,'【シフト記号表】参考様式10'!$D$6:$Z$47,23,FALSE))</f>
        <v/>
      </c>
      <c r="AK32" s="873" t="str">
        <f>IF(AK30="","",VLOOKUP(AK30,'【シフト記号表】参考様式10'!$D$6:$Z$47,23,FALSE))</f>
        <v/>
      </c>
      <c r="AL32" s="873" t="str">
        <f>IF(AL30="","",VLOOKUP(AL30,'【シフト記号表】参考様式10'!$D$6:$Z$47,23,FALSE))</f>
        <v/>
      </c>
      <c r="AM32" s="873" t="str">
        <f>IF(AM30="","",VLOOKUP(AM30,'【シフト記号表】参考様式10'!$D$6:$Z$47,23,FALSE))</f>
        <v/>
      </c>
      <c r="AN32" s="873" t="str">
        <f>IF(AN30="","",VLOOKUP(AN30,'【シフト記号表】参考様式10'!$D$6:$Z$47,23,FALSE))</f>
        <v/>
      </c>
      <c r="AO32" s="888" t="str">
        <f>IF(AO30="","",VLOOKUP(AO30,'【シフト記号表】参考様式10'!$D$6:$Z$47,23,FALSE))</f>
        <v/>
      </c>
      <c r="AP32" s="863" t="str">
        <f>IF(AP30="","",VLOOKUP(AP30,'【シフト記号表】参考様式10'!$D$6:$Z$47,23,FALSE))</f>
        <v/>
      </c>
      <c r="AQ32" s="873" t="str">
        <f>IF(AQ30="","",VLOOKUP(AQ30,'【シフト記号表】参考様式10'!$D$6:$Z$47,23,FALSE))</f>
        <v/>
      </c>
      <c r="AR32" s="873" t="str">
        <f>IF(AR30="","",VLOOKUP(AR30,'【シフト記号表】参考様式10'!$D$6:$Z$47,23,FALSE))</f>
        <v/>
      </c>
      <c r="AS32" s="873" t="str">
        <f>IF(AS30="","",VLOOKUP(AS30,'【シフト記号表】参考様式10'!$D$6:$Z$47,23,FALSE))</f>
        <v/>
      </c>
      <c r="AT32" s="873" t="str">
        <f>IF(AT30="","",VLOOKUP(AT30,'【シフト記号表】参考様式10'!$D$6:$Z$47,23,FALSE))</f>
        <v/>
      </c>
      <c r="AU32" s="873" t="str">
        <f>IF(AU30="","",VLOOKUP(AU30,'【シフト記号表】参考様式10'!$D$6:$Z$47,23,FALSE))</f>
        <v/>
      </c>
      <c r="AV32" s="888" t="str">
        <f>IF(AV30="","",VLOOKUP(AV30,'【シフト記号表】参考様式10'!$D$6:$Z$47,23,FALSE))</f>
        <v/>
      </c>
      <c r="AW32" s="863" t="str">
        <f>IF(AW30="","",VLOOKUP(AW30,'【シフト記号表】参考様式10'!$D$6:$Z$47,23,FALSE))</f>
        <v/>
      </c>
      <c r="AX32" s="873" t="str">
        <f>IF(AX30="","",VLOOKUP(AX30,'【シフト記号表】参考様式10'!$D$6:$Z$47,23,FALSE))</f>
        <v/>
      </c>
      <c r="AY32" s="873" t="str">
        <f>IF(AY30="","",VLOOKUP(AY30,'【シフト記号表】参考様式10'!$D$6:$Z$47,23,FALSE))</f>
        <v/>
      </c>
      <c r="AZ32" s="935">
        <f>IF($BC$3="４週",SUM(U32:AV32),IF($BC$3="暦月",SUM(U32:AY32),""))</f>
        <v>0</v>
      </c>
      <c r="BA32" s="949"/>
      <c r="BB32" s="964">
        <f>IF($BC$3="４週",AZ32/4,IF($BC$3="暦月",(AZ32/($BC$8/7)),""))</f>
        <v>0</v>
      </c>
      <c r="BC32" s="949"/>
      <c r="BD32" s="980"/>
      <c r="BE32" s="984"/>
      <c r="BF32" s="984"/>
      <c r="BG32" s="984"/>
      <c r="BH32" s="990"/>
    </row>
    <row r="33" spans="2:60" ht="20.25" customHeight="1">
      <c r="B33" s="724"/>
      <c r="C33" s="741"/>
      <c r="D33" s="755"/>
      <c r="E33" s="763"/>
      <c r="F33" s="761"/>
      <c r="G33" s="769"/>
      <c r="H33" s="783"/>
      <c r="I33" s="791"/>
      <c r="J33" s="797"/>
      <c r="K33" s="797"/>
      <c r="L33" s="771"/>
      <c r="M33" s="803"/>
      <c r="N33" s="808"/>
      <c r="O33" s="813"/>
      <c r="P33" s="537" t="s">
        <v>715</v>
      </c>
      <c r="Q33" s="481"/>
      <c r="R33" s="481"/>
      <c r="S33" s="833"/>
      <c r="T33" s="846"/>
      <c r="U33" s="864"/>
      <c r="V33" s="874"/>
      <c r="W33" s="874"/>
      <c r="X33" s="874"/>
      <c r="Y33" s="874"/>
      <c r="Z33" s="874"/>
      <c r="AA33" s="889"/>
      <c r="AB33" s="864"/>
      <c r="AC33" s="874"/>
      <c r="AD33" s="874"/>
      <c r="AE33" s="874"/>
      <c r="AF33" s="874"/>
      <c r="AG33" s="874"/>
      <c r="AH33" s="889"/>
      <c r="AI33" s="864"/>
      <c r="AJ33" s="874"/>
      <c r="AK33" s="874"/>
      <c r="AL33" s="874"/>
      <c r="AM33" s="874"/>
      <c r="AN33" s="874"/>
      <c r="AO33" s="889"/>
      <c r="AP33" s="864"/>
      <c r="AQ33" s="874"/>
      <c r="AR33" s="874"/>
      <c r="AS33" s="874"/>
      <c r="AT33" s="874"/>
      <c r="AU33" s="874"/>
      <c r="AV33" s="889"/>
      <c r="AW33" s="864"/>
      <c r="AX33" s="874"/>
      <c r="AY33" s="874"/>
      <c r="AZ33" s="936"/>
      <c r="BA33" s="950"/>
      <c r="BB33" s="965"/>
      <c r="BC33" s="950"/>
      <c r="BD33" s="981"/>
      <c r="BE33" s="985"/>
      <c r="BF33" s="985"/>
      <c r="BG33" s="985"/>
      <c r="BH33" s="991"/>
    </row>
    <row r="34" spans="2:60" ht="20.25" customHeight="1">
      <c r="B34" s="722">
        <f>B31+1</f>
        <v>5</v>
      </c>
      <c r="C34" s="739"/>
      <c r="D34" s="753"/>
      <c r="E34" s="761"/>
      <c r="F34" s="761">
        <f>C33</f>
        <v>0</v>
      </c>
      <c r="G34" s="769"/>
      <c r="H34" s="780"/>
      <c r="I34" s="789"/>
      <c r="J34" s="795"/>
      <c r="K34" s="795"/>
      <c r="L34" s="769"/>
      <c r="M34" s="801"/>
      <c r="N34" s="806"/>
      <c r="O34" s="811"/>
      <c r="P34" s="817" t="s">
        <v>716</v>
      </c>
      <c r="Q34" s="823"/>
      <c r="R34" s="823"/>
      <c r="S34" s="831"/>
      <c r="T34" s="844"/>
      <c r="U34" s="862" t="str">
        <f>IF(U33="","",VLOOKUP(U33,'【シフト記号表】参考様式10'!$D$6:$X$47,21,FALSE))</f>
        <v/>
      </c>
      <c r="V34" s="872" t="str">
        <f>IF(V33="","",VLOOKUP(V33,'【シフト記号表】参考様式10'!$D$6:$X$47,21,FALSE))</f>
        <v/>
      </c>
      <c r="W34" s="872" t="str">
        <f>IF(W33="","",VLOOKUP(W33,'【シフト記号表】参考様式10'!$D$6:$X$47,21,FALSE))</f>
        <v/>
      </c>
      <c r="X34" s="872" t="str">
        <f>IF(X33="","",VLOOKUP(X33,'【シフト記号表】参考様式10'!$D$6:$X$47,21,FALSE))</f>
        <v/>
      </c>
      <c r="Y34" s="872" t="str">
        <f>IF(Y33="","",VLOOKUP(Y33,'【シフト記号表】参考様式10'!$D$6:$X$47,21,FALSE))</f>
        <v/>
      </c>
      <c r="Z34" s="872" t="str">
        <f>IF(Z33="","",VLOOKUP(Z33,'【シフト記号表】参考様式10'!$D$6:$X$47,21,FALSE))</f>
        <v/>
      </c>
      <c r="AA34" s="887" t="str">
        <f>IF(AA33="","",VLOOKUP(AA33,'【シフト記号表】参考様式10'!$D$6:$X$47,21,FALSE))</f>
        <v/>
      </c>
      <c r="AB34" s="862" t="str">
        <f>IF(AB33="","",VLOOKUP(AB33,'【シフト記号表】参考様式10'!$D$6:$X$47,21,FALSE))</f>
        <v/>
      </c>
      <c r="AC34" s="872" t="str">
        <f>IF(AC33="","",VLOOKUP(AC33,'【シフト記号表】参考様式10'!$D$6:$X$47,21,FALSE))</f>
        <v/>
      </c>
      <c r="AD34" s="872" t="str">
        <f>IF(AD33="","",VLOOKUP(AD33,'【シフト記号表】参考様式10'!$D$6:$X$47,21,FALSE))</f>
        <v/>
      </c>
      <c r="AE34" s="872" t="str">
        <f>IF(AE33="","",VLOOKUP(AE33,'【シフト記号表】参考様式10'!$D$6:$X$47,21,FALSE))</f>
        <v/>
      </c>
      <c r="AF34" s="872" t="str">
        <f>IF(AF33="","",VLOOKUP(AF33,'【シフト記号表】参考様式10'!$D$6:$X$47,21,FALSE))</f>
        <v/>
      </c>
      <c r="AG34" s="872" t="str">
        <f>IF(AG33="","",VLOOKUP(AG33,'【シフト記号表】参考様式10'!$D$6:$X$47,21,FALSE))</f>
        <v/>
      </c>
      <c r="AH34" s="887" t="str">
        <f>IF(AH33="","",VLOOKUP(AH33,'【シフト記号表】参考様式10'!$D$6:$X$47,21,FALSE))</f>
        <v/>
      </c>
      <c r="AI34" s="862" t="str">
        <f>IF(AI33="","",VLOOKUP(AI33,'【シフト記号表】参考様式10'!$D$6:$X$47,21,FALSE))</f>
        <v/>
      </c>
      <c r="AJ34" s="872" t="str">
        <f>IF(AJ33="","",VLOOKUP(AJ33,'【シフト記号表】参考様式10'!$D$6:$X$47,21,FALSE))</f>
        <v/>
      </c>
      <c r="AK34" s="872" t="str">
        <f>IF(AK33="","",VLOOKUP(AK33,'【シフト記号表】参考様式10'!$D$6:$X$47,21,FALSE))</f>
        <v/>
      </c>
      <c r="AL34" s="872" t="str">
        <f>IF(AL33="","",VLOOKUP(AL33,'【シフト記号表】参考様式10'!$D$6:$X$47,21,FALSE))</f>
        <v/>
      </c>
      <c r="AM34" s="872" t="str">
        <f>IF(AM33="","",VLOOKUP(AM33,'【シフト記号表】参考様式10'!$D$6:$X$47,21,FALSE))</f>
        <v/>
      </c>
      <c r="AN34" s="872" t="str">
        <f>IF(AN33="","",VLOOKUP(AN33,'【シフト記号表】参考様式10'!$D$6:$X$47,21,FALSE))</f>
        <v/>
      </c>
      <c r="AO34" s="887" t="str">
        <f>IF(AO33="","",VLOOKUP(AO33,'【シフト記号表】参考様式10'!$D$6:$X$47,21,FALSE))</f>
        <v/>
      </c>
      <c r="AP34" s="862" t="str">
        <f>IF(AP33="","",VLOOKUP(AP33,'【シフト記号表】参考様式10'!$D$6:$X$47,21,FALSE))</f>
        <v/>
      </c>
      <c r="AQ34" s="872" t="str">
        <f>IF(AQ33="","",VLOOKUP(AQ33,'【シフト記号表】参考様式10'!$D$6:$X$47,21,FALSE))</f>
        <v/>
      </c>
      <c r="AR34" s="872" t="str">
        <f>IF(AR33="","",VLOOKUP(AR33,'【シフト記号表】参考様式10'!$D$6:$X$47,21,FALSE))</f>
        <v/>
      </c>
      <c r="AS34" s="872" t="str">
        <f>IF(AS33="","",VLOOKUP(AS33,'【シフト記号表】参考様式10'!$D$6:$X$47,21,FALSE))</f>
        <v/>
      </c>
      <c r="AT34" s="872" t="str">
        <f>IF(AT33="","",VLOOKUP(AT33,'【シフト記号表】参考様式10'!$D$6:$X$47,21,FALSE))</f>
        <v/>
      </c>
      <c r="AU34" s="872" t="str">
        <f>IF(AU33="","",VLOOKUP(AU33,'【シフト記号表】参考様式10'!$D$6:$X$47,21,FALSE))</f>
        <v/>
      </c>
      <c r="AV34" s="887" t="str">
        <f>IF(AV33="","",VLOOKUP(AV33,'【シフト記号表】参考様式10'!$D$6:$X$47,21,FALSE))</f>
        <v/>
      </c>
      <c r="AW34" s="862" t="str">
        <f>IF(AW33="","",VLOOKUP(AW33,'【シフト記号表】参考様式10'!$D$6:$X$47,21,FALSE))</f>
        <v/>
      </c>
      <c r="AX34" s="872" t="str">
        <f>IF(AX33="","",VLOOKUP(AX33,'【シフト記号表】参考様式10'!$D$6:$X$47,21,FALSE))</f>
        <v/>
      </c>
      <c r="AY34" s="872" t="str">
        <f>IF(AY33="","",VLOOKUP(AY33,'【シフト記号表】参考様式10'!$D$6:$X$47,21,FALSE))</f>
        <v/>
      </c>
      <c r="AZ34" s="934">
        <f>IF($BC$3="４週",SUM(U34:AV34),IF($BC$3="暦月",SUM(U34:AY34),""))</f>
        <v>0</v>
      </c>
      <c r="BA34" s="948"/>
      <c r="BB34" s="963">
        <f>IF($BC$3="４週",AZ34/4,IF($BC$3="暦月",(AZ34/($BC$8/7)),""))</f>
        <v>0</v>
      </c>
      <c r="BC34" s="948"/>
      <c r="BD34" s="979"/>
      <c r="BE34" s="983"/>
      <c r="BF34" s="983"/>
      <c r="BG34" s="983"/>
      <c r="BH34" s="989"/>
    </row>
    <row r="35" spans="2:60" ht="20.25" customHeight="1">
      <c r="B35" s="723"/>
      <c r="C35" s="740"/>
      <c r="D35" s="754"/>
      <c r="E35" s="762"/>
      <c r="F35" s="762"/>
      <c r="G35" s="770">
        <f>C33</f>
        <v>0</v>
      </c>
      <c r="H35" s="781"/>
      <c r="I35" s="790"/>
      <c r="J35" s="796"/>
      <c r="K35" s="796"/>
      <c r="L35" s="770"/>
      <c r="M35" s="802"/>
      <c r="N35" s="807"/>
      <c r="O35" s="812"/>
      <c r="P35" s="818" t="s">
        <v>40</v>
      </c>
      <c r="Q35" s="544"/>
      <c r="R35" s="544"/>
      <c r="S35" s="835"/>
      <c r="T35" s="848"/>
      <c r="U35" s="863" t="str">
        <f>IF(U33="","",VLOOKUP(U33,'【シフト記号表】参考様式10'!$D$6:$Z$47,23,FALSE))</f>
        <v/>
      </c>
      <c r="V35" s="873" t="str">
        <f>IF(V33="","",VLOOKUP(V33,'【シフト記号表】参考様式10'!$D$6:$Z$47,23,FALSE))</f>
        <v/>
      </c>
      <c r="W35" s="873" t="str">
        <f>IF(W33="","",VLOOKUP(W33,'【シフト記号表】参考様式10'!$D$6:$Z$47,23,FALSE))</f>
        <v/>
      </c>
      <c r="X35" s="873" t="str">
        <f>IF(X33="","",VLOOKUP(X33,'【シフト記号表】参考様式10'!$D$6:$Z$47,23,FALSE))</f>
        <v/>
      </c>
      <c r="Y35" s="873" t="str">
        <f>IF(Y33="","",VLOOKUP(Y33,'【シフト記号表】参考様式10'!$D$6:$Z$47,23,FALSE))</f>
        <v/>
      </c>
      <c r="Z35" s="873" t="str">
        <f>IF(Z33="","",VLOOKUP(Z33,'【シフト記号表】参考様式10'!$D$6:$Z$47,23,FALSE))</f>
        <v/>
      </c>
      <c r="AA35" s="888" t="str">
        <f>IF(AA33="","",VLOOKUP(AA33,'【シフト記号表】参考様式10'!$D$6:$Z$47,23,FALSE))</f>
        <v/>
      </c>
      <c r="AB35" s="863" t="str">
        <f>IF(AB33="","",VLOOKUP(AB33,'【シフト記号表】参考様式10'!$D$6:$Z$47,23,FALSE))</f>
        <v/>
      </c>
      <c r="AC35" s="873" t="str">
        <f>IF(AC33="","",VLOOKUP(AC33,'【シフト記号表】参考様式10'!$D$6:$Z$47,23,FALSE))</f>
        <v/>
      </c>
      <c r="AD35" s="873" t="str">
        <f>IF(AD33="","",VLOOKUP(AD33,'【シフト記号表】参考様式10'!$D$6:$Z$47,23,FALSE))</f>
        <v/>
      </c>
      <c r="AE35" s="873" t="str">
        <f>IF(AE33="","",VLOOKUP(AE33,'【シフト記号表】参考様式10'!$D$6:$Z$47,23,FALSE))</f>
        <v/>
      </c>
      <c r="AF35" s="873" t="str">
        <f>IF(AF33="","",VLOOKUP(AF33,'【シフト記号表】参考様式10'!$D$6:$Z$47,23,FALSE))</f>
        <v/>
      </c>
      <c r="AG35" s="873" t="str">
        <f>IF(AG33="","",VLOOKUP(AG33,'【シフト記号表】参考様式10'!$D$6:$Z$47,23,FALSE))</f>
        <v/>
      </c>
      <c r="AH35" s="888" t="str">
        <f>IF(AH33="","",VLOOKUP(AH33,'【シフト記号表】参考様式10'!$D$6:$Z$47,23,FALSE))</f>
        <v/>
      </c>
      <c r="AI35" s="863" t="str">
        <f>IF(AI33="","",VLOOKUP(AI33,'【シフト記号表】参考様式10'!$D$6:$Z$47,23,FALSE))</f>
        <v/>
      </c>
      <c r="AJ35" s="873" t="str">
        <f>IF(AJ33="","",VLOOKUP(AJ33,'【シフト記号表】参考様式10'!$D$6:$Z$47,23,FALSE))</f>
        <v/>
      </c>
      <c r="AK35" s="873" t="str">
        <f>IF(AK33="","",VLOOKUP(AK33,'【シフト記号表】参考様式10'!$D$6:$Z$47,23,FALSE))</f>
        <v/>
      </c>
      <c r="AL35" s="873" t="str">
        <f>IF(AL33="","",VLOOKUP(AL33,'【シフト記号表】参考様式10'!$D$6:$Z$47,23,FALSE))</f>
        <v/>
      </c>
      <c r="AM35" s="873" t="str">
        <f>IF(AM33="","",VLOOKUP(AM33,'【シフト記号表】参考様式10'!$D$6:$Z$47,23,FALSE))</f>
        <v/>
      </c>
      <c r="AN35" s="873" t="str">
        <f>IF(AN33="","",VLOOKUP(AN33,'【シフト記号表】参考様式10'!$D$6:$Z$47,23,FALSE))</f>
        <v/>
      </c>
      <c r="AO35" s="888" t="str">
        <f>IF(AO33="","",VLOOKUP(AO33,'【シフト記号表】参考様式10'!$D$6:$Z$47,23,FALSE))</f>
        <v/>
      </c>
      <c r="AP35" s="863" t="str">
        <f>IF(AP33="","",VLOOKUP(AP33,'【シフト記号表】参考様式10'!$D$6:$Z$47,23,FALSE))</f>
        <v/>
      </c>
      <c r="AQ35" s="873" t="str">
        <f>IF(AQ33="","",VLOOKUP(AQ33,'【シフト記号表】参考様式10'!$D$6:$Z$47,23,FALSE))</f>
        <v/>
      </c>
      <c r="AR35" s="873" t="str">
        <f>IF(AR33="","",VLOOKUP(AR33,'【シフト記号表】参考様式10'!$D$6:$Z$47,23,FALSE))</f>
        <v/>
      </c>
      <c r="AS35" s="873" t="str">
        <f>IF(AS33="","",VLOOKUP(AS33,'【シフト記号表】参考様式10'!$D$6:$Z$47,23,FALSE))</f>
        <v/>
      </c>
      <c r="AT35" s="873" t="str">
        <f>IF(AT33="","",VLOOKUP(AT33,'【シフト記号表】参考様式10'!$D$6:$Z$47,23,FALSE))</f>
        <v/>
      </c>
      <c r="AU35" s="873" t="str">
        <f>IF(AU33="","",VLOOKUP(AU33,'【シフト記号表】参考様式10'!$D$6:$Z$47,23,FALSE))</f>
        <v/>
      </c>
      <c r="AV35" s="888" t="str">
        <f>IF(AV33="","",VLOOKUP(AV33,'【シフト記号表】参考様式10'!$D$6:$Z$47,23,FALSE))</f>
        <v/>
      </c>
      <c r="AW35" s="863" t="str">
        <f>IF(AW33="","",VLOOKUP(AW33,'【シフト記号表】参考様式10'!$D$6:$Z$47,23,FALSE))</f>
        <v/>
      </c>
      <c r="AX35" s="873" t="str">
        <f>IF(AX33="","",VLOOKUP(AX33,'【シフト記号表】参考様式10'!$D$6:$Z$47,23,FALSE))</f>
        <v/>
      </c>
      <c r="AY35" s="873" t="str">
        <f>IF(AY33="","",VLOOKUP(AY33,'【シフト記号表】参考様式10'!$D$6:$Z$47,23,FALSE))</f>
        <v/>
      </c>
      <c r="AZ35" s="935">
        <f>IF($BC$3="４週",SUM(U35:AV35),IF($BC$3="暦月",SUM(U35:AY35),""))</f>
        <v>0</v>
      </c>
      <c r="BA35" s="949"/>
      <c r="BB35" s="964">
        <f>IF($BC$3="４週",AZ35/4,IF($BC$3="暦月",(AZ35/($BC$8/7)),""))</f>
        <v>0</v>
      </c>
      <c r="BC35" s="949"/>
      <c r="BD35" s="980"/>
      <c r="BE35" s="984"/>
      <c r="BF35" s="984"/>
      <c r="BG35" s="984"/>
      <c r="BH35" s="990"/>
    </row>
    <row r="36" spans="2:60" ht="20.25" customHeight="1">
      <c r="B36" s="724"/>
      <c r="C36" s="741"/>
      <c r="D36" s="755"/>
      <c r="E36" s="763"/>
      <c r="F36" s="761"/>
      <c r="G36" s="769"/>
      <c r="H36" s="783"/>
      <c r="I36" s="791"/>
      <c r="J36" s="797"/>
      <c r="K36" s="797"/>
      <c r="L36" s="771"/>
      <c r="M36" s="803"/>
      <c r="N36" s="808"/>
      <c r="O36" s="813"/>
      <c r="P36" s="537" t="s">
        <v>715</v>
      </c>
      <c r="Q36" s="474"/>
      <c r="R36" s="474"/>
      <c r="S36" s="834"/>
      <c r="T36" s="849"/>
      <c r="U36" s="864"/>
      <c r="V36" s="874"/>
      <c r="W36" s="874"/>
      <c r="X36" s="874"/>
      <c r="Y36" s="874"/>
      <c r="Z36" s="874"/>
      <c r="AA36" s="889"/>
      <c r="AB36" s="864"/>
      <c r="AC36" s="874"/>
      <c r="AD36" s="874"/>
      <c r="AE36" s="874"/>
      <c r="AF36" s="874"/>
      <c r="AG36" s="874"/>
      <c r="AH36" s="889"/>
      <c r="AI36" s="864"/>
      <c r="AJ36" s="874"/>
      <c r="AK36" s="874"/>
      <c r="AL36" s="874"/>
      <c r="AM36" s="874"/>
      <c r="AN36" s="874"/>
      <c r="AO36" s="889"/>
      <c r="AP36" s="864"/>
      <c r="AQ36" s="874"/>
      <c r="AR36" s="874"/>
      <c r="AS36" s="874"/>
      <c r="AT36" s="874"/>
      <c r="AU36" s="874"/>
      <c r="AV36" s="889"/>
      <c r="AW36" s="864"/>
      <c r="AX36" s="874"/>
      <c r="AY36" s="874"/>
      <c r="AZ36" s="936"/>
      <c r="BA36" s="950"/>
      <c r="BB36" s="965"/>
      <c r="BC36" s="950"/>
      <c r="BD36" s="981"/>
      <c r="BE36" s="985"/>
      <c r="BF36" s="985"/>
      <c r="BG36" s="985"/>
      <c r="BH36" s="991"/>
    </row>
    <row r="37" spans="2:60" ht="20.25" customHeight="1">
      <c r="B37" s="722">
        <f>B34+1</f>
        <v>6</v>
      </c>
      <c r="C37" s="739"/>
      <c r="D37" s="753"/>
      <c r="E37" s="761"/>
      <c r="F37" s="761">
        <f>C36</f>
        <v>0</v>
      </c>
      <c r="G37" s="769"/>
      <c r="H37" s="780"/>
      <c r="I37" s="789"/>
      <c r="J37" s="795"/>
      <c r="K37" s="795"/>
      <c r="L37" s="769"/>
      <c r="M37" s="801"/>
      <c r="N37" s="806"/>
      <c r="O37" s="811"/>
      <c r="P37" s="817" t="s">
        <v>716</v>
      </c>
      <c r="Q37" s="823"/>
      <c r="R37" s="823"/>
      <c r="S37" s="831"/>
      <c r="T37" s="844"/>
      <c r="U37" s="862" t="str">
        <f>IF(U36="","",VLOOKUP(U36,'【シフト記号表】参考様式10'!$D$6:$X$47,21,FALSE))</f>
        <v/>
      </c>
      <c r="V37" s="872" t="str">
        <f>IF(V36="","",VLOOKUP(V36,'【シフト記号表】参考様式10'!$D$6:$X$47,21,FALSE))</f>
        <v/>
      </c>
      <c r="W37" s="872" t="str">
        <f>IF(W36="","",VLOOKUP(W36,'【シフト記号表】参考様式10'!$D$6:$X$47,21,FALSE))</f>
        <v/>
      </c>
      <c r="X37" s="872" t="str">
        <f>IF(X36="","",VLOOKUP(X36,'【シフト記号表】参考様式10'!$D$6:$X$47,21,FALSE))</f>
        <v/>
      </c>
      <c r="Y37" s="872" t="str">
        <f>IF(Y36="","",VLOOKUP(Y36,'【シフト記号表】参考様式10'!$D$6:$X$47,21,FALSE))</f>
        <v/>
      </c>
      <c r="Z37" s="872" t="str">
        <f>IF(Z36="","",VLOOKUP(Z36,'【シフト記号表】参考様式10'!$D$6:$X$47,21,FALSE))</f>
        <v/>
      </c>
      <c r="AA37" s="887" t="str">
        <f>IF(AA36="","",VLOOKUP(AA36,'【シフト記号表】参考様式10'!$D$6:$X$47,21,FALSE))</f>
        <v/>
      </c>
      <c r="AB37" s="862" t="str">
        <f>IF(AB36="","",VLOOKUP(AB36,'【シフト記号表】参考様式10'!$D$6:$X$47,21,FALSE))</f>
        <v/>
      </c>
      <c r="AC37" s="872" t="str">
        <f>IF(AC36="","",VLOOKUP(AC36,'【シフト記号表】参考様式10'!$D$6:$X$47,21,FALSE))</f>
        <v/>
      </c>
      <c r="AD37" s="872" t="str">
        <f>IF(AD36="","",VLOOKUP(AD36,'【シフト記号表】参考様式10'!$D$6:$X$47,21,FALSE))</f>
        <v/>
      </c>
      <c r="AE37" s="872" t="str">
        <f>IF(AE36="","",VLOOKUP(AE36,'【シフト記号表】参考様式10'!$D$6:$X$47,21,FALSE))</f>
        <v/>
      </c>
      <c r="AF37" s="872" t="str">
        <f>IF(AF36="","",VLOOKUP(AF36,'【シフト記号表】参考様式10'!$D$6:$X$47,21,FALSE))</f>
        <v/>
      </c>
      <c r="AG37" s="872" t="str">
        <f>IF(AG36="","",VLOOKUP(AG36,'【シフト記号表】参考様式10'!$D$6:$X$47,21,FALSE))</f>
        <v/>
      </c>
      <c r="AH37" s="887" t="str">
        <f>IF(AH36="","",VLOOKUP(AH36,'【シフト記号表】参考様式10'!$D$6:$X$47,21,FALSE))</f>
        <v/>
      </c>
      <c r="AI37" s="862" t="str">
        <f>IF(AI36="","",VLOOKUP(AI36,'【シフト記号表】参考様式10'!$D$6:$X$47,21,FALSE))</f>
        <v/>
      </c>
      <c r="AJ37" s="872" t="str">
        <f>IF(AJ36="","",VLOOKUP(AJ36,'【シフト記号表】参考様式10'!$D$6:$X$47,21,FALSE))</f>
        <v/>
      </c>
      <c r="AK37" s="872" t="str">
        <f>IF(AK36="","",VLOOKUP(AK36,'【シフト記号表】参考様式10'!$D$6:$X$47,21,FALSE))</f>
        <v/>
      </c>
      <c r="AL37" s="872" t="str">
        <f>IF(AL36="","",VLOOKUP(AL36,'【シフト記号表】参考様式10'!$D$6:$X$47,21,FALSE))</f>
        <v/>
      </c>
      <c r="AM37" s="872" t="str">
        <f>IF(AM36="","",VLOOKUP(AM36,'【シフト記号表】参考様式10'!$D$6:$X$47,21,FALSE))</f>
        <v/>
      </c>
      <c r="AN37" s="872" t="str">
        <f>IF(AN36="","",VLOOKUP(AN36,'【シフト記号表】参考様式10'!$D$6:$X$47,21,FALSE))</f>
        <v/>
      </c>
      <c r="AO37" s="887" t="str">
        <f>IF(AO36="","",VLOOKUP(AO36,'【シフト記号表】参考様式10'!$D$6:$X$47,21,FALSE))</f>
        <v/>
      </c>
      <c r="AP37" s="862" t="str">
        <f>IF(AP36="","",VLOOKUP(AP36,'【シフト記号表】参考様式10'!$D$6:$X$47,21,FALSE))</f>
        <v/>
      </c>
      <c r="AQ37" s="872" t="str">
        <f>IF(AQ36="","",VLOOKUP(AQ36,'【シフト記号表】参考様式10'!$D$6:$X$47,21,FALSE))</f>
        <v/>
      </c>
      <c r="AR37" s="872" t="str">
        <f>IF(AR36="","",VLOOKUP(AR36,'【シフト記号表】参考様式10'!$D$6:$X$47,21,FALSE))</f>
        <v/>
      </c>
      <c r="AS37" s="872" t="str">
        <f>IF(AS36="","",VLOOKUP(AS36,'【シフト記号表】参考様式10'!$D$6:$X$47,21,FALSE))</f>
        <v/>
      </c>
      <c r="AT37" s="872" t="str">
        <f>IF(AT36="","",VLOOKUP(AT36,'【シフト記号表】参考様式10'!$D$6:$X$47,21,FALSE))</f>
        <v/>
      </c>
      <c r="AU37" s="872" t="str">
        <f>IF(AU36="","",VLOOKUP(AU36,'【シフト記号表】参考様式10'!$D$6:$X$47,21,FALSE))</f>
        <v/>
      </c>
      <c r="AV37" s="887" t="str">
        <f>IF(AV36="","",VLOOKUP(AV36,'【シフト記号表】参考様式10'!$D$6:$X$47,21,FALSE))</f>
        <v/>
      </c>
      <c r="AW37" s="862" t="str">
        <f>IF(AW36="","",VLOOKUP(AW36,'【シフト記号表】参考様式10'!$D$6:$X$47,21,FALSE))</f>
        <v/>
      </c>
      <c r="AX37" s="872" t="str">
        <f>IF(AX36="","",VLOOKUP(AX36,'【シフト記号表】参考様式10'!$D$6:$X$47,21,FALSE))</f>
        <v/>
      </c>
      <c r="AY37" s="872" t="str">
        <f>IF(AY36="","",VLOOKUP(AY36,'【シフト記号表】参考様式10'!$D$6:$X$47,21,FALSE))</f>
        <v/>
      </c>
      <c r="AZ37" s="934">
        <f>IF($BC$3="４週",SUM(U37:AV37),IF($BC$3="暦月",SUM(U37:AY37),""))</f>
        <v>0</v>
      </c>
      <c r="BA37" s="948"/>
      <c r="BB37" s="963">
        <f>IF($BC$3="４週",AZ37/4,IF($BC$3="暦月",(AZ37/($BC$8/7)),""))</f>
        <v>0</v>
      </c>
      <c r="BC37" s="948"/>
      <c r="BD37" s="979"/>
      <c r="BE37" s="983"/>
      <c r="BF37" s="983"/>
      <c r="BG37" s="983"/>
      <c r="BH37" s="989"/>
    </row>
    <row r="38" spans="2:60" ht="20.25" customHeight="1">
      <c r="B38" s="723"/>
      <c r="C38" s="740"/>
      <c r="D38" s="754"/>
      <c r="E38" s="762"/>
      <c r="F38" s="762"/>
      <c r="G38" s="770">
        <f>C36</f>
        <v>0</v>
      </c>
      <c r="H38" s="781"/>
      <c r="I38" s="790"/>
      <c r="J38" s="796"/>
      <c r="K38" s="796"/>
      <c r="L38" s="770"/>
      <c r="M38" s="802"/>
      <c r="N38" s="807"/>
      <c r="O38" s="812"/>
      <c r="P38" s="818" t="s">
        <v>40</v>
      </c>
      <c r="Q38" s="824"/>
      <c r="R38" s="824"/>
      <c r="S38" s="832"/>
      <c r="T38" s="845"/>
      <c r="U38" s="863" t="str">
        <f>IF(U36="","",VLOOKUP(U36,'【シフト記号表】参考様式10'!$D$6:$Z$47,23,FALSE))</f>
        <v/>
      </c>
      <c r="V38" s="873" t="str">
        <f>IF(V36="","",VLOOKUP(V36,'【シフト記号表】参考様式10'!$D$6:$Z$47,23,FALSE))</f>
        <v/>
      </c>
      <c r="W38" s="873" t="str">
        <f>IF(W36="","",VLOOKUP(W36,'【シフト記号表】参考様式10'!$D$6:$Z$47,23,FALSE))</f>
        <v/>
      </c>
      <c r="X38" s="873" t="str">
        <f>IF(X36="","",VLOOKUP(X36,'【シフト記号表】参考様式10'!$D$6:$Z$47,23,FALSE))</f>
        <v/>
      </c>
      <c r="Y38" s="873" t="str">
        <f>IF(Y36="","",VLOOKUP(Y36,'【シフト記号表】参考様式10'!$D$6:$Z$47,23,FALSE))</f>
        <v/>
      </c>
      <c r="Z38" s="873" t="str">
        <f>IF(Z36="","",VLOOKUP(Z36,'【シフト記号表】参考様式10'!$D$6:$Z$47,23,FALSE))</f>
        <v/>
      </c>
      <c r="AA38" s="888" t="str">
        <f>IF(AA36="","",VLOOKUP(AA36,'【シフト記号表】参考様式10'!$D$6:$Z$47,23,FALSE))</f>
        <v/>
      </c>
      <c r="AB38" s="863" t="str">
        <f>IF(AB36="","",VLOOKUP(AB36,'【シフト記号表】参考様式10'!$D$6:$Z$47,23,FALSE))</f>
        <v/>
      </c>
      <c r="AC38" s="873" t="str">
        <f>IF(AC36="","",VLOOKUP(AC36,'【シフト記号表】参考様式10'!$D$6:$Z$47,23,FALSE))</f>
        <v/>
      </c>
      <c r="AD38" s="873" t="str">
        <f>IF(AD36="","",VLOOKUP(AD36,'【シフト記号表】参考様式10'!$D$6:$Z$47,23,FALSE))</f>
        <v/>
      </c>
      <c r="AE38" s="873" t="str">
        <f>IF(AE36="","",VLOOKUP(AE36,'【シフト記号表】参考様式10'!$D$6:$Z$47,23,FALSE))</f>
        <v/>
      </c>
      <c r="AF38" s="873" t="str">
        <f>IF(AF36="","",VLOOKUP(AF36,'【シフト記号表】参考様式10'!$D$6:$Z$47,23,FALSE))</f>
        <v/>
      </c>
      <c r="AG38" s="873" t="str">
        <f>IF(AG36="","",VLOOKUP(AG36,'【シフト記号表】参考様式10'!$D$6:$Z$47,23,FALSE))</f>
        <v/>
      </c>
      <c r="AH38" s="888" t="str">
        <f>IF(AH36="","",VLOOKUP(AH36,'【シフト記号表】参考様式10'!$D$6:$Z$47,23,FALSE))</f>
        <v/>
      </c>
      <c r="AI38" s="863" t="str">
        <f>IF(AI36="","",VLOOKUP(AI36,'【シフト記号表】参考様式10'!$D$6:$Z$47,23,FALSE))</f>
        <v/>
      </c>
      <c r="AJ38" s="873" t="str">
        <f>IF(AJ36="","",VLOOKUP(AJ36,'【シフト記号表】参考様式10'!$D$6:$Z$47,23,FALSE))</f>
        <v/>
      </c>
      <c r="AK38" s="873" t="str">
        <f>IF(AK36="","",VLOOKUP(AK36,'【シフト記号表】参考様式10'!$D$6:$Z$47,23,FALSE))</f>
        <v/>
      </c>
      <c r="AL38" s="873" t="str">
        <f>IF(AL36="","",VLOOKUP(AL36,'【シフト記号表】参考様式10'!$D$6:$Z$47,23,FALSE))</f>
        <v/>
      </c>
      <c r="AM38" s="873" t="str">
        <f>IF(AM36="","",VLOOKUP(AM36,'【シフト記号表】参考様式10'!$D$6:$Z$47,23,FALSE))</f>
        <v/>
      </c>
      <c r="AN38" s="873" t="str">
        <f>IF(AN36="","",VLOOKUP(AN36,'【シフト記号表】参考様式10'!$D$6:$Z$47,23,FALSE))</f>
        <v/>
      </c>
      <c r="AO38" s="888" t="str">
        <f>IF(AO36="","",VLOOKUP(AO36,'【シフト記号表】参考様式10'!$D$6:$Z$47,23,FALSE))</f>
        <v/>
      </c>
      <c r="AP38" s="863" t="str">
        <f>IF(AP36="","",VLOOKUP(AP36,'【シフト記号表】参考様式10'!$D$6:$Z$47,23,FALSE))</f>
        <v/>
      </c>
      <c r="AQ38" s="873" t="str">
        <f>IF(AQ36="","",VLOOKUP(AQ36,'【シフト記号表】参考様式10'!$D$6:$Z$47,23,FALSE))</f>
        <v/>
      </c>
      <c r="AR38" s="873" t="str">
        <f>IF(AR36="","",VLOOKUP(AR36,'【シフト記号表】参考様式10'!$D$6:$Z$47,23,FALSE))</f>
        <v/>
      </c>
      <c r="AS38" s="873" t="str">
        <f>IF(AS36="","",VLOOKUP(AS36,'【シフト記号表】参考様式10'!$D$6:$Z$47,23,FALSE))</f>
        <v/>
      </c>
      <c r="AT38" s="873" t="str">
        <f>IF(AT36="","",VLOOKUP(AT36,'【シフト記号表】参考様式10'!$D$6:$Z$47,23,FALSE))</f>
        <v/>
      </c>
      <c r="AU38" s="873" t="str">
        <f>IF(AU36="","",VLOOKUP(AU36,'【シフト記号表】参考様式10'!$D$6:$Z$47,23,FALSE))</f>
        <v/>
      </c>
      <c r="AV38" s="888" t="str">
        <f>IF(AV36="","",VLOOKUP(AV36,'【シフト記号表】参考様式10'!$D$6:$Z$47,23,FALSE))</f>
        <v/>
      </c>
      <c r="AW38" s="863" t="str">
        <f>IF(AW36="","",VLOOKUP(AW36,'【シフト記号表】参考様式10'!$D$6:$Z$47,23,FALSE))</f>
        <v/>
      </c>
      <c r="AX38" s="873" t="str">
        <f>IF(AX36="","",VLOOKUP(AX36,'【シフト記号表】参考様式10'!$D$6:$Z$47,23,FALSE))</f>
        <v/>
      </c>
      <c r="AY38" s="873" t="str">
        <f>IF(AY36="","",VLOOKUP(AY36,'【シフト記号表】参考様式10'!$D$6:$Z$47,23,FALSE))</f>
        <v/>
      </c>
      <c r="AZ38" s="935">
        <f>IF($BC$3="４週",SUM(U38:AV38),IF($BC$3="暦月",SUM(U38:AY38),""))</f>
        <v>0</v>
      </c>
      <c r="BA38" s="949"/>
      <c r="BB38" s="964">
        <f>IF($BC$3="４週",AZ38/4,IF($BC$3="暦月",(AZ38/($BC$8/7)),""))</f>
        <v>0</v>
      </c>
      <c r="BC38" s="949"/>
      <c r="BD38" s="980"/>
      <c r="BE38" s="984"/>
      <c r="BF38" s="984"/>
      <c r="BG38" s="984"/>
      <c r="BH38" s="990"/>
    </row>
    <row r="39" spans="2:60" ht="20.25" customHeight="1">
      <c r="B39" s="724"/>
      <c r="C39" s="741"/>
      <c r="D39" s="755"/>
      <c r="E39" s="763"/>
      <c r="F39" s="761"/>
      <c r="G39" s="769"/>
      <c r="H39" s="783"/>
      <c r="I39" s="791"/>
      <c r="J39" s="797"/>
      <c r="K39" s="797"/>
      <c r="L39" s="771"/>
      <c r="M39" s="803"/>
      <c r="N39" s="808"/>
      <c r="O39" s="813"/>
      <c r="P39" s="537" t="s">
        <v>715</v>
      </c>
      <c r="Q39" s="481"/>
      <c r="R39" s="481"/>
      <c r="S39" s="833"/>
      <c r="T39" s="846"/>
      <c r="U39" s="864"/>
      <c r="V39" s="874"/>
      <c r="W39" s="874"/>
      <c r="X39" s="874"/>
      <c r="Y39" s="874"/>
      <c r="Z39" s="874"/>
      <c r="AA39" s="889"/>
      <c r="AB39" s="864"/>
      <c r="AC39" s="874"/>
      <c r="AD39" s="874"/>
      <c r="AE39" s="874"/>
      <c r="AF39" s="874"/>
      <c r="AG39" s="874"/>
      <c r="AH39" s="889"/>
      <c r="AI39" s="864"/>
      <c r="AJ39" s="874"/>
      <c r="AK39" s="874"/>
      <c r="AL39" s="874"/>
      <c r="AM39" s="874"/>
      <c r="AN39" s="874"/>
      <c r="AO39" s="889"/>
      <c r="AP39" s="864"/>
      <c r="AQ39" s="874"/>
      <c r="AR39" s="874"/>
      <c r="AS39" s="874"/>
      <c r="AT39" s="874"/>
      <c r="AU39" s="874"/>
      <c r="AV39" s="889"/>
      <c r="AW39" s="864"/>
      <c r="AX39" s="874"/>
      <c r="AY39" s="874"/>
      <c r="AZ39" s="936"/>
      <c r="BA39" s="950"/>
      <c r="BB39" s="965"/>
      <c r="BC39" s="950"/>
      <c r="BD39" s="981"/>
      <c r="BE39" s="985"/>
      <c r="BF39" s="985"/>
      <c r="BG39" s="985"/>
      <c r="BH39" s="991"/>
    </row>
    <row r="40" spans="2:60" ht="20.25" customHeight="1">
      <c r="B40" s="722">
        <f>B37+1</f>
        <v>7</v>
      </c>
      <c r="C40" s="739"/>
      <c r="D40" s="753"/>
      <c r="E40" s="761"/>
      <c r="F40" s="761">
        <f>C39</f>
        <v>0</v>
      </c>
      <c r="G40" s="769"/>
      <c r="H40" s="780"/>
      <c r="I40" s="789"/>
      <c r="J40" s="795"/>
      <c r="K40" s="795"/>
      <c r="L40" s="769"/>
      <c r="M40" s="801"/>
      <c r="N40" s="806"/>
      <c r="O40" s="811"/>
      <c r="P40" s="817" t="s">
        <v>716</v>
      </c>
      <c r="Q40" s="823"/>
      <c r="R40" s="823"/>
      <c r="S40" s="831"/>
      <c r="T40" s="844"/>
      <c r="U40" s="862" t="str">
        <f>IF(U39="","",VLOOKUP(U39,'【シフト記号表】参考様式10'!$D$6:$X$47,21,FALSE))</f>
        <v/>
      </c>
      <c r="V40" s="872" t="str">
        <f>IF(V39="","",VLOOKUP(V39,'【シフト記号表】参考様式10'!$D$6:$X$47,21,FALSE))</f>
        <v/>
      </c>
      <c r="W40" s="872" t="str">
        <f>IF(W39="","",VLOOKUP(W39,'【シフト記号表】参考様式10'!$D$6:$X$47,21,FALSE))</f>
        <v/>
      </c>
      <c r="X40" s="872" t="str">
        <f>IF(X39="","",VLOOKUP(X39,'【シフト記号表】参考様式10'!$D$6:$X$47,21,FALSE))</f>
        <v/>
      </c>
      <c r="Y40" s="872" t="str">
        <f>IF(Y39="","",VLOOKUP(Y39,'【シフト記号表】参考様式10'!$D$6:$X$47,21,FALSE))</f>
        <v/>
      </c>
      <c r="Z40" s="872" t="str">
        <f>IF(Z39="","",VLOOKUP(Z39,'【シフト記号表】参考様式10'!$D$6:$X$47,21,FALSE))</f>
        <v/>
      </c>
      <c r="AA40" s="887" t="str">
        <f>IF(AA39="","",VLOOKUP(AA39,'【シフト記号表】参考様式10'!$D$6:$X$47,21,FALSE))</f>
        <v/>
      </c>
      <c r="AB40" s="862" t="str">
        <f>IF(AB39="","",VLOOKUP(AB39,'【シフト記号表】参考様式10'!$D$6:$X$47,21,FALSE))</f>
        <v/>
      </c>
      <c r="AC40" s="872" t="str">
        <f>IF(AC39="","",VLOOKUP(AC39,'【シフト記号表】参考様式10'!$D$6:$X$47,21,FALSE))</f>
        <v/>
      </c>
      <c r="AD40" s="872" t="str">
        <f>IF(AD39="","",VLOOKUP(AD39,'【シフト記号表】参考様式10'!$D$6:$X$47,21,FALSE))</f>
        <v/>
      </c>
      <c r="AE40" s="872" t="str">
        <f>IF(AE39="","",VLOOKUP(AE39,'【シフト記号表】参考様式10'!$D$6:$X$47,21,FALSE))</f>
        <v/>
      </c>
      <c r="AF40" s="872" t="str">
        <f>IF(AF39="","",VLOOKUP(AF39,'【シフト記号表】参考様式10'!$D$6:$X$47,21,FALSE))</f>
        <v/>
      </c>
      <c r="AG40" s="872" t="str">
        <f>IF(AG39="","",VLOOKUP(AG39,'【シフト記号表】参考様式10'!$D$6:$X$47,21,FALSE))</f>
        <v/>
      </c>
      <c r="AH40" s="887" t="str">
        <f>IF(AH39="","",VLOOKUP(AH39,'【シフト記号表】参考様式10'!$D$6:$X$47,21,FALSE))</f>
        <v/>
      </c>
      <c r="AI40" s="862" t="str">
        <f>IF(AI39="","",VLOOKUP(AI39,'【シフト記号表】参考様式10'!$D$6:$X$47,21,FALSE))</f>
        <v/>
      </c>
      <c r="AJ40" s="872" t="str">
        <f>IF(AJ39="","",VLOOKUP(AJ39,'【シフト記号表】参考様式10'!$D$6:$X$47,21,FALSE))</f>
        <v/>
      </c>
      <c r="AK40" s="872" t="str">
        <f>IF(AK39="","",VLOOKUP(AK39,'【シフト記号表】参考様式10'!$D$6:$X$47,21,FALSE))</f>
        <v/>
      </c>
      <c r="AL40" s="872" t="str">
        <f>IF(AL39="","",VLOOKUP(AL39,'【シフト記号表】参考様式10'!$D$6:$X$47,21,FALSE))</f>
        <v/>
      </c>
      <c r="AM40" s="872" t="str">
        <f>IF(AM39="","",VLOOKUP(AM39,'【シフト記号表】参考様式10'!$D$6:$X$47,21,FALSE))</f>
        <v/>
      </c>
      <c r="AN40" s="872" t="str">
        <f>IF(AN39="","",VLOOKUP(AN39,'【シフト記号表】参考様式10'!$D$6:$X$47,21,FALSE))</f>
        <v/>
      </c>
      <c r="AO40" s="887" t="str">
        <f>IF(AO39="","",VLOOKUP(AO39,'【シフト記号表】参考様式10'!$D$6:$X$47,21,FALSE))</f>
        <v/>
      </c>
      <c r="AP40" s="862" t="str">
        <f>IF(AP39="","",VLOOKUP(AP39,'【シフト記号表】参考様式10'!$D$6:$X$47,21,FALSE))</f>
        <v/>
      </c>
      <c r="AQ40" s="872" t="str">
        <f>IF(AQ39="","",VLOOKUP(AQ39,'【シフト記号表】参考様式10'!$D$6:$X$47,21,FALSE))</f>
        <v/>
      </c>
      <c r="AR40" s="872" t="str">
        <f>IF(AR39="","",VLOOKUP(AR39,'【シフト記号表】参考様式10'!$D$6:$X$47,21,FALSE))</f>
        <v/>
      </c>
      <c r="AS40" s="872" t="str">
        <f>IF(AS39="","",VLOOKUP(AS39,'【シフト記号表】参考様式10'!$D$6:$X$47,21,FALSE))</f>
        <v/>
      </c>
      <c r="AT40" s="872" t="str">
        <f>IF(AT39="","",VLOOKUP(AT39,'【シフト記号表】参考様式10'!$D$6:$X$47,21,FALSE))</f>
        <v/>
      </c>
      <c r="AU40" s="872" t="str">
        <f>IF(AU39="","",VLOOKUP(AU39,'【シフト記号表】参考様式10'!$D$6:$X$47,21,FALSE))</f>
        <v/>
      </c>
      <c r="AV40" s="887" t="str">
        <f>IF(AV39="","",VLOOKUP(AV39,'【シフト記号表】参考様式10'!$D$6:$X$47,21,FALSE))</f>
        <v/>
      </c>
      <c r="AW40" s="862" t="str">
        <f>IF(AW39="","",VLOOKUP(AW39,'【シフト記号表】参考様式10'!$D$6:$X$47,21,FALSE))</f>
        <v/>
      </c>
      <c r="AX40" s="872" t="str">
        <f>IF(AX39="","",VLOOKUP(AX39,'【シフト記号表】参考様式10'!$D$6:$X$47,21,FALSE))</f>
        <v/>
      </c>
      <c r="AY40" s="872" t="str">
        <f>IF(AY39="","",VLOOKUP(AY39,'【シフト記号表】参考様式10'!$D$6:$X$47,21,FALSE))</f>
        <v/>
      </c>
      <c r="AZ40" s="934">
        <f>IF($BC$3="４週",SUM(U40:AV40),IF($BC$3="暦月",SUM(U40:AY40),""))</f>
        <v>0</v>
      </c>
      <c r="BA40" s="948"/>
      <c r="BB40" s="963">
        <f>IF($BC$3="４週",AZ40/4,IF($BC$3="暦月",(AZ40/($BC$8/7)),""))</f>
        <v>0</v>
      </c>
      <c r="BC40" s="948"/>
      <c r="BD40" s="979"/>
      <c r="BE40" s="983"/>
      <c r="BF40" s="983"/>
      <c r="BG40" s="983"/>
      <c r="BH40" s="989"/>
    </row>
    <row r="41" spans="2:60" ht="20.25" customHeight="1">
      <c r="B41" s="723"/>
      <c r="C41" s="740"/>
      <c r="D41" s="754"/>
      <c r="E41" s="762"/>
      <c r="F41" s="762"/>
      <c r="G41" s="770">
        <f>C39</f>
        <v>0</v>
      </c>
      <c r="H41" s="781"/>
      <c r="I41" s="790"/>
      <c r="J41" s="796"/>
      <c r="K41" s="796"/>
      <c r="L41" s="770"/>
      <c r="M41" s="802"/>
      <c r="N41" s="807"/>
      <c r="O41" s="812"/>
      <c r="P41" s="818" t="s">
        <v>40</v>
      </c>
      <c r="Q41" s="474"/>
      <c r="R41" s="474"/>
      <c r="S41" s="834"/>
      <c r="T41" s="847"/>
      <c r="U41" s="863" t="str">
        <f>IF(U39="","",VLOOKUP(U39,'【シフト記号表】参考様式10'!$D$6:$Z$47,23,FALSE))</f>
        <v/>
      </c>
      <c r="V41" s="873" t="str">
        <f>IF(V39="","",VLOOKUP(V39,'【シフト記号表】参考様式10'!$D$6:$Z$47,23,FALSE))</f>
        <v/>
      </c>
      <c r="W41" s="873" t="str">
        <f>IF(W39="","",VLOOKUP(W39,'【シフト記号表】参考様式10'!$D$6:$Z$47,23,FALSE))</f>
        <v/>
      </c>
      <c r="X41" s="873" t="str">
        <f>IF(X39="","",VLOOKUP(X39,'【シフト記号表】参考様式10'!$D$6:$Z$47,23,FALSE))</f>
        <v/>
      </c>
      <c r="Y41" s="873" t="str">
        <f>IF(Y39="","",VLOOKUP(Y39,'【シフト記号表】参考様式10'!$D$6:$Z$47,23,FALSE))</f>
        <v/>
      </c>
      <c r="Z41" s="873" t="str">
        <f>IF(Z39="","",VLOOKUP(Z39,'【シフト記号表】参考様式10'!$D$6:$Z$47,23,FALSE))</f>
        <v/>
      </c>
      <c r="AA41" s="888" t="str">
        <f>IF(AA39="","",VLOOKUP(AA39,'【シフト記号表】参考様式10'!$D$6:$Z$47,23,FALSE))</f>
        <v/>
      </c>
      <c r="AB41" s="863" t="str">
        <f>IF(AB39="","",VLOOKUP(AB39,'【シフト記号表】参考様式10'!$D$6:$Z$47,23,FALSE))</f>
        <v/>
      </c>
      <c r="AC41" s="873" t="str">
        <f>IF(AC39="","",VLOOKUP(AC39,'【シフト記号表】参考様式10'!$D$6:$Z$47,23,FALSE))</f>
        <v/>
      </c>
      <c r="AD41" s="873" t="str">
        <f>IF(AD39="","",VLOOKUP(AD39,'【シフト記号表】参考様式10'!$D$6:$Z$47,23,FALSE))</f>
        <v/>
      </c>
      <c r="AE41" s="873" t="str">
        <f>IF(AE39="","",VLOOKUP(AE39,'【シフト記号表】参考様式10'!$D$6:$Z$47,23,FALSE))</f>
        <v/>
      </c>
      <c r="AF41" s="873" t="str">
        <f>IF(AF39="","",VLOOKUP(AF39,'【シフト記号表】参考様式10'!$D$6:$Z$47,23,FALSE))</f>
        <v/>
      </c>
      <c r="AG41" s="873" t="str">
        <f>IF(AG39="","",VLOOKUP(AG39,'【シフト記号表】参考様式10'!$D$6:$Z$47,23,FALSE))</f>
        <v/>
      </c>
      <c r="AH41" s="888" t="str">
        <f>IF(AH39="","",VLOOKUP(AH39,'【シフト記号表】参考様式10'!$D$6:$Z$47,23,FALSE))</f>
        <v/>
      </c>
      <c r="AI41" s="863" t="str">
        <f>IF(AI39="","",VLOOKUP(AI39,'【シフト記号表】参考様式10'!$D$6:$Z$47,23,FALSE))</f>
        <v/>
      </c>
      <c r="AJ41" s="873" t="str">
        <f>IF(AJ39="","",VLOOKUP(AJ39,'【シフト記号表】参考様式10'!$D$6:$Z$47,23,FALSE))</f>
        <v/>
      </c>
      <c r="AK41" s="873" t="str">
        <f>IF(AK39="","",VLOOKUP(AK39,'【シフト記号表】参考様式10'!$D$6:$Z$47,23,FALSE))</f>
        <v/>
      </c>
      <c r="AL41" s="873" t="str">
        <f>IF(AL39="","",VLOOKUP(AL39,'【シフト記号表】参考様式10'!$D$6:$Z$47,23,FALSE))</f>
        <v/>
      </c>
      <c r="AM41" s="873" t="str">
        <f>IF(AM39="","",VLOOKUP(AM39,'【シフト記号表】参考様式10'!$D$6:$Z$47,23,FALSE))</f>
        <v/>
      </c>
      <c r="AN41" s="873" t="str">
        <f>IF(AN39="","",VLOOKUP(AN39,'【シフト記号表】参考様式10'!$D$6:$Z$47,23,FALSE))</f>
        <v/>
      </c>
      <c r="AO41" s="888" t="str">
        <f>IF(AO39="","",VLOOKUP(AO39,'【シフト記号表】参考様式10'!$D$6:$Z$47,23,FALSE))</f>
        <v/>
      </c>
      <c r="AP41" s="863" t="str">
        <f>IF(AP39="","",VLOOKUP(AP39,'【シフト記号表】参考様式10'!$D$6:$Z$47,23,FALSE))</f>
        <v/>
      </c>
      <c r="AQ41" s="873" t="str">
        <f>IF(AQ39="","",VLOOKUP(AQ39,'【シフト記号表】参考様式10'!$D$6:$Z$47,23,FALSE))</f>
        <v/>
      </c>
      <c r="AR41" s="873" t="str">
        <f>IF(AR39="","",VLOOKUP(AR39,'【シフト記号表】参考様式10'!$D$6:$Z$47,23,FALSE))</f>
        <v/>
      </c>
      <c r="AS41" s="873" t="str">
        <f>IF(AS39="","",VLOOKUP(AS39,'【シフト記号表】参考様式10'!$D$6:$Z$47,23,FALSE))</f>
        <v/>
      </c>
      <c r="AT41" s="873" t="str">
        <f>IF(AT39="","",VLOOKUP(AT39,'【シフト記号表】参考様式10'!$D$6:$Z$47,23,FALSE))</f>
        <v/>
      </c>
      <c r="AU41" s="873" t="str">
        <f>IF(AU39="","",VLOOKUP(AU39,'【シフト記号表】参考様式10'!$D$6:$Z$47,23,FALSE))</f>
        <v/>
      </c>
      <c r="AV41" s="888" t="str">
        <f>IF(AV39="","",VLOOKUP(AV39,'【シフト記号表】参考様式10'!$D$6:$Z$47,23,FALSE))</f>
        <v/>
      </c>
      <c r="AW41" s="863" t="str">
        <f>IF(AW39="","",VLOOKUP(AW39,'【シフト記号表】参考様式10'!$D$6:$Z$47,23,FALSE))</f>
        <v/>
      </c>
      <c r="AX41" s="873" t="str">
        <f>IF(AX39="","",VLOOKUP(AX39,'【シフト記号表】参考様式10'!$D$6:$Z$47,23,FALSE))</f>
        <v/>
      </c>
      <c r="AY41" s="873" t="str">
        <f>IF(AY39="","",VLOOKUP(AY39,'【シフト記号表】参考様式10'!$D$6:$Z$47,23,FALSE))</f>
        <v/>
      </c>
      <c r="AZ41" s="935">
        <f>IF($BC$3="４週",SUM(U41:AV41),IF($BC$3="暦月",SUM(U41:AY41),""))</f>
        <v>0</v>
      </c>
      <c r="BA41" s="949"/>
      <c r="BB41" s="964">
        <f>IF($BC$3="４週",AZ41/4,IF($BC$3="暦月",(AZ41/($BC$8/7)),""))</f>
        <v>0</v>
      </c>
      <c r="BC41" s="949"/>
      <c r="BD41" s="980"/>
      <c r="BE41" s="984"/>
      <c r="BF41" s="984"/>
      <c r="BG41" s="984"/>
      <c r="BH41" s="990"/>
    </row>
    <row r="42" spans="2:60" ht="20.25" customHeight="1">
      <c r="B42" s="724"/>
      <c r="C42" s="741"/>
      <c r="D42" s="755"/>
      <c r="E42" s="763"/>
      <c r="F42" s="761"/>
      <c r="G42" s="769"/>
      <c r="H42" s="783"/>
      <c r="I42" s="791"/>
      <c r="J42" s="797"/>
      <c r="K42" s="797"/>
      <c r="L42" s="771"/>
      <c r="M42" s="803"/>
      <c r="N42" s="808"/>
      <c r="O42" s="813"/>
      <c r="P42" s="537" t="s">
        <v>715</v>
      </c>
      <c r="Q42" s="481"/>
      <c r="R42" s="481"/>
      <c r="S42" s="833"/>
      <c r="T42" s="846"/>
      <c r="U42" s="864"/>
      <c r="V42" s="874"/>
      <c r="W42" s="874"/>
      <c r="X42" s="874"/>
      <c r="Y42" s="874"/>
      <c r="Z42" s="874"/>
      <c r="AA42" s="889"/>
      <c r="AB42" s="864"/>
      <c r="AC42" s="874"/>
      <c r="AD42" s="874"/>
      <c r="AE42" s="874"/>
      <c r="AF42" s="874"/>
      <c r="AG42" s="874"/>
      <c r="AH42" s="889"/>
      <c r="AI42" s="864"/>
      <c r="AJ42" s="874"/>
      <c r="AK42" s="874"/>
      <c r="AL42" s="874"/>
      <c r="AM42" s="874"/>
      <c r="AN42" s="874"/>
      <c r="AO42" s="889"/>
      <c r="AP42" s="864"/>
      <c r="AQ42" s="874"/>
      <c r="AR42" s="874"/>
      <c r="AS42" s="874"/>
      <c r="AT42" s="874"/>
      <c r="AU42" s="874"/>
      <c r="AV42" s="889"/>
      <c r="AW42" s="864"/>
      <c r="AX42" s="874"/>
      <c r="AY42" s="874"/>
      <c r="AZ42" s="936"/>
      <c r="BA42" s="950"/>
      <c r="BB42" s="965"/>
      <c r="BC42" s="950"/>
      <c r="BD42" s="981"/>
      <c r="BE42" s="985"/>
      <c r="BF42" s="985"/>
      <c r="BG42" s="985"/>
      <c r="BH42" s="991"/>
    </row>
    <row r="43" spans="2:60" ht="20.25" customHeight="1">
      <c r="B43" s="722">
        <f>B40+1</f>
        <v>8</v>
      </c>
      <c r="C43" s="739"/>
      <c r="D43" s="753"/>
      <c r="E43" s="761"/>
      <c r="F43" s="761">
        <f>C42</f>
        <v>0</v>
      </c>
      <c r="G43" s="769"/>
      <c r="H43" s="780"/>
      <c r="I43" s="789"/>
      <c r="J43" s="795"/>
      <c r="K43" s="795"/>
      <c r="L43" s="769"/>
      <c r="M43" s="801"/>
      <c r="N43" s="806"/>
      <c r="O43" s="811"/>
      <c r="P43" s="817" t="s">
        <v>716</v>
      </c>
      <c r="Q43" s="823"/>
      <c r="R43" s="823"/>
      <c r="S43" s="831"/>
      <c r="T43" s="844"/>
      <c r="U43" s="862" t="str">
        <f>IF(U42="","",VLOOKUP(U42,'【シフト記号表】参考様式10'!$D$6:$X$47,21,FALSE))</f>
        <v/>
      </c>
      <c r="V43" s="872" t="str">
        <f>IF(V42="","",VLOOKUP(V42,'【シフト記号表】参考様式10'!$D$6:$X$47,21,FALSE))</f>
        <v/>
      </c>
      <c r="W43" s="872" t="str">
        <f>IF(W42="","",VLOOKUP(W42,'【シフト記号表】参考様式10'!$D$6:$X$47,21,FALSE))</f>
        <v/>
      </c>
      <c r="X43" s="872" t="str">
        <f>IF(X42="","",VLOOKUP(X42,'【シフト記号表】参考様式10'!$D$6:$X$47,21,FALSE))</f>
        <v/>
      </c>
      <c r="Y43" s="872" t="str">
        <f>IF(Y42="","",VLOOKUP(Y42,'【シフト記号表】参考様式10'!$D$6:$X$47,21,FALSE))</f>
        <v/>
      </c>
      <c r="Z43" s="872" t="str">
        <f>IF(Z42="","",VLOOKUP(Z42,'【シフト記号表】参考様式10'!$D$6:$X$47,21,FALSE))</f>
        <v/>
      </c>
      <c r="AA43" s="887" t="str">
        <f>IF(AA42="","",VLOOKUP(AA42,'【シフト記号表】参考様式10'!$D$6:$X$47,21,FALSE))</f>
        <v/>
      </c>
      <c r="AB43" s="862" t="str">
        <f>IF(AB42="","",VLOOKUP(AB42,'【シフト記号表】参考様式10'!$D$6:$X$47,21,FALSE))</f>
        <v/>
      </c>
      <c r="AC43" s="872" t="str">
        <f>IF(AC42="","",VLOOKUP(AC42,'【シフト記号表】参考様式10'!$D$6:$X$47,21,FALSE))</f>
        <v/>
      </c>
      <c r="AD43" s="872" t="str">
        <f>IF(AD42="","",VLOOKUP(AD42,'【シフト記号表】参考様式10'!$D$6:$X$47,21,FALSE))</f>
        <v/>
      </c>
      <c r="AE43" s="872" t="str">
        <f>IF(AE42="","",VLOOKUP(AE42,'【シフト記号表】参考様式10'!$D$6:$X$47,21,FALSE))</f>
        <v/>
      </c>
      <c r="AF43" s="872" t="str">
        <f>IF(AF42="","",VLOOKUP(AF42,'【シフト記号表】参考様式10'!$D$6:$X$47,21,FALSE))</f>
        <v/>
      </c>
      <c r="AG43" s="872" t="str">
        <f>IF(AG42="","",VLOOKUP(AG42,'【シフト記号表】参考様式10'!$D$6:$X$47,21,FALSE))</f>
        <v/>
      </c>
      <c r="AH43" s="887" t="str">
        <f>IF(AH42="","",VLOOKUP(AH42,'【シフト記号表】参考様式10'!$D$6:$X$47,21,FALSE))</f>
        <v/>
      </c>
      <c r="AI43" s="862" t="str">
        <f>IF(AI42="","",VLOOKUP(AI42,'【シフト記号表】参考様式10'!$D$6:$X$47,21,FALSE))</f>
        <v/>
      </c>
      <c r="AJ43" s="872" t="str">
        <f>IF(AJ42="","",VLOOKUP(AJ42,'【シフト記号表】参考様式10'!$D$6:$X$47,21,FALSE))</f>
        <v/>
      </c>
      <c r="AK43" s="872" t="str">
        <f>IF(AK42="","",VLOOKUP(AK42,'【シフト記号表】参考様式10'!$D$6:$X$47,21,FALSE))</f>
        <v/>
      </c>
      <c r="AL43" s="872" t="str">
        <f>IF(AL42="","",VLOOKUP(AL42,'【シフト記号表】参考様式10'!$D$6:$X$47,21,FALSE))</f>
        <v/>
      </c>
      <c r="AM43" s="872" t="str">
        <f>IF(AM42="","",VLOOKUP(AM42,'【シフト記号表】参考様式10'!$D$6:$X$47,21,FALSE))</f>
        <v/>
      </c>
      <c r="AN43" s="872" t="str">
        <f>IF(AN42="","",VLOOKUP(AN42,'【シフト記号表】参考様式10'!$D$6:$X$47,21,FALSE))</f>
        <v/>
      </c>
      <c r="AO43" s="887" t="str">
        <f>IF(AO42="","",VLOOKUP(AO42,'【シフト記号表】参考様式10'!$D$6:$X$47,21,FALSE))</f>
        <v/>
      </c>
      <c r="AP43" s="862" t="str">
        <f>IF(AP42="","",VLOOKUP(AP42,'【シフト記号表】参考様式10'!$D$6:$X$47,21,FALSE))</f>
        <v/>
      </c>
      <c r="AQ43" s="872" t="str">
        <f>IF(AQ42="","",VLOOKUP(AQ42,'【シフト記号表】参考様式10'!$D$6:$X$47,21,FALSE))</f>
        <v/>
      </c>
      <c r="AR43" s="872" t="str">
        <f>IF(AR42="","",VLOOKUP(AR42,'【シフト記号表】参考様式10'!$D$6:$X$47,21,FALSE))</f>
        <v/>
      </c>
      <c r="AS43" s="872" t="str">
        <f>IF(AS42="","",VLOOKUP(AS42,'【シフト記号表】参考様式10'!$D$6:$X$47,21,FALSE))</f>
        <v/>
      </c>
      <c r="AT43" s="872" t="str">
        <f>IF(AT42="","",VLOOKUP(AT42,'【シフト記号表】参考様式10'!$D$6:$X$47,21,FALSE))</f>
        <v/>
      </c>
      <c r="AU43" s="872" t="str">
        <f>IF(AU42="","",VLOOKUP(AU42,'【シフト記号表】参考様式10'!$D$6:$X$47,21,FALSE))</f>
        <v/>
      </c>
      <c r="AV43" s="887" t="str">
        <f>IF(AV42="","",VLOOKUP(AV42,'【シフト記号表】参考様式10'!$D$6:$X$47,21,FALSE))</f>
        <v/>
      </c>
      <c r="AW43" s="862" t="str">
        <f>IF(AW42="","",VLOOKUP(AW42,'【シフト記号表】参考様式10'!$D$6:$X$47,21,FALSE))</f>
        <v/>
      </c>
      <c r="AX43" s="872" t="str">
        <f>IF(AX42="","",VLOOKUP(AX42,'【シフト記号表】参考様式10'!$D$6:$X$47,21,FALSE))</f>
        <v/>
      </c>
      <c r="AY43" s="872" t="str">
        <f>IF(AY42="","",VLOOKUP(AY42,'【シフト記号表】参考様式10'!$D$6:$X$47,21,FALSE))</f>
        <v/>
      </c>
      <c r="AZ43" s="934">
        <f>IF($BC$3="４週",SUM(U43:AV43),IF($BC$3="暦月",SUM(U43:AY43),""))</f>
        <v>0</v>
      </c>
      <c r="BA43" s="948"/>
      <c r="BB43" s="963">
        <f>IF($BC$3="４週",AZ43/4,IF($BC$3="暦月",(AZ43/($BC$8/7)),""))</f>
        <v>0</v>
      </c>
      <c r="BC43" s="948"/>
      <c r="BD43" s="979"/>
      <c r="BE43" s="983"/>
      <c r="BF43" s="983"/>
      <c r="BG43" s="983"/>
      <c r="BH43" s="989"/>
    </row>
    <row r="44" spans="2:60" ht="20.25" customHeight="1">
      <c r="B44" s="723"/>
      <c r="C44" s="740"/>
      <c r="D44" s="754"/>
      <c r="E44" s="762"/>
      <c r="F44" s="762"/>
      <c r="G44" s="770">
        <f>C42</f>
        <v>0</v>
      </c>
      <c r="H44" s="781"/>
      <c r="I44" s="790"/>
      <c r="J44" s="796"/>
      <c r="K44" s="796"/>
      <c r="L44" s="770"/>
      <c r="M44" s="802"/>
      <c r="N44" s="807"/>
      <c r="O44" s="812"/>
      <c r="P44" s="818" t="s">
        <v>40</v>
      </c>
      <c r="Q44" s="824"/>
      <c r="R44" s="824"/>
      <c r="S44" s="832"/>
      <c r="T44" s="845"/>
      <c r="U44" s="863" t="str">
        <f>IF(U42="","",VLOOKUP(U42,'【シフト記号表】参考様式10'!$D$6:$Z$47,23,FALSE))</f>
        <v/>
      </c>
      <c r="V44" s="873" t="str">
        <f>IF(V42="","",VLOOKUP(V42,'【シフト記号表】参考様式10'!$D$6:$Z$47,23,FALSE))</f>
        <v/>
      </c>
      <c r="W44" s="873" t="str">
        <f>IF(W42="","",VLOOKUP(W42,'【シフト記号表】参考様式10'!$D$6:$Z$47,23,FALSE))</f>
        <v/>
      </c>
      <c r="X44" s="873" t="str">
        <f>IF(X42="","",VLOOKUP(X42,'【シフト記号表】参考様式10'!$D$6:$Z$47,23,FALSE))</f>
        <v/>
      </c>
      <c r="Y44" s="873" t="str">
        <f>IF(Y42="","",VLOOKUP(Y42,'【シフト記号表】参考様式10'!$D$6:$Z$47,23,FALSE))</f>
        <v/>
      </c>
      <c r="Z44" s="873" t="str">
        <f>IF(Z42="","",VLOOKUP(Z42,'【シフト記号表】参考様式10'!$D$6:$Z$47,23,FALSE))</f>
        <v/>
      </c>
      <c r="AA44" s="888" t="str">
        <f>IF(AA42="","",VLOOKUP(AA42,'【シフト記号表】参考様式10'!$D$6:$Z$47,23,FALSE))</f>
        <v/>
      </c>
      <c r="AB44" s="863" t="str">
        <f>IF(AB42="","",VLOOKUP(AB42,'【シフト記号表】参考様式10'!$D$6:$Z$47,23,FALSE))</f>
        <v/>
      </c>
      <c r="AC44" s="873" t="str">
        <f>IF(AC42="","",VLOOKUP(AC42,'【シフト記号表】参考様式10'!$D$6:$Z$47,23,FALSE))</f>
        <v/>
      </c>
      <c r="AD44" s="873" t="str">
        <f>IF(AD42="","",VLOOKUP(AD42,'【シフト記号表】参考様式10'!$D$6:$Z$47,23,FALSE))</f>
        <v/>
      </c>
      <c r="AE44" s="873" t="str">
        <f>IF(AE42="","",VLOOKUP(AE42,'【シフト記号表】参考様式10'!$D$6:$Z$47,23,FALSE))</f>
        <v/>
      </c>
      <c r="AF44" s="873" t="str">
        <f>IF(AF42="","",VLOOKUP(AF42,'【シフト記号表】参考様式10'!$D$6:$Z$47,23,FALSE))</f>
        <v/>
      </c>
      <c r="AG44" s="873" t="str">
        <f>IF(AG42="","",VLOOKUP(AG42,'【シフト記号表】参考様式10'!$D$6:$Z$47,23,FALSE))</f>
        <v/>
      </c>
      <c r="AH44" s="888" t="str">
        <f>IF(AH42="","",VLOOKUP(AH42,'【シフト記号表】参考様式10'!$D$6:$Z$47,23,FALSE))</f>
        <v/>
      </c>
      <c r="AI44" s="863" t="str">
        <f>IF(AI42="","",VLOOKUP(AI42,'【シフト記号表】参考様式10'!$D$6:$Z$47,23,FALSE))</f>
        <v/>
      </c>
      <c r="AJ44" s="873" t="str">
        <f>IF(AJ42="","",VLOOKUP(AJ42,'【シフト記号表】参考様式10'!$D$6:$Z$47,23,FALSE))</f>
        <v/>
      </c>
      <c r="AK44" s="873" t="str">
        <f>IF(AK42="","",VLOOKUP(AK42,'【シフト記号表】参考様式10'!$D$6:$Z$47,23,FALSE))</f>
        <v/>
      </c>
      <c r="AL44" s="873" t="str">
        <f>IF(AL42="","",VLOOKUP(AL42,'【シフト記号表】参考様式10'!$D$6:$Z$47,23,FALSE))</f>
        <v/>
      </c>
      <c r="AM44" s="873" t="str">
        <f>IF(AM42="","",VLOOKUP(AM42,'【シフト記号表】参考様式10'!$D$6:$Z$47,23,FALSE))</f>
        <v/>
      </c>
      <c r="AN44" s="873" t="str">
        <f>IF(AN42="","",VLOOKUP(AN42,'【シフト記号表】参考様式10'!$D$6:$Z$47,23,FALSE))</f>
        <v/>
      </c>
      <c r="AO44" s="888" t="str">
        <f>IF(AO42="","",VLOOKUP(AO42,'【シフト記号表】参考様式10'!$D$6:$Z$47,23,FALSE))</f>
        <v/>
      </c>
      <c r="AP44" s="863" t="str">
        <f>IF(AP42="","",VLOOKUP(AP42,'【シフト記号表】参考様式10'!$D$6:$Z$47,23,FALSE))</f>
        <v/>
      </c>
      <c r="AQ44" s="873" t="str">
        <f>IF(AQ42="","",VLOOKUP(AQ42,'【シフト記号表】参考様式10'!$D$6:$Z$47,23,FALSE))</f>
        <v/>
      </c>
      <c r="AR44" s="873" t="str">
        <f>IF(AR42="","",VLOOKUP(AR42,'【シフト記号表】参考様式10'!$D$6:$Z$47,23,FALSE))</f>
        <v/>
      </c>
      <c r="AS44" s="873" t="str">
        <f>IF(AS42="","",VLOOKUP(AS42,'【シフト記号表】参考様式10'!$D$6:$Z$47,23,FALSE))</f>
        <v/>
      </c>
      <c r="AT44" s="873" t="str">
        <f>IF(AT42="","",VLOOKUP(AT42,'【シフト記号表】参考様式10'!$D$6:$Z$47,23,FALSE))</f>
        <v/>
      </c>
      <c r="AU44" s="873" t="str">
        <f>IF(AU42="","",VLOOKUP(AU42,'【シフト記号表】参考様式10'!$D$6:$Z$47,23,FALSE))</f>
        <v/>
      </c>
      <c r="AV44" s="888" t="str">
        <f>IF(AV42="","",VLOOKUP(AV42,'【シフト記号表】参考様式10'!$D$6:$Z$47,23,FALSE))</f>
        <v/>
      </c>
      <c r="AW44" s="863" t="str">
        <f>IF(AW42="","",VLOOKUP(AW42,'【シフト記号表】参考様式10'!$D$6:$Z$47,23,FALSE))</f>
        <v/>
      </c>
      <c r="AX44" s="873" t="str">
        <f>IF(AX42="","",VLOOKUP(AX42,'【シフト記号表】参考様式10'!$D$6:$Z$47,23,FALSE))</f>
        <v/>
      </c>
      <c r="AY44" s="873" t="str">
        <f>IF(AY42="","",VLOOKUP(AY42,'【シフト記号表】参考様式10'!$D$6:$Z$47,23,FALSE))</f>
        <v/>
      </c>
      <c r="AZ44" s="935">
        <f>IF($BC$3="４週",SUM(U44:AV44),IF($BC$3="暦月",SUM(U44:AY44),""))</f>
        <v>0</v>
      </c>
      <c r="BA44" s="949"/>
      <c r="BB44" s="964">
        <f>IF($BC$3="４週",AZ44/4,IF($BC$3="暦月",(AZ44/($BC$8/7)),""))</f>
        <v>0</v>
      </c>
      <c r="BC44" s="949"/>
      <c r="BD44" s="980"/>
      <c r="BE44" s="984"/>
      <c r="BF44" s="984"/>
      <c r="BG44" s="984"/>
      <c r="BH44" s="990"/>
    </row>
    <row r="45" spans="2:60" ht="20.25" customHeight="1">
      <c r="B45" s="724"/>
      <c r="C45" s="741"/>
      <c r="D45" s="755"/>
      <c r="E45" s="763"/>
      <c r="F45" s="761"/>
      <c r="G45" s="769"/>
      <c r="H45" s="783"/>
      <c r="I45" s="791"/>
      <c r="J45" s="797"/>
      <c r="K45" s="797"/>
      <c r="L45" s="771"/>
      <c r="M45" s="803"/>
      <c r="N45" s="808"/>
      <c r="O45" s="813"/>
      <c r="P45" s="537" t="s">
        <v>715</v>
      </c>
      <c r="Q45" s="481"/>
      <c r="R45" s="481"/>
      <c r="S45" s="833"/>
      <c r="T45" s="846"/>
      <c r="U45" s="864"/>
      <c r="V45" s="874"/>
      <c r="W45" s="874"/>
      <c r="X45" s="874"/>
      <c r="Y45" s="874"/>
      <c r="Z45" s="874"/>
      <c r="AA45" s="889"/>
      <c r="AB45" s="864"/>
      <c r="AC45" s="874"/>
      <c r="AD45" s="874"/>
      <c r="AE45" s="874"/>
      <c r="AF45" s="874"/>
      <c r="AG45" s="874"/>
      <c r="AH45" s="889"/>
      <c r="AI45" s="864"/>
      <c r="AJ45" s="874"/>
      <c r="AK45" s="874"/>
      <c r="AL45" s="874"/>
      <c r="AM45" s="874"/>
      <c r="AN45" s="874"/>
      <c r="AO45" s="889"/>
      <c r="AP45" s="864"/>
      <c r="AQ45" s="874"/>
      <c r="AR45" s="874"/>
      <c r="AS45" s="874"/>
      <c r="AT45" s="874"/>
      <c r="AU45" s="874"/>
      <c r="AV45" s="889"/>
      <c r="AW45" s="864"/>
      <c r="AX45" s="874"/>
      <c r="AY45" s="874"/>
      <c r="AZ45" s="936"/>
      <c r="BA45" s="950"/>
      <c r="BB45" s="965"/>
      <c r="BC45" s="950"/>
      <c r="BD45" s="981"/>
      <c r="BE45" s="985"/>
      <c r="BF45" s="985"/>
      <c r="BG45" s="985"/>
      <c r="BH45" s="991"/>
    </row>
    <row r="46" spans="2:60" ht="20.25" customHeight="1">
      <c r="B46" s="722">
        <f>B43+1</f>
        <v>9</v>
      </c>
      <c r="C46" s="739"/>
      <c r="D46" s="753"/>
      <c r="E46" s="761"/>
      <c r="F46" s="761">
        <f>C45</f>
        <v>0</v>
      </c>
      <c r="G46" s="769"/>
      <c r="H46" s="780"/>
      <c r="I46" s="789"/>
      <c r="J46" s="795"/>
      <c r="K46" s="795"/>
      <c r="L46" s="769"/>
      <c r="M46" s="801"/>
      <c r="N46" s="806"/>
      <c r="O46" s="811"/>
      <c r="P46" s="817" t="s">
        <v>716</v>
      </c>
      <c r="Q46" s="823"/>
      <c r="R46" s="823"/>
      <c r="S46" s="831"/>
      <c r="T46" s="844"/>
      <c r="U46" s="862" t="str">
        <f>IF(U45="","",VLOOKUP(U45,'【シフト記号表】参考様式10'!$D$6:$X$47,21,FALSE))</f>
        <v/>
      </c>
      <c r="V46" s="872" t="str">
        <f>IF(V45="","",VLOOKUP(V45,'【シフト記号表】参考様式10'!$D$6:$X$47,21,FALSE))</f>
        <v/>
      </c>
      <c r="W46" s="872" t="str">
        <f>IF(W45="","",VLOOKUP(W45,'【シフト記号表】参考様式10'!$D$6:$X$47,21,FALSE))</f>
        <v/>
      </c>
      <c r="X46" s="872" t="str">
        <f>IF(X45="","",VLOOKUP(X45,'【シフト記号表】参考様式10'!$D$6:$X$47,21,FALSE))</f>
        <v/>
      </c>
      <c r="Y46" s="872" t="str">
        <f>IF(Y45="","",VLOOKUP(Y45,'【シフト記号表】参考様式10'!$D$6:$X$47,21,FALSE))</f>
        <v/>
      </c>
      <c r="Z46" s="872" t="str">
        <f>IF(Z45="","",VLOOKUP(Z45,'【シフト記号表】参考様式10'!$D$6:$X$47,21,FALSE))</f>
        <v/>
      </c>
      <c r="AA46" s="887" t="str">
        <f>IF(AA45="","",VLOOKUP(AA45,'【シフト記号表】参考様式10'!$D$6:$X$47,21,FALSE))</f>
        <v/>
      </c>
      <c r="AB46" s="862" t="str">
        <f>IF(AB45="","",VLOOKUP(AB45,'【シフト記号表】参考様式10'!$D$6:$X$47,21,FALSE))</f>
        <v/>
      </c>
      <c r="AC46" s="872" t="str">
        <f>IF(AC45="","",VLOOKUP(AC45,'【シフト記号表】参考様式10'!$D$6:$X$47,21,FALSE))</f>
        <v/>
      </c>
      <c r="AD46" s="872" t="str">
        <f>IF(AD45="","",VLOOKUP(AD45,'【シフト記号表】参考様式10'!$D$6:$X$47,21,FALSE))</f>
        <v/>
      </c>
      <c r="AE46" s="872" t="str">
        <f>IF(AE45="","",VLOOKUP(AE45,'【シフト記号表】参考様式10'!$D$6:$X$47,21,FALSE))</f>
        <v/>
      </c>
      <c r="AF46" s="872" t="str">
        <f>IF(AF45="","",VLOOKUP(AF45,'【シフト記号表】参考様式10'!$D$6:$X$47,21,FALSE))</f>
        <v/>
      </c>
      <c r="AG46" s="872" t="str">
        <f>IF(AG45="","",VLOOKUP(AG45,'【シフト記号表】参考様式10'!$D$6:$X$47,21,FALSE))</f>
        <v/>
      </c>
      <c r="AH46" s="887" t="str">
        <f>IF(AH45="","",VLOOKUP(AH45,'【シフト記号表】参考様式10'!$D$6:$X$47,21,FALSE))</f>
        <v/>
      </c>
      <c r="AI46" s="862" t="str">
        <f>IF(AI45="","",VLOOKUP(AI45,'【シフト記号表】参考様式10'!$D$6:$X$47,21,FALSE))</f>
        <v/>
      </c>
      <c r="AJ46" s="872" t="str">
        <f>IF(AJ45="","",VLOOKUP(AJ45,'【シフト記号表】参考様式10'!$D$6:$X$47,21,FALSE))</f>
        <v/>
      </c>
      <c r="AK46" s="872" t="str">
        <f>IF(AK45="","",VLOOKUP(AK45,'【シフト記号表】参考様式10'!$D$6:$X$47,21,FALSE))</f>
        <v/>
      </c>
      <c r="AL46" s="872" t="str">
        <f>IF(AL45="","",VLOOKUP(AL45,'【シフト記号表】参考様式10'!$D$6:$X$47,21,FALSE))</f>
        <v/>
      </c>
      <c r="AM46" s="872" t="str">
        <f>IF(AM45="","",VLOOKUP(AM45,'【シフト記号表】参考様式10'!$D$6:$X$47,21,FALSE))</f>
        <v/>
      </c>
      <c r="AN46" s="872" t="str">
        <f>IF(AN45="","",VLOOKUP(AN45,'【シフト記号表】参考様式10'!$D$6:$X$47,21,FALSE))</f>
        <v/>
      </c>
      <c r="AO46" s="887" t="str">
        <f>IF(AO45="","",VLOOKUP(AO45,'【シフト記号表】参考様式10'!$D$6:$X$47,21,FALSE))</f>
        <v/>
      </c>
      <c r="AP46" s="862" t="str">
        <f>IF(AP45="","",VLOOKUP(AP45,'【シフト記号表】参考様式10'!$D$6:$X$47,21,FALSE))</f>
        <v/>
      </c>
      <c r="AQ46" s="872" t="str">
        <f>IF(AQ45="","",VLOOKUP(AQ45,'【シフト記号表】参考様式10'!$D$6:$X$47,21,FALSE))</f>
        <v/>
      </c>
      <c r="AR46" s="872" t="str">
        <f>IF(AR45="","",VLOOKUP(AR45,'【シフト記号表】参考様式10'!$D$6:$X$47,21,FALSE))</f>
        <v/>
      </c>
      <c r="AS46" s="872" t="str">
        <f>IF(AS45="","",VLOOKUP(AS45,'【シフト記号表】参考様式10'!$D$6:$X$47,21,FALSE))</f>
        <v/>
      </c>
      <c r="AT46" s="872" t="str">
        <f>IF(AT45="","",VLOOKUP(AT45,'【シフト記号表】参考様式10'!$D$6:$X$47,21,FALSE))</f>
        <v/>
      </c>
      <c r="AU46" s="872" t="str">
        <f>IF(AU45="","",VLOOKUP(AU45,'【シフト記号表】参考様式10'!$D$6:$X$47,21,FALSE))</f>
        <v/>
      </c>
      <c r="AV46" s="887" t="str">
        <f>IF(AV45="","",VLOOKUP(AV45,'【シフト記号表】参考様式10'!$D$6:$X$47,21,FALSE))</f>
        <v/>
      </c>
      <c r="AW46" s="862" t="str">
        <f>IF(AW45="","",VLOOKUP(AW45,'【シフト記号表】参考様式10'!$D$6:$X$47,21,FALSE))</f>
        <v/>
      </c>
      <c r="AX46" s="872" t="str">
        <f>IF(AX45="","",VLOOKUP(AX45,'【シフト記号表】参考様式10'!$D$6:$X$47,21,FALSE))</f>
        <v/>
      </c>
      <c r="AY46" s="872" t="str">
        <f>IF(AY45="","",VLOOKUP(AY45,'【シフト記号表】参考様式10'!$D$6:$X$47,21,FALSE))</f>
        <v/>
      </c>
      <c r="AZ46" s="934">
        <f>IF($BC$3="４週",SUM(U46:AV46),IF($BC$3="暦月",SUM(U46:AY46),""))</f>
        <v>0</v>
      </c>
      <c r="BA46" s="948"/>
      <c r="BB46" s="963">
        <f>IF($BC$3="４週",AZ46/4,IF($BC$3="暦月",(AZ46/($BC$8/7)),""))</f>
        <v>0</v>
      </c>
      <c r="BC46" s="948"/>
      <c r="BD46" s="979"/>
      <c r="BE46" s="983"/>
      <c r="BF46" s="983"/>
      <c r="BG46" s="983"/>
      <c r="BH46" s="989"/>
    </row>
    <row r="47" spans="2:60" ht="20.25" customHeight="1">
      <c r="B47" s="723"/>
      <c r="C47" s="740"/>
      <c r="D47" s="754"/>
      <c r="E47" s="762"/>
      <c r="F47" s="762"/>
      <c r="G47" s="770">
        <f>C45</f>
        <v>0</v>
      </c>
      <c r="H47" s="781"/>
      <c r="I47" s="790"/>
      <c r="J47" s="796"/>
      <c r="K47" s="796"/>
      <c r="L47" s="770"/>
      <c r="M47" s="802"/>
      <c r="N47" s="807"/>
      <c r="O47" s="812"/>
      <c r="P47" s="818" t="s">
        <v>40</v>
      </c>
      <c r="Q47" s="544"/>
      <c r="R47" s="544"/>
      <c r="S47" s="835"/>
      <c r="T47" s="848"/>
      <c r="U47" s="863" t="str">
        <f>IF(U45="","",VLOOKUP(U45,'【シフト記号表】参考様式10'!$D$6:$Z$47,23,FALSE))</f>
        <v/>
      </c>
      <c r="V47" s="873" t="str">
        <f>IF(V45="","",VLOOKUP(V45,'【シフト記号表】参考様式10'!$D$6:$Z$47,23,FALSE))</f>
        <v/>
      </c>
      <c r="W47" s="873" t="str">
        <f>IF(W45="","",VLOOKUP(W45,'【シフト記号表】参考様式10'!$D$6:$Z$47,23,FALSE))</f>
        <v/>
      </c>
      <c r="X47" s="873" t="str">
        <f>IF(X45="","",VLOOKUP(X45,'【シフト記号表】参考様式10'!$D$6:$Z$47,23,FALSE))</f>
        <v/>
      </c>
      <c r="Y47" s="873" t="str">
        <f>IF(Y45="","",VLOOKUP(Y45,'【シフト記号表】参考様式10'!$D$6:$Z$47,23,FALSE))</f>
        <v/>
      </c>
      <c r="Z47" s="873" t="str">
        <f>IF(Z45="","",VLOOKUP(Z45,'【シフト記号表】参考様式10'!$D$6:$Z$47,23,FALSE))</f>
        <v/>
      </c>
      <c r="AA47" s="888" t="str">
        <f>IF(AA45="","",VLOOKUP(AA45,'【シフト記号表】参考様式10'!$D$6:$Z$47,23,FALSE))</f>
        <v/>
      </c>
      <c r="AB47" s="863" t="str">
        <f>IF(AB45="","",VLOOKUP(AB45,'【シフト記号表】参考様式10'!$D$6:$Z$47,23,FALSE))</f>
        <v/>
      </c>
      <c r="AC47" s="873" t="str">
        <f>IF(AC45="","",VLOOKUP(AC45,'【シフト記号表】参考様式10'!$D$6:$Z$47,23,FALSE))</f>
        <v/>
      </c>
      <c r="AD47" s="873" t="str">
        <f>IF(AD45="","",VLOOKUP(AD45,'【シフト記号表】参考様式10'!$D$6:$Z$47,23,FALSE))</f>
        <v/>
      </c>
      <c r="AE47" s="873" t="str">
        <f>IF(AE45="","",VLOOKUP(AE45,'【シフト記号表】参考様式10'!$D$6:$Z$47,23,FALSE))</f>
        <v/>
      </c>
      <c r="AF47" s="873" t="str">
        <f>IF(AF45="","",VLOOKUP(AF45,'【シフト記号表】参考様式10'!$D$6:$Z$47,23,FALSE))</f>
        <v/>
      </c>
      <c r="AG47" s="873" t="str">
        <f>IF(AG45="","",VLOOKUP(AG45,'【シフト記号表】参考様式10'!$D$6:$Z$47,23,FALSE))</f>
        <v/>
      </c>
      <c r="AH47" s="888" t="str">
        <f>IF(AH45="","",VLOOKUP(AH45,'【シフト記号表】参考様式10'!$D$6:$Z$47,23,FALSE))</f>
        <v/>
      </c>
      <c r="AI47" s="863" t="str">
        <f>IF(AI45="","",VLOOKUP(AI45,'【シフト記号表】参考様式10'!$D$6:$Z$47,23,FALSE))</f>
        <v/>
      </c>
      <c r="AJ47" s="873" t="str">
        <f>IF(AJ45="","",VLOOKUP(AJ45,'【シフト記号表】参考様式10'!$D$6:$Z$47,23,FALSE))</f>
        <v/>
      </c>
      <c r="AK47" s="873" t="str">
        <f>IF(AK45="","",VLOOKUP(AK45,'【シフト記号表】参考様式10'!$D$6:$Z$47,23,FALSE))</f>
        <v/>
      </c>
      <c r="AL47" s="873" t="str">
        <f>IF(AL45="","",VLOOKUP(AL45,'【シフト記号表】参考様式10'!$D$6:$Z$47,23,FALSE))</f>
        <v/>
      </c>
      <c r="AM47" s="873" t="str">
        <f>IF(AM45="","",VLOOKUP(AM45,'【シフト記号表】参考様式10'!$D$6:$Z$47,23,FALSE))</f>
        <v/>
      </c>
      <c r="AN47" s="873" t="str">
        <f>IF(AN45="","",VLOOKUP(AN45,'【シフト記号表】参考様式10'!$D$6:$Z$47,23,FALSE))</f>
        <v/>
      </c>
      <c r="AO47" s="888" t="str">
        <f>IF(AO45="","",VLOOKUP(AO45,'【シフト記号表】参考様式10'!$D$6:$Z$47,23,FALSE))</f>
        <v/>
      </c>
      <c r="AP47" s="863" t="str">
        <f>IF(AP45="","",VLOOKUP(AP45,'【シフト記号表】参考様式10'!$D$6:$Z$47,23,FALSE))</f>
        <v/>
      </c>
      <c r="AQ47" s="873" t="str">
        <f>IF(AQ45="","",VLOOKUP(AQ45,'【シフト記号表】参考様式10'!$D$6:$Z$47,23,FALSE))</f>
        <v/>
      </c>
      <c r="AR47" s="873" t="str">
        <f>IF(AR45="","",VLOOKUP(AR45,'【シフト記号表】参考様式10'!$D$6:$Z$47,23,FALSE))</f>
        <v/>
      </c>
      <c r="AS47" s="873" t="str">
        <f>IF(AS45="","",VLOOKUP(AS45,'【シフト記号表】参考様式10'!$D$6:$Z$47,23,FALSE))</f>
        <v/>
      </c>
      <c r="AT47" s="873" t="str">
        <f>IF(AT45="","",VLOOKUP(AT45,'【シフト記号表】参考様式10'!$D$6:$Z$47,23,FALSE))</f>
        <v/>
      </c>
      <c r="AU47" s="873" t="str">
        <f>IF(AU45="","",VLOOKUP(AU45,'【シフト記号表】参考様式10'!$D$6:$Z$47,23,FALSE))</f>
        <v/>
      </c>
      <c r="AV47" s="888" t="str">
        <f>IF(AV45="","",VLOOKUP(AV45,'【シフト記号表】参考様式10'!$D$6:$Z$47,23,FALSE))</f>
        <v/>
      </c>
      <c r="AW47" s="863" t="str">
        <f>IF(AW45="","",VLOOKUP(AW45,'【シフト記号表】参考様式10'!$D$6:$Z$47,23,FALSE))</f>
        <v/>
      </c>
      <c r="AX47" s="873" t="str">
        <f>IF(AX45="","",VLOOKUP(AX45,'【シフト記号表】参考様式10'!$D$6:$Z$47,23,FALSE))</f>
        <v/>
      </c>
      <c r="AY47" s="873" t="str">
        <f>IF(AY45="","",VLOOKUP(AY45,'【シフト記号表】参考様式10'!$D$6:$Z$47,23,FALSE))</f>
        <v/>
      </c>
      <c r="AZ47" s="935">
        <f>IF($BC$3="４週",SUM(U47:AV47),IF($BC$3="暦月",SUM(U47:AY47),""))</f>
        <v>0</v>
      </c>
      <c r="BA47" s="949"/>
      <c r="BB47" s="964">
        <f>IF($BC$3="４週",AZ47/4,IF($BC$3="暦月",(AZ47/($BC$8/7)),""))</f>
        <v>0</v>
      </c>
      <c r="BC47" s="949"/>
      <c r="BD47" s="980"/>
      <c r="BE47" s="984"/>
      <c r="BF47" s="984"/>
      <c r="BG47" s="984"/>
      <c r="BH47" s="990"/>
    </row>
    <row r="48" spans="2:60" ht="20.25" customHeight="1">
      <c r="B48" s="724"/>
      <c r="C48" s="741"/>
      <c r="D48" s="755"/>
      <c r="E48" s="763"/>
      <c r="F48" s="761"/>
      <c r="G48" s="769"/>
      <c r="H48" s="783"/>
      <c r="I48" s="791"/>
      <c r="J48" s="797"/>
      <c r="K48" s="797"/>
      <c r="L48" s="771"/>
      <c r="M48" s="803"/>
      <c r="N48" s="808"/>
      <c r="O48" s="813"/>
      <c r="P48" s="537" t="s">
        <v>715</v>
      </c>
      <c r="Q48" s="474"/>
      <c r="R48" s="474"/>
      <c r="S48" s="834"/>
      <c r="T48" s="849"/>
      <c r="U48" s="864"/>
      <c r="V48" s="874"/>
      <c r="W48" s="874"/>
      <c r="X48" s="874"/>
      <c r="Y48" s="874"/>
      <c r="Z48" s="874"/>
      <c r="AA48" s="889"/>
      <c r="AB48" s="864"/>
      <c r="AC48" s="874"/>
      <c r="AD48" s="874"/>
      <c r="AE48" s="874"/>
      <c r="AF48" s="874"/>
      <c r="AG48" s="874"/>
      <c r="AH48" s="889"/>
      <c r="AI48" s="864"/>
      <c r="AJ48" s="874"/>
      <c r="AK48" s="874"/>
      <c r="AL48" s="874"/>
      <c r="AM48" s="874"/>
      <c r="AN48" s="874"/>
      <c r="AO48" s="889"/>
      <c r="AP48" s="864"/>
      <c r="AQ48" s="874"/>
      <c r="AR48" s="874"/>
      <c r="AS48" s="874"/>
      <c r="AT48" s="874"/>
      <c r="AU48" s="874"/>
      <c r="AV48" s="889"/>
      <c r="AW48" s="864"/>
      <c r="AX48" s="874"/>
      <c r="AY48" s="874"/>
      <c r="AZ48" s="936"/>
      <c r="BA48" s="950"/>
      <c r="BB48" s="965"/>
      <c r="BC48" s="950"/>
      <c r="BD48" s="981"/>
      <c r="BE48" s="985"/>
      <c r="BF48" s="985"/>
      <c r="BG48" s="985"/>
      <c r="BH48" s="991"/>
    </row>
    <row r="49" spans="2:60" ht="20.25" customHeight="1">
      <c r="B49" s="722">
        <f>B46+1</f>
        <v>10</v>
      </c>
      <c r="C49" s="739"/>
      <c r="D49" s="753"/>
      <c r="E49" s="761"/>
      <c r="F49" s="761">
        <f>C48</f>
        <v>0</v>
      </c>
      <c r="G49" s="769"/>
      <c r="H49" s="780"/>
      <c r="I49" s="789"/>
      <c r="J49" s="795"/>
      <c r="K49" s="795"/>
      <c r="L49" s="769"/>
      <c r="M49" s="801"/>
      <c r="N49" s="806"/>
      <c r="O49" s="811"/>
      <c r="P49" s="817" t="s">
        <v>716</v>
      </c>
      <c r="Q49" s="823"/>
      <c r="R49" s="823"/>
      <c r="S49" s="831"/>
      <c r="T49" s="844"/>
      <c r="U49" s="862" t="str">
        <f>IF(U48="","",VLOOKUP(U48,'【シフト記号表】参考様式10'!$D$6:$X$47,21,FALSE))</f>
        <v/>
      </c>
      <c r="V49" s="872" t="str">
        <f>IF(V48="","",VLOOKUP(V48,'【シフト記号表】参考様式10'!$D$6:$X$47,21,FALSE))</f>
        <v/>
      </c>
      <c r="W49" s="872" t="str">
        <f>IF(W48="","",VLOOKUP(W48,'【シフト記号表】参考様式10'!$D$6:$X$47,21,FALSE))</f>
        <v/>
      </c>
      <c r="X49" s="872" t="str">
        <f>IF(X48="","",VLOOKUP(X48,'【シフト記号表】参考様式10'!$D$6:$X$47,21,FALSE))</f>
        <v/>
      </c>
      <c r="Y49" s="872" t="str">
        <f>IF(Y48="","",VLOOKUP(Y48,'【シフト記号表】参考様式10'!$D$6:$X$47,21,FALSE))</f>
        <v/>
      </c>
      <c r="Z49" s="872" t="str">
        <f>IF(Z48="","",VLOOKUP(Z48,'【シフト記号表】参考様式10'!$D$6:$X$47,21,FALSE))</f>
        <v/>
      </c>
      <c r="AA49" s="887" t="str">
        <f>IF(AA48="","",VLOOKUP(AA48,'【シフト記号表】参考様式10'!$D$6:$X$47,21,FALSE))</f>
        <v/>
      </c>
      <c r="AB49" s="862" t="str">
        <f>IF(AB48="","",VLOOKUP(AB48,'【シフト記号表】参考様式10'!$D$6:$X$47,21,FALSE))</f>
        <v/>
      </c>
      <c r="AC49" s="872" t="str">
        <f>IF(AC48="","",VLOOKUP(AC48,'【シフト記号表】参考様式10'!$D$6:$X$47,21,FALSE))</f>
        <v/>
      </c>
      <c r="AD49" s="872" t="str">
        <f>IF(AD48="","",VLOOKUP(AD48,'【シフト記号表】参考様式10'!$D$6:$X$47,21,FALSE))</f>
        <v/>
      </c>
      <c r="AE49" s="872" t="str">
        <f>IF(AE48="","",VLOOKUP(AE48,'【シフト記号表】参考様式10'!$D$6:$X$47,21,FALSE))</f>
        <v/>
      </c>
      <c r="AF49" s="872" t="str">
        <f>IF(AF48="","",VLOOKUP(AF48,'【シフト記号表】参考様式10'!$D$6:$X$47,21,FALSE))</f>
        <v/>
      </c>
      <c r="AG49" s="872" t="str">
        <f>IF(AG48="","",VLOOKUP(AG48,'【シフト記号表】参考様式10'!$D$6:$X$47,21,FALSE))</f>
        <v/>
      </c>
      <c r="AH49" s="887" t="str">
        <f>IF(AH48="","",VLOOKUP(AH48,'【シフト記号表】参考様式10'!$D$6:$X$47,21,FALSE))</f>
        <v/>
      </c>
      <c r="AI49" s="862" t="str">
        <f>IF(AI48="","",VLOOKUP(AI48,'【シフト記号表】参考様式10'!$D$6:$X$47,21,FALSE))</f>
        <v/>
      </c>
      <c r="AJ49" s="872" t="str">
        <f>IF(AJ48="","",VLOOKUP(AJ48,'【シフト記号表】参考様式10'!$D$6:$X$47,21,FALSE))</f>
        <v/>
      </c>
      <c r="AK49" s="872" t="str">
        <f>IF(AK48="","",VLOOKUP(AK48,'【シフト記号表】参考様式10'!$D$6:$X$47,21,FALSE))</f>
        <v/>
      </c>
      <c r="AL49" s="872" t="str">
        <f>IF(AL48="","",VLOOKUP(AL48,'【シフト記号表】参考様式10'!$D$6:$X$47,21,FALSE))</f>
        <v/>
      </c>
      <c r="AM49" s="872" t="str">
        <f>IF(AM48="","",VLOOKUP(AM48,'【シフト記号表】参考様式10'!$D$6:$X$47,21,FALSE))</f>
        <v/>
      </c>
      <c r="AN49" s="872" t="str">
        <f>IF(AN48="","",VLOOKUP(AN48,'【シフト記号表】参考様式10'!$D$6:$X$47,21,FALSE))</f>
        <v/>
      </c>
      <c r="AO49" s="887" t="str">
        <f>IF(AO48="","",VLOOKUP(AO48,'【シフト記号表】参考様式10'!$D$6:$X$47,21,FALSE))</f>
        <v/>
      </c>
      <c r="AP49" s="862" t="str">
        <f>IF(AP48="","",VLOOKUP(AP48,'【シフト記号表】参考様式10'!$D$6:$X$47,21,FALSE))</f>
        <v/>
      </c>
      <c r="AQ49" s="872" t="str">
        <f>IF(AQ48="","",VLOOKUP(AQ48,'【シフト記号表】参考様式10'!$D$6:$X$47,21,FALSE))</f>
        <v/>
      </c>
      <c r="AR49" s="872" t="str">
        <f>IF(AR48="","",VLOOKUP(AR48,'【シフト記号表】参考様式10'!$D$6:$X$47,21,FALSE))</f>
        <v/>
      </c>
      <c r="AS49" s="872" t="str">
        <f>IF(AS48="","",VLOOKUP(AS48,'【シフト記号表】参考様式10'!$D$6:$X$47,21,FALSE))</f>
        <v/>
      </c>
      <c r="AT49" s="872" t="str">
        <f>IF(AT48="","",VLOOKUP(AT48,'【シフト記号表】参考様式10'!$D$6:$X$47,21,FALSE))</f>
        <v/>
      </c>
      <c r="AU49" s="872" t="str">
        <f>IF(AU48="","",VLOOKUP(AU48,'【シフト記号表】参考様式10'!$D$6:$X$47,21,FALSE))</f>
        <v/>
      </c>
      <c r="AV49" s="887" t="str">
        <f>IF(AV48="","",VLOOKUP(AV48,'【シフト記号表】参考様式10'!$D$6:$X$47,21,FALSE))</f>
        <v/>
      </c>
      <c r="AW49" s="862" t="str">
        <f>IF(AW48="","",VLOOKUP(AW48,'【シフト記号表】参考様式10'!$D$6:$X$47,21,FALSE))</f>
        <v/>
      </c>
      <c r="AX49" s="872" t="str">
        <f>IF(AX48="","",VLOOKUP(AX48,'【シフト記号表】参考様式10'!$D$6:$X$47,21,FALSE))</f>
        <v/>
      </c>
      <c r="AY49" s="872" t="str">
        <f>IF(AY48="","",VLOOKUP(AY48,'【シフト記号表】参考様式10'!$D$6:$X$47,21,FALSE))</f>
        <v/>
      </c>
      <c r="AZ49" s="934">
        <f>IF($BC$3="４週",SUM(U49:AV49),IF($BC$3="暦月",SUM(U49:AY49),""))</f>
        <v>0</v>
      </c>
      <c r="BA49" s="948"/>
      <c r="BB49" s="963">
        <f>IF($BC$3="４週",AZ49/4,IF($BC$3="暦月",(AZ49/($BC$8/7)),""))</f>
        <v>0</v>
      </c>
      <c r="BC49" s="948"/>
      <c r="BD49" s="979"/>
      <c r="BE49" s="983"/>
      <c r="BF49" s="983"/>
      <c r="BG49" s="983"/>
      <c r="BH49" s="989"/>
    </row>
    <row r="50" spans="2:60" ht="20.25" customHeight="1">
      <c r="B50" s="723"/>
      <c r="C50" s="740"/>
      <c r="D50" s="754"/>
      <c r="E50" s="762"/>
      <c r="F50" s="762"/>
      <c r="G50" s="770">
        <f>C48</f>
        <v>0</v>
      </c>
      <c r="H50" s="781"/>
      <c r="I50" s="790"/>
      <c r="J50" s="796"/>
      <c r="K50" s="796"/>
      <c r="L50" s="770"/>
      <c r="M50" s="802"/>
      <c r="N50" s="807"/>
      <c r="O50" s="812"/>
      <c r="P50" s="819" t="s">
        <v>40</v>
      </c>
      <c r="Q50" s="825"/>
      <c r="R50" s="825"/>
      <c r="S50" s="836"/>
      <c r="T50" s="850"/>
      <c r="U50" s="863" t="str">
        <f>IF(U48="","",VLOOKUP(U48,'【シフト記号表】参考様式10'!$D$6:$Z$47,23,FALSE))</f>
        <v/>
      </c>
      <c r="V50" s="873" t="str">
        <f>IF(V48="","",VLOOKUP(V48,'【シフト記号表】参考様式10'!$D$6:$Z$47,23,FALSE))</f>
        <v/>
      </c>
      <c r="W50" s="873" t="str">
        <f>IF(W48="","",VLOOKUP(W48,'【シフト記号表】参考様式10'!$D$6:$Z$47,23,FALSE))</f>
        <v/>
      </c>
      <c r="X50" s="873" t="str">
        <f>IF(X48="","",VLOOKUP(X48,'【シフト記号表】参考様式10'!$D$6:$Z$47,23,FALSE))</f>
        <v/>
      </c>
      <c r="Y50" s="873" t="str">
        <f>IF(Y48="","",VLOOKUP(Y48,'【シフト記号表】参考様式10'!$D$6:$Z$47,23,FALSE))</f>
        <v/>
      </c>
      <c r="Z50" s="873" t="str">
        <f>IF(Z48="","",VLOOKUP(Z48,'【シフト記号表】参考様式10'!$D$6:$Z$47,23,FALSE))</f>
        <v/>
      </c>
      <c r="AA50" s="888" t="str">
        <f>IF(AA48="","",VLOOKUP(AA48,'【シフト記号表】参考様式10'!$D$6:$Z$47,23,FALSE))</f>
        <v/>
      </c>
      <c r="AB50" s="863" t="str">
        <f>IF(AB48="","",VLOOKUP(AB48,'【シフト記号表】参考様式10'!$D$6:$Z$47,23,FALSE))</f>
        <v/>
      </c>
      <c r="AC50" s="873" t="str">
        <f>IF(AC48="","",VLOOKUP(AC48,'【シフト記号表】参考様式10'!$D$6:$Z$47,23,FALSE))</f>
        <v/>
      </c>
      <c r="AD50" s="873" t="str">
        <f>IF(AD48="","",VLOOKUP(AD48,'【シフト記号表】参考様式10'!$D$6:$Z$47,23,FALSE))</f>
        <v/>
      </c>
      <c r="AE50" s="873" t="str">
        <f>IF(AE48="","",VLOOKUP(AE48,'【シフト記号表】参考様式10'!$D$6:$Z$47,23,FALSE))</f>
        <v/>
      </c>
      <c r="AF50" s="873" t="str">
        <f>IF(AF48="","",VLOOKUP(AF48,'【シフト記号表】参考様式10'!$D$6:$Z$47,23,FALSE))</f>
        <v/>
      </c>
      <c r="AG50" s="873" t="str">
        <f>IF(AG48="","",VLOOKUP(AG48,'【シフト記号表】参考様式10'!$D$6:$Z$47,23,FALSE))</f>
        <v/>
      </c>
      <c r="AH50" s="888" t="str">
        <f>IF(AH48="","",VLOOKUP(AH48,'【シフト記号表】参考様式10'!$D$6:$Z$47,23,FALSE))</f>
        <v/>
      </c>
      <c r="AI50" s="863" t="str">
        <f>IF(AI48="","",VLOOKUP(AI48,'【シフト記号表】参考様式10'!$D$6:$Z$47,23,FALSE))</f>
        <v/>
      </c>
      <c r="AJ50" s="873" t="str">
        <f>IF(AJ48="","",VLOOKUP(AJ48,'【シフト記号表】参考様式10'!$D$6:$Z$47,23,FALSE))</f>
        <v/>
      </c>
      <c r="AK50" s="873" t="str">
        <f>IF(AK48="","",VLOOKUP(AK48,'【シフト記号表】参考様式10'!$D$6:$Z$47,23,FALSE))</f>
        <v/>
      </c>
      <c r="AL50" s="873" t="str">
        <f>IF(AL48="","",VLOOKUP(AL48,'【シフト記号表】参考様式10'!$D$6:$Z$47,23,FALSE))</f>
        <v/>
      </c>
      <c r="AM50" s="873" t="str">
        <f>IF(AM48="","",VLOOKUP(AM48,'【シフト記号表】参考様式10'!$D$6:$Z$47,23,FALSE))</f>
        <v/>
      </c>
      <c r="AN50" s="873" t="str">
        <f>IF(AN48="","",VLOOKUP(AN48,'【シフト記号表】参考様式10'!$D$6:$Z$47,23,FALSE))</f>
        <v/>
      </c>
      <c r="AO50" s="888" t="str">
        <f>IF(AO48="","",VLOOKUP(AO48,'【シフト記号表】参考様式10'!$D$6:$Z$47,23,FALSE))</f>
        <v/>
      </c>
      <c r="AP50" s="863" t="str">
        <f>IF(AP48="","",VLOOKUP(AP48,'【シフト記号表】参考様式10'!$D$6:$Z$47,23,FALSE))</f>
        <v/>
      </c>
      <c r="AQ50" s="873" t="str">
        <f>IF(AQ48="","",VLOOKUP(AQ48,'【シフト記号表】参考様式10'!$D$6:$Z$47,23,FALSE))</f>
        <v/>
      </c>
      <c r="AR50" s="873" t="str">
        <f>IF(AR48="","",VLOOKUP(AR48,'【シフト記号表】参考様式10'!$D$6:$Z$47,23,FALSE))</f>
        <v/>
      </c>
      <c r="AS50" s="873" t="str">
        <f>IF(AS48="","",VLOOKUP(AS48,'【シフト記号表】参考様式10'!$D$6:$Z$47,23,FALSE))</f>
        <v/>
      </c>
      <c r="AT50" s="873" t="str">
        <f>IF(AT48="","",VLOOKUP(AT48,'【シフト記号表】参考様式10'!$D$6:$Z$47,23,FALSE))</f>
        <v/>
      </c>
      <c r="AU50" s="873" t="str">
        <f>IF(AU48="","",VLOOKUP(AU48,'【シフト記号表】参考様式10'!$D$6:$Z$47,23,FALSE))</f>
        <v/>
      </c>
      <c r="AV50" s="888" t="str">
        <f>IF(AV48="","",VLOOKUP(AV48,'【シフト記号表】参考様式10'!$D$6:$Z$47,23,FALSE))</f>
        <v/>
      </c>
      <c r="AW50" s="863" t="str">
        <f>IF(AW48="","",VLOOKUP(AW48,'【シフト記号表】参考様式10'!$D$6:$Z$47,23,FALSE))</f>
        <v/>
      </c>
      <c r="AX50" s="873" t="str">
        <f>IF(AX48="","",VLOOKUP(AX48,'【シフト記号表】参考様式10'!$D$6:$Z$47,23,FALSE))</f>
        <v/>
      </c>
      <c r="AY50" s="873" t="str">
        <f>IF(AY48="","",VLOOKUP(AY48,'【シフト記号表】参考様式10'!$D$6:$Z$47,23,FALSE))</f>
        <v/>
      </c>
      <c r="AZ50" s="935">
        <f>IF($BC$3="４週",SUM(U50:AV50),IF($BC$3="暦月",SUM(U50:AY50),""))</f>
        <v>0</v>
      </c>
      <c r="BA50" s="949"/>
      <c r="BB50" s="964">
        <f>IF($BC$3="４週",AZ50/4,IF($BC$3="暦月",(AZ50/($BC$8/7)),""))</f>
        <v>0</v>
      </c>
      <c r="BC50" s="949"/>
      <c r="BD50" s="980"/>
      <c r="BE50" s="984"/>
      <c r="BF50" s="984"/>
      <c r="BG50" s="984"/>
      <c r="BH50" s="990"/>
    </row>
    <row r="51" spans="2:60" ht="20.25" customHeight="1">
      <c r="B51" s="724"/>
      <c r="C51" s="741"/>
      <c r="D51" s="755"/>
      <c r="E51" s="763"/>
      <c r="F51" s="761"/>
      <c r="G51" s="769"/>
      <c r="H51" s="783"/>
      <c r="I51" s="791"/>
      <c r="J51" s="797"/>
      <c r="K51" s="797"/>
      <c r="L51" s="771"/>
      <c r="M51" s="803"/>
      <c r="N51" s="808"/>
      <c r="O51" s="813"/>
      <c r="P51" s="537" t="s">
        <v>715</v>
      </c>
      <c r="Q51" s="474"/>
      <c r="R51" s="474"/>
      <c r="S51" s="834"/>
      <c r="T51" s="849"/>
      <c r="U51" s="864"/>
      <c r="V51" s="874"/>
      <c r="W51" s="874"/>
      <c r="X51" s="874"/>
      <c r="Y51" s="874"/>
      <c r="Z51" s="874"/>
      <c r="AA51" s="889"/>
      <c r="AB51" s="864"/>
      <c r="AC51" s="874"/>
      <c r="AD51" s="874"/>
      <c r="AE51" s="874"/>
      <c r="AF51" s="874"/>
      <c r="AG51" s="874"/>
      <c r="AH51" s="889"/>
      <c r="AI51" s="864"/>
      <c r="AJ51" s="874"/>
      <c r="AK51" s="874"/>
      <c r="AL51" s="874"/>
      <c r="AM51" s="874"/>
      <c r="AN51" s="874"/>
      <c r="AO51" s="889"/>
      <c r="AP51" s="864"/>
      <c r="AQ51" s="874"/>
      <c r="AR51" s="874"/>
      <c r="AS51" s="874"/>
      <c r="AT51" s="874"/>
      <c r="AU51" s="874"/>
      <c r="AV51" s="889"/>
      <c r="AW51" s="864"/>
      <c r="AX51" s="874"/>
      <c r="AY51" s="874"/>
      <c r="AZ51" s="936"/>
      <c r="BA51" s="950"/>
      <c r="BB51" s="965"/>
      <c r="BC51" s="950"/>
      <c r="BD51" s="981"/>
      <c r="BE51" s="985"/>
      <c r="BF51" s="985"/>
      <c r="BG51" s="985"/>
      <c r="BH51" s="991"/>
    </row>
    <row r="52" spans="2:60" ht="20.25" customHeight="1">
      <c r="B52" s="722">
        <f>B49+1</f>
        <v>11</v>
      </c>
      <c r="C52" s="739"/>
      <c r="D52" s="753"/>
      <c r="E52" s="761"/>
      <c r="F52" s="761">
        <f>C51</f>
        <v>0</v>
      </c>
      <c r="G52" s="769"/>
      <c r="H52" s="780"/>
      <c r="I52" s="789"/>
      <c r="J52" s="795"/>
      <c r="K52" s="795"/>
      <c r="L52" s="769"/>
      <c r="M52" s="801"/>
      <c r="N52" s="806"/>
      <c r="O52" s="811"/>
      <c r="P52" s="817" t="s">
        <v>716</v>
      </c>
      <c r="Q52" s="823"/>
      <c r="R52" s="823"/>
      <c r="S52" s="831"/>
      <c r="T52" s="844"/>
      <c r="U52" s="862" t="str">
        <f>IF(U51="","",VLOOKUP(U51,'【シフト記号表】参考様式10'!$D$6:$X$47,21,FALSE))</f>
        <v/>
      </c>
      <c r="V52" s="872" t="str">
        <f>IF(V51="","",VLOOKUP(V51,'【シフト記号表】参考様式10'!$D$6:$X$47,21,FALSE))</f>
        <v/>
      </c>
      <c r="W52" s="872" t="str">
        <f>IF(W51="","",VLOOKUP(W51,'【シフト記号表】参考様式10'!$D$6:$X$47,21,FALSE))</f>
        <v/>
      </c>
      <c r="X52" s="872" t="str">
        <f>IF(X51="","",VLOOKUP(X51,'【シフト記号表】参考様式10'!$D$6:$X$47,21,FALSE))</f>
        <v/>
      </c>
      <c r="Y52" s="872" t="str">
        <f>IF(Y51="","",VLOOKUP(Y51,'【シフト記号表】参考様式10'!$D$6:$X$47,21,FALSE))</f>
        <v/>
      </c>
      <c r="Z52" s="872" t="str">
        <f>IF(Z51="","",VLOOKUP(Z51,'【シフト記号表】参考様式10'!$D$6:$X$47,21,FALSE))</f>
        <v/>
      </c>
      <c r="AA52" s="887" t="str">
        <f>IF(AA51="","",VLOOKUP(AA51,'【シフト記号表】参考様式10'!$D$6:$X$47,21,FALSE))</f>
        <v/>
      </c>
      <c r="AB52" s="862" t="str">
        <f>IF(AB51="","",VLOOKUP(AB51,'【シフト記号表】参考様式10'!$D$6:$X$47,21,FALSE))</f>
        <v/>
      </c>
      <c r="AC52" s="872" t="str">
        <f>IF(AC51="","",VLOOKUP(AC51,'【シフト記号表】参考様式10'!$D$6:$X$47,21,FALSE))</f>
        <v/>
      </c>
      <c r="AD52" s="872" t="str">
        <f>IF(AD51="","",VLOOKUP(AD51,'【シフト記号表】参考様式10'!$D$6:$X$47,21,FALSE))</f>
        <v/>
      </c>
      <c r="AE52" s="872" t="str">
        <f>IF(AE51="","",VLOOKUP(AE51,'【シフト記号表】参考様式10'!$D$6:$X$47,21,FALSE))</f>
        <v/>
      </c>
      <c r="AF52" s="872" t="str">
        <f>IF(AF51="","",VLOOKUP(AF51,'【シフト記号表】参考様式10'!$D$6:$X$47,21,FALSE))</f>
        <v/>
      </c>
      <c r="AG52" s="872" t="str">
        <f>IF(AG51="","",VLOOKUP(AG51,'【シフト記号表】参考様式10'!$D$6:$X$47,21,FALSE))</f>
        <v/>
      </c>
      <c r="AH52" s="887" t="str">
        <f>IF(AH51="","",VLOOKUP(AH51,'【シフト記号表】参考様式10'!$D$6:$X$47,21,FALSE))</f>
        <v/>
      </c>
      <c r="AI52" s="862" t="str">
        <f>IF(AI51="","",VLOOKUP(AI51,'【シフト記号表】参考様式10'!$D$6:$X$47,21,FALSE))</f>
        <v/>
      </c>
      <c r="AJ52" s="872" t="str">
        <f>IF(AJ51="","",VLOOKUP(AJ51,'【シフト記号表】参考様式10'!$D$6:$X$47,21,FALSE))</f>
        <v/>
      </c>
      <c r="AK52" s="872" t="str">
        <f>IF(AK51="","",VLOOKUP(AK51,'【シフト記号表】参考様式10'!$D$6:$X$47,21,FALSE))</f>
        <v/>
      </c>
      <c r="AL52" s="872" t="str">
        <f>IF(AL51="","",VLOOKUP(AL51,'【シフト記号表】参考様式10'!$D$6:$X$47,21,FALSE))</f>
        <v/>
      </c>
      <c r="AM52" s="872" t="str">
        <f>IF(AM51="","",VLOOKUP(AM51,'【シフト記号表】参考様式10'!$D$6:$X$47,21,FALSE))</f>
        <v/>
      </c>
      <c r="AN52" s="872" t="str">
        <f>IF(AN51="","",VLOOKUP(AN51,'【シフト記号表】参考様式10'!$D$6:$X$47,21,FALSE))</f>
        <v/>
      </c>
      <c r="AO52" s="887" t="str">
        <f>IF(AO51="","",VLOOKUP(AO51,'【シフト記号表】参考様式10'!$D$6:$X$47,21,FALSE))</f>
        <v/>
      </c>
      <c r="AP52" s="862" t="str">
        <f>IF(AP51="","",VLOOKUP(AP51,'【シフト記号表】参考様式10'!$D$6:$X$47,21,FALSE))</f>
        <v/>
      </c>
      <c r="AQ52" s="872" t="str">
        <f>IF(AQ51="","",VLOOKUP(AQ51,'【シフト記号表】参考様式10'!$D$6:$X$47,21,FALSE))</f>
        <v/>
      </c>
      <c r="AR52" s="872" t="str">
        <f>IF(AR51="","",VLOOKUP(AR51,'【シフト記号表】参考様式10'!$D$6:$X$47,21,FALSE))</f>
        <v/>
      </c>
      <c r="AS52" s="872" t="str">
        <f>IF(AS51="","",VLOOKUP(AS51,'【シフト記号表】参考様式10'!$D$6:$X$47,21,FALSE))</f>
        <v/>
      </c>
      <c r="AT52" s="872" t="str">
        <f>IF(AT51="","",VLOOKUP(AT51,'【シフト記号表】参考様式10'!$D$6:$X$47,21,FALSE))</f>
        <v/>
      </c>
      <c r="AU52" s="872" t="str">
        <f>IF(AU51="","",VLOOKUP(AU51,'【シフト記号表】参考様式10'!$D$6:$X$47,21,FALSE))</f>
        <v/>
      </c>
      <c r="AV52" s="887" t="str">
        <f>IF(AV51="","",VLOOKUP(AV51,'【シフト記号表】参考様式10'!$D$6:$X$47,21,FALSE))</f>
        <v/>
      </c>
      <c r="AW52" s="862" t="str">
        <f>IF(AW51="","",VLOOKUP(AW51,'【シフト記号表】参考様式10'!$D$6:$X$47,21,FALSE))</f>
        <v/>
      </c>
      <c r="AX52" s="872" t="str">
        <f>IF(AX51="","",VLOOKUP(AX51,'【シフト記号表】参考様式10'!$D$6:$X$47,21,FALSE))</f>
        <v/>
      </c>
      <c r="AY52" s="872" t="str">
        <f>IF(AY51="","",VLOOKUP(AY51,'【シフト記号表】参考様式10'!$D$6:$X$47,21,FALSE))</f>
        <v/>
      </c>
      <c r="AZ52" s="934">
        <f>IF($BC$3="４週",SUM(U52:AV52),IF($BC$3="暦月",SUM(U52:AY52),""))</f>
        <v>0</v>
      </c>
      <c r="BA52" s="948"/>
      <c r="BB52" s="963">
        <f>IF($BC$3="４週",AZ52/4,IF($BC$3="暦月",(AZ52/($BC$8/7)),""))</f>
        <v>0</v>
      </c>
      <c r="BC52" s="948"/>
      <c r="BD52" s="979"/>
      <c r="BE52" s="983"/>
      <c r="BF52" s="983"/>
      <c r="BG52" s="983"/>
      <c r="BH52" s="989"/>
    </row>
    <row r="53" spans="2:60" ht="20.25" customHeight="1">
      <c r="B53" s="723"/>
      <c r="C53" s="740"/>
      <c r="D53" s="754"/>
      <c r="E53" s="762"/>
      <c r="F53" s="762"/>
      <c r="G53" s="770">
        <f>C51</f>
        <v>0</v>
      </c>
      <c r="H53" s="781"/>
      <c r="I53" s="790"/>
      <c r="J53" s="796"/>
      <c r="K53" s="796"/>
      <c r="L53" s="770"/>
      <c r="M53" s="802"/>
      <c r="N53" s="807"/>
      <c r="O53" s="812"/>
      <c r="P53" s="819" t="s">
        <v>40</v>
      </c>
      <c r="Q53" s="825"/>
      <c r="R53" s="825"/>
      <c r="S53" s="836"/>
      <c r="T53" s="850"/>
      <c r="U53" s="863" t="str">
        <f>IF(U51="","",VLOOKUP(U51,'【シフト記号表】参考様式10'!$D$6:$Z$47,23,FALSE))</f>
        <v/>
      </c>
      <c r="V53" s="873" t="str">
        <f>IF(V51="","",VLOOKUP(V51,'【シフト記号表】参考様式10'!$D$6:$Z$47,23,FALSE))</f>
        <v/>
      </c>
      <c r="W53" s="873" t="str">
        <f>IF(W51="","",VLOOKUP(W51,'【シフト記号表】参考様式10'!$D$6:$Z$47,23,FALSE))</f>
        <v/>
      </c>
      <c r="X53" s="873" t="str">
        <f>IF(X51="","",VLOOKUP(X51,'【シフト記号表】参考様式10'!$D$6:$Z$47,23,FALSE))</f>
        <v/>
      </c>
      <c r="Y53" s="873" t="str">
        <f>IF(Y51="","",VLOOKUP(Y51,'【シフト記号表】参考様式10'!$D$6:$Z$47,23,FALSE))</f>
        <v/>
      </c>
      <c r="Z53" s="873" t="str">
        <f>IF(Z51="","",VLOOKUP(Z51,'【シフト記号表】参考様式10'!$D$6:$Z$47,23,FALSE))</f>
        <v/>
      </c>
      <c r="AA53" s="888" t="str">
        <f>IF(AA51="","",VLOOKUP(AA51,'【シフト記号表】参考様式10'!$D$6:$Z$47,23,FALSE))</f>
        <v/>
      </c>
      <c r="AB53" s="863" t="str">
        <f>IF(AB51="","",VLOOKUP(AB51,'【シフト記号表】参考様式10'!$D$6:$Z$47,23,FALSE))</f>
        <v/>
      </c>
      <c r="AC53" s="873" t="str">
        <f>IF(AC51="","",VLOOKUP(AC51,'【シフト記号表】参考様式10'!$D$6:$Z$47,23,FALSE))</f>
        <v/>
      </c>
      <c r="AD53" s="873" t="str">
        <f>IF(AD51="","",VLOOKUP(AD51,'【シフト記号表】参考様式10'!$D$6:$Z$47,23,FALSE))</f>
        <v/>
      </c>
      <c r="AE53" s="873" t="str">
        <f>IF(AE51="","",VLOOKUP(AE51,'【シフト記号表】参考様式10'!$D$6:$Z$47,23,FALSE))</f>
        <v/>
      </c>
      <c r="AF53" s="873" t="str">
        <f>IF(AF51="","",VLOOKUP(AF51,'【シフト記号表】参考様式10'!$D$6:$Z$47,23,FALSE))</f>
        <v/>
      </c>
      <c r="AG53" s="873" t="str">
        <f>IF(AG51="","",VLOOKUP(AG51,'【シフト記号表】参考様式10'!$D$6:$Z$47,23,FALSE))</f>
        <v/>
      </c>
      <c r="AH53" s="888" t="str">
        <f>IF(AH51="","",VLOOKUP(AH51,'【シフト記号表】参考様式10'!$D$6:$Z$47,23,FALSE))</f>
        <v/>
      </c>
      <c r="AI53" s="863" t="str">
        <f>IF(AI51="","",VLOOKUP(AI51,'【シフト記号表】参考様式10'!$D$6:$Z$47,23,FALSE))</f>
        <v/>
      </c>
      <c r="AJ53" s="873" t="str">
        <f>IF(AJ51="","",VLOOKUP(AJ51,'【シフト記号表】参考様式10'!$D$6:$Z$47,23,FALSE))</f>
        <v/>
      </c>
      <c r="AK53" s="873" t="str">
        <f>IF(AK51="","",VLOOKUP(AK51,'【シフト記号表】参考様式10'!$D$6:$Z$47,23,FALSE))</f>
        <v/>
      </c>
      <c r="AL53" s="873" t="str">
        <f>IF(AL51="","",VLOOKUP(AL51,'【シフト記号表】参考様式10'!$D$6:$Z$47,23,FALSE))</f>
        <v/>
      </c>
      <c r="AM53" s="873" t="str">
        <f>IF(AM51="","",VLOOKUP(AM51,'【シフト記号表】参考様式10'!$D$6:$Z$47,23,FALSE))</f>
        <v/>
      </c>
      <c r="AN53" s="873" t="str">
        <f>IF(AN51="","",VLOOKUP(AN51,'【シフト記号表】参考様式10'!$D$6:$Z$47,23,FALSE))</f>
        <v/>
      </c>
      <c r="AO53" s="888" t="str">
        <f>IF(AO51="","",VLOOKUP(AO51,'【シフト記号表】参考様式10'!$D$6:$Z$47,23,FALSE))</f>
        <v/>
      </c>
      <c r="AP53" s="863" t="str">
        <f>IF(AP51="","",VLOOKUP(AP51,'【シフト記号表】参考様式10'!$D$6:$Z$47,23,FALSE))</f>
        <v/>
      </c>
      <c r="AQ53" s="873" t="str">
        <f>IF(AQ51="","",VLOOKUP(AQ51,'【シフト記号表】参考様式10'!$D$6:$Z$47,23,FALSE))</f>
        <v/>
      </c>
      <c r="AR53" s="873" t="str">
        <f>IF(AR51="","",VLOOKUP(AR51,'【シフト記号表】参考様式10'!$D$6:$Z$47,23,FALSE))</f>
        <v/>
      </c>
      <c r="AS53" s="873" t="str">
        <f>IF(AS51="","",VLOOKUP(AS51,'【シフト記号表】参考様式10'!$D$6:$Z$47,23,FALSE))</f>
        <v/>
      </c>
      <c r="AT53" s="873" t="str">
        <f>IF(AT51="","",VLOOKUP(AT51,'【シフト記号表】参考様式10'!$D$6:$Z$47,23,FALSE))</f>
        <v/>
      </c>
      <c r="AU53" s="873" t="str">
        <f>IF(AU51="","",VLOOKUP(AU51,'【シフト記号表】参考様式10'!$D$6:$Z$47,23,FALSE))</f>
        <v/>
      </c>
      <c r="AV53" s="888" t="str">
        <f>IF(AV51="","",VLOOKUP(AV51,'【シフト記号表】参考様式10'!$D$6:$Z$47,23,FALSE))</f>
        <v/>
      </c>
      <c r="AW53" s="863" t="str">
        <f>IF(AW51="","",VLOOKUP(AW51,'【シフト記号表】参考様式10'!$D$6:$Z$47,23,FALSE))</f>
        <v/>
      </c>
      <c r="AX53" s="873" t="str">
        <f>IF(AX51="","",VLOOKUP(AX51,'【シフト記号表】参考様式10'!$D$6:$Z$47,23,FALSE))</f>
        <v/>
      </c>
      <c r="AY53" s="873" t="str">
        <f>IF(AY51="","",VLOOKUP(AY51,'【シフト記号表】参考様式10'!$D$6:$Z$47,23,FALSE))</f>
        <v/>
      </c>
      <c r="AZ53" s="935">
        <f>IF($BC$3="４週",SUM(U53:AV53),IF($BC$3="暦月",SUM(U53:AY53),""))</f>
        <v>0</v>
      </c>
      <c r="BA53" s="949"/>
      <c r="BB53" s="964">
        <f>IF($BC$3="４週",AZ53/4,IF($BC$3="暦月",(AZ53/($BC$8/7)),""))</f>
        <v>0</v>
      </c>
      <c r="BC53" s="949"/>
      <c r="BD53" s="980"/>
      <c r="BE53" s="984"/>
      <c r="BF53" s="984"/>
      <c r="BG53" s="984"/>
      <c r="BH53" s="990"/>
    </row>
    <row r="54" spans="2:60" ht="20.25" customHeight="1">
      <c r="B54" s="724"/>
      <c r="C54" s="741"/>
      <c r="D54" s="755"/>
      <c r="E54" s="763"/>
      <c r="F54" s="761"/>
      <c r="G54" s="769"/>
      <c r="H54" s="783"/>
      <c r="I54" s="791"/>
      <c r="J54" s="797"/>
      <c r="K54" s="797"/>
      <c r="L54" s="771"/>
      <c r="M54" s="803"/>
      <c r="N54" s="808"/>
      <c r="O54" s="813"/>
      <c r="P54" s="537" t="s">
        <v>715</v>
      </c>
      <c r="Q54" s="474"/>
      <c r="R54" s="474"/>
      <c r="S54" s="834"/>
      <c r="T54" s="849"/>
      <c r="U54" s="864"/>
      <c r="V54" s="874"/>
      <c r="W54" s="874"/>
      <c r="X54" s="874"/>
      <c r="Y54" s="874"/>
      <c r="Z54" s="874"/>
      <c r="AA54" s="889"/>
      <c r="AB54" s="864"/>
      <c r="AC54" s="874"/>
      <c r="AD54" s="874"/>
      <c r="AE54" s="874"/>
      <c r="AF54" s="874"/>
      <c r="AG54" s="874"/>
      <c r="AH54" s="889"/>
      <c r="AI54" s="864"/>
      <c r="AJ54" s="874"/>
      <c r="AK54" s="874"/>
      <c r="AL54" s="874"/>
      <c r="AM54" s="874"/>
      <c r="AN54" s="874"/>
      <c r="AO54" s="889"/>
      <c r="AP54" s="864"/>
      <c r="AQ54" s="874"/>
      <c r="AR54" s="874"/>
      <c r="AS54" s="874"/>
      <c r="AT54" s="874"/>
      <c r="AU54" s="874"/>
      <c r="AV54" s="889"/>
      <c r="AW54" s="864"/>
      <c r="AX54" s="874"/>
      <c r="AY54" s="874"/>
      <c r="AZ54" s="936"/>
      <c r="BA54" s="950"/>
      <c r="BB54" s="965"/>
      <c r="BC54" s="950"/>
      <c r="BD54" s="981"/>
      <c r="BE54" s="985"/>
      <c r="BF54" s="985"/>
      <c r="BG54" s="985"/>
      <c r="BH54" s="991"/>
    </row>
    <row r="55" spans="2:60" ht="20.25" customHeight="1">
      <c r="B55" s="722">
        <f>B52+1</f>
        <v>12</v>
      </c>
      <c r="C55" s="739"/>
      <c r="D55" s="753"/>
      <c r="E55" s="761"/>
      <c r="F55" s="761">
        <f>C54</f>
        <v>0</v>
      </c>
      <c r="G55" s="769"/>
      <c r="H55" s="780"/>
      <c r="I55" s="789"/>
      <c r="J55" s="795"/>
      <c r="K55" s="795"/>
      <c r="L55" s="769"/>
      <c r="M55" s="801"/>
      <c r="N55" s="806"/>
      <c r="O55" s="811"/>
      <c r="P55" s="817" t="s">
        <v>716</v>
      </c>
      <c r="Q55" s="823"/>
      <c r="R55" s="823"/>
      <c r="S55" s="831"/>
      <c r="T55" s="844"/>
      <c r="U55" s="862" t="str">
        <f>IF(U54="","",VLOOKUP(U54,'【シフト記号表】参考様式10'!$D$6:$X$47,21,FALSE))</f>
        <v/>
      </c>
      <c r="V55" s="872" t="str">
        <f>IF(V54="","",VLOOKUP(V54,'【シフト記号表】参考様式10'!$D$6:$X$47,21,FALSE))</f>
        <v/>
      </c>
      <c r="W55" s="872" t="str">
        <f>IF(W54="","",VLOOKUP(W54,'【シフト記号表】参考様式10'!$D$6:$X$47,21,FALSE))</f>
        <v/>
      </c>
      <c r="X55" s="872" t="str">
        <f>IF(X54="","",VLOOKUP(X54,'【シフト記号表】参考様式10'!$D$6:$X$47,21,FALSE))</f>
        <v/>
      </c>
      <c r="Y55" s="872" t="str">
        <f>IF(Y54="","",VLOOKUP(Y54,'【シフト記号表】参考様式10'!$D$6:$X$47,21,FALSE))</f>
        <v/>
      </c>
      <c r="Z55" s="872" t="str">
        <f>IF(Z54="","",VLOOKUP(Z54,'【シフト記号表】参考様式10'!$D$6:$X$47,21,FALSE))</f>
        <v/>
      </c>
      <c r="AA55" s="887" t="str">
        <f>IF(AA54="","",VLOOKUP(AA54,'【シフト記号表】参考様式10'!$D$6:$X$47,21,FALSE))</f>
        <v/>
      </c>
      <c r="AB55" s="862" t="str">
        <f>IF(AB54="","",VLOOKUP(AB54,'【シフト記号表】参考様式10'!$D$6:$X$47,21,FALSE))</f>
        <v/>
      </c>
      <c r="AC55" s="872" t="str">
        <f>IF(AC54="","",VLOOKUP(AC54,'【シフト記号表】参考様式10'!$D$6:$X$47,21,FALSE))</f>
        <v/>
      </c>
      <c r="AD55" s="872" t="str">
        <f>IF(AD54="","",VLOOKUP(AD54,'【シフト記号表】参考様式10'!$D$6:$X$47,21,FALSE))</f>
        <v/>
      </c>
      <c r="AE55" s="872" t="str">
        <f>IF(AE54="","",VLOOKUP(AE54,'【シフト記号表】参考様式10'!$D$6:$X$47,21,FALSE))</f>
        <v/>
      </c>
      <c r="AF55" s="872" t="str">
        <f>IF(AF54="","",VLOOKUP(AF54,'【シフト記号表】参考様式10'!$D$6:$X$47,21,FALSE))</f>
        <v/>
      </c>
      <c r="AG55" s="872" t="str">
        <f>IF(AG54="","",VLOOKUP(AG54,'【シフト記号表】参考様式10'!$D$6:$X$47,21,FALSE))</f>
        <v/>
      </c>
      <c r="AH55" s="887" t="str">
        <f>IF(AH54="","",VLOOKUP(AH54,'【シフト記号表】参考様式10'!$D$6:$X$47,21,FALSE))</f>
        <v/>
      </c>
      <c r="AI55" s="862" t="str">
        <f>IF(AI54="","",VLOOKUP(AI54,'【シフト記号表】参考様式10'!$D$6:$X$47,21,FALSE))</f>
        <v/>
      </c>
      <c r="AJ55" s="872" t="str">
        <f>IF(AJ54="","",VLOOKUP(AJ54,'【シフト記号表】参考様式10'!$D$6:$X$47,21,FALSE))</f>
        <v/>
      </c>
      <c r="AK55" s="872" t="str">
        <f>IF(AK54="","",VLOOKUP(AK54,'【シフト記号表】参考様式10'!$D$6:$X$47,21,FALSE))</f>
        <v/>
      </c>
      <c r="AL55" s="872" t="str">
        <f>IF(AL54="","",VLOOKUP(AL54,'【シフト記号表】参考様式10'!$D$6:$X$47,21,FALSE))</f>
        <v/>
      </c>
      <c r="AM55" s="872" t="str">
        <f>IF(AM54="","",VLOOKUP(AM54,'【シフト記号表】参考様式10'!$D$6:$X$47,21,FALSE))</f>
        <v/>
      </c>
      <c r="AN55" s="872" t="str">
        <f>IF(AN54="","",VLOOKUP(AN54,'【シフト記号表】参考様式10'!$D$6:$X$47,21,FALSE))</f>
        <v/>
      </c>
      <c r="AO55" s="887" t="str">
        <f>IF(AO54="","",VLOOKUP(AO54,'【シフト記号表】参考様式10'!$D$6:$X$47,21,FALSE))</f>
        <v/>
      </c>
      <c r="AP55" s="862" t="str">
        <f>IF(AP54="","",VLOOKUP(AP54,'【シフト記号表】参考様式10'!$D$6:$X$47,21,FALSE))</f>
        <v/>
      </c>
      <c r="AQ55" s="872" t="str">
        <f>IF(AQ54="","",VLOOKUP(AQ54,'【シフト記号表】参考様式10'!$D$6:$X$47,21,FALSE))</f>
        <v/>
      </c>
      <c r="AR55" s="872" t="str">
        <f>IF(AR54="","",VLOOKUP(AR54,'【シフト記号表】参考様式10'!$D$6:$X$47,21,FALSE))</f>
        <v/>
      </c>
      <c r="AS55" s="872" t="str">
        <f>IF(AS54="","",VLOOKUP(AS54,'【シフト記号表】参考様式10'!$D$6:$X$47,21,FALSE))</f>
        <v/>
      </c>
      <c r="AT55" s="872" t="str">
        <f>IF(AT54="","",VLOOKUP(AT54,'【シフト記号表】参考様式10'!$D$6:$X$47,21,FALSE))</f>
        <v/>
      </c>
      <c r="AU55" s="872" t="str">
        <f>IF(AU54="","",VLOOKUP(AU54,'【シフト記号表】参考様式10'!$D$6:$X$47,21,FALSE))</f>
        <v/>
      </c>
      <c r="AV55" s="887" t="str">
        <f>IF(AV54="","",VLOOKUP(AV54,'【シフト記号表】参考様式10'!$D$6:$X$47,21,FALSE))</f>
        <v/>
      </c>
      <c r="AW55" s="862" t="str">
        <f>IF(AW54="","",VLOOKUP(AW54,'【シフト記号表】参考様式10'!$D$6:$X$47,21,FALSE))</f>
        <v/>
      </c>
      <c r="AX55" s="872" t="str">
        <f>IF(AX54="","",VLOOKUP(AX54,'【シフト記号表】参考様式10'!$D$6:$X$47,21,FALSE))</f>
        <v/>
      </c>
      <c r="AY55" s="872" t="str">
        <f>IF(AY54="","",VLOOKUP(AY54,'【シフト記号表】参考様式10'!$D$6:$X$47,21,FALSE))</f>
        <v/>
      </c>
      <c r="AZ55" s="934">
        <f>IF($BC$3="４週",SUM(U55:AV55),IF($BC$3="暦月",SUM(U55:AY55),""))</f>
        <v>0</v>
      </c>
      <c r="BA55" s="948"/>
      <c r="BB55" s="963">
        <f>IF($BC$3="４週",AZ55/4,IF($BC$3="暦月",(AZ55/($BC$8/7)),""))</f>
        <v>0</v>
      </c>
      <c r="BC55" s="948"/>
      <c r="BD55" s="979"/>
      <c r="BE55" s="983"/>
      <c r="BF55" s="983"/>
      <c r="BG55" s="983"/>
      <c r="BH55" s="989"/>
    </row>
    <row r="56" spans="2:60" ht="20.25" customHeight="1">
      <c r="B56" s="723"/>
      <c r="C56" s="740"/>
      <c r="D56" s="754"/>
      <c r="E56" s="762"/>
      <c r="F56" s="762"/>
      <c r="G56" s="770">
        <f>C54</f>
        <v>0</v>
      </c>
      <c r="H56" s="781"/>
      <c r="I56" s="790"/>
      <c r="J56" s="796"/>
      <c r="K56" s="796"/>
      <c r="L56" s="770"/>
      <c r="M56" s="802"/>
      <c r="N56" s="807"/>
      <c r="O56" s="812"/>
      <c r="P56" s="819" t="s">
        <v>40</v>
      </c>
      <c r="Q56" s="825"/>
      <c r="R56" s="825"/>
      <c r="S56" s="836"/>
      <c r="T56" s="850"/>
      <c r="U56" s="863" t="str">
        <f>IF(U54="","",VLOOKUP(U54,'【シフト記号表】参考様式10'!$D$6:$Z$47,23,FALSE))</f>
        <v/>
      </c>
      <c r="V56" s="873" t="str">
        <f>IF(V54="","",VLOOKUP(V54,'【シフト記号表】参考様式10'!$D$6:$Z$47,23,FALSE))</f>
        <v/>
      </c>
      <c r="W56" s="873" t="str">
        <f>IF(W54="","",VLOOKUP(W54,'【シフト記号表】参考様式10'!$D$6:$Z$47,23,FALSE))</f>
        <v/>
      </c>
      <c r="X56" s="873" t="str">
        <f>IF(X54="","",VLOOKUP(X54,'【シフト記号表】参考様式10'!$D$6:$Z$47,23,FALSE))</f>
        <v/>
      </c>
      <c r="Y56" s="873" t="str">
        <f>IF(Y54="","",VLOOKUP(Y54,'【シフト記号表】参考様式10'!$D$6:$Z$47,23,FALSE))</f>
        <v/>
      </c>
      <c r="Z56" s="873" t="str">
        <f>IF(Z54="","",VLOOKUP(Z54,'【シフト記号表】参考様式10'!$D$6:$Z$47,23,FALSE))</f>
        <v/>
      </c>
      <c r="AA56" s="888" t="str">
        <f>IF(AA54="","",VLOOKUP(AA54,'【シフト記号表】参考様式10'!$D$6:$Z$47,23,FALSE))</f>
        <v/>
      </c>
      <c r="AB56" s="863" t="str">
        <f>IF(AB54="","",VLOOKUP(AB54,'【シフト記号表】参考様式10'!$D$6:$Z$47,23,FALSE))</f>
        <v/>
      </c>
      <c r="AC56" s="873" t="str">
        <f>IF(AC54="","",VLOOKUP(AC54,'【シフト記号表】参考様式10'!$D$6:$Z$47,23,FALSE))</f>
        <v/>
      </c>
      <c r="AD56" s="873" t="str">
        <f>IF(AD54="","",VLOOKUP(AD54,'【シフト記号表】参考様式10'!$D$6:$Z$47,23,FALSE))</f>
        <v/>
      </c>
      <c r="AE56" s="873" t="str">
        <f>IF(AE54="","",VLOOKUP(AE54,'【シフト記号表】参考様式10'!$D$6:$Z$47,23,FALSE))</f>
        <v/>
      </c>
      <c r="AF56" s="873" t="str">
        <f>IF(AF54="","",VLOOKUP(AF54,'【シフト記号表】参考様式10'!$D$6:$Z$47,23,FALSE))</f>
        <v/>
      </c>
      <c r="AG56" s="873" t="str">
        <f>IF(AG54="","",VLOOKUP(AG54,'【シフト記号表】参考様式10'!$D$6:$Z$47,23,FALSE))</f>
        <v/>
      </c>
      <c r="AH56" s="888" t="str">
        <f>IF(AH54="","",VLOOKUP(AH54,'【シフト記号表】参考様式10'!$D$6:$Z$47,23,FALSE))</f>
        <v/>
      </c>
      <c r="AI56" s="863" t="str">
        <f>IF(AI54="","",VLOOKUP(AI54,'【シフト記号表】参考様式10'!$D$6:$Z$47,23,FALSE))</f>
        <v/>
      </c>
      <c r="AJ56" s="873" t="str">
        <f>IF(AJ54="","",VLOOKUP(AJ54,'【シフト記号表】参考様式10'!$D$6:$Z$47,23,FALSE))</f>
        <v/>
      </c>
      <c r="AK56" s="873" t="str">
        <f>IF(AK54="","",VLOOKUP(AK54,'【シフト記号表】参考様式10'!$D$6:$Z$47,23,FALSE))</f>
        <v/>
      </c>
      <c r="AL56" s="873" t="str">
        <f>IF(AL54="","",VLOOKUP(AL54,'【シフト記号表】参考様式10'!$D$6:$Z$47,23,FALSE))</f>
        <v/>
      </c>
      <c r="AM56" s="873" t="str">
        <f>IF(AM54="","",VLOOKUP(AM54,'【シフト記号表】参考様式10'!$D$6:$Z$47,23,FALSE))</f>
        <v/>
      </c>
      <c r="AN56" s="873" t="str">
        <f>IF(AN54="","",VLOOKUP(AN54,'【シフト記号表】参考様式10'!$D$6:$Z$47,23,FALSE))</f>
        <v/>
      </c>
      <c r="AO56" s="888" t="str">
        <f>IF(AO54="","",VLOOKUP(AO54,'【シフト記号表】参考様式10'!$D$6:$Z$47,23,FALSE))</f>
        <v/>
      </c>
      <c r="AP56" s="863" t="str">
        <f>IF(AP54="","",VLOOKUP(AP54,'【シフト記号表】参考様式10'!$D$6:$Z$47,23,FALSE))</f>
        <v/>
      </c>
      <c r="AQ56" s="873" t="str">
        <f>IF(AQ54="","",VLOOKUP(AQ54,'【シフト記号表】参考様式10'!$D$6:$Z$47,23,FALSE))</f>
        <v/>
      </c>
      <c r="AR56" s="873" t="str">
        <f>IF(AR54="","",VLOOKUP(AR54,'【シフト記号表】参考様式10'!$D$6:$Z$47,23,FALSE))</f>
        <v/>
      </c>
      <c r="AS56" s="873" t="str">
        <f>IF(AS54="","",VLOOKUP(AS54,'【シフト記号表】参考様式10'!$D$6:$Z$47,23,FALSE))</f>
        <v/>
      </c>
      <c r="AT56" s="873" t="str">
        <f>IF(AT54="","",VLOOKUP(AT54,'【シフト記号表】参考様式10'!$D$6:$Z$47,23,FALSE))</f>
        <v/>
      </c>
      <c r="AU56" s="873" t="str">
        <f>IF(AU54="","",VLOOKUP(AU54,'【シフト記号表】参考様式10'!$D$6:$Z$47,23,FALSE))</f>
        <v/>
      </c>
      <c r="AV56" s="888" t="str">
        <f>IF(AV54="","",VLOOKUP(AV54,'【シフト記号表】参考様式10'!$D$6:$Z$47,23,FALSE))</f>
        <v/>
      </c>
      <c r="AW56" s="863" t="str">
        <f>IF(AW54="","",VLOOKUP(AW54,'【シフト記号表】参考様式10'!$D$6:$Z$47,23,FALSE))</f>
        <v/>
      </c>
      <c r="AX56" s="873" t="str">
        <f>IF(AX54="","",VLOOKUP(AX54,'【シフト記号表】参考様式10'!$D$6:$Z$47,23,FALSE))</f>
        <v/>
      </c>
      <c r="AY56" s="873" t="str">
        <f>IF(AY54="","",VLOOKUP(AY54,'【シフト記号表】参考様式10'!$D$6:$Z$47,23,FALSE))</f>
        <v/>
      </c>
      <c r="AZ56" s="935">
        <f>IF($BC$3="４週",SUM(U56:AV56),IF($BC$3="暦月",SUM(U56:AY56),""))</f>
        <v>0</v>
      </c>
      <c r="BA56" s="949"/>
      <c r="BB56" s="964">
        <f>IF($BC$3="４週",AZ56/4,IF($BC$3="暦月",(AZ56/($BC$8/7)),""))</f>
        <v>0</v>
      </c>
      <c r="BC56" s="949"/>
      <c r="BD56" s="980"/>
      <c r="BE56" s="984"/>
      <c r="BF56" s="984"/>
      <c r="BG56" s="984"/>
      <c r="BH56" s="990"/>
    </row>
    <row r="57" spans="2:60" ht="20.25" customHeight="1">
      <c r="B57" s="724"/>
      <c r="C57" s="741"/>
      <c r="D57" s="755"/>
      <c r="E57" s="763"/>
      <c r="F57" s="761"/>
      <c r="G57" s="769"/>
      <c r="H57" s="783"/>
      <c r="I57" s="791"/>
      <c r="J57" s="797"/>
      <c r="K57" s="797"/>
      <c r="L57" s="771"/>
      <c r="M57" s="803"/>
      <c r="N57" s="808"/>
      <c r="O57" s="813"/>
      <c r="P57" s="537" t="s">
        <v>715</v>
      </c>
      <c r="Q57" s="474"/>
      <c r="R57" s="474"/>
      <c r="S57" s="834"/>
      <c r="T57" s="849"/>
      <c r="U57" s="864"/>
      <c r="V57" s="874"/>
      <c r="W57" s="874"/>
      <c r="X57" s="874"/>
      <c r="Y57" s="874"/>
      <c r="Z57" s="874"/>
      <c r="AA57" s="889"/>
      <c r="AB57" s="864"/>
      <c r="AC57" s="874"/>
      <c r="AD57" s="874"/>
      <c r="AE57" s="874"/>
      <c r="AF57" s="874"/>
      <c r="AG57" s="874"/>
      <c r="AH57" s="889"/>
      <c r="AI57" s="864"/>
      <c r="AJ57" s="874"/>
      <c r="AK57" s="874"/>
      <c r="AL57" s="874"/>
      <c r="AM57" s="874"/>
      <c r="AN57" s="874"/>
      <c r="AO57" s="889"/>
      <c r="AP57" s="864"/>
      <c r="AQ57" s="874"/>
      <c r="AR57" s="874"/>
      <c r="AS57" s="874"/>
      <c r="AT57" s="874"/>
      <c r="AU57" s="874"/>
      <c r="AV57" s="889"/>
      <c r="AW57" s="864"/>
      <c r="AX57" s="874"/>
      <c r="AY57" s="874"/>
      <c r="AZ57" s="936"/>
      <c r="BA57" s="950"/>
      <c r="BB57" s="965"/>
      <c r="BC57" s="950"/>
      <c r="BD57" s="981"/>
      <c r="BE57" s="985"/>
      <c r="BF57" s="985"/>
      <c r="BG57" s="985"/>
      <c r="BH57" s="991"/>
    </row>
    <row r="58" spans="2:60" ht="20.25" customHeight="1">
      <c r="B58" s="722">
        <f>B55+1</f>
        <v>13</v>
      </c>
      <c r="C58" s="739"/>
      <c r="D58" s="753"/>
      <c r="E58" s="761"/>
      <c r="F58" s="761">
        <f>C57</f>
        <v>0</v>
      </c>
      <c r="G58" s="769"/>
      <c r="H58" s="780"/>
      <c r="I58" s="789"/>
      <c r="J58" s="795"/>
      <c r="K58" s="795"/>
      <c r="L58" s="769"/>
      <c r="M58" s="801"/>
      <c r="N58" s="806"/>
      <c r="O58" s="811"/>
      <c r="P58" s="817" t="s">
        <v>716</v>
      </c>
      <c r="Q58" s="823"/>
      <c r="R58" s="823"/>
      <c r="S58" s="831"/>
      <c r="T58" s="844"/>
      <c r="U58" s="862" t="str">
        <f>IF(U57="","",VLOOKUP(U57,'【シフト記号表】参考様式10'!$D$6:$X$47,21,FALSE))</f>
        <v/>
      </c>
      <c r="V58" s="872" t="str">
        <f>IF(V57="","",VLOOKUP(V57,'【シフト記号表】参考様式10'!$D$6:$X$47,21,FALSE))</f>
        <v/>
      </c>
      <c r="W58" s="872" t="str">
        <f>IF(W57="","",VLOOKUP(W57,'【シフト記号表】参考様式10'!$D$6:$X$47,21,FALSE))</f>
        <v/>
      </c>
      <c r="X58" s="872" t="str">
        <f>IF(X57="","",VLOOKUP(X57,'【シフト記号表】参考様式10'!$D$6:$X$47,21,FALSE))</f>
        <v/>
      </c>
      <c r="Y58" s="872" t="str">
        <f>IF(Y57="","",VLOOKUP(Y57,'【シフト記号表】参考様式10'!$D$6:$X$47,21,FALSE))</f>
        <v/>
      </c>
      <c r="Z58" s="872" t="str">
        <f>IF(Z57="","",VLOOKUP(Z57,'【シフト記号表】参考様式10'!$D$6:$X$47,21,FALSE))</f>
        <v/>
      </c>
      <c r="AA58" s="887" t="str">
        <f>IF(AA57="","",VLOOKUP(AA57,'【シフト記号表】参考様式10'!$D$6:$X$47,21,FALSE))</f>
        <v/>
      </c>
      <c r="AB58" s="862" t="str">
        <f>IF(AB57="","",VLOOKUP(AB57,'【シフト記号表】参考様式10'!$D$6:$X$47,21,FALSE))</f>
        <v/>
      </c>
      <c r="AC58" s="872" t="str">
        <f>IF(AC57="","",VLOOKUP(AC57,'【シフト記号表】参考様式10'!$D$6:$X$47,21,FALSE))</f>
        <v/>
      </c>
      <c r="AD58" s="872" t="str">
        <f>IF(AD57="","",VLOOKUP(AD57,'【シフト記号表】参考様式10'!$D$6:$X$47,21,FALSE))</f>
        <v/>
      </c>
      <c r="AE58" s="872" t="str">
        <f>IF(AE57="","",VLOOKUP(AE57,'【シフト記号表】参考様式10'!$D$6:$X$47,21,FALSE))</f>
        <v/>
      </c>
      <c r="AF58" s="872" t="str">
        <f>IF(AF57="","",VLOOKUP(AF57,'【シフト記号表】参考様式10'!$D$6:$X$47,21,FALSE))</f>
        <v/>
      </c>
      <c r="AG58" s="872" t="str">
        <f>IF(AG57="","",VLOOKUP(AG57,'【シフト記号表】参考様式10'!$D$6:$X$47,21,FALSE))</f>
        <v/>
      </c>
      <c r="AH58" s="887" t="str">
        <f>IF(AH57="","",VLOOKUP(AH57,'【シフト記号表】参考様式10'!$D$6:$X$47,21,FALSE))</f>
        <v/>
      </c>
      <c r="AI58" s="862" t="str">
        <f>IF(AI57="","",VLOOKUP(AI57,'【シフト記号表】参考様式10'!$D$6:$X$47,21,FALSE))</f>
        <v/>
      </c>
      <c r="AJ58" s="872" t="str">
        <f>IF(AJ57="","",VLOOKUP(AJ57,'【シフト記号表】参考様式10'!$D$6:$X$47,21,FALSE))</f>
        <v/>
      </c>
      <c r="AK58" s="872" t="str">
        <f>IF(AK57="","",VLOOKUP(AK57,'【シフト記号表】参考様式10'!$D$6:$X$47,21,FALSE))</f>
        <v/>
      </c>
      <c r="AL58" s="872" t="str">
        <f>IF(AL57="","",VLOOKUP(AL57,'【シフト記号表】参考様式10'!$D$6:$X$47,21,FALSE))</f>
        <v/>
      </c>
      <c r="AM58" s="872" t="str">
        <f>IF(AM57="","",VLOOKUP(AM57,'【シフト記号表】参考様式10'!$D$6:$X$47,21,FALSE))</f>
        <v/>
      </c>
      <c r="AN58" s="872" t="str">
        <f>IF(AN57="","",VLOOKUP(AN57,'【シフト記号表】参考様式10'!$D$6:$X$47,21,FALSE))</f>
        <v/>
      </c>
      <c r="AO58" s="887" t="str">
        <f>IF(AO57="","",VLOOKUP(AO57,'【シフト記号表】参考様式10'!$D$6:$X$47,21,FALSE))</f>
        <v/>
      </c>
      <c r="AP58" s="862" t="str">
        <f>IF(AP57="","",VLOOKUP(AP57,'【シフト記号表】参考様式10'!$D$6:$X$47,21,FALSE))</f>
        <v/>
      </c>
      <c r="AQ58" s="872" t="str">
        <f>IF(AQ57="","",VLOOKUP(AQ57,'【シフト記号表】参考様式10'!$D$6:$X$47,21,FALSE))</f>
        <v/>
      </c>
      <c r="AR58" s="872" t="str">
        <f>IF(AR57="","",VLOOKUP(AR57,'【シフト記号表】参考様式10'!$D$6:$X$47,21,FALSE))</f>
        <v/>
      </c>
      <c r="AS58" s="872" t="str">
        <f>IF(AS57="","",VLOOKUP(AS57,'【シフト記号表】参考様式10'!$D$6:$X$47,21,FALSE))</f>
        <v/>
      </c>
      <c r="AT58" s="872" t="str">
        <f>IF(AT57="","",VLOOKUP(AT57,'【シフト記号表】参考様式10'!$D$6:$X$47,21,FALSE))</f>
        <v/>
      </c>
      <c r="AU58" s="872" t="str">
        <f>IF(AU57="","",VLOOKUP(AU57,'【シフト記号表】参考様式10'!$D$6:$X$47,21,FALSE))</f>
        <v/>
      </c>
      <c r="AV58" s="887" t="str">
        <f>IF(AV57="","",VLOOKUP(AV57,'【シフト記号表】参考様式10'!$D$6:$X$47,21,FALSE))</f>
        <v/>
      </c>
      <c r="AW58" s="862" t="str">
        <f>IF(AW57="","",VLOOKUP(AW57,'【シフト記号表】参考様式10'!$D$6:$X$47,21,FALSE))</f>
        <v/>
      </c>
      <c r="AX58" s="872" t="str">
        <f>IF(AX57="","",VLOOKUP(AX57,'【シフト記号表】参考様式10'!$D$6:$X$47,21,FALSE))</f>
        <v/>
      </c>
      <c r="AY58" s="872" t="str">
        <f>IF(AY57="","",VLOOKUP(AY57,'【シフト記号表】参考様式10'!$D$6:$X$47,21,FALSE))</f>
        <v/>
      </c>
      <c r="AZ58" s="934">
        <f>IF($BC$3="４週",SUM(U58:AV58),IF($BC$3="暦月",SUM(U58:AY58),""))</f>
        <v>0</v>
      </c>
      <c r="BA58" s="948"/>
      <c r="BB58" s="963">
        <f>IF($BC$3="４週",AZ58/4,IF($BC$3="暦月",(AZ58/($BC$8/7)),""))</f>
        <v>0</v>
      </c>
      <c r="BC58" s="948"/>
      <c r="BD58" s="979"/>
      <c r="BE58" s="983"/>
      <c r="BF58" s="983"/>
      <c r="BG58" s="983"/>
      <c r="BH58" s="989"/>
    </row>
    <row r="59" spans="2:60" ht="20.25" customHeight="1">
      <c r="B59" s="723"/>
      <c r="C59" s="740"/>
      <c r="D59" s="754"/>
      <c r="E59" s="762"/>
      <c r="F59" s="762"/>
      <c r="G59" s="770">
        <f>C57</f>
        <v>0</v>
      </c>
      <c r="H59" s="781"/>
      <c r="I59" s="790"/>
      <c r="J59" s="796"/>
      <c r="K59" s="796"/>
      <c r="L59" s="770"/>
      <c r="M59" s="802"/>
      <c r="N59" s="807"/>
      <c r="O59" s="812"/>
      <c r="P59" s="819" t="s">
        <v>40</v>
      </c>
      <c r="Q59" s="825"/>
      <c r="R59" s="825"/>
      <c r="S59" s="836"/>
      <c r="T59" s="850"/>
      <c r="U59" s="863" t="str">
        <f>IF(U57="","",VLOOKUP(U57,'【シフト記号表】参考様式10'!$D$6:$Z$47,23,FALSE))</f>
        <v/>
      </c>
      <c r="V59" s="873" t="str">
        <f>IF(V57="","",VLOOKUP(V57,'【シフト記号表】参考様式10'!$D$6:$Z$47,23,FALSE))</f>
        <v/>
      </c>
      <c r="W59" s="873" t="str">
        <f>IF(W57="","",VLOOKUP(W57,'【シフト記号表】参考様式10'!$D$6:$Z$47,23,FALSE))</f>
        <v/>
      </c>
      <c r="X59" s="873" t="str">
        <f>IF(X57="","",VLOOKUP(X57,'【シフト記号表】参考様式10'!$D$6:$Z$47,23,FALSE))</f>
        <v/>
      </c>
      <c r="Y59" s="873" t="str">
        <f>IF(Y57="","",VLOOKUP(Y57,'【シフト記号表】参考様式10'!$D$6:$Z$47,23,FALSE))</f>
        <v/>
      </c>
      <c r="Z59" s="873" t="str">
        <f>IF(Z57="","",VLOOKUP(Z57,'【シフト記号表】参考様式10'!$D$6:$Z$47,23,FALSE))</f>
        <v/>
      </c>
      <c r="AA59" s="888" t="str">
        <f>IF(AA57="","",VLOOKUP(AA57,'【シフト記号表】参考様式10'!$D$6:$Z$47,23,FALSE))</f>
        <v/>
      </c>
      <c r="AB59" s="863" t="str">
        <f>IF(AB57="","",VLOOKUP(AB57,'【シフト記号表】参考様式10'!$D$6:$Z$47,23,FALSE))</f>
        <v/>
      </c>
      <c r="AC59" s="873" t="str">
        <f>IF(AC57="","",VLOOKUP(AC57,'【シフト記号表】参考様式10'!$D$6:$Z$47,23,FALSE))</f>
        <v/>
      </c>
      <c r="AD59" s="873" t="str">
        <f>IF(AD57="","",VLOOKUP(AD57,'【シフト記号表】参考様式10'!$D$6:$Z$47,23,FALSE))</f>
        <v/>
      </c>
      <c r="AE59" s="873" t="str">
        <f>IF(AE57="","",VLOOKUP(AE57,'【シフト記号表】参考様式10'!$D$6:$Z$47,23,FALSE))</f>
        <v/>
      </c>
      <c r="AF59" s="873" t="str">
        <f>IF(AF57="","",VLOOKUP(AF57,'【シフト記号表】参考様式10'!$D$6:$Z$47,23,FALSE))</f>
        <v/>
      </c>
      <c r="AG59" s="873" t="str">
        <f>IF(AG57="","",VLOOKUP(AG57,'【シフト記号表】参考様式10'!$D$6:$Z$47,23,FALSE))</f>
        <v/>
      </c>
      <c r="AH59" s="888" t="str">
        <f>IF(AH57="","",VLOOKUP(AH57,'【シフト記号表】参考様式10'!$D$6:$Z$47,23,FALSE))</f>
        <v/>
      </c>
      <c r="AI59" s="863" t="str">
        <f>IF(AI57="","",VLOOKUP(AI57,'【シフト記号表】参考様式10'!$D$6:$Z$47,23,FALSE))</f>
        <v/>
      </c>
      <c r="AJ59" s="873" t="str">
        <f>IF(AJ57="","",VLOOKUP(AJ57,'【シフト記号表】参考様式10'!$D$6:$Z$47,23,FALSE))</f>
        <v/>
      </c>
      <c r="AK59" s="873" t="str">
        <f>IF(AK57="","",VLOOKUP(AK57,'【シフト記号表】参考様式10'!$D$6:$Z$47,23,FALSE))</f>
        <v/>
      </c>
      <c r="AL59" s="873" t="str">
        <f>IF(AL57="","",VLOOKUP(AL57,'【シフト記号表】参考様式10'!$D$6:$Z$47,23,FALSE))</f>
        <v/>
      </c>
      <c r="AM59" s="873" t="str">
        <f>IF(AM57="","",VLOOKUP(AM57,'【シフト記号表】参考様式10'!$D$6:$Z$47,23,FALSE))</f>
        <v/>
      </c>
      <c r="AN59" s="873" t="str">
        <f>IF(AN57="","",VLOOKUP(AN57,'【シフト記号表】参考様式10'!$D$6:$Z$47,23,FALSE))</f>
        <v/>
      </c>
      <c r="AO59" s="888" t="str">
        <f>IF(AO57="","",VLOOKUP(AO57,'【シフト記号表】参考様式10'!$D$6:$Z$47,23,FALSE))</f>
        <v/>
      </c>
      <c r="AP59" s="863" t="str">
        <f>IF(AP57="","",VLOOKUP(AP57,'【シフト記号表】参考様式10'!$D$6:$Z$47,23,FALSE))</f>
        <v/>
      </c>
      <c r="AQ59" s="873" t="str">
        <f>IF(AQ57="","",VLOOKUP(AQ57,'【シフト記号表】参考様式10'!$D$6:$Z$47,23,FALSE))</f>
        <v/>
      </c>
      <c r="AR59" s="873" t="str">
        <f>IF(AR57="","",VLOOKUP(AR57,'【シフト記号表】参考様式10'!$D$6:$Z$47,23,FALSE))</f>
        <v/>
      </c>
      <c r="AS59" s="873" t="str">
        <f>IF(AS57="","",VLOOKUP(AS57,'【シフト記号表】参考様式10'!$D$6:$Z$47,23,FALSE))</f>
        <v/>
      </c>
      <c r="AT59" s="873" t="str">
        <f>IF(AT57="","",VLOOKUP(AT57,'【シフト記号表】参考様式10'!$D$6:$Z$47,23,FALSE))</f>
        <v/>
      </c>
      <c r="AU59" s="873" t="str">
        <f>IF(AU57="","",VLOOKUP(AU57,'【シフト記号表】参考様式10'!$D$6:$Z$47,23,FALSE))</f>
        <v/>
      </c>
      <c r="AV59" s="888" t="str">
        <f>IF(AV57="","",VLOOKUP(AV57,'【シフト記号表】参考様式10'!$D$6:$Z$47,23,FALSE))</f>
        <v/>
      </c>
      <c r="AW59" s="863" t="str">
        <f>IF(AW57="","",VLOOKUP(AW57,'【シフト記号表】参考様式10'!$D$6:$Z$47,23,FALSE))</f>
        <v/>
      </c>
      <c r="AX59" s="873" t="str">
        <f>IF(AX57="","",VLOOKUP(AX57,'【シフト記号表】参考様式10'!$D$6:$Z$47,23,FALSE))</f>
        <v/>
      </c>
      <c r="AY59" s="873" t="str">
        <f>IF(AY57="","",VLOOKUP(AY57,'【シフト記号表】参考様式10'!$D$6:$Z$47,23,FALSE))</f>
        <v/>
      </c>
      <c r="AZ59" s="935">
        <f>IF($BC$3="４週",SUM(U59:AV59),IF($BC$3="暦月",SUM(U59:AY59),""))</f>
        <v>0</v>
      </c>
      <c r="BA59" s="949"/>
      <c r="BB59" s="964">
        <f>IF($BC$3="４週",AZ59/4,IF($BC$3="暦月",(AZ59/($BC$8/7)),""))</f>
        <v>0</v>
      </c>
      <c r="BC59" s="949"/>
      <c r="BD59" s="980"/>
      <c r="BE59" s="984"/>
      <c r="BF59" s="984"/>
      <c r="BG59" s="984"/>
      <c r="BH59" s="990"/>
    </row>
    <row r="60" spans="2:60" ht="20.25" customHeight="1">
      <c r="B60" s="724"/>
      <c r="C60" s="741"/>
      <c r="D60" s="755"/>
      <c r="E60" s="763"/>
      <c r="F60" s="761"/>
      <c r="G60" s="769"/>
      <c r="H60" s="783"/>
      <c r="I60" s="791"/>
      <c r="J60" s="797"/>
      <c r="K60" s="797"/>
      <c r="L60" s="771"/>
      <c r="M60" s="803"/>
      <c r="N60" s="808"/>
      <c r="O60" s="813"/>
      <c r="P60" s="537" t="s">
        <v>715</v>
      </c>
      <c r="Q60" s="474"/>
      <c r="R60" s="474"/>
      <c r="S60" s="834"/>
      <c r="T60" s="849"/>
      <c r="U60" s="864"/>
      <c r="V60" s="874"/>
      <c r="W60" s="874"/>
      <c r="X60" s="874"/>
      <c r="Y60" s="874"/>
      <c r="Z60" s="874"/>
      <c r="AA60" s="889"/>
      <c r="AB60" s="864"/>
      <c r="AC60" s="874"/>
      <c r="AD60" s="874"/>
      <c r="AE60" s="874"/>
      <c r="AF60" s="874"/>
      <c r="AG60" s="874"/>
      <c r="AH60" s="889"/>
      <c r="AI60" s="864"/>
      <c r="AJ60" s="874"/>
      <c r="AK60" s="874"/>
      <c r="AL60" s="874"/>
      <c r="AM60" s="874"/>
      <c r="AN60" s="874"/>
      <c r="AO60" s="889"/>
      <c r="AP60" s="864"/>
      <c r="AQ60" s="874"/>
      <c r="AR60" s="874"/>
      <c r="AS60" s="874"/>
      <c r="AT60" s="874"/>
      <c r="AU60" s="874"/>
      <c r="AV60" s="889"/>
      <c r="AW60" s="864"/>
      <c r="AX60" s="874"/>
      <c r="AY60" s="874"/>
      <c r="AZ60" s="936"/>
      <c r="BA60" s="950"/>
      <c r="BB60" s="965"/>
      <c r="BC60" s="950"/>
      <c r="BD60" s="981"/>
      <c r="BE60" s="985"/>
      <c r="BF60" s="985"/>
      <c r="BG60" s="985"/>
      <c r="BH60" s="991"/>
    </row>
    <row r="61" spans="2:60" ht="20.25" customHeight="1">
      <c r="B61" s="722">
        <f>B58+1</f>
        <v>14</v>
      </c>
      <c r="C61" s="739"/>
      <c r="D61" s="753"/>
      <c r="E61" s="761"/>
      <c r="F61" s="761">
        <f>C60</f>
        <v>0</v>
      </c>
      <c r="G61" s="769"/>
      <c r="H61" s="780"/>
      <c r="I61" s="789"/>
      <c r="J61" s="795"/>
      <c r="K61" s="795"/>
      <c r="L61" s="769"/>
      <c r="M61" s="801"/>
      <c r="N61" s="806"/>
      <c r="O61" s="811"/>
      <c r="P61" s="817" t="s">
        <v>716</v>
      </c>
      <c r="Q61" s="823"/>
      <c r="R61" s="823"/>
      <c r="S61" s="831"/>
      <c r="T61" s="844"/>
      <c r="U61" s="862" t="str">
        <f>IF(U60="","",VLOOKUP(U60,'【シフト記号表】参考様式10'!$D$6:$X$47,21,FALSE))</f>
        <v/>
      </c>
      <c r="V61" s="872" t="str">
        <f>IF(V60="","",VLOOKUP(V60,'【シフト記号表】参考様式10'!$D$6:$X$47,21,FALSE))</f>
        <v/>
      </c>
      <c r="W61" s="872" t="str">
        <f>IF(W60="","",VLOOKUP(W60,'【シフト記号表】参考様式10'!$D$6:$X$47,21,FALSE))</f>
        <v/>
      </c>
      <c r="X61" s="872" t="str">
        <f>IF(X60="","",VLOOKUP(X60,'【シフト記号表】参考様式10'!$D$6:$X$47,21,FALSE))</f>
        <v/>
      </c>
      <c r="Y61" s="872" t="str">
        <f>IF(Y60="","",VLOOKUP(Y60,'【シフト記号表】参考様式10'!$D$6:$X$47,21,FALSE))</f>
        <v/>
      </c>
      <c r="Z61" s="872" t="str">
        <f>IF(Z60="","",VLOOKUP(Z60,'【シフト記号表】参考様式10'!$D$6:$X$47,21,FALSE))</f>
        <v/>
      </c>
      <c r="AA61" s="887" t="str">
        <f>IF(AA60="","",VLOOKUP(AA60,'【シフト記号表】参考様式10'!$D$6:$X$47,21,FALSE))</f>
        <v/>
      </c>
      <c r="AB61" s="862" t="str">
        <f>IF(AB60="","",VLOOKUP(AB60,'【シフト記号表】参考様式10'!$D$6:$X$47,21,FALSE))</f>
        <v/>
      </c>
      <c r="AC61" s="872" t="str">
        <f>IF(AC60="","",VLOOKUP(AC60,'【シフト記号表】参考様式10'!$D$6:$X$47,21,FALSE))</f>
        <v/>
      </c>
      <c r="AD61" s="872" t="str">
        <f>IF(AD60="","",VLOOKUP(AD60,'【シフト記号表】参考様式10'!$D$6:$X$47,21,FALSE))</f>
        <v/>
      </c>
      <c r="AE61" s="872" t="str">
        <f>IF(AE60="","",VLOOKUP(AE60,'【シフト記号表】参考様式10'!$D$6:$X$47,21,FALSE))</f>
        <v/>
      </c>
      <c r="AF61" s="872" t="str">
        <f>IF(AF60="","",VLOOKUP(AF60,'【シフト記号表】参考様式10'!$D$6:$X$47,21,FALSE))</f>
        <v/>
      </c>
      <c r="AG61" s="872" t="str">
        <f>IF(AG60="","",VLOOKUP(AG60,'【シフト記号表】参考様式10'!$D$6:$X$47,21,FALSE))</f>
        <v/>
      </c>
      <c r="AH61" s="887" t="str">
        <f>IF(AH60="","",VLOOKUP(AH60,'【シフト記号表】参考様式10'!$D$6:$X$47,21,FALSE))</f>
        <v/>
      </c>
      <c r="AI61" s="862" t="str">
        <f>IF(AI60="","",VLOOKUP(AI60,'【シフト記号表】参考様式10'!$D$6:$X$47,21,FALSE))</f>
        <v/>
      </c>
      <c r="AJ61" s="872" t="str">
        <f>IF(AJ60="","",VLOOKUP(AJ60,'【シフト記号表】参考様式10'!$D$6:$X$47,21,FALSE))</f>
        <v/>
      </c>
      <c r="AK61" s="872" t="str">
        <f>IF(AK60="","",VLOOKUP(AK60,'【シフト記号表】参考様式10'!$D$6:$X$47,21,FALSE))</f>
        <v/>
      </c>
      <c r="AL61" s="872" t="str">
        <f>IF(AL60="","",VLOOKUP(AL60,'【シフト記号表】参考様式10'!$D$6:$X$47,21,FALSE))</f>
        <v/>
      </c>
      <c r="AM61" s="872" t="str">
        <f>IF(AM60="","",VLOOKUP(AM60,'【シフト記号表】参考様式10'!$D$6:$X$47,21,FALSE))</f>
        <v/>
      </c>
      <c r="AN61" s="872" t="str">
        <f>IF(AN60="","",VLOOKUP(AN60,'【シフト記号表】参考様式10'!$D$6:$X$47,21,FALSE))</f>
        <v/>
      </c>
      <c r="AO61" s="887" t="str">
        <f>IF(AO60="","",VLOOKUP(AO60,'【シフト記号表】参考様式10'!$D$6:$X$47,21,FALSE))</f>
        <v/>
      </c>
      <c r="AP61" s="862" t="str">
        <f>IF(AP60="","",VLOOKUP(AP60,'【シフト記号表】参考様式10'!$D$6:$X$47,21,FALSE))</f>
        <v/>
      </c>
      <c r="AQ61" s="872" t="str">
        <f>IF(AQ60="","",VLOOKUP(AQ60,'【シフト記号表】参考様式10'!$D$6:$X$47,21,FALSE))</f>
        <v/>
      </c>
      <c r="AR61" s="872" t="str">
        <f>IF(AR60="","",VLOOKUP(AR60,'【シフト記号表】参考様式10'!$D$6:$X$47,21,FALSE))</f>
        <v/>
      </c>
      <c r="AS61" s="872" t="str">
        <f>IF(AS60="","",VLOOKUP(AS60,'【シフト記号表】参考様式10'!$D$6:$X$47,21,FALSE))</f>
        <v/>
      </c>
      <c r="AT61" s="872" t="str">
        <f>IF(AT60="","",VLOOKUP(AT60,'【シフト記号表】参考様式10'!$D$6:$X$47,21,FALSE))</f>
        <v/>
      </c>
      <c r="AU61" s="872" t="str">
        <f>IF(AU60="","",VLOOKUP(AU60,'【シフト記号表】参考様式10'!$D$6:$X$47,21,FALSE))</f>
        <v/>
      </c>
      <c r="AV61" s="887" t="str">
        <f>IF(AV60="","",VLOOKUP(AV60,'【シフト記号表】参考様式10'!$D$6:$X$47,21,FALSE))</f>
        <v/>
      </c>
      <c r="AW61" s="862" t="str">
        <f>IF(AW60="","",VLOOKUP(AW60,'【シフト記号表】参考様式10'!$D$6:$X$47,21,FALSE))</f>
        <v/>
      </c>
      <c r="AX61" s="872" t="str">
        <f>IF(AX60="","",VLOOKUP(AX60,'【シフト記号表】参考様式10'!$D$6:$X$47,21,FALSE))</f>
        <v/>
      </c>
      <c r="AY61" s="872" t="str">
        <f>IF(AY60="","",VLOOKUP(AY60,'【シフト記号表】参考様式10'!$D$6:$X$47,21,FALSE))</f>
        <v/>
      </c>
      <c r="AZ61" s="934">
        <f>IF($BC$3="４週",SUM(U61:AV61),IF($BC$3="暦月",SUM(U61:AY61),""))</f>
        <v>0</v>
      </c>
      <c r="BA61" s="948"/>
      <c r="BB61" s="963">
        <f>IF($BC$3="４週",AZ61/4,IF($BC$3="暦月",(AZ61/($BC$8/7)),""))</f>
        <v>0</v>
      </c>
      <c r="BC61" s="948"/>
      <c r="BD61" s="979"/>
      <c r="BE61" s="983"/>
      <c r="BF61" s="983"/>
      <c r="BG61" s="983"/>
      <c r="BH61" s="989"/>
    </row>
    <row r="62" spans="2:60" ht="20.25" customHeight="1">
      <c r="B62" s="723"/>
      <c r="C62" s="740"/>
      <c r="D62" s="754"/>
      <c r="E62" s="762"/>
      <c r="F62" s="762"/>
      <c r="G62" s="770">
        <f>C60</f>
        <v>0</v>
      </c>
      <c r="H62" s="781"/>
      <c r="I62" s="790"/>
      <c r="J62" s="796"/>
      <c r="K62" s="796"/>
      <c r="L62" s="770"/>
      <c r="M62" s="802"/>
      <c r="N62" s="807"/>
      <c r="O62" s="812"/>
      <c r="P62" s="819" t="s">
        <v>40</v>
      </c>
      <c r="Q62" s="825"/>
      <c r="R62" s="825"/>
      <c r="S62" s="836"/>
      <c r="T62" s="850"/>
      <c r="U62" s="863" t="str">
        <f>IF(U60="","",VLOOKUP(U60,'【シフト記号表】参考様式10'!$D$6:$Z$47,23,FALSE))</f>
        <v/>
      </c>
      <c r="V62" s="873" t="str">
        <f>IF(V60="","",VLOOKUP(V60,'【シフト記号表】参考様式10'!$D$6:$Z$47,23,FALSE))</f>
        <v/>
      </c>
      <c r="W62" s="873" t="str">
        <f>IF(W60="","",VLOOKUP(W60,'【シフト記号表】参考様式10'!$D$6:$Z$47,23,FALSE))</f>
        <v/>
      </c>
      <c r="X62" s="873" t="str">
        <f>IF(X60="","",VLOOKUP(X60,'【シフト記号表】参考様式10'!$D$6:$Z$47,23,FALSE))</f>
        <v/>
      </c>
      <c r="Y62" s="873" t="str">
        <f>IF(Y60="","",VLOOKUP(Y60,'【シフト記号表】参考様式10'!$D$6:$Z$47,23,FALSE))</f>
        <v/>
      </c>
      <c r="Z62" s="873" t="str">
        <f>IF(Z60="","",VLOOKUP(Z60,'【シフト記号表】参考様式10'!$D$6:$Z$47,23,FALSE))</f>
        <v/>
      </c>
      <c r="AA62" s="888" t="str">
        <f>IF(AA60="","",VLOOKUP(AA60,'【シフト記号表】参考様式10'!$D$6:$Z$47,23,FALSE))</f>
        <v/>
      </c>
      <c r="AB62" s="863" t="str">
        <f>IF(AB60="","",VLOOKUP(AB60,'【シフト記号表】参考様式10'!$D$6:$Z$47,23,FALSE))</f>
        <v/>
      </c>
      <c r="AC62" s="873" t="str">
        <f>IF(AC60="","",VLOOKUP(AC60,'【シフト記号表】参考様式10'!$D$6:$Z$47,23,FALSE))</f>
        <v/>
      </c>
      <c r="AD62" s="873" t="str">
        <f>IF(AD60="","",VLOOKUP(AD60,'【シフト記号表】参考様式10'!$D$6:$Z$47,23,FALSE))</f>
        <v/>
      </c>
      <c r="AE62" s="873" t="str">
        <f>IF(AE60="","",VLOOKUP(AE60,'【シフト記号表】参考様式10'!$D$6:$Z$47,23,FALSE))</f>
        <v/>
      </c>
      <c r="AF62" s="873" t="str">
        <f>IF(AF60="","",VLOOKUP(AF60,'【シフト記号表】参考様式10'!$D$6:$Z$47,23,FALSE))</f>
        <v/>
      </c>
      <c r="AG62" s="873" t="str">
        <f>IF(AG60="","",VLOOKUP(AG60,'【シフト記号表】参考様式10'!$D$6:$Z$47,23,FALSE))</f>
        <v/>
      </c>
      <c r="AH62" s="888" t="str">
        <f>IF(AH60="","",VLOOKUP(AH60,'【シフト記号表】参考様式10'!$D$6:$Z$47,23,FALSE))</f>
        <v/>
      </c>
      <c r="AI62" s="863" t="str">
        <f>IF(AI60="","",VLOOKUP(AI60,'【シフト記号表】参考様式10'!$D$6:$Z$47,23,FALSE))</f>
        <v/>
      </c>
      <c r="AJ62" s="873" t="str">
        <f>IF(AJ60="","",VLOOKUP(AJ60,'【シフト記号表】参考様式10'!$D$6:$Z$47,23,FALSE))</f>
        <v/>
      </c>
      <c r="AK62" s="873" t="str">
        <f>IF(AK60="","",VLOOKUP(AK60,'【シフト記号表】参考様式10'!$D$6:$Z$47,23,FALSE))</f>
        <v/>
      </c>
      <c r="AL62" s="873" t="str">
        <f>IF(AL60="","",VLOOKUP(AL60,'【シフト記号表】参考様式10'!$D$6:$Z$47,23,FALSE))</f>
        <v/>
      </c>
      <c r="AM62" s="873" t="str">
        <f>IF(AM60="","",VLOOKUP(AM60,'【シフト記号表】参考様式10'!$D$6:$Z$47,23,FALSE))</f>
        <v/>
      </c>
      <c r="AN62" s="873" t="str">
        <f>IF(AN60="","",VLOOKUP(AN60,'【シフト記号表】参考様式10'!$D$6:$Z$47,23,FALSE))</f>
        <v/>
      </c>
      <c r="AO62" s="888" t="str">
        <f>IF(AO60="","",VLOOKUP(AO60,'【シフト記号表】参考様式10'!$D$6:$Z$47,23,FALSE))</f>
        <v/>
      </c>
      <c r="AP62" s="863" t="str">
        <f>IF(AP60="","",VLOOKUP(AP60,'【シフト記号表】参考様式10'!$D$6:$Z$47,23,FALSE))</f>
        <v/>
      </c>
      <c r="AQ62" s="873" t="str">
        <f>IF(AQ60="","",VLOOKUP(AQ60,'【シフト記号表】参考様式10'!$D$6:$Z$47,23,FALSE))</f>
        <v/>
      </c>
      <c r="AR62" s="873" t="str">
        <f>IF(AR60="","",VLOOKUP(AR60,'【シフト記号表】参考様式10'!$D$6:$Z$47,23,FALSE))</f>
        <v/>
      </c>
      <c r="AS62" s="873" t="str">
        <f>IF(AS60="","",VLOOKUP(AS60,'【シフト記号表】参考様式10'!$D$6:$Z$47,23,FALSE))</f>
        <v/>
      </c>
      <c r="AT62" s="873" t="str">
        <f>IF(AT60="","",VLOOKUP(AT60,'【シフト記号表】参考様式10'!$D$6:$Z$47,23,FALSE))</f>
        <v/>
      </c>
      <c r="AU62" s="873" t="str">
        <f>IF(AU60="","",VLOOKUP(AU60,'【シフト記号表】参考様式10'!$D$6:$Z$47,23,FALSE))</f>
        <v/>
      </c>
      <c r="AV62" s="888" t="str">
        <f>IF(AV60="","",VLOOKUP(AV60,'【シフト記号表】参考様式10'!$D$6:$Z$47,23,FALSE))</f>
        <v/>
      </c>
      <c r="AW62" s="863" t="str">
        <f>IF(AW60="","",VLOOKUP(AW60,'【シフト記号表】参考様式10'!$D$6:$Z$47,23,FALSE))</f>
        <v/>
      </c>
      <c r="AX62" s="873" t="str">
        <f>IF(AX60="","",VLOOKUP(AX60,'【シフト記号表】参考様式10'!$D$6:$Z$47,23,FALSE))</f>
        <v/>
      </c>
      <c r="AY62" s="873" t="str">
        <f>IF(AY60="","",VLOOKUP(AY60,'【シフト記号表】参考様式10'!$D$6:$Z$47,23,FALSE))</f>
        <v/>
      </c>
      <c r="AZ62" s="935">
        <f>IF($BC$3="４週",SUM(U62:AV62),IF($BC$3="暦月",SUM(U62:AY62),""))</f>
        <v>0</v>
      </c>
      <c r="BA62" s="949"/>
      <c r="BB62" s="964">
        <f>IF($BC$3="４週",AZ62/4,IF($BC$3="暦月",(AZ62/($BC$8/7)),""))</f>
        <v>0</v>
      </c>
      <c r="BC62" s="949"/>
      <c r="BD62" s="980"/>
      <c r="BE62" s="984"/>
      <c r="BF62" s="984"/>
      <c r="BG62" s="984"/>
      <c r="BH62" s="990"/>
    </row>
    <row r="63" spans="2:60" ht="20.25" customHeight="1">
      <c r="B63" s="724"/>
      <c r="C63" s="741"/>
      <c r="D63" s="755"/>
      <c r="E63" s="763"/>
      <c r="F63" s="761"/>
      <c r="G63" s="769"/>
      <c r="H63" s="783"/>
      <c r="I63" s="791"/>
      <c r="J63" s="797"/>
      <c r="K63" s="797"/>
      <c r="L63" s="771"/>
      <c r="M63" s="803"/>
      <c r="N63" s="808"/>
      <c r="O63" s="813"/>
      <c r="P63" s="537" t="s">
        <v>715</v>
      </c>
      <c r="Q63" s="474"/>
      <c r="R63" s="474"/>
      <c r="S63" s="834"/>
      <c r="T63" s="849"/>
      <c r="U63" s="864"/>
      <c r="V63" s="874"/>
      <c r="W63" s="874"/>
      <c r="X63" s="874"/>
      <c r="Y63" s="874"/>
      <c r="Z63" s="874"/>
      <c r="AA63" s="889"/>
      <c r="AB63" s="864"/>
      <c r="AC63" s="874"/>
      <c r="AD63" s="874"/>
      <c r="AE63" s="874"/>
      <c r="AF63" s="874"/>
      <c r="AG63" s="874"/>
      <c r="AH63" s="889"/>
      <c r="AI63" s="864"/>
      <c r="AJ63" s="874"/>
      <c r="AK63" s="874"/>
      <c r="AL63" s="874"/>
      <c r="AM63" s="874"/>
      <c r="AN63" s="874"/>
      <c r="AO63" s="889"/>
      <c r="AP63" s="864"/>
      <c r="AQ63" s="874"/>
      <c r="AR63" s="874"/>
      <c r="AS63" s="874"/>
      <c r="AT63" s="874"/>
      <c r="AU63" s="874"/>
      <c r="AV63" s="889"/>
      <c r="AW63" s="864"/>
      <c r="AX63" s="874"/>
      <c r="AY63" s="874"/>
      <c r="AZ63" s="936"/>
      <c r="BA63" s="950"/>
      <c r="BB63" s="965"/>
      <c r="BC63" s="950"/>
      <c r="BD63" s="981"/>
      <c r="BE63" s="985"/>
      <c r="BF63" s="985"/>
      <c r="BG63" s="985"/>
      <c r="BH63" s="991"/>
    </row>
    <row r="64" spans="2:60" ht="20.25" customHeight="1">
      <c r="B64" s="722">
        <f>B61+1</f>
        <v>15</v>
      </c>
      <c r="C64" s="739"/>
      <c r="D64" s="753"/>
      <c r="E64" s="761"/>
      <c r="F64" s="761">
        <f>C63</f>
        <v>0</v>
      </c>
      <c r="G64" s="769"/>
      <c r="H64" s="780"/>
      <c r="I64" s="789"/>
      <c r="J64" s="795"/>
      <c r="K64" s="795"/>
      <c r="L64" s="769"/>
      <c r="M64" s="801"/>
      <c r="N64" s="806"/>
      <c r="O64" s="811"/>
      <c r="P64" s="817" t="s">
        <v>716</v>
      </c>
      <c r="Q64" s="823"/>
      <c r="R64" s="823"/>
      <c r="S64" s="831"/>
      <c r="T64" s="844"/>
      <c r="U64" s="862" t="str">
        <f>IF(U63="","",VLOOKUP(U63,'【シフト記号表】参考様式10'!$D$6:$X$47,21,FALSE))</f>
        <v/>
      </c>
      <c r="V64" s="872" t="str">
        <f>IF(V63="","",VLOOKUP(V63,'【シフト記号表】参考様式10'!$D$6:$X$47,21,FALSE))</f>
        <v/>
      </c>
      <c r="W64" s="872" t="str">
        <f>IF(W63="","",VLOOKUP(W63,'【シフト記号表】参考様式10'!$D$6:$X$47,21,FALSE))</f>
        <v/>
      </c>
      <c r="X64" s="872" t="str">
        <f>IF(X63="","",VLOOKUP(X63,'【シフト記号表】参考様式10'!$D$6:$X$47,21,FALSE))</f>
        <v/>
      </c>
      <c r="Y64" s="872" t="str">
        <f>IF(Y63="","",VLOOKUP(Y63,'【シフト記号表】参考様式10'!$D$6:$X$47,21,FALSE))</f>
        <v/>
      </c>
      <c r="Z64" s="872" t="str">
        <f>IF(Z63="","",VLOOKUP(Z63,'【シフト記号表】参考様式10'!$D$6:$X$47,21,FALSE))</f>
        <v/>
      </c>
      <c r="AA64" s="887" t="str">
        <f>IF(AA63="","",VLOOKUP(AA63,'【シフト記号表】参考様式10'!$D$6:$X$47,21,FALSE))</f>
        <v/>
      </c>
      <c r="AB64" s="862" t="str">
        <f>IF(AB63="","",VLOOKUP(AB63,'【シフト記号表】参考様式10'!$D$6:$X$47,21,FALSE))</f>
        <v/>
      </c>
      <c r="AC64" s="872" t="str">
        <f>IF(AC63="","",VLOOKUP(AC63,'【シフト記号表】参考様式10'!$D$6:$X$47,21,FALSE))</f>
        <v/>
      </c>
      <c r="AD64" s="872" t="str">
        <f>IF(AD63="","",VLOOKUP(AD63,'【シフト記号表】参考様式10'!$D$6:$X$47,21,FALSE))</f>
        <v/>
      </c>
      <c r="AE64" s="872" t="str">
        <f>IF(AE63="","",VLOOKUP(AE63,'【シフト記号表】参考様式10'!$D$6:$X$47,21,FALSE))</f>
        <v/>
      </c>
      <c r="AF64" s="872" t="str">
        <f>IF(AF63="","",VLOOKUP(AF63,'【シフト記号表】参考様式10'!$D$6:$X$47,21,FALSE))</f>
        <v/>
      </c>
      <c r="AG64" s="872" t="str">
        <f>IF(AG63="","",VLOOKUP(AG63,'【シフト記号表】参考様式10'!$D$6:$X$47,21,FALSE))</f>
        <v/>
      </c>
      <c r="AH64" s="887" t="str">
        <f>IF(AH63="","",VLOOKUP(AH63,'【シフト記号表】参考様式10'!$D$6:$X$47,21,FALSE))</f>
        <v/>
      </c>
      <c r="AI64" s="862" t="str">
        <f>IF(AI63="","",VLOOKUP(AI63,'【シフト記号表】参考様式10'!$D$6:$X$47,21,FALSE))</f>
        <v/>
      </c>
      <c r="AJ64" s="872" t="str">
        <f>IF(AJ63="","",VLOOKUP(AJ63,'【シフト記号表】参考様式10'!$D$6:$X$47,21,FALSE))</f>
        <v/>
      </c>
      <c r="AK64" s="872" t="str">
        <f>IF(AK63="","",VLOOKUP(AK63,'【シフト記号表】参考様式10'!$D$6:$X$47,21,FALSE))</f>
        <v/>
      </c>
      <c r="AL64" s="872" t="str">
        <f>IF(AL63="","",VLOOKUP(AL63,'【シフト記号表】参考様式10'!$D$6:$X$47,21,FALSE))</f>
        <v/>
      </c>
      <c r="AM64" s="872" t="str">
        <f>IF(AM63="","",VLOOKUP(AM63,'【シフト記号表】参考様式10'!$D$6:$X$47,21,FALSE))</f>
        <v/>
      </c>
      <c r="AN64" s="872" t="str">
        <f>IF(AN63="","",VLOOKUP(AN63,'【シフト記号表】参考様式10'!$D$6:$X$47,21,FALSE))</f>
        <v/>
      </c>
      <c r="AO64" s="887" t="str">
        <f>IF(AO63="","",VLOOKUP(AO63,'【シフト記号表】参考様式10'!$D$6:$X$47,21,FALSE))</f>
        <v/>
      </c>
      <c r="AP64" s="862" t="str">
        <f>IF(AP63="","",VLOOKUP(AP63,'【シフト記号表】参考様式10'!$D$6:$X$47,21,FALSE))</f>
        <v/>
      </c>
      <c r="AQ64" s="872" t="str">
        <f>IF(AQ63="","",VLOOKUP(AQ63,'【シフト記号表】参考様式10'!$D$6:$X$47,21,FALSE))</f>
        <v/>
      </c>
      <c r="AR64" s="872" t="str">
        <f>IF(AR63="","",VLOOKUP(AR63,'【シフト記号表】参考様式10'!$D$6:$X$47,21,FALSE))</f>
        <v/>
      </c>
      <c r="AS64" s="872" t="str">
        <f>IF(AS63="","",VLOOKUP(AS63,'【シフト記号表】参考様式10'!$D$6:$X$47,21,FALSE))</f>
        <v/>
      </c>
      <c r="AT64" s="872" t="str">
        <f>IF(AT63="","",VLOOKUP(AT63,'【シフト記号表】参考様式10'!$D$6:$X$47,21,FALSE))</f>
        <v/>
      </c>
      <c r="AU64" s="872" t="str">
        <f>IF(AU63="","",VLOOKUP(AU63,'【シフト記号表】参考様式10'!$D$6:$X$47,21,FALSE))</f>
        <v/>
      </c>
      <c r="AV64" s="887" t="str">
        <f>IF(AV63="","",VLOOKUP(AV63,'【シフト記号表】参考様式10'!$D$6:$X$47,21,FALSE))</f>
        <v/>
      </c>
      <c r="AW64" s="862" t="str">
        <f>IF(AW63="","",VLOOKUP(AW63,'【シフト記号表】参考様式10'!$D$6:$X$47,21,FALSE))</f>
        <v/>
      </c>
      <c r="AX64" s="872" t="str">
        <f>IF(AX63="","",VLOOKUP(AX63,'【シフト記号表】参考様式10'!$D$6:$X$47,21,FALSE))</f>
        <v/>
      </c>
      <c r="AY64" s="872" t="str">
        <f>IF(AY63="","",VLOOKUP(AY63,'【シフト記号表】参考様式10'!$D$6:$X$47,21,FALSE))</f>
        <v/>
      </c>
      <c r="AZ64" s="934">
        <f>IF($BC$3="４週",SUM(U64:AV64),IF($BC$3="暦月",SUM(U64:AY64),""))</f>
        <v>0</v>
      </c>
      <c r="BA64" s="948"/>
      <c r="BB64" s="963">
        <f>IF($BC$3="４週",AZ64/4,IF($BC$3="暦月",(AZ64/($BC$8/7)),""))</f>
        <v>0</v>
      </c>
      <c r="BC64" s="948"/>
      <c r="BD64" s="979"/>
      <c r="BE64" s="983"/>
      <c r="BF64" s="983"/>
      <c r="BG64" s="983"/>
      <c r="BH64" s="989"/>
    </row>
    <row r="65" spans="2:60" ht="20.25" customHeight="1">
      <c r="B65" s="723"/>
      <c r="C65" s="740"/>
      <c r="D65" s="754"/>
      <c r="E65" s="762"/>
      <c r="F65" s="762"/>
      <c r="G65" s="770">
        <f>C63</f>
        <v>0</v>
      </c>
      <c r="H65" s="781"/>
      <c r="I65" s="790"/>
      <c r="J65" s="796"/>
      <c r="K65" s="796"/>
      <c r="L65" s="770"/>
      <c r="M65" s="802"/>
      <c r="N65" s="807"/>
      <c r="O65" s="812"/>
      <c r="P65" s="819" t="s">
        <v>40</v>
      </c>
      <c r="Q65" s="825"/>
      <c r="R65" s="825"/>
      <c r="S65" s="836"/>
      <c r="T65" s="850"/>
      <c r="U65" s="863" t="str">
        <f>IF(U63="","",VLOOKUP(U63,'【シフト記号表】参考様式10'!$D$6:$Z$47,23,FALSE))</f>
        <v/>
      </c>
      <c r="V65" s="873" t="str">
        <f>IF(V63="","",VLOOKUP(V63,'【シフト記号表】参考様式10'!$D$6:$Z$47,23,FALSE))</f>
        <v/>
      </c>
      <c r="W65" s="873" t="str">
        <f>IF(W63="","",VLOOKUP(W63,'【シフト記号表】参考様式10'!$D$6:$Z$47,23,FALSE))</f>
        <v/>
      </c>
      <c r="X65" s="873" t="str">
        <f>IF(X63="","",VLOOKUP(X63,'【シフト記号表】参考様式10'!$D$6:$Z$47,23,FALSE))</f>
        <v/>
      </c>
      <c r="Y65" s="873" t="str">
        <f>IF(Y63="","",VLOOKUP(Y63,'【シフト記号表】参考様式10'!$D$6:$Z$47,23,FALSE))</f>
        <v/>
      </c>
      <c r="Z65" s="873" t="str">
        <f>IF(Z63="","",VLOOKUP(Z63,'【シフト記号表】参考様式10'!$D$6:$Z$47,23,FALSE))</f>
        <v/>
      </c>
      <c r="AA65" s="888" t="str">
        <f>IF(AA63="","",VLOOKUP(AA63,'【シフト記号表】参考様式10'!$D$6:$Z$47,23,FALSE))</f>
        <v/>
      </c>
      <c r="AB65" s="863" t="str">
        <f>IF(AB63="","",VLOOKUP(AB63,'【シフト記号表】参考様式10'!$D$6:$Z$47,23,FALSE))</f>
        <v/>
      </c>
      <c r="AC65" s="873" t="str">
        <f>IF(AC63="","",VLOOKUP(AC63,'【シフト記号表】参考様式10'!$D$6:$Z$47,23,FALSE))</f>
        <v/>
      </c>
      <c r="AD65" s="873" t="str">
        <f>IF(AD63="","",VLOOKUP(AD63,'【シフト記号表】参考様式10'!$D$6:$Z$47,23,FALSE))</f>
        <v/>
      </c>
      <c r="AE65" s="873" t="str">
        <f>IF(AE63="","",VLOOKUP(AE63,'【シフト記号表】参考様式10'!$D$6:$Z$47,23,FALSE))</f>
        <v/>
      </c>
      <c r="AF65" s="873" t="str">
        <f>IF(AF63="","",VLOOKUP(AF63,'【シフト記号表】参考様式10'!$D$6:$Z$47,23,FALSE))</f>
        <v/>
      </c>
      <c r="AG65" s="873" t="str">
        <f>IF(AG63="","",VLOOKUP(AG63,'【シフト記号表】参考様式10'!$D$6:$Z$47,23,FALSE))</f>
        <v/>
      </c>
      <c r="AH65" s="888" t="str">
        <f>IF(AH63="","",VLOOKUP(AH63,'【シフト記号表】参考様式10'!$D$6:$Z$47,23,FALSE))</f>
        <v/>
      </c>
      <c r="AI65" s="863" t="str">
        <f>IF(AI63="","",VLOOKUP(AI63,'【シフト記号表】参考様式10'!$D$6:$Z$47,23,FALSE))</f>
        <v/>
      </c>
      <c r="AJ65" s="873" t="str">
        <f>IF(AJ63="","",VLOOKUP(AJ63,'【シフト記号表】参考様式10'!$D$6:$Z$47,23,FALSE))</f>
        <v/>
      </c>
      <c r="AK65" s="873" t="str">
        <f>IF(AK63="","",VLOOKUP(AK63,'【シフト記号表】参考様式10'!$D$6:$Z$47,23,FALSE))</f>
        <v/>
      </c>
      <c r="AL65" s="873" t="str">
        <f>IF(AL63="","",VLOOKUP(AL63,'【シフト記号表】参考様式10'!$D$6:$Z$47,23,FALSE))</f>
        <v/>
      </c>
      <c r="AM65" s="873" t="str">
        <f>IF(AM63="","",VLOOKUP(AM63,'【シフト記号表】参考様式10'!$D$6:$Z$47,23,FALSE))</f>
        <v/>
      </c>
      <c r="AN65" s="873" t="str">
        <f>IF(AN63="","",VLOOKUP(AN63,'【シフト記号表】参考様式10'!$D$6:$Z$47,23,FALSE))</f>
        <v/>
      </c>
      <c r="AO65" s="888" t="str">
        <f>IF(AO63="","",VLOOKUP(AO63,'【シフト記号表】参考様式10'!$D$6:$Z$47,23,FALSE))</f>
        <v/>
      </c>
      <c r="AP65" s="863" t="str">
        <f>IF(AP63="","",VLOOKUP(AP63,'【シフト記号表】参考様式10'!$D$6:$Z$47,23,FALSE))</f>
        <v/>
      </c>
      <c r="AQ65" s="873" t="str">
        <f>IF(AQ63="","",VLOOKUP(AQ63,'【シフト記号表】参考様式10'!$D$6:$Z$47,23,FALSE))</f>
        <v/>
      </c>
      <c r="AR65" s="873" t="str">
        <f>IF(AR63="","",VLOOKUP(AR63,'【シフト記号表】参考様式10'!$D$6:$Z$47,23,FALSE))</f>
        <v/>
      </c>
      <c r="AS65" s="873" t="str">
        <f>IF(AS63="","",VLOOKUP(AS63,'【シフト記号表】参考様式10'!$D$6:$Z$47,23,FALSE))</f>
        <v/>
      </c>
      <c r="AT65" s="873" t="str">
        <f>IF(AT63="","",VLOOKUP(AT63,'【シフト記号表】参考様式10'!$D$6:$Z$47,23,FALSE))</f>
        <v/>
      </c>
      <c r="AU65" s="873" t="str">
        <f>IF(AU63="","",VLOOKUP(AU63,'【シフト記号表】参考様式10'!$D$6:$Z$47,23,FALSE))</f>
        <v/>
      </c>
      <c r="AV65" s="888" t="str">
        <f>IF(AV63="","",VLOOKUP(AV63,'【シフト記号表】参考様式10'!$D$6:$Z$47,23,FALSE))</f>
        <v/>
      </c>
      <c r="AW65" s="863" t="str">
        <f>IF(AW63="","",VLOOKUP(AW63,'【シフト記号表】参考様式10'!$D$6:$Z$47,23,FALSE))</f>
        <v/>
      </c>
      <c r="AX65" s="873" t="str">
        <f>IF(AX63="","",VLOOKUP(AX63,'【シフト記号表】参考様式10'!$D$6:$Z$47,23,FALSE))</f>
        <v/>
      </c>
      <c r="AY65" s="873" t="str">
        <f>IF(AY63="","",VLOOKUP(AY63,'【シフト記号表】参考様式10'!$D$6:$Z$47,23,FALSE))</f>
        <v/>
      </c>
      <c r="AZ65" s="935">
        <f>IF($BC$3="４週",SUM(U65:AV65),IF($BC$3="暦月",SUM(U65:AY65),""))</f>
        <v>0</v>
      </c>
      <c r="BA65" s="949"/>
      <c r="BB65" s="964">
        <f>IF($BC$3="４週",AZ65/4,IF($BC$3="暦月",(AZ65/($BC$8/7)),""))</f>
        <v>0</v>
      </c>
      <c r="BC65" s="949"/>
      <c r="BD65" s="980"/>
      <c r="BE65" s="984"/>
      <c r="BF65" s="984"/>
      <c r="BG65" s="984"/>
      <c r="BH65" s="990"/>
    </row>
    <row r="66" spans="2:60" ht="20.25" customHeight="1">
      <c r="B66" s="724"/>
      <c r="C66" s="741"/>
      <c r="D66" s="755"/>
      <c r="E66" s="763"/>
      <c r="F66" s="761"/>
      <c r="G66" s="769"/>
      <c r="H66" s="783"/>
      <c r="I66" s="791"/>
      <c r="J66" s="797"/>
      <c r="K66" s="797"/>
      <c r="L66" s="771"/>
      <c r="M66" s="803"/>
      <c r="N66" s="808"/>
      <c r="O66" s="813"/>
      <c r="P66" s="820" t="s">
        <v>715</v>
      </c>
      <c r="Q66" s="826"/>
      <c r="R66" s="826"/>
      <c r="S66" s="837"/>
      <c r="T66" s="851"/>
      <c r="U66" s="864"/>
      <c r="V66" s="874"/>
      <c r="W66" s="874"/>
      <c r="X66" s="874"/>
      <c r="Y66" s="874"/>
      <c r="Z66" s="874"/>
      <c r="AA66" s="889"/>
      <c r="AB66" s="864"/>
      <c r="AC66" s="874"/>
      <c r="AD66" s="874"/>
      <c r="AE66" s="874"/>
      <c r="AF66" s="874"/>
      <c r="AG66" s="874"/>
      <c r="AH66" s="889"/>
      <c r="AI66" s="864"/>
      <c r="AJ66" s="874"/>
      <c r="AK66" s="874"/>
      <c r="AL66" s="874"/>
      <c r="AM66" s="874"/>
      <c r="AN66" s="874"/>
      <c r="AO66" s="889"/>
      <c r="AP66" s="864"/>
      <c r="AQ66" s="874"/>
      <c r="AR66" s="874"/>
      <c r="AS66" s="874"/>
      <c r="AT66" s="874"/>
      <c r="AU66" s="874"/>
      <c r="AV66" s="889"/>
      <c r="AW66" s="864"/>
      <c r="AX66" s="874"/>
      <c r="AY66" s="874"/>
      <c r="AZ66" s="936"/>
      <c r="BA66" s="950"/>
      <c r="BB66" s="965"/>
      <c r="BC66" s="950"/>
      <c r="BD66" s="981"/>
      <c r="BE66" s="985"/>
      <c r="BF66" s="985"/>
      <c r="BG66" s="985"/>
      <c r="BH66" s="991"/>
    </row>
    <row r="67" spans="2:60" ht="20.25" customHeight="1">
      <c r="B67" s="722">
        <f>B64+1</f>
        <v>16</v>
      </c>
      <c r="C67" s="739"/>
      <c r="D67" s="753"/>
      <c r="E67" s="761"/>
      <c r="F67" s="761">
        <f>C66</f>
        <v>0</v>
      </c>
      <c r="G67" s="769"/>
      <c r="H67" s="780"/>
      <c r="I67" s="789"/>
      <c r="J67" s="795"/>
      <c r="K67" s="795"/>
      <c r="L67" s="769"/>
      <c r="M67" s="801"/>
      <c r="N67" s="806"/>
      <c r="O67" s="811"/>
      <c r="P67" s="817" t="s">
        <v>716</v>
      </c>
      <c r="Q67" s="823"/>
      <c r="R67" s="823"/>
      <c r="S67" s="831"/>
      <c r="T67" s="844"/>
      <c r="U67" s="862" t="str">
        <f>IF(U66="","",VLOOKUP(U66,'【シフト記号表】参考様式10'!$D$6:$X$47,21,FALSE))</f>
        <v/>
      </c>
      <c r="V67" s="872" t="str">
        <f>IF(V66="","",VLOOKUP(V66,'【シフト記号表】参考様式10'!$D$6:$X$47,21,FALSE))</f>
        <v/>
      </c>
      <c r="W67" s="872" t="str">
        <f>IF(W66="","",VLOOKUP(W66,'【シフト記号表】参考様式10'!$D$6:$X$47,21,FALSE))</f>
        <v/>
      </c>
      <c r="X67" s="872" t="str">
        <f>IF(X66="","",VLOOKUP(X66,'【シフト記号表】参考様式10'!$D$6:$X$47,21,FALSE))</f>
        <v/>
      </c>
      <c r="Y67" s="872" t="str">
        <f>IF(Y66="","",VLOOKUP(Y66,'【シフト記号表】参考様式10'!$D$6:$X$47,21,FALSE))</f>
        <v/>
      </c>
      <c r="Z67" s="872" t="str">
        <f>IF(Z66="","",VLOOKUP(Z66,'【シフト記号表】参考様式10'!$D$6:$X$47,21,FALSE))</f>
        <v/>
      </c>
      <c r="AA67" s="887" t="str">
        <f>IF(AA66="","",VLOOKUP(AA66,'【シフト記号表】参考様式10'!$D$6:$X$47,21,FALSE))</f>
        <v/>
      </c>
      <c r="AB67" s="862" t="str">
        <f>IF(AB66="","",VLOOKUP(AB66,'【シフト記号表】参考様式10'!$D$6:$X$47,21,FALSE))</f>
        <v/>
      </c>
      <c r="AC67" s="872" t="str">
        <f>IF(AC66="","",VLOOKUP(AC66,'【シフト記号表】参考様式10'!$D$6:$X$47,21,FALSE))</f>
        <v/>
      </c>
      <c r="AD67" s="872" t="str">
        <f>IF(AD66="","",VLOOKUP(AD66,'【シフト記号表】参考様式10'!$D$6:$X$47,21,FALSE))</f>
        <v/>
      </c>
      <c r="AE67" s="872" t="str">
        <f>IF(AE66="","",VLOOKUP(AE66,'【シフト記号表】参考様式10'!$D$6:$X$47,21,FALSE))</f>
        <v/>
      </c>
      <c r="AF67" s="872" t="str">
        <f>IF(AF66="","",VLOOKUP(AF66,'【シフト記号表】参考様式10'!$D$6:$X$47,21,FALSE))</f>
        <v/>
      </c>
      <c r="AG67" s="872" t="str">
        <f>IF(AG66="","",VLOOKUP(AG66,'【シフト記号表】参考様式10'!$D$6:$X$47,21,FALSE))</f>
        <v/>
      </c>
      <c r="AH67" s="887" t="str">
        <f>IF(AH66="","",VLOOKUP(AH66,'【シフト記号表】参考様式10'!$D$6:$X$47,21,FALSE))</f>
        <v/>
      </c>
      <c r="AI67" s="862" t="str">
        <f>IF(AI66="","",VLOOKUP(AI66,'【シフト記号表】参考様式10'!$D$6:$X$47,21,FALSE))</f>
        <v/>
      </c>
      <c r="AJ67" s="872" t="str">
        <f>IF(AJ66="","",VLOOKUP(AJ66,'【シフト記号表】参考様式10'!$D$6:$X$47,21,FALSE))</f>
        <v/>
      </c>
      <c r="AK67" s="872" t="str">
        <f>IF(AK66="","",VLOOKUP(AK66,'【シフト記号表】参考様式10'!$D$6:$X$47,21,FALSE))</f>
        <v/>
      </c>
      <c r="AL67" s="872" t="str">
        <f>IF(AL66="","",VLOOKUP(AL66,'【シフト記号表】参考様式10'!$D$6:$X$47,21,FALSE))</f>
        <v/>
      </c>
      <c r="AM67" s="872" t="str">
        <f>IF(AM66="","",VLOOKUP(AM66,'【シフト記号表】参考様式10'!$D$6:$X$47,21,FALSE))</f>
        <v/>
      </c>
      <c r="AN67" s="872" t="str">
        <f>IF(AN66="","",VLOOKUP(AN66,'【シフト記号表】参考様式10'!$D$6:$X$47,21,FALSE))</f>
        <v/>
      </c>
      <c r="AO67" s="887" t="str">
        <f>IF(AO66="","",VLOOKUP(AO66,'【シフト記号表】参考様式10'!$D$6:$X$47,21,FALSE))</f>
        <v/>
      </c>
      <c r="AP67" s="862" t="str">
        <f>IF(AP66="","",VLOOKUP(AP66,'【シフト記号表】参考様式10'!$D$6:$X$47,21,FALSE))</f>
        <v/>
      </c>
      <c r="AQ67" s="872" t="str">
        <f>IF(AQ66="","",VLOOKUP(AQ66,'【シフト記号表】参考様式10'!$D$6:$X$47,21,FALSE))</f>
        <v/>
      </c>
      <c r="AR67" s="872" t="str">
        <f>IF(AR66="","",VLOOKUP(AR66,'【シフト記号表】参考様式10'!$D$6:$X$47,21,FALSE))</f>
        <v/>
      </c>
      <c r="AS67" s="872" t="str">
        <f>IF(AS66="","",VLOOKUP(AS66,'【シフト記号表】参考様式10'!$D$6:$X$47,21,FALSE))</f>
        <v/>
      </c>
      <c r="AT67" s="872" t="str">
        <f>IF(AT66="","",VLOOKUP(AT66,'【シフト記号表】参考様式10'!$D$6:$X$47,21,FALSE))</f>
        <v/>
      </c>
      <c r="AU67" s="872" t="str">
        <f>IF(AU66="","",VLOOKUP(AU66,'【シフト記号表】参考様式10'!$D$6:$X$47,21,FALSE))</f>
        <v/>
      </c>
      <c r="AV67" s="887" t="str">
        <f>IF(AV66="","",VLOOKUP(AV66,'【シフト記号表】参考様式10'!$D$6:$X$47,21,FALSE))</f>
        <v/>
      </c>
      <c r="AW67" s="862" t="str">
        <f>IF(AW66="","",VLOOKUP(AW66,'【シフト記号表】参考様式10'!$D$6:$X$47,21,FALSE))</f>
        <v/>
      </c>
      <c r="AX67" s="872" t="str">
        <f>IF(AX66="","",VLOOKUP(AX66,'【シフト記号表】参考様式10'!$D$6:$X$47,21,FALSE))</f>
        <v/>
      </c>
      <c r="AY67" s="872" t="str">
        <f>IF(AY66="","",VLOOKUP(AY66,'【シフト記号表】参考様式10'!$D$6:$X$47,21,FALSE))</f>
        <v/>
      </c>
      <c r="AZ67" s="934">
        <f>IF($BC$3="４週",SUM(U67:AV67),IF($BC$3="暦月",SUM(U67:AY67),""))</f>
        <v>0</v>
      </c>
      <c r="BA67" s="948"/>
      <c r="BB67" s="963">
        <f>IF($BC$3="４週",AZ67/4,IF($BC$3="暦月",(AZ67/($BC$8/7)),""))</f>
        <v>0</v>
      </c>
      <c r="BC67" s="948"/>
      <c r="BD67" s="979"/>
      <c r="BE67" s="983"/>
      <c r="BF67" s="983"/>
      <c r="BG67" s="983"/>
      <c r="BH67" s="989"/>
    </row>
    <row r="68" spans="2:60" ht="20.25" customHeight="1">
      <c r="B68" s="722"/>
      <c r="C68" s="742"/>
      <c r="D68" s="756"/>
      <c r="E68" s="764"/>
      <c r="F68" s="764"/>
      <c r="G68" s="772">
        <f>C66</f>
        <v>0</v>
      </c>
      <c r="H68" s="784"/>
      <c r="I68" s="792"/>
      <c r="J68" s="798"/>
      <c r="K68" s="798"/>
      <c r="L68" s="772"/>
      <c r="M68" s="804"/>
      <c r="N68" s="809"/>
      <c r="O68" s="814"/>
      <c r="P68" s="821" t="s">
        <v>40</v>
      </c>
      <c r="Q68" s="827"/>
      <c r="R68" s="827"/>
      <c r="S68" s="838"/>
      <c r="T68" s="852"/>
      <c r="U68" s="863" t="str">
        <f>IF(U66="","",VLOOKUP(U66,'【シフト記号表】参考様式10'!$D$6:$Z$47,23,FALSE))</f>
        <v/>
      </c>
      <c r="V68" s="873" t="str">
        <f>IF(V66="","",VLOOKUP(V66,'【シフト記号表】参考様式10'!$D$6:$Z$47,23,FALSE))</f>
        <v/>
      </c>
      <c r="W68" s="873" t="str">
        <f>IF(W66="","",VLOOKUP(W66,'【シフト記号表】参考様式10'!$D$6:$Z$47,23,FALSE))</f>
        <v/>
      </c>
      <c r="X68" s="873" t="str">
        <f>IF(X66="","",VLOOKUP(X66,'【シフト記号表】参考様式10'!$D$6:$Z$47,23,FALSE))</f>
        <v/>
      </c>
      <c r="Y68" s="873" t="str">
        <f>IF(Y66="","",VLOOKUP(Y66,'【シフト記号表】参考様式10'!$D$6:$Z$47,23,FALSE))</f>
        <v/>
      </c>
      <c r="Z68" s="873" t="str">
        <f>IF(Z66="","",VLOOKUP(Z66,'【シフト記号表】参考様式10'!$D$6:$Z$47,23,FALSE))</f>
        <v/>
      </c>
      <c r="AA68" s="888" t="str">
        <f>IF(AA66="","",VLOOKUP(AA66,'【シフト記号表】参考様式10'!$D$6:$Z$47,23,FALSE))</f>
        <v/>
      </c>
      <c r="AB68" s="863" t="str">
        <f>IF(AB66="","",VLOOKUP(AB66,'【シフト記号表】参考様式10'!$D$6:$Z$47,23,FALSE))</f>
        <v/>
      </c>
      <c r="AC68" s="873" t="str">
        <f>IF(AC66="","",VLOOKUP(AC66,'【シフト記号表】参考様式10'!$D$6:$Z$47,23,FALSE))</f>
        <v/>
      </c>
      <c r="AD68" s="873" t="str">
        <f>IF(AD66="","",VLOOKUP(AD66,'【シフト記号表】参考様式10'!$D$6:$Z$47,23,FALSE))</f>
        <v/>
      </c>
      <c r="AE68" s="873" t="str">
        <f>IF(AE66="","",VLOOKUP(AE66,'【シフト記号表】参考様式10'!$D$6:$Z$47,23,FALSE))</f>
        <v/>
      </c>
      <c r="AF68" s="873" t="str">
        <f>IF(AF66="","",VLOOKUP(AF66,'【シフト記号表】参考様式10'!$D$6:$Z$47,23,FALSE))</f>
        <v/>
      </c>
      <c r="AG68" s="873" t="str">
        <f>IF(AG66="","",VLOOKUP(AG66,'【シフト記号表】参考様式10'!$D$6:$Z$47,23,FALSE))</f>
        <v/>
      </c>
      <c r="AH68" s="888" t="str">
        <f>IF(AH66="","",VLOOKUP(AH66,'【シフト記号表】参考様式10'!$D$6:$Z$47,23,FALSE))</f>
        <v/>
      </c>
      <c r="AI68" s="863" t="str">
        <f>IF(AI66="","",VLOOKUP(AI66,'【シフト記号表】参考様式10'!$D$6:$Z$47,23,FALSE))</f>
        <v/>
      </c>
      <c r="AJ68" s="873" t="str">
        <f>IF(AJ66="","",VLOOKUP(AJ66,'【シフト記号表】参考様式10'!$D$6:$Z$47,23,FALSE))</f>
        <v/>
      </c>
      <c r="AK68" s="873" t="str">
        <f>IF(AK66="","",VLOOKUP(AK66,'【シフト記号表】参考様式10'!$D$6:$Z$47,23,FALSE))</f>
        <v/>
      </c>
      <c r="AL68" s="873" t="str">
        <f>IF(AL66="","",VLOOKUP(AL66,'【シフト記号表】参考様式10'!$D$6:$Z$47,23,FALSE))</f>
        <v/>
      </c>
      <c r="AM68" s="873" t="str">
        <f>IF(AM66="","",VLOOKUP(AM66,'【シフト記号表】参考様式10'!$D$6:$Z$47,23,FALSE))</f>
        <v/>
      </c>
      <c r="AN68" s="873" t="str">
        <f>IF(AN66="","",VLOOKUP(AN66,'【シフト記号表】参考様式10'!$D$6:$Z$47,23,FALSE))</f>
        <v/>
      </c>
      <c r="AO68" s="888" t="str">
        <f>IF(AO66="","",VLOOKUP(AO66,'【シフト記号表】参考様式10'!$D$6:$Z$47,23,FALSE))</f>
        <v/>
      </c>
      <c r="AP68" s="863" t="str">
        <f>IF(AP66="","",VLOOKUP(AP66,'【シフト記号表】参考様式10'!$D$6:$Z$47,23,FALSE))</f>
        <v/>
      </c>
      <c r="AQ68" s="873" t="str">
        <f>IF(AQ66="","",VLOOKUP(AQ66,'【シフト記号表】参考様式10'!$D$6:$Z$47,23,FALSE))</f>
        <v/>
      </c>
      <c r="AR68" s="873" t="str">
        <f>IF(AR66="","",VLOOKUP(AR66,'【シフト記号表】参考様式10'!$D$6:$Z$47,23,FALSE))</f>
        <v/>
      </c>
      <c r="AS68" s="873" t="str">
        <f>IF(AS66="","",VLOOKUP(AS66,'【シフト記号表】参考様式10'!$D$6:$Z$47,23,FALSE))</f>
        <v/>
      </c>
      <c r="AT68" s="873" t="str">
        <f>IF(AT66="","",VLOOKUP(AT66,'【シフト記号表】参考様式10'!$D$6:$Z$47,23,FALSE))</f>
        <v/>
      </c>
      <c r="AU68" s="873" t="str">
        <f>IF(AU66="","",VLOOKUP(AU66,'【シフト記号表】参考様式10'!$D$6:$Z$47,23,FALSE))</f>
        <v/>
      </c>
      <c r="AV68" s="888" t="str">
        <f>IF(AV66="","",VLOOKUP(AV66,'【シフト記号表】参考様式10'!$D$6:$Z$47,23,FALSE))</f>
        <v/>
      </c>
      <c r="AW68" s="863" t="str">
        <f>IF(AW66="","",VLOOKUP(AW66,'【シフト記号表】参考様式10'!$D$6:$Z$47,23,FALSE))</f>
        <v/>
      </c>
      <c r="AX68" s="873" t="str">
        <f>IF(AX66="","",VLOOKUP(AX66,'【シフト記号表】参考様式10'!$D$6:$Z$47,23,FALSE))</f>
        <v/>
      </c>
      <c r="AY68" s="873" t="str">
        <f>IF(AY66="","",VLOOKUP(AY66,'【シフト記号表】参考様式10'!$D$6:$Z$47,23,FALSE))</f>
        <v/>
      </c>
      <c r="AZ68" s="935">
        <f>IF($BC$3="４週",SUM(U68:AV68),IF($BC$3="暦月",SUM(U68:AY68),""))</f>
        <v>0</v>
      </c>
      <c r="BA68" s="949"/>
      <c r="BB68" s="964">
        <f>IF($BC$3="４週",AZ68/4,IF($BC$3="暦月",(AZ68/($BC$8/7)),""))</f>
        <v>0</v>
      </c>
      <c r="BC68" s="949"/>
      <c r="BD68" s="979"/>
      <c r="BE68" s="983"/>
      <c r="BF68" s="983"/>
      <c r="BG68" s="983"/>
      <c r="BH68" s="989"/>
    </row>
    <row r="69" spans="2:60" ht="20.25" customHeight="1">
      <c r="B69" s="725" t="s">
        <v>653</v>
      </c>
      <c r="C69" s="743"/>
      <c r="D69" s="743"/>
      <c r="E69" s="743"/>
      <c r="F69" s="743"/>
      <c r="G69" s="743"/>
      <c r="H69" s="743"/>
      <c r="I69" s="743"/>
      <c r="J69" s="743"/>
      <c r="K69" s="743"/>
      <c r="L69" s="743"/>
      <c r="M69" s="743"/>
      <c r="N69" s="743"/>
      <c r="O69" s="743"/>
      <c r="P69" s="743"/>
      <c r="Q69" s="743"/>
      <c r="R69" s="743"/>
      <c r="S69" s="743"/>
      <c r="T69" s="853"/>
      <c r="U69" s="865"/>
      <c r="V69" s="875"/>
      <c r="W69" s="875"/>
      <c r="X69" s="875"/>
      <c r="Y69" s="875"/>
      <c r="Z69" s="875"/>
      <c r="AA69" s="890"/>
      <c r="AB69" s="900"/>
      <c r="AC69" s="875"/>
      <c r="AD69" s="875"/>
      <c r="AE69" s="875"/>
      <c r="AF69" s="875"/>
      <c r="AG69" s="875"/>
      <c r="AH69" s="890"/>
      <c r="AI69" s="900"/>
      <c r="AJ69" s="875"/>
      <c r="AK69" s="875"/>
      <c r="AL69" s="875"/>
      <c r="AM69" s="875"/>
      <c r="AN69" s="875"/>
      <c r="AO69" s="890"/>
      <c r="AP69" s="900"/>
      <c r="AQ69" s="875"/>
      <c r="AR69" s="875"/>
      <c r="AS69" s="875"/>
      <c r="AT69" s="875"/>
      <c r="AU69" s="875"/>
      <c r="AV69" s="890"/>
      <c r="AW69" s="900"/>
      <c r="AX69" s="875"/>
      <c r="AY69" s="926"/>
      <c r="AZ69" s="937"/>
      <c r="BA69" s="951"/>
      <c r="BB69" s="966"/>
      <c r="BC69" s="972"/>
      <c r="BD69" s="972"/>
      <c r="BE69" s="972"/>
      <c r="BF69" s="972"/>
      <c r="BG69" s="972"/>
      <c r="BH69" s="992"/>
    </row>
    <row r="70" spans="2:60" ht="20.25" customHeight="1">
      <c r="B70" s="726" t="s">
        <v>279</v>
      </c>
      <c r="C70" s="744"/>
      <c r="D70" s="744"/>
      <c r="E70" s="744"/>
      <c r="F70" s="744"/>
      <c r="G70" s="744"/>
      <c r="H70" s="744"/>
      <c r="I70" s="744"/>
      <c r="J70" s="744"/>
      <c r="K70" s="744"/>
      <c r="L70" s="744"/>
      <c r="M70" s="744"/>
      <c r="N70" s="744"/>
      <c r="O70" s="744"/>
      <c r="P70" s="744"/>
      <c r="Q70" s="744"/>
      <c r="R70" s="744"/>
      <c r="S70" s="744"/>
      <c r="T70" s="854"/>
      <c r="U70" s="866"/>
      <c r="V70" s="876"/>
      <c r="W70" s="876"/>
      <c r="X70" s="876"/>
      <c r="Y70" s="876"/>
      <c r="Z70" s="876"/>
      <c r="AA70" s="891"/>
      <c r="AB70" s="901"/>
      <c r="AC70" s="876"/>
      <c r="AD70" s="876"/>
      <c r="AE70" s="876"/>
      <c r="AF70" s="876"/>
      <c r="AG70" s="876"/>
      <c r="AH70" s="891"/>
      <c r="AI70" s="901"/>
      <c r="AJ70" s="876"/>
      <c r="AK70" s="876"/>
      <c r="AL70" s="876"/>
      <c r="AM70" s="876"/>
      <c r="AN70" s="876"/>
      <c r="AO70" s="891"/>
      <c r="AP70" s="901"/>
      <c r="AQ70" s="876"/>
      <c r="AR70" s="876"/>
      <c r="AS70" s="876"/>
      <c r="AT70" s="876"/>
      <c r="AU70" s="876"/>
      <c r="AV70" s="891"/>
      <c r="AW70" s="901"/>
      <c r="AX70" s="876"/>
      <c r="AY70" s="927"/>
      <c r="AZ70" s="938"/>
      <c r="BA70" s="952"/>
      <c r="BB70" s="967"/>
      <c r="BC70" s="973"/>
      <c r="BD70" s="973"/>
      <c r="BE70" s="973"/>
      <c r="BF70" s="973"/>
      <c r="BG70" s="973"/>
      <c r="BH70" s="993"/>
    </row>
    <row r="71" spans="2:60" ht="20.25" customHeight="1">
      <c r="B71" s="726" t="s">
        <v>703</v>
      </c>
      <c r="C71" s="744"/>
      <c r="D71" s="744"/>
      <c r="E71" s="744"/>
      <c r="F71" s="744"/>
      <c r="G71" s="744"/>
      <c r="H71" s="744"/>
      <c r="I71" s="744"/>
      <c r="J71" s="744"/>
      <c r="K71" s="744"/>
      <c r="L71" s="744"/>
      <c r="M71" s="744"/>
      <c r="N71" s="744"/>
      <c r="O71" s="744"/>
      <c r="P71" s="744"/>
      <c r="Q71" s="744"/>
      <c r="R71" s="744"/>
      <c r="S71" s="744"/>
      <c r="T71" s="854"/>
      <c r="U71" s="866"/>
      <c r="V71" s="876"/>
      <c r="W71" s="876"/>
      <c r="X71" s="876"/>
      <c r="Y71" s="876"/>
      <c r="Z71" s="876"/>
      <c r="AA71" s="892"/>
      <c r="AB71" s="902"/>
      <c r="AC71" s="876"/>
      <c r="AD71" s="876"/>
      <c r="AE71" s="876"/>
      <c r="AF71" s="876"/>
      <c r="AG71" s="876"/>
      <c r="AH71" s="892"/>
      <c r="AI71" s="902"/>
      <c r="AJ71" s="876"/>
      <c r="AK71" s="876"/>
      <c r="AL71" s="876"/>
      <c r="AM71" s="876"/>
      <c r="AN71" s="876"/>
      <c r="AO71" s="892"/>
      <c r="AP71" s="902"/>
      <c r="AQ71" s="876"/>
      <c r="AR71" s="876"/>
      <c r="AS71" s="876"/>
      <c r="AT71" s="876"/>
      <c r="AU71" s="876"/>
      <c r="AV71" s="892"/>
      <c r="AW71" s="902"/>
      <c r="AX71" s="876"/>
      <c r="AY71" s="927"/>
      <c r="AZ71" s="939"/>
      <c r="BA71" s="953"/>
      <c r="BB71" s="967"/>
      <c r="BC71" s="973"/>
      <c r="BD71" s="973"/>
      <c r="BE71" s="973"/>
      <c r="BF71" s="973"/>
      <c r="BG71" s="973"/>
      <c r="BH71" s="993"/>
    </row>
    <row r="72" spans="2:60" ht="20.25" customHeight="1">
      <c r="B72" s="727" t="s">
        <v>661</v>
      </c>
      <c r="C72" s="744"/>
      <c r="D72" s="744"/>
      <c r="E72" s="744"/>
      <c r="F72" s="744"/>
      <c r="G72" s="744"/>
      <c r="H72" s="744"/>
      <c r="I72" s="744"/>
      <c r="J72" s="744"/>
      <c r="K72" s="744"/>
      <c r="L72" s="744"/>
      <c r="M72" s="744"/>
      <c r="N72" s="744"/>
      <c r="O72" s="744"/>
      <c r="P72" s="744"/>
      <c r="Q72" s="744"/>
      <c r="R72" s="744"/>
      <c r="S72" s="744"/>
      <c r="T72" s="854"/>
      <c r="U72" s="867" t="str">
        <f t="shared" ref="U72:AY72" si="1">IF(SUMIF($F$21:$F$68,"介護従業者",U21:U68)=0,"",SUMIF($F$21:$F$68,"介護従業者",U21:U68))</f>
        <v/>
      </c>
      <c r="V72" s="877" t="str">
        <f t="shared" si="1"/>
        <v/>
      </c>
      <c r="W72" s="877" t="str">
        <f t="shared" si="1"/>
        <v/>
      </c>
      <c r="X72" s="877" t="str">
        <f t="shared" si="1"/>
        <v/>
      </c>
      <c r="Y72" s="877" t="str">
        <f t="shared" si="1"/>
        <v/>
      </c>
      <c r="Z72" s="877" t="str">
        <f t="shared" si="1"/>
        <v/>
      </c>
      <c r="AA72" s="893" t="str">
        <f t="shared" si="1"/>
        <v/>
      </c>
      <c r="AB72" s="867" t="str">
        <f t="shared" si="1"/>
        <v/>
      </c>
      <c r="AC72" s="877" t="str">
        <f t="shared" si="1"/>
        <v/>
      </c>
      <c r="AD72" s="877" t="str">
        <f t="shared" si="1"/>
        <v/>
      </c>
      <c r="AE72" s="877" t="str">
        <f t="shared" si="1"/>
        <v/>
      </c>
      <c r="AF72" s="877" t="str">
        <f t="shared" si="1"/>
        <v/>
      </c>
      <c r="AG72" s="877" t="str">
        <f t="shared" si="1"/>
        <v/>
      </c>
      <c r="AH72" s="893" t="str">
        <f t="shared" si="1"/>
        <v/>
      </c>
      <c r="AI72" s="867" t="str">
        <f t="shared" si="1"/>
        <v/>
      </c>
      <c r="AJ72" s="877" t="str">
        <f t="shared" si="1"/>
        <v/>
      </c>
      <c r="AK72" s="877" t="str">
        <f t="shared" si="1"/>
        <v/>
      </c>
      <c r="AL72" s="877" t="str">
        <f t="shared" si="1"/>
        <v/>
      </c>
      <c r="AM72" s="877" t="str">
        <f t="shared" si="1"/>
        <v/>
      </c>
      <c r="AN72" s="877" t="str">
        <f t="shared" si="1"/>
        <v/>
      </c>
      <c r="AO72" s="893" t="str">
        <f t="shared" si="1"/>
        <v/>
      </c>
      <c r="AP72" s="867" t="str">
        <f t="shared" si="1"/>
        <v/>
      </c>
      <c r="AQ72" s="877" t="str">
        <f t="shared" si="1"/>
        <v/>
      </c>
      <c r="AR72" s="877" t="str">
        <f t="shared" si="1"/>
        <v/>
      </c>
      <c r="AS72" s="877" t="str">
        <f t="shared" si="1"/>
        <v/>
      </c>
      <c r="AT72" s="877" t="str">
        <f t="shared" si="1"/>
        <v/>
      </c>
      <c r="AU72" s="877" t="str">
        <f t="shared" si="1"/>
        <v/>
      </c>
      <c r="AV72" s="893" t="str">
        <f t="shared" si="1"/>
        <v/>
      </c>
      <c r="AW72" s="867" t="str">
        <f t="shared" si="1"/>
        <v/>
      </c>
      <c r="AX72" s="877" t="str">
        <f t="shared" si="1"/>
        <v/>
      </c>
      <c r="AY72" s="877" t="str">
        <f t="shared" si="1"/>
        <v/>
      </c>
      <c r="AZ72" s="940">
        <f>IF($BC$3="４週",SUM(U72:AV72),IF($BC$3="暦月",SUM(U72:AY72),""))</f>
        <v>0</v>
      </c>
      <c r="BA72" s="954"/>
      <c r="BB72" s="967"/>
      <c r="BC72" s="973"/>
      <c r="BD72" s="973"/>
      <c r="BE72" s="973"/>
      <c r="BF72" s="973"/>
      <c r="BG72" s="973"/>
      <c r="BH72" s="993"/>
    </row>
    <row r="73" spans="2:60" ht="20.25" customHeight="1">
      <c r="B73" s="728" t="s">
        <v>628</v>
      </c>
      <c r="C73" s="745"/>
      <c r="D73" s="745"/>
      <c r="E73" s="745"/>
      <c r="F73" s="745"/>
      <c r="G73" s="745"/>
      <c r="H73" s="745"/>
      <c r="I73" s="745"/>
      <c r="J73" s="745"/>
      <c r="K73" s="745"/>
      <c r="L73" s="745"/>
      <c r="M73" s="745"/>
      <c r="N73" s="745"/>
      <c r="O73" s="745"/>
      <c r="P73" s="745"/>
      <c r="Q73" s="745"/>
      <c r="R73" s="745"/>
      <c r="S73" s="745"/>
      <c r="T73" s="855"/>
      <c r="U73" s="868" t="str">
        <f t="shared" ref="U73:AY73" si="2">IF(SUMIF($G$21:$G$68,"介護従業者",U21:U68)=0,"",SUMIF($G$21:$G$68,"介護従業者",U21:U68))</f>
        <v/>
      </c>
      <c r="V73" s="878" t="str">
        <f t="shared" si="2"/>
        <v/>
      </c>
      <c r="W73" s="878" t="str">
        <f t="shared" si="2"/>
        <v/>
      </c>
      <c r="X73" s="878" t="str">
        <f t="shared" si="2"/>
        <v/>
      </c>
      <c r="Y73" s="878" t="str">
        <f t="shared" si="2"/>
        <v/>
      </c>
      <c r="Z73" s="878" t="str">
        <f t="shared" si="2"/>
        <v/>
      </c>
      <c r="AA73" s="894" t="str">
        <f t="shared" si="2"/>
        <v/>
      </c>
      <c r="AB73" s="903" t="str">
        <f t="shared" si="2"/>
        <v/>
      </c>
      <c r="AC73" s="878" t="str">
        <f t="shared" si="2"/>
        <v/>
      </c>
      <c r="AD73" s="878" t="str">
        <f t="shared" si="2"/>
        <v/>
      </c>
      <c r="AE73" s="878" t="str">
        <f t="shared" si="2"/>
        <v/>
      </c>
      <c r="AF73" s="878" t="str">
        <f t="shared" si="2"/>
        <v/>
      </c>
      <c r="AG73" s="878" t="str">
        <f t="shared" si="2"/>
        <v/>
      </c>
      <c r="AH73" s="894" t="str">
        <f t="shared" si="2"/>
        <v/>
      </c>
      <c r="AI73" s="903" t="str">
        <f t="shared" si="2"/>
        <v/>
      </c>
      <c r="AJ73" s="878" t="str">
        <f t="shared" si="2"/>
        <v/>
      </c>
      <c r="AK73" s="878" t="str">
        <f t="shared" si="2"/>
        <v/>
      </c>
      <c r="AL73" s="878" t="str">
        <f t="shared" si="2"/>
        <v/>
      </c>
      <c r="AM73" s="878" t="str">
        <f t="shared" si="2"/>
        <v/>
      </c>
      <c r="AN73" s="878" t="str">
        <f t="shared" si="2"/>
        <v/>
      </c>
      <c r="AO73" s="894" t="str">
        <f t="shared" si="2"/>
        <v/>
      </c>
      <c r="AP73" s="903" t="str">
        <f t="shared" si="2"/>
        <v/>
      </c>
      <c r="AQ73" s="878" t="str">
        <f t="shared" si="2"/>
        <v/>
      </c>
      <c r="AR73" s="878" t="str">
        <f t="shared" si="2"/>
        <v/>
      </c>
      <c r="AS73" s="878" t="str">
        <f t="shared" si="2"/>
        <v/>
      </c>
      <c r="AT73" s="878" t="str">
        <f t="shared" si="2"/>
        <v/>
      </c>
      <c r="AU73" s="878" t="str">
        <f t="shared" si="2"/>
        <v/>
      </c>
      <c r="AV73" s="894" t="str">
        <f t="shared" si="2"/>
        <v/>
      </c>
      <c r="AW73" s="903" t="str">
        <f t="shared" si="2"/>
        <v/>
      </c>
      <c r="AX73" s="878" t="str">
        <f t="shared" si="2"/>
        <v/>
      </c>
      <c r="AY73" s="928" t="str">
        <f t="shared" si="2"/>
        <v/>
      </c>
      <c r="AZ73" s="941">
        <f>IF($BC$3="４週",SUM(U73:AV73),IF($BC$3="暦月",SUM(U73:AY73),""))</f>
        <v>0</v>
      </c>
      <c r="BA73" s="955"/>
      <c r="BB73" s="968"/>
      <c r="BC73" s="974"/>
      <c r="BD73" s="974"/>
      <c r="BE73" s="974"/>
      <c r="BF73" s="974"/>
      <c r="BG73" s="974"/>
      <c r="BH73" s="994"/>
    </row>
    <row r="74" spans="2:60" s="714" customFormat="1" ht="20.25" customHeight="1">
      <c r="C74" s="746"/>
      <c r="D74" s="746"/>
      <c r="E74" s="746"/>
      <c r="F74" s="746"/>
      <c r="G74" s="746"/>
      <c r="BH74" s="224"/>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47"/>
      <c r="D128" s="747"/>
      <c r="E128" s="747"/>
      <c r="F128" s="747"/>
      <c r="G128" s="747"/>
      <c r="H128" s="747"/>
      <c r="I128" s="793"/>
      <c r="J128" s="793"/>
      <c r="K128" s="793"/>
      <c r="L128" s="793"/>
      <c r="M128" s="793"/>
      <c r="N128" s="793"/>
      <c r="O128" s="793"/>
      <c r="P128" s="793"/>
      <c r="Q128" s="793"/>
      <c r="R128" s="793"/>
      <c r="S128" s="793"/>
      <c r="T128" s="793"/>
      <c r="U128" s="793"/>
      <c r="V128" s="793"/>
      <c r="W128" s="793"/>
      <c r="X128" s="793"/>
      <c r="Y128" s="793"/>
      <c r="Z128" s="793"/>
      <c r="AA128" s="793"/>
      <c r="AB128" s="793"/>
      <c r="AC128" s="793"/>
      <c r="AD128" s="793"/>
      <c r="AE128" s="793"/>
      <c r="AF128" s="793"/>
      <c r="AG128" s="793"/>
      <c r="AH128" s="793"/>
      <c r="AI128" s="793"/>
      <c r="AJ128" s="793"/>
      <c r="AK128" s="793"/>
      <c r="AL128" s="793"/>
      <c r="AM128" s="793"/>
      <c r="AN128" s="793"/>
      <c r="AO128" s="793"/>
      <c r="AP128" s="793"/>
      <c r="AQ128" s="793"/>
      <c r="AR128" s="793"/>
      <c r="AS128" s="793"/>
      <c r="AT128" s="793"/>
      <c r="AU128" s="793"/>
      <c r="AV128" s="793"/>
      <c r="AW128" s="793"/>
      <c r="AX128" s="793"/>
      <c r="AY128" s="793"/>
      <c r="AZ128" s="793"/>
      <c r="BA128" s="793"/>
      <c r="BB128" s="793"/>
      <c r="BC128" s="793"/>
      <c r="BD128" s="793"/>
      <c r="BE128" s="793"/>
    </row>
    <row r="129" spans="3:57">
      <c r="C129" s="747"/>
      <c r="D129" s="747"/>
      <c r="E129" s="747"/>
      <c r="F129" s="747"/>
      <c r="G129" s="747"/>
      <c r="H129" s="747"/>
      <c r="I129" s="793"/>
      <c r="J129" s="793"/>
      <c r="K129" s="793"/>
      <c r="L129" s="793"/>
      <c r="M129" s="793"/>
      <c r="N129" s="793"/>
      <c r="O129" s="793"/>
      <c r="P129" s="793"/>
      <c r="Q129" s="793"/>
      <c r="R129" s="793"/>
      <c r="S129" s="793"/>
      <c r="T129" s="793"/>
      <c r="U129" s="793"/>
      <c r="V129" s="793"/>
      <c r="W129" s="793"/>
      <c r="X129" s="793"/>
      <c r="Y129" s="793"/>
      <c r="Z129" s="793"/>
      <c r="AA129" s="793"/>
      <c r="AB129" s="793"/>
      <c r="AC129" s="793"/>
      <c r="AD129" s="793"/>
      <c r="AE129" s="793"/>
      <c r="AF129" s="793"/>
      <c r="AG129" s="793"/>
      <c r="AH129" s="793"/>
      <c r="AI129" s="793"/>
      <c r="AJ129" s="793"/>
      <c r="AK129" s="793"/>
      <c r="AL129" s="793"/>
      <c r="AM129" s="793"/>
      <c r="AN129" s="793"/>
      <c r="AO129" s="793"/>
      <c r="AP129" s="793"/>
      <c r="AQ129" s="793"/>
      <c r="AR129" s="793"/>
      <c r="AS129" s="793"/>
      <c r="AT129" s="793"/>
      <c r="AU129" s="793"/>
      <c r="AV129" s="793"/>
      <c r="AW129" s="793"/>
      <c r="AX129" s="793"/>
      <c r="AY129" s="793"/>
      <c r="AZ129" s="793"/>
      <c r="BA129" s="793"/>
      <c r="BB129" s="793"/>
      <c r="BC129" s="793"/>
      <c r="BD129" s="793"/>
      <c r="BE129" s="793"/>
    </row>
    <row r="130" spans="3:57">
      <c r="C130" s="748"/>
      <c r="D130" s="748"/>
      <c r="E130" s="748"/>
      <c r="F130" s="748"/>
      <c r="G130" s="748"/>
      <c r="H130" s="748"/>
      <c r="I130" s="747"/>
      <c r="J130" s="747"/>
    </row>
    <row r="131" spans="3:57">
      <c r="C131" s="748"/>
      <c r="D131" s="748"/>
      <c r="E131" s="748"/>
      <c r="F131" s="748"/>
      <c r="G131" s="748"/>
      <c r="H131" s="748"/>
      <c r="I131" s="747"/>
      <c r="J131" s="747"/>
    </row>
    <row r="132" spans="3:57">
      <c r="C132" s="747"/>
      <c r="D132" s="747"/>
      <c r="E132" s="747"/>
      <c r="F132" s="747"/>
      <c r="G132" s="747"/>
      <c r="H132" s="747"/>
    </row>
    <row r="133" spans="3:57">
      <c r="C133" s="747"/>
      <c r="D133" s="747"/>
      <c r="E133" s="747"/>
      <c r="F133" s="747"/>
      <c r="G133" s="747"/>
      <c r="H133" s="747"/>
    </row>
    <row r="134" spans="3:57">
      <c r="C134" s="747"/>
      <c r="D134" s="747"/>
      <c r="E134" s="747"/>
      <c r="F134" s="747"/>
      <c r="G134" s="747"/>
      <c r="H134" s="747"/>
    </row>
    <row r="135" spans="3:57">
      <c r="C135" s="747"/>
      <c r="D135" s="747"/>
      <c r="E135" s="747"/>
      <c r="F135" s="747"/>
      <c r="G135" s="747"/>
      <c r="H135" s="747"/>
    </row>
  </sheetData>
  <mergeCells count="218">
    <mergeCell ref="AR1:BG1"/>
    <mergeCell ref="AA2:AB2"/>
    <mergeCell ref="AD2:AE2"/>
    <mergeCell ref="AH2:AI2"/>
    <mergeCell ref="AR2:BG2"/>
    <mergeCell ref="BC3:BF3"/>
    <mergeCell ref="BC4:BF4"/>
    <mergeCell ref="AY6:AZ6"/>
    <mergeCell ref="BA6:BB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39"/>
  <conditionalFormatting sqref="U23:AA23">
    <cfRule type="expression" dxfId="272" priority="256">
      <formula>OR(U$69=$B22,U$70=$B22)</formula>
    </cfRule>
  </conditionalFormatting>
  <conditionalFormatting sqref="U22:AA23 U69:BA73">
    <cfRule type="expression" dxfId="271" priority="255">
      <formula>INDIRECT(ADDRESS(ROW(),COLUMN()))=TRUNC(INDIRECT(ADDRESS(ROW(),COLUMN())))</formula>
    </cfRule>
  </conditionalFormatting>
  <conditionalFormatting sqref="AB40:AH41">
    <cfRule type="expression" dxfId="270" priority="97">
      <formula>INDIRECT(ADDRESS(ROW(),COLUMN()))=TRUNC(INDIRECT(ADDRESS(ROW(),COLUMN())))</formula>
    </cfRule>
  </conditionalFormatting>
  <conditionalFormatting sqref="U40:AA41">
    <cfRule type="expression" dxfId="269" priority="99">
      <formula>INDIRECT(ADDRESS(ROW(),COLUMN()))=TRUNC(INDIRECT(ADDRESS(ROW(),COLUMN())))</formula>
    </cfRule>
  </conditionalFormatting>
  <conditionalFormatting sqref="AZ22:BC23">
    <cfRule type="expression" dxfId="268" priority="250">
      <formula>INDIRECT(ADDRESS(ROW(),COLUMN()))=TRUNC(INDIRECT(ADDRESS(ROW(),COLUMN())))</formula>
    </cfRule>
  </conditionalFormatting>
  <conditionalFormatting sqref="AI40:AO41">
    <cfRule type="expression" dxfId="267" priority="95">
      <formula>INDIRECT(ADDRESS(ROW(),COLUMN()))=TRUNC(INDIRECT(ADDRESS(ROW(),COLUMN())))</formula>
    </cfRule>
  </conditionalFormatting>
  <conditionalFormatting sqref="AZ25:BC26">
    <cfRule type="expression" dxfId="266" priority="244">
      <formula>INDIRECT(ADDRESS(ROW(),COLUMN()))=TRUNC(INDIRECT(ADDRESS(ROW(),COLUMN())))</formula>
    </cfRule>
  </conditionalFormatting>
  <conditionalFormatting sqref="AP37:AV38">
    <cfRule type="expression" dxfId="265" priority="103">
      <formula>INDIRECT(ADDRESS(ROW(),COLUMN()))=TRUNC(INDIRECT(ADDRESS(ROW(),COLUMN())))</formula>
    </cfRule>
  </conditionalFormatting>
  <conditionalFormatting sqref="AW37:AY38">
    <cfRule type="expression" dxfId="264" priority="101">
      <formula>INDIRECT(ADDRESS(ROW(),COLUMN()))=TRUNC(INDIRECT(ADDRESS(ROW(),COLUMN())))</formula>
    </cfRule>
  </conditionalFormatting>
  <conditionalFormatting sqref="AZ28:BC29">
    <cfRule type="expression" dxfId="263" priority="238">
      <formula>INDIRECT(ADDRESS(ROW(),COLUMN()))=TRUNC(INDIRECT(ADDRESS(ROW(),COLUMN())))</formula>
    </cfRule>
  </conditionalFormatting>
  <conditionalFormatting sqref="AB37:AH38">
    <cfRule type="expression" dxfId="262" priority="107">
      <formula>INDIRECT(ADDRESS(ROW(),COLUMN()))=TRUNC(INDIRECT(ADDRESS(ROW(),COLUMN())))</formula>
    </cfRule>
  </conditionalFormatting>
  <conditionalFormatting sqref="AI37:AO38">
    <cfRule type="expression" dxfId="261" priority="105">
      <formula>INDIRECT(ADDRESS(ROW(),COLUMN()))=TRUNC(INDIRECT(ADDRESS(ROW(),COLUMN())))</formula>
    </cfRule>
  </conditionalFormatting>
  <conditionalFormatting sqref="AZ31:BC32">
    <cfRule type="expression" dxfId="260" priority="232">
      <formula>INDIRECT(ADDRESS(ROW(),COLUMN()))=TRUNC(INDIRECT(ADDRESS(ROW(),COLUMN())))</formula>
    </cfRule>
  </conditionalFormatting>
  <conditionalFormatting sqref="AW34:AY35">
    <cfRule type="expression" dxfId="259" priority="111">
      <formula>INDIRECT(ADDRESS(ROW(),COLUMN()))=TRUNC(INDIRECT(ADDRESS(ROW(),COLUMN())))</formula>
    </cfRule>
  </conditionalFormatting>
  <conditionalFormatting sqref="U37:AA38">
    <cfRule type="expression" dxfId="258" priority="109">
      <formula>INDIRECT(ADDRESS(ROW(),COLUMN()))=TRUNC(INDIRECT(ADDRESS(ROW(),COLUMN())))</formula>
    </cfRule>
  </conditionalFormatting>
  <conditionalFormatting sqref="AZ34:BC35">
    <cfRule type="expression" dxfId="257" priority="226">
      <formula>INDIRECT(ADDRESS(ROW(),COLUMN()))=TRUNC(INDIRECT(ADDRESS(ROW(),COLUMN())))</formula>
    </cfRule>
  </conditionalFormatting>
  <conditionalFormatting sqref="AI34:AO35">
    <cfRule type="expression" dxfId="256" priority="115">
      <formula>INDIRECT(ADDRESS(ROW(),COLUMN()))=TRUNC(INDIRECT(ADDRESS(ROW(),COLUMN())))</formula>
    </cfRule>
  </conditionalFormatting>
  <conditionalFormatting sqref="AP34:AV35">
    <cfRule type="expression" dxfId="255" priority="113">
      <formula>INDIRECT(ADDRESS(ROW(),COLUMN()))=TRUNC(INDIRECT(ADDRESS(ROW(),COLUMN())))</formula>
    </cfRule>
  </conditionalFormatting>
  <conditionalFormatting sqref="AZ37:BC38">
    <cfRule type="expression" dxfId="254" priority="220">
      <formula>INDIRECT(ADDRESS(ROW(),COLUMN()))=TRUNC(INDIRECT(ADDRESS(ROW(),COLUMN())))</formula>
    </cfRule>
  </conditionalFormatting>
  <conditionalFormatting sqref="U34:AA35">
    <cfRule type="expression" dxfId="253" priority="119">
      <formula>INDIRECT(ADDRESS(ROW(),COLUMN()))=TRUNC(INDIRECT(ADDRESS(ROW(),COLUMN())))</formula>
    </cfRule>
  </conditionalFormatting>
  <conditionalFormatting sqref="AB34:AH35">
    <cfRule type="expression" dxfId="252" priority="117">
      <formula>INDIRECT(ADDRESS(ROW(),COLUMN()))=TRUNC(INDIRECT(ADDRESS(ROW(),COLUMN())))</formula>
    </cfRule>
  </conditionalFormatting>
  <conditionalFormatting sqref="AZ40:BC41">
    <cfRule type="expression" dxfId="251" priority="214">
      <formula>INDIRECT(ADDRESS(ROW(),COLUMN()))=TRUNC(INDIRECT(ADDRESS(ROW(),COLUMN())))</formula>
    </cfRule>
  </conditionalFormatting>
  <conditionalFormatting sqref="AP31:AV32">
    <cfRule type="expression" dxfId="250" priority="123">
      <formula>INDIRECT(ADDRESS(ROW(),COLUMN()))=TRUNC(INDIRECT(ADDRESS(ROW(),COLUMN())))</formula>
    </cfRule>
  </conditionalFormatting>
  <conditionalFormatting sqref="AW31:AY32">
    <cfRule type="expression" dxfId="249" priority="121">
      <formula>INDIRECT(ADDRESS(ROW(),COLUMN()))=TRUNC(INDIRECT(ADDRESS(ROW(),COLUMN())))</formula>
    </cfRule>
  </conditionalFormatting>
  <conditionalFormatting sqref="AZ43:BC44">
    <cfRule type="expression" dxfId="248" priority="208">
      <formula>INDIRECT(ADDRESS(ROW(),COLUMN()))=TRUNC(INDIRECT(ADDRESS(ROW(),COLUMN())))</formula>
    </cfRule>
  </conditionalFormatting>
  <conditionalFormatting sqref="AB31:AH32">
    <cfRule type="expression" dxfId="247" priority="127">
      <formula>INDIRECT(ADDRESS(ROW(),COLUMN()))=TRUNC(INDIRECT(ADDRESS(ROW(),COLUMN())))</formula>
    </cfRule>
  </conditionalFormatting>
  <conditionalFormatting sqref="AI31:AO32">
    <cfRule type="expression" dxfId="246" priority="125">
      <formula>INDIRECT(ADDRESS(ROW(),COLUMN()))=TRUNC(INDIRECT(ADDRESS(ROW(),COLUMN())))</formula>
    </cfRule>
  </conditionalFormatting>
  <conditionalFormatting sqref="AZ46:BC47">
    <cfRule type="expression" dxfId="245" priority="202">
      <formula>INDIRECT(ADDRESS(ROW(),COLUMN()))=TRUNC(INDIRECT(ADDRESS(ROW(),COLUMN())))</formula>
    </cfRule>
  </conditionalFormatting>
  <conditionalFormatting sqref="AW28:AY29">
    <cfRule type="expression" dxfId="244" priority="131">
      <formula>INDIRECT(ADDRESS(ROW(),COLUMN()))=TRUNC(INDIRECT(ADDRESS(ROW(),COLUMN())))</formula>
    </cfRule>
  </conditionalFormatting>
  <conditionalFormatting sqref="U31:AA32">
    <cfRule type="expression" dxfId="243" priority="129">
      <formula>INDIRECT(ADDRESS(ROW(),COLUMN()))=TRUNC(INDIRECT(ADDRESS(ROW(),COLUMN())))</formula>
    </cfRule>
  </conditionalFormatting>
  <conditionalFormatting sqref="AZ49:BC50">
    <cfRule type="expression" dxfId="242" priority="196">
      <formula>INDIRECT(ADDRESS(ROW(),COLUMN()))=TRUNC(INDIRECT(ADDRESS(ROW(),COLUMN())))</formula>
    </cfRule>
  </conditionalFormatting>
  <conditionalFormatting sqref="AI28:AO29">
    <cfRule type="expression" dxfId="241" priority="135">
      <formula>INDIRECT(ADDRESS(ROW(),COLUMN()))=TRUNC(INDIRECT(ADDRESS(ROW(),COLUMN())))</formula>
    </cfRule>
  </conditionalFormatting>
  <conditionalFormatting sqref="AP28:AV29">
    <cfRule type="expression" dxfId="240" priority="133">
      <formula>INDIRECT(ADDRESS(ROW(),COLUMN()))=TRUNC(INDIRECT(ADDRESS(ROW(),COLUMN())))</formula>
    </cfRule>
  </conditionalFormatting>
  <conditionalFormatting sqref="AZ52:BC53">
    <cfRule type="expression" dxfId="239" priority="190">
      <formula>INDIRECT(ADDRESS(ROW(),COLUMN()))=TRUNC(INDIRECT(ADDRESS(ROW(),COLUMN())))</formula>
    </cfRule>
  </conditionalFormatting>
  <conditionalFormatting sqref="U28:AA29">
    <cfRule type="expression" dxfId="238" priority="139">
      <formula>INDIRECT(ADDRESS(ROW(),COLUMN()))=TRUNC(INDIRECT(ADDRESS(ROW(),COLUMN())))</formula>
    </cfRule>
  </conditionalFormatting>
  <conditionalFormatting sqref="AB28:AH29">
    <cfRule type="expression" dxfId="237" priority="137">
      <formula>INDIRECT(ADDRESS(ROW(),COLUMN()))=TRUNC(INDIRECT(ADDRESS(ROW(),COLUMN())))</formula>
    </cfRule>
  </conditionalFormatting>
  <conditionalFormatting sqref="AZ55:BC56">
    <cfRule type="expression" dxfId="236" priority="184">
      <formula>INDIRECT(ADDRESS(ROW(),COLUMN()))=TRUNC(INDIRECT(ADDRESS(ROW(),COLUMN())))</formula>
    </cfRule>
  </conditionalFormatting>
  <conditionalFormatting sqref="AP25:AV26">
    <cfRule type="expression" dxfId="235" priority="143">
      <formula>INDIRECT(ADDRESS(ROW(),COLUMN()))=TRUNC(INDIRECT(ADDRESS(ROW(),COLUMN())))</formula>
    </cfRule>
  </conditionalFormatting>
  <conditionalFormatting sqref="AW25:AY26">
    <cfRule type="expression" dxfId="234" priority="141">
      <formula>INDIRECT(ADDRESS(ROW(),COLUMN()))=TRUNC(INDIRECT(ADDRESS(ROW(),COLUMN())))</formula>
    </cfRule>
  </conditionalFormatting>
  <conditionalFormatting sqref="AZ58:BC59">
    <cfRule type="expression" dxfId="233" priority="178">
      <formula>INDIRECT(ADDRESS(ROW(),COLUMN()))=TRUNC(INDIRECT(ADDRESS(ROW(),COLUMN())))</formula>
    </cfRule>
  </conditionalFormatting>
  <conditionalFormatting sqref="AB25:AH26">
    <cfRule type="expression" dxfId="232" priority="147">
      <formula>INDIRECT(ADDRESS(ROW(),COLUMN()))=TRUNC(INDIRECT(ADDRESS(ROW(),COLUMN())))</formula>
    </cfRule>
  </conditionalFormatting>
  <conditionalFormatting sqref="AI25:AO26">
    <cfRule type="expression" dxfId="231" priority="145">
      <formula>INDIRECT(ADDRESS(ROW(),COLUMN()))=TRUNC(INDIRECT(ADDRESS(ROW(),COLUMN())))</formula>
    </cfRule>
  </conditionalFormatting>
  <conditionalFormatting sqref="AZ61:BC62">
    <cfRule type="expression" dxfId="230" priority="172">
      <formula>INDIRECT(ADDRESS(ROW(),COLUMN()))=TRUNC(INDIRECT(ADDRESS(ROW(),COLUMN())))</formula>
    </cfRule>
  </conditionalFormatting>
  <conditionalFormatting sqref="AW22:AY23">
    <cfRule type="expression" dxfId="229" priority="151">
      <formula>INDIRECT(ADDRESS(ROW(),COLUMN()))=TRUNC(INDIRECT(ADDRESS(ROW(),COLUMN())))</formula>
    </cfRule>
  </conditionalFormatting>
  <conditionalFormatting sqref="U25:AA26">
    <cfRule type="expression" dxfId="228" priority="149">
      <formula>INDIRECT(ADDRESS(ROW(),COLUMN()))=TRUNC(INDIRECT(ADDRESS(ROW(),COLUMN())))</formula>
    </cfRule>
  </conditionalFormatting>
  <conditionalFormatting sqref="AZ64:BC65">
    <cfRule type="expression" dxfId="227" priority="166">
      <formula>INDIRECT(ADDRESS(ROW(),COLUMN()))=TRUNC(INDIRECT(ADDRESS(ROW(),COLUMN())))</formula>
    </cfRule>
  </conditionalFormatting>
  <conditionalFormatting sqref="AI22:AO23">
    <cfRule type="expression" dxfId="226" priority="155">
      <formula>INDIRECT(ADDRESS(ROW(),COLUMN()))=TRUNC(INDIRECT(ADDRESS(ROW(),COLUMN())))</formula>
    </cfRule>
  </conditionalFormatting>
  <conditionalFormatting sqref="AP22:AV23">
    <cfRule type="expression" dxfId="225" priority="153">
      <formula>INDIRECT(ADDRESS(ROW(),COLUMN()))=TRUNC(INDIRECT(ADDRESS(ROW(),COLUMN())))</formula>
    </cfRule>
  </conditionalFormatting>
  <conditionalFormatting sqref="AZ67:BC68">
    <cfRule type="expression" dxfId="224" priority="160">
      <formula>INDIRECT(ADDRESS(ROW(),COLUMN()))=TRUNC(INDIRECT(ADDRESS(ROW(),COLUMN())))</formula>
    </cfRule>
  </conditionalFormatting>
  <conditionalFormatting sqref="AB23:AH23">
    <cfRule type="expression" dxfId="223" priority="158">
      <formula>OR(AB$69=$B22,AB$70=$B22)</formula>
    </cfRule>
  </conditionalFormatting>
  <conditionalFormatting sqref="AB22:AH23">
    <cfRule type="expression" dxfId="222" priority="157">
      <formula>INDIRECT(ADDRESS(ROW(),COLUMN()))=TRUNC(INDIRECT(ADDRESS(ROW(),COLUMN())))</formula>
    </cfRule>
  </conditionalFormatting>
  <conditionalFormatting sqref="AI23:AO23">
    <cfRule type="expression" dxfId="221" priority="156">
      <formula>OR(AI$69=$B22,AI$70=$B22)</formula>
    </cfRule>
  </conditionalFormatting>
  <conditionalFormatting sqref="AP23:AV23">
    <cfRule type="expression" dxfId="220" priority="154">
      <formula>OR(AP$69=$B22,AP$70=$B22)</formula>
    </cfRule>
  </conditionalFormatting>
  <conditionalFormatting sqref="AW23:AY23">
    <cfRule type="expression" dxfId="219" priority="152">
      <formula>OR(AW$69=$B22,AW$70=$B22)</formula>
    </cfRule>
  </conditionalFormatting>
  <conditionalFormatting sqref="U26:AA26">
    <cfRule type="expression" dxfId="218" priority="150">
      <formula>OR(U$69=$B25,U$70=$B25)</formula>
    </cfRule>
  </conditionalFormatting>
  <conditionalFormatting sqref="AB26:AH26">
    <cfRule type="expression" dxfId="217" priority="148">
      <formula>OR(AB$69=$B25,AB$70=$B25)</formula>
    </cfRule>
  </conditionalFormatting>
  <conditionalFormatting sqref="AI26:AO26">
    <cfRule type="expression" dxfId="216" priority="146">
      <formula>OR(AI$69=$B25,AI$70=$B25)</formula>
    </cfRule>
  </conditionalFormatting>
  <conditionalFormatting sqref="AP26:AV26">
    <cfRule type="expression" dxfId="215" priority="144">
      <formula>OR(AP$69=$B25,AP$70=$B25)</formula>
    </cfRule>
  </conditionalFormatting>
  <conditionalFormatting sqref="AW26:AY26">
    <cfRule type="expression" dxfId="214" priority="142">
      <formula>OR(AW$69=$B25,AW$70=$B25)</formula>
    </cfRule>
  </conditionalFormatting>
  <conditionalFormatting sqref="U29:AA29">
    <cfRule type="expression" dxfId="213" priority="140">
      <formula>OR(U$69=$B28,U$70=$B28)</formula>
    </cfRule>
  </conditionalFormatting>
  <conditionalFormatting sqref="AB29:AH29">
    <cfRule type="expression" dxfId="212" priority="138">
      <formula>OR(AB$69=$B28,AB$70=$B28)</formula>
    </cfRule>
  </conditionalFormatting>
  <conditionalFormatting sqref="AI29:AO29">
    <cfRule type="expression" dxfId="211" priority="136">
      <formula>OR(AI$69=$B28,AI$70=$B28)</formula>
    </cfRule>
  </conditionalFormatting>
  <conditionalFormatting sqref="AP29:AV29">
    <cfRule type="expression" dxfId="210" priority="134">
      <formula>OR(AP$69=$B28,AP$70=$B28)</formula>
    </cfRule>
  </conditionalFormatting>
  <conditionalFormatting sqref="AW29:AY29">
    <cfRule type="expression" dxfId="209" priority="132">
      <formula>OR(AW$69=$B28,AW$70=$B28)</formula>
    </cfRule>
  </conditionalFormatting>
  <conditionalFormatting sqref="U32:AA32">
    <cfRule type="expression" dxfId="208" priority="130">
      <formula>OR(U$69=$B31,U$70=$B31)</formula>
    </cfRule>
  </conditionalFormatting>
  <conditionalFormatting sqref="AB32:AH32">
    <cfRule type="expression" dxfId="207" priority="128">
      <formula>OR(AB$69=$B31,AB$70=$B31)</formula>
    </cfRule>
  </conditionalFormatting>
  <conditionalFormatting sqref="AI32:AO32">
    <cfRule type="expression" dxfId="206" priority="126">
      <formula>OR(AI$69=$B31,AI$70=$B31)</formula>
    </cfRule>
  </conditionalFormatting>
  <conditionalFormatting sqref="AP32:AV32">
    <cfRule type="expression" dxfId="205" priority="124">
      <formula>OR(AP$69=$B31,AP$70=$B31)</formula>
    </cfRule>
  </conditionalFormatting>
  <conditionalFormatting sqref="AW32:AY32">
    <cfRule type="expression" dxfId="204" priority="122">
      <formula>OR(AW$69=$B31,AW$70=$B31)</formula>
    </cfRule>
  </conditionalFormatting>
  <conditionalFormatting sqref="U35:AA35">
    <cfRule type="expression" dxfId="203" priority="120">
      <formula>OR(U$69=$B34,U$70=$B34)</formula>
    </cfRule>
  </conditionalFormatting>
  <conditionalFormatting sqref="AB35:AH35">
    <cfRule type="expression" dxfId="202" priority="118">
      <formula>OR(AB$69=$B34,AB$70=$B34)</formula>
    </cfRule>
  </conditionalFormatting>
  <conditionalFormatting sqref="AI35:AO35">
    <cfRule type="expression" dxfId="201" priority="116">
      <formula>OR(AI$69=$B34,AI$70=$B34)</formula>
    </cfRule>
  </conditionalFormatting>
  <conditionalFormatting sqref="AP35:AV35">
    <cfRule type="expression" dxfId="200" priority="114">
      <formula>OR(AP$69=$B34,AP$70=$B34)</formula>
    </cfRule>
  </conditionalFormatting>
  <conditionalFormatting sqref="AW35:AY35">
    <cfRule type="expression" dxfId="199" priority="112">
      <formula>OR(AW$69=$B34,AW$70=$B34)</formula>
    </cfRule>
  </conditionalFormatting>
  <conditionalFormatting sqref="U38:AA38">
    <cfRule type="expression" dxfId="198" priority="110">
      <formula>OR(U$69=$B37,U$70=$B37)</formula>
    </cfRule>
  </conditionalFormatting>
  <conditionalFormatting sqref="AB38:AH38">
    <cfRule type="expression" dxfId="197" priority="108">
      <formula>OR(AB$69=$B37,AB$70=$B37)</formula>
    </cfRule>
  </conditionalFormatting>
  <conditionalFormatting sqref="AI38:AO38">
    <cfRule type="expression" dxfId="196" priority="106">
      <formula>OR(AI$69=$B37,AI$70=$B37)</formula>
    </cfRule>
  </conditionalFormatting>
  <conditionalFormatting sqref="AP38:AV38">
    <cfRule type="expression" dxfId="195" priority="104">
      <formula>OR(AP$69=$B37,AP$70=$B37)</formula>
    </cfRule>
  </conditionalFormatting>
  <conditionalFormatting sqref="AW38:AY38">
    <cfRule type="expression" dxfId="194" priority="102">
      <formula>OR(AW$69=$B37,AW$70=$B37)</formula>
    </cfRule>
  </conditionalFormatting>
  <conditionalFormatting sqref="U41:AA41">
    <cfRule type="expression" dxfId="193" priority="100">
      <formula>OR(U$69=$B40,U$70=$B40)</formula>
    </cfRule>
  </conditionalFormatting>
  <conditionalFormatting sqref="AB41:AH41">
    <cfRule type="expression" dxfId="192" priority="98">
      <formula>OR(AB$69=$B40,AB$70=$B40)</formula>
    </cfRule>
  </conditionalFormatting>
  <conditionalFormatting sqref="AI41:AO41">
    <cfRule type="expression" dxfId="191" priority="96">
      <formula>OR(AI$69=$B40,AI$70=$B40)</formula>
    </cfRule>
  </conditionalFormatting>
  <conditionalFormatting sqref="AP41:AV41">
    <cfRule type="expression" dxfId="190" priority="94">
      <formula>OR(AP$69=$B40,AP$70=$B40)</formula>
    </cfRule>
  </conditionalFormatting>
  <conditionalFormatting sqref="AP40:AV41">
    <cfRule type="expression" dxfId="189" priority="93">
      <formula>INDIRECT(ADDRESS(ROW(),COLUMN()))=TRUNC(INDIRECT(ADDRESS(ROW(),COLUMN())))</formula>
    </cfRule>
  </conditionalFormatting>
  <conditionalFormatting sqref="AW41:AY41">
    <cfRule type="expression" dxfId="188" priority="92">
      <formula>OR(AW$69=$B40,AW$70=$B40)</formula>
    </cfRule>
  </conditionalFormatting>
  <conditionalFormatting sqref="AW40:AY41">
    <cfRule type="expression" dxfId="187" priority="91">
      <formula>INDIRECT(ADDRESS(ROW(),COLUMN()))=TRUNC(INDIRECT(ADDRESS(ROW(),COLUMN())))</formula>
    </cfRule>
  </conditionalFormatting>
  <conditionalFormatting sqref="U44:AA44">
    <cfRule type="expression" dxfId="186" priority="90">
      <formula>OR(U$69=$B43,U$70=$B43)</formula>
    </cfRule>
  </conditionalFormatting>
  <conditionalFormatting sqref="U43:AA44">
    <cfRule type="expression" dxfId="185" priority="89">
      <formula>INDIRECT(ADDRESS(ROW(),COLUMN()))=TRUNC(INDIRECT(ADDRESS(ROW(),COLUMN())))</formula>
    </cfRule>
  </conditionalFormatting>
  <conditionalFormatting sqref="AB44:AH44">
    <cfRule type="expression" dxfId="184" priority="88">
      <formula>OR(AB$69=$B43,AB$70=$B43)</formula>
    </cfRule>
  </conditionalFormatting>
  <conditionalFormatting sqref="AB43:AH44">
    <cfRule type="expression" dxfId="183" priority="87">
      <formula>INDIRECT(ADDRESS(ROW(),COLUMN()))=TRUNC(INDIRECT(ADDRESS(ROW(),COLUMN())))</formula>
    </cfRule>
  </conditionalFormatting>
  <conditionalFormatting sqref="AI44:AO44">
    <cfRule type="expression" dxfId="182" priority="86">
      <formula>OR(AI$69=$B43,AI$70=$B43)</formula>
    </cfRule>
  </conditionalFormatting>
  <conditionalFormatting sqref="AI43:AO44">
    <cfRule type="expression" dxfId="181" priority="85">
      <formula>INDIRECT(ADDRESS(ROW(),COLUMN()))=TRUNC(INDIRECT(ADDRESS(ROW(),COLUMN())))</formula>
    </cfRule>
  </conditionalFormatting>
  <conditionalFormatting sqref="AP44:AV44">
    <cfRule type="expression" dxfId="180" priority="84">
      <formula>OR(AP$69=$B43,AP$70=$B43)</formula>
    </cfRule>
  </conditionalFormatting>
  <conditionalFormatting sqref="AP43:AV44">
    <cfRule type="expression" dxfId="179" priority="83">
      <formula>INDIRECT(ADDRESS(ROW(),COLUMN()))=TRUNC(INDIRECT(ADDRESS(ROW(),COLUMN())))</formula>
    </cfRule>
  </conditionalFormatting>
  <conditionalFormatting sqref="AW44:AY44">
    <cfRule type="expression" dxfId="178" priority="82">
      <formula>OR(AW$69=$B43,AW$70=$B43)</formula>
    </cfRule>
  </conditionalFormatting>
  <conditionalFormatting sqref="AW43:AY44">
    <cfRule type="expression" dxfId="177" priority="81">
      <formula>INDIRECT(ADDRESS(ROW(),COLUMN()))=TRUNC(INDIRECT(ADDRESS(ROW(),COLUMN())))</formula>
    </cfRule>
  </conditionalFormatting>
  <conditionalFormatting sqref="U47:AA47">
    <cfRule type="expression" dxfId="176" priority="80">
      <formula>OR(U$69=$B46,U$70=$B46)</formula>
    </cfRule>
  </conditionalFormatting>
  <conditionalFormatting sqref="U46:AA47">
    <cfRule type="expression" dxfId="175" priority="79">
      <formula>INDIRECT(ADDRESS(ROW(),COLUMN()))=TRUNC(INDIRECT(ADDRESS(ROW(),COLUMN())))</formula>
    </cfRule>
  </conditionalFormatting>
  <conditionalFormatting sqref="AB47:AH47">
    <cfRule type="expression" dxfId="174" priority="78">
      <formula>OR(AB$69=$B46,AB$70=$B46)</formula>
    </cfRule>
  </conditionalFormatting>
  <conditionalFormatting sqref="AB46:AH47">
    <cfRule type="expression" dxfId="173" priority="77">
      <formula>INDIRECT(ADDRESS(ROW(),COLUMN()))=TRUNC(INDIRECT(ADDRESS(ROW(),COLUMN())))</formula>
    </cfRule>
  </conditionalFormatting>
  <conditionalFormatting sqref="AI47:AO47">
    <cfRule type="expression" dxfId="172" priority="76">
      <formula>OR(AI$69=$B46,AI$70=$B46)</formula>
    </cfRule>
  </conditionalFormatting>
  <conditionalFormatting sqref="AI46:AO47">
    <cfRule type="expression" dxfId="171" priority="75">
      <formula>INDIRECT(ADDRESS(ROW(),COLUMN()))=TRUNC(INDIRECT(ADDRESS(ROW(),COLUMN())))</formula>
    </cfRule>
  </conditionalFormatting>
  <conditionalFormatting sqref="AP47:AV47">
    <cfRule type="expression" dxfId="170" priority="74">
      <formula>OR(AP$69=$B46,AP$70=$B46)</formula>
    </cfRule>
  </conditionalFormatting>
  <conditionalFormatting sqref="AP46:AV47">
    <cfRule type="expression" dxfId="169" priority="73">
      <formula>INDIRECT(ADDRESS(ROW(),COLUMN()))=TRUNC(INDIRECT(ADDRESS(ROW(),COLUMN())))</formula>
    </cfRule>
  </conditionalFormatting>
  <conditionalFormatting sqref="AW47:AY47">
    <cfRule type="expression" dxfId="168" priority="72">
      <formula>OR(AW$69=$B46,AW$70=$B46)</formula>
    </cfRule>
  </conditionalFormatting>
  <conditionalFormatting sqref="AW46:AY47">
    <cfRule type="expression" dxfId="167" priority="71">
      <formula>INDIRECT(ADDRESS(ROW(),COLUMN()))=TRUNC(INDIRECT(ADDRESS(ROW(),COLUMN())))</formula>
    </cfRule>
  </conditionalFormatting>
  <conditionalFormatting sqref="U50:AA50">
    <cfRule type="expression" dxfId="166" priority="70">
      <formula>OR(U$69=$B49,U$70=$B49)</formula>
    </cfRule>
  </conditionalFormatting>
  <conditionalFormatting sqref="U49:AA50">
    <cfRule type="expression" dxfId="165" priority="69">
      <formula>INDIRECT(ADDRESS(ROW(),COLUMN()))=TRUNC(INDIRECT(ADDRESS(ROW(),COLUMN())))</formula>
    </cfRule>
  </conditionalFormatting>
  <conditionalFormatting sqref="AB50:AH50">
    <cfRule type="expression" dxfId="164" priority="68">
      <formula>OR(AB$69=$B49,AB$70=$B49)</formula>
    </cfRule>
  </conditionalFormatting>
  <conditionalFormatting sqref="AB49:AH50">
    <cfRule type="expression" dxfId="163" priority="67">
      <formula>INDIRECT(ADDRESS(ROW(),COLUMN()))=TRUNC(INDIRECT(ADDRESS(ROW(),COLUMN())))</formula>
    </cfRule>
  </conditionalFormatting>
  <conditionalFormatting sqref="AI50:AO50">
    <cfRule type="expression" dxfId="162" priority="66">
      <formula>OR(AI$69=$B49,AI$70=$B49)</formula>
    </cfRule>
  </conditionalFormatting>
  <conditionalFormatting sqref="AI49:AO50">
    <cfRule type="expression" dxfId="161" priority="65">
      <formula>INDIRECT(ADDRESS(ROW(),COLUMN()))=TRUNC(INDIRECT(ADDRESS(ROW(),COLUMN())))</formula>
    </cfRule>
  </conditionalFormatting>
  <conditionalFormatting sqref="AP50:AV50">
    <cfRule type="expression" dxfId="160" priority="64">
      <formula>OR(AP$69=$B49,AP$70=$B49)</formula>
    </cfRule>
  </conditionalFormatting>
  <conditionalFormatting sqref="AP49:AV50">
    <cfRule type="expression" dxfId="159" priority="63">
      <formula>INDIRECT(ADDRESS(ROW(),COLUMN()))=TRUNC(INDIRECT(ADDRESS(ROW(),COLUMN())))</formula>
    </cfRule>
  </conditionalFormatting>
  <conditionalFormatting sqref="AW50:AY50">
    <cfRule type="expression" dxfId="158" priority="62">
      <formula>OR(AW$69=$B49,AW$70=$B49)</formula>
    </cfRule>
  </conditionalFormatting>
  <conditionalFormatting sqref="AW49:AY50">
    <cfRule type="expression" dxfId="157" priority="61">
      <formula>INDIRECT(ADDRESS(ROW(),COLUMN()))=TRUNC(INDIRECT(ADDRESS(ROW(),COLUMN())))</formula>
    </cfRule>
  </conditionalFormatting>
  <conditionalFormatting sqref="U53:AA53">
    <cfRule type="expression" dxfId="156" priority="60">
      <formula>OR(U$69=$B52,U$70=$B52)</formula>
    </cfRule>
  </conditionalFormatting>
  <conditionalFormatting sqref="U52:AA53">
    <cfRule type="expression" dxfId="155" priority="59">
      <formula>INDIRECT(ADDRESS(ROW(),COLUMN()))=TRUNC(INDIRECT(ADDRESS(ROW(),COLUMN())))</formula>
    </cfRule>
  </conditionalFormatting>
  <conditionalFormatting sqref="AB53:AH53">
    <cfRule type="expression" dxfId="154" priority="58">
      <formula>OR(AB$69=$B52,AB$70=$B52)</formula>
    </cfRule>
  </conditionalFormatting>
  <conditionalFormatting sqref="AB52:AH53">
    <cfRule type="expression" dxfId="153" priority="57">
      <formula>INDIRECT(ADDRESS(ROW(),COLUMN()))=TRUNC(INDIRECT(ADDRESS(ROW(),COLUMN())))</formula>
    </cfRule>
  </conditionalFormatting>
  <conditionalFormatting sqref="AI53:AO53">
    <cfRule type="expression" dxfId="152" priority="56">
      <formula>OR(AI$69=$B52,AI$70=$B52)</formula>
    </cfRule>
  </conditionalFormatting>
  <conditionalFormatting sqref="AI52:AO53">
    <cfRule type="expression" dxfId="151" priority="55">
      <formula>INDIRECT(ADDRESS(ROW(),COLUMN()))=TRUNC(INDIRECT(ADDRESS(ROW(),COLUMN())))</formula>
    </cfRule>
  </conditionalFormatting>
  <conditionalFormatting sqref="AP53:AV53">
    <cfRule type="expression" dxfId="150" priority="54">
      <formula>OR(AP$69=$B52,AP$70=$B52)</formula>
    </cfRule>
  </conditionalFormatting>
  <conditionalFormatting sqref="AP52:AV53">
    <cfRule type="expression" dxfId="149" priority="53">
      <formula>INDIRECT(ADDRESS(ROW(),COLUMN()))=TRUNC(INDIRECT(ADDRESS(ROW(),COLUMN())))</formula>
    </cfRule>
  </conditionalFormatting>
  <conditionalFormatting sqref="AW53:AY53">
    <cfRule type="expression" dxfId="148" priority="52">
      <formula>OR(AW$69=$B52,AW$70=$B52)</formula>
    </cfRule>
  </conditionalFormatting>
  <conditionalFormatting sqref="AW52:AY53">
    <cfRule type="expression" dxfId="147" priority="51">
      <formula>INDIRECT(ADDRESS(ROW(),COLUMN()))=TRUNC(INDIRECT(ADDRESS(ROW(),COLUMN())))</formula>
    </cfRule>
  </conditionalFormatting>
  <conditionalFormatting sqref="U56:AA56">
    <cfRule type="expression" dxfId="146" priority="50">
      <formula>OR(U$69=$B55,U$70=$B55)</formula>
    </cfRule>
  </conditionalFormatting>
  <conditionalFormatting sqref="U55:AA56">
    <cfRule type="expression" dxfId="145" priority="49">
      <formula>INDIRECT(ADDRESS(ROW(),COLUMN()))=TRUNC(INDIRECT(ADDRESS(ROW(),COLUMN())))</formula>
    </cfRule>
  </conditionalFormatting>
  <conditionalFormatting sqref="AB56:AH56">
    <cfRule type="expression" dxfId="144" priority="48">
      <formula>OR(AB$69=$B55,AB$70=$B55)</formula>
    </cfRule>
  </conditionalFormatting>
  <conditionalFormatting sqref="AB55:AH56">
    <cfRule type="expression" dxfId="143" priority="47">
      <formula>INDIRECT(ADDRESS(ROW(),COLUMN()))=TRUNC(INDIRECT(ADDRESS(ROW(),COLUMN())))</formula>
    </cfRule>
  </conditionalFormatting>
  <conditionalFormatting sqref="AI56:AO56">
    <cfRule type="expression" dxfId="142" priority="46">
      <formula>OR(AI$69=$B55,AI$70=$B55)</formula>
    </cfRule>
  </conditionalFormatting>
  <conditionalFormatting sqref="AI55:AO56">
    <cfRule type="expression" dxfId="141" priority="45">
      <formula>INDIRECT(ADDRESS(ROW(),COLUMN()))=TRUNC(INDIRECT(ADDRESS(ROW(),COLUMN())))</formula>
    </cfRule>
  </conditionalFormatting>
  <conditionalFormatting sqref="AP56:AV56">
    <cfRule type="expression" dxfId="140" priority="44">
      <formula>OR(AP$69=$B55,AP$70=$B55)</formula>
    </cfRule>
  </conditionalFormatting>
  <conditionalFormatting sqref="AP55:AV56">
    <cfRule type="expression" dxfId="139" priority="43">
      <formula>INDIRECT(ADDRESS(ROW(),COLUMN()))=TRUNC(INDIRECT(ADDRESS(ROW(),COLUMN())))</formula>
    </cfRule>
  </conditionalFormatting>
  <conditionalFormatting sqref="AW56:AY56">
    <cfRule type="expression" dxfId="138" priority="42">
      <formula>OR(AW$69=$B55,AW$70=$B55)</formula>
    </cfRule>
  </conditionalFormatting>
  <conditionalFormatting sqref="AW55:AY56">
    <cfRule type="expression" dxfId="137" priority="41">
      <formula>INDIRECT(ADDRESS(ROW(),COLUMN()))=TRUNC(INDIRECT(ADDRESS(ROW(),COLUMN())))</formula>
    </cfRule>
  </conditionalFormatting>
  <conditionalFormatting sqref="U59:AA59">
    <cfRule type="expression" dxfId="136" priority="40">
      <formula>OR(U$69=$B58,U$70=$B58)</formula>
    </cfRule>
  </conditionalFormatting>
  <conditionalFormatting sqref="U58:AA59">
    <cfRule type="expression" dxfId="135" priority="39">
      <formula>INDIRECT(ADDRESS(ROW(),COLUMN()))=TRUNC(INDIRECT(ADDRESS(ROW(),COLUMN())))</formula>
    </cfRule>
  </conditionalFormatting>
  <conditionalFormatting sqref="AB59:AH59">
    <cfRule type="expression" dxfId="134" priority="38">
      <formula>OR(AB$69=$B58,AB$70=$B58)</formula>
    </cfRule>
  </conditionalFormatting>
  <conditionalFormatting sqref="AB58:AH59">
    <cfRule type="expression" dxfId="133" priority="37">
      <formula>INDIRECT(ADDRESS(ROW(),COLUMN()))=TRUNC(INDIRECT(ADDRESS(ROW(),COLUMN())))</formula>
    </cfRule>
  </conditionalFormatting>
  <conditionalFormatting sqref="AI59:AO59">
    <cfRule type="expression" dxfId="132" priority="36">
      <formula>OR(AI$69=$B58,AI$70=$B58)</formula>
    </cfRule>
  </conditionalFormatting>
  <conditionalFormatting sqref="AI58:AO59">
    <cfRule type="expression" dxfId="131" priority="35">
      <formula>INDIRECT(ADDRESS(ROW(),COLUMN()))=TRUNC(INDIRECT(ADDRESS(ROW(),COLUMN())))</formula>
    </cfRule>
  </conditionalFormatting>
  <conditionalFormatting sqref="AP59:AV59">
    <cfRule type="expression" dxfId="130" priority="34">
      <formula>OR(AP$69=$B58,AP$70=$B58)</formula>
    </cfRule>
  </conditionalFormatting>
  <conditionalFormatting sqref="AP58:AV59">
    <cfRule type="expression" dxfId="129" priority="33">
      <formula>INDIRECT(ADDRESS(ROW(),COLUMN()))=TRUNC(INDIRECT(ADDRESS(ROW(),COLUMN())))</formula>
    </cfRule>
  </conditionalFormatting>
  <conditionalFormatting sqref="AW59:AY59">
    <cfRule type="expression" dxfId="128" priority="32">
      <formula>OR(AW$69=$B58,AW$70=$B58)</formula>
    </cfRule>
  </conditionalFormatting>
  <conditionalFormatting sqref="AW58:AY59">
    <cfRule type="expression" dxfId="127" priority="31">
      <formula>INDIRECT(ADDRESS(ROW(),COLUMN()))=TRUNC(INDIRECT(ADDRESS(ROW(),COLUMN())))</formula>
    </cfRule>
  </conditionalFormatting>
  <conditionalFormatting sqref="U62:AA62">
    <cfRule type="expression" dxfId="126" priority="30">
      <formula>OR(U$69=$B61,U$70=$B61)</formula>
    </cfRule>
  </conditionalFormatting>
  <conditionalFormatting sqref="U61:AA62">
    <cfRule type="expression" dxfId="125" priority="29">
      <formula>INDIRECT(ADDRESS(ROW(),COLUMN()))=TRUNC(INDIRECT(ADDRESS(ROW(),COLUMN())))</formula>
    </cfRule>
  </conditionalFormatting>
  <conditionalFormatting sqref="AB62:AH62">
    <cfRule type="expression" dxfId="124" priority="28">
      <formula>OR(AB$69=$B61,AB$70=$B61)</formula>
    </cfRule>
  </conditionalFormatting>
  <conditionalFormatting sqref="AB61:AH62">
    <cfRule type="expression" dxfId="123" priority="27">
      <formula>INDIRECT(ADDRESS(ROW(),COLUMN()))=TRUNC(INDIRECT(ADDRESS(ROW(),COLUMN())))</formula>
    </cfRule>
  </conditionalFormatting>
  <conditionalFormatting sqref="AI62:AO62">
    <cfRule type="expression" dxfId="122" priority="26">
      <formula>OR(AI$69=$B61,AI$70=$B61)</formula>
    </cfRule>
  </conditionalFormatting>
  <conditionalFormatting sqref="AI61:AO62">
    <cfRule type="expression" dxfId="121" priority="25">
      <formula>INDIRECT(ADDRESS(ROW(),COLUMN()))=TRUNC(INDIRECT(ADDRESS(ROW(),COLUMN())))</formula>
    </cfRule>
  </conditionalFormatting>
  <conditionalFormatting sqref="AP62:AV62">
    <cfRule type="expression" dxfId="120" priority="24">
      <formula>OR(AP$69=$B61,AP$70=$B61)</formula>
    </cfRule>
  </conditionalFormatting>
  <conditionalFormatting sqref="AP61:AV62">
    <cfRule type="expression" dxfId="119" priority="23">
      <formula>INDIRECT(ADDRESS(ROW(),COLUMN()))=TRUNC(INDIRECT(ADDRESS(ROW(),COLUMN())))</formula>
    </cfRule>
  </conditionalFormatting>
  <conditionalFormatting sqref="AW62:AY62">
    <cfRule type="expression" dxfId="118" priority="22">
      <formula>OR(AW$69=$B61,AW$70=$B61)</formula>
    </cfRule>
  </conditionalFormatting>
  <conditionalFormatting sqref="AW61:AY62">
    <cfRule type="expression" dxfId="117" priority="21">
      <formula>INDIRECT(ADDRESS(ROW(),COLUMN()))=TRUNC(INDIRECT(ADDRESS(ROW(),COLUMN())))</formula>
    </cfRule>
  </conditionalFormatting>
  <conditionalFormatting sqref="U65:AA65">
    <cfRule type="expression" dxfId="116" priority="20">
      <formula>OR(U$69=$B64,U$70=$B64)</formula>
    </cfRule>
  </conditionalFormatting>
  <conditionalFormatting sqref="U64:AA65">
    <cfRule type="expression" dxfId="115" priority="19">
      <formula>INDIRECT(ADDRESS(ROW(),COLUMN()))=TRUNC(INDIRECT(ADDRESS(ROW(),COLUMN())))</formula>
    </cfRule>
  </conditionalFormatting>
  <conditionalFormatting sqref="AB65:AH65">
    <cfRule type="expression" dxfId="114" priority="18">
      <formula>OR(AB$69=$B64,AB$70=$B64)</formula>
    </cfRule>
  </conditionalFormatting>
  <conditionalFormatting sqref="AB64:AH65">
    <cfRule type="expression" dxfId="113" priority="17">
      <formula>INDIRECT(ADDRESS(ROW(),COLUMN()))=TRUNC(INDIRECT(ADDRESS(ROW(),COLUMN())))</formula>
    </cfRule>
  </conditionalFormatting>
  <conditionalFormatting sqref="AI65:AO65">
    <cfRule type="expression" dxfId="112" priority="16">
      <formula>OR(AI$69=$B64,AI$70=$B64)</formula>
    </cfRule>
  </conditionalFormatting>
  <conditionalFormatting sqref="AI64:AO65">
    <cfRule type="expression" dxfId="111" priority="15">
      <formula>INDIRECT(ADDRESS(ROW(),COLUMN()))=TRUNC(INDIRECT(ADDRESS(ROW(),COLUMN())))</formula>
    </cfRule>
  </conditionalFormatting>
  <conditionalFormatting sqref="AP65:AV65">
    <cfRule type="expression" dxfId="110" priority="14">
      <formula>OR(AP$69=$B64,AP$70=$B64)</formula>
    </cfRule>
  </conditionalFormatting>
  <conditionalFormatting sqref="AP64:AV65">
    <cfRule type="expression" dxfId="109" priority="13">
      <formula>INDIRECT(ADDRESS(ROW(),COLUMN()))=TRUNC(INDIRECT(ADDRESS(ROW(),COLUMN())))</formula>
    </cfRule>
  </conditionalFormatting>
  <conditionalFormatting sqref="AW65:AY65">
    <cfRule type="expression" dxfId="108" priority="12">
      <formula>OR(AW$69=$B64,AW$70=$B64)</formula>
    </cfRule>
  </conditionalFormatting>
  <conditionalFormatting sqref="AW64:AY65">
    <cfRule type="expression" dxfId="107" priority="11">
      <formula>INDIRECT(ADDRESS(ROW(),COLUMN()))=TRUNC(INDIRECT(ADDRESS(ROW(),COLUMN())))</formula>
    </cfRule>
  </conditionalFormatting>
  <conditionalFormatting sqref="U68:AA68">
    <cfRule type="expression" dxfId="106" priority="10">
      <formula>OR(U$69=$B67,U$70=$B67)</formula>
    </cfRule>
  </conditionalFormatting>
  <conditionalFormatting sqref="U67:AA68">
    <cfRule type="expression" dxfId="105" priority="9">
      <formula>INDIRECT(ADDRESS(ROW(),COLUMN()))=TRUNC(INDIRECT(ADDRESS(ROW(),COLUMN())))</formula>
    </cfRule>
  </conditionalFormatting>
  <conditionalFormatting sqref="AB68:AH68">
    <cfRule type="expression" dxfId="104" priority="8">
      <formula>OR(AB$69=$B67,AB$70=$B67)</formula>
    </cfRule>
  </conditionalFormatting>
  <conditionalFormatting sqref="AB67:AH68">
    <cfRule type="expression" dxfId="103" priority="7">
      <formula>INDIRECT(ADDRESS(ROW(),COLUMN()))=TRUNC(INDIRECT(ADDRESS(ROW(),COLUMN())))</formula>
    </cfRule>
  </conditionalFormatting>
  <conditionalFormatting sqref="AI68:AO68">
    <cfRule type="expression" dxfId="102" priority="6">
      <formula>OR(AI$69=$B67,AI$70=$B67)</formula>
    </cfRule>
  </conditionalFormatting>
  <conditionalFormatting sqref="AI67:AO68">
    <cfRule type="expression" dxfId="101" priority="5">
      <formula>INDIRECT(ADDRESS(ROW(),COLUMN()))=TRUNC(INDIRECT(ADDRESS(ROW(),COLUMN())))</formula>
    </cfRule>
  </conditionalFormatting>
  <conditionalFormatting sqref="AP68:AV68">
    <cfRule type="expression" dxfId="100" priority="4">
      <formula>OR(AP$69=$B67,AP$70=$B67)</formula>
    </cfRule>
  </conditionalFormatting>
  <conditionalFormatting sqref="AP67:AV68">
    <cfRule type="expression" dxfId="99" priority="3">
      <formula>INDIRECT(ADDRESS(ROW(),COLUMN()))=TRUNC(INDIRECT(ADDRESS(ROW(),COLUMN())))</formula>
    </cfRule>
  </conditionalFormatting>
  <conditionalFormatting sqref="AW68:AY68">
    <cfRule type="expression" dxfId="98" priority="2">
      <formula>OR(AW$69=$B67,AW$70=$B67)</formula>
    </cfRule>
  </conditionalFormatting>
  <conditionalFormatting sqref="AW67:AY68">
    <cfRule type="expression" dxfId="97"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2" fitToWidth="1" fitToHeight="1" orientation="portrait"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'【プルダウン・リスト】参考様式10関係'!$C$4:$C$10</xm:f>
          </x14:formula1>
          <xm:sqref>AR1:BG1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60" zoomScaleNormal="60" workbookViewId="0">
      <selection activeCell="R5" sqref="R5"/>
    </sheetView>
  </sheetViews>
  <sheetFormatPr defaultRowHeight="25.5"/>
  <cols>
    <col min="1" max="1" width="1.625" style="996" customWidth="1"/>
    <col min="2" max="2" width="5.625" style="997" customWidth="1"/>
    <col min="3" max="3" width="10.625" style="997" customWidth="1"/>
    <col min="4" max="4" width="10.625" style="997" hidden="1" customWidth="1"/>
    <col min="5" max="5" width="3.375" style="997" bestFit="1" customWidth="1"/>
    <col min="6" max="6" width="15.625" style="996" customWidth="1"/>
    <col min="7" max="7" width="3.375" style="996" bestFit="1" customWidth="1"/>
    <col min="8" max="8" width="15.625" style="996" customWidth="1"/>
    <col min="9" max="9" width="3.375" style="996" bestFit="1" customWidth="1"/>
    <col min="10" max="10" width="15.625" style="997" customWidth="1"/>
    <col min="11" max="11" width="3.375" style="996" bestFit="1" customWidth="1"/>
    <col min="12" max="12" width="15.625" style="996" customWidth="1"/>
    <col min="13" max="13" width="5" style="996" customWidth="1"/>
    <col min="14" max="14" width="15.625" style="996" customWidth="1"/>
    <col min="15" max="15" width="3.375" style="996" customWidth="1"/>
    <col min="16" max="16" width="15.625" style="996" customWidth="1"/>
    <col min="17" max="17" width="3.375" style="996" customWidth="1"/>
    <col min="18" max="18" width="15.625" style="996" customWidth="1"/>
    <col min="19" max="19" width="3.375" style="996" customWidth="1"/>
    <col min="20" max="20" width="15.625" style="996" customWidth="1"/>
    <col min="21" max="21" width="3.375" style="996" customWidth="1"/>
    <col min="22" max="22" width="15.625" style="996" customWidth="1"/>
    <col min="23" max="23" width="3.375" style="996" customWidth="1"/>
    <col min="24" max="24" width="15.625" style="996" customWidth="1"/>
    <col min="25" max="25" width="3.375" style="996" customWidth="1"/>
    <col min="26" max="26" width="15.625" style="996" customWidth="1"/>
    <col min="27" max="27" width="3.375" style="996" customWidth="1"/>
    <col min="28" max="28" width="50.625" style="996" customWidth="1"/>
    <col min="29" max="16384" width="9" style="996" customWidth="1"/>
  </cols>
  <sheetData>
    <row r="1" spans="2:28">
      <c r="B1" s="998"/>
    </row>
    <row r="2" spans="2:28">
      <c r="B2" s="999" t="s">
        <v>763</v>
      </c>
      <c r="F2" s="1000"/>
      <c r="G2" s="1011"/>
      <c r="H2" s="1011"/>
      <c r="I2" s="1011"/>
      <c r="J2" s="1007"/>
      <c r="K2" s="1011"/>
      <c r="L2" s="1011"/>
    </row>
    <row r="3" spans="2:28">
      <c r="B3" s="1000" t="s">
        <v>437</v>
      </c>
      <c r="F3" s="1007" t="s">
        <v>62</v>
      </c>
      <c r="G3" s="1011"/>
      <c r="H3" s="1011"/>
      <c r="I3" s="1011"/>
      <c r="J3" s="1007"/>
      <c r="K3" s="1011"/>
      <c r="L3" s="1011"/>
    </row>
    <row r="4" spans="2:28">
      <c r="B4" s="999"/>
      <c r="F4" s="1008" t="s">
        <v>73</v>
      </c>
      <c r="G4" s="1008"/>
      <c r="H4" s="1008"/>
      <c r="I4" s="1008"/>
      <c r="J4" s="1008"/>
      <c r="K4" s="1008"/>
      <c r="L4" s="1008"/>
      <c r="N4" s="1008" t="s">
        <v>785</v>
      </c>
      <c r="O4" s="1008"/>
      <c r="P4" s="1008"/>
      <c r="R4" s="1008" t="s">
        <v>787</v>
      </c>
      <c r="S4" s="1008"/>
      <c r="T4" s="1008"/>
      <c r="U4" s="1008"/>
      <c r="V4" s="1008"/>
      <c r="W4" s="1008"/>
      <c r="X4" s="1008"/>
      <c r="Z4" s="1018" t="s">
        <v>629</v>
      </c>
      <c r="AB4" s="1008" t="s">
        <v>159</v>
      </c>
    </row>
    <row r="5" spans="2:28">
      <c r="B5" s="997" t="s">
        <v>179</v>
      </c>
      <c r="C5" s="997" t="s">
        <v>453</v>
      </c>
      <c r="F5" s="997" t="s">
        <v>784</v>
      </c>
      <c r="G5" s="997"/>
      <c r="H5" s="997" t="s">
        <v>546</v>
      </c>
      <c r="J5" s="997" t="s">
        <v>443</v>
      </c>
      <c r="L5" s="997" t="s">
        <v>73</v>
      </c>
      <c r="N5" s="997" t="s">
        <v>494</v>
      </c>
      <c r="P5" s="997" t="s">
        <v>786</v>
      </c>
      <c r="R5" s="997" t="s">
        <v>494</v>
      </c>
      <c r="T5" s="997" t="s">
        <v>786</v>
      </c>
      <c r="V5" s="997" t="s">
        <v>443</v>
      </c>
      <c r="X5" s="997" t="s">
        <v>73</v>
      </c>
      <c r="Z5" s="1019" t="s">
        <v>738</v>
      </c>
      <c r="AB5" s="1008"/>
    </row>
    <row r="6" spans="2:28">
      <c r="B6" s="1001">
        <v>1</v>
      </c>
      <c r="C6" s="1002" t="s">
        <v>759</v>
      </c>
      <c r="D6" s="1006" t="str">
        <f t="shared" ref="D6:D38" si="0">C6</f>
        <v>a</v>
      </c>
      <c r="E6" s="1001" t="s">
        <v>706</v>
      </c>
      <c r="F6" s="1009"/>
      <c r="G6" s="1001" t="s">
        <v>276</v>
      </c>
      <c r="H6" s="1009"/>
      <c r="I6" s="1012" t="s">
        <v>691</v>
      </c>
      <c r="J6" s="1009">
        <v>0</v>
      </c>
      <c r="K6" s="1013" t="s">
        <v>283</v>
      </c>
      <c r="L6" s="1008" t="str">
        <f t="shared" ref="L6:L22" si="1">IF(OR(F6="",H6=""),"",(H6+IF(F6&gt;H6,1,0)-F6-J6)*24)</f>
        <v/>
      </c>
      <c r="N6" s="1009">
        <v>0.29166666666666669</v>
      </c>
      <c r="O6" s="997" t="s">
        <v>276</v>
      </c>
      <c r="P6" s="1009">
        <v>0.83333333333333337</v>
      </c>
      <c r="R6" s="1016" t="str">
        <f t="shared" ref="R6:R22" si="2">IF(F6="","",IF(F6&lt;N6,N6,IF(F6&gt;=P6,"",F6)))</f>
        <v/>
      </c>
      <c r="S6" s="997" t="s">
        <v>276</v>
      </c>
      <c r="T6" s="1016" t="str">
        <f t="shared" ref="T6:T22" si="3">IF(H6="","",IF(H6&gt;F6,IF(H6&lt;P6,H6,P6),P6))</f>
        <v/>
      </c>
      <c r="U6" s="1017" t="s">
        <v>691</v>
      </c>
      <c r="V6" s="1009">
        <v>0</v>
      </c>
      <c r="W6" s="996" t="s">
        <v>283</v>
      </c>
      <c r="X6" s="1008" t="str">
        <f t="shared" ref="X6:X22" si="4">IF(R6="","",IF((T6+IF(R6&gt;T6,1,0)-R6-V6)*24=0,"",(T6+IF(R6&gt;T6,1,0)-R6-V6)*24))</f>
        <v/>
      </c>
      <c r="Z6" s="1008" t="str">
        <f t="shared" ref="Z6:Z22" si="5">IF(X6="",L6,IF(OR(L6-X6=0,L6-X6&lt;0),"-",L6-X6))</f>
        <v/>
      </c>
      <c r="AB6" s="1020"/>
    </row>
    <row r="7" spans="2:28">
      <c r="B7" s="1001">
        <v>2</v>
      </c>
      <c r="C7" s="1002" t="s">
        <v>758</v>
      </c>
      <c r="D7" s="1006" t="str">
        <f t="shared" si="0"/>
        <v>b</v>
      </c>
      <c r="E7" s="1001" t="s">
        <v>706</v>
      </c>
      <c r="F7" s="1009"/>
      <c r="G7" s="1001" t="s">
        <v>276</v>
      </c>
      <c r="H7" s="1009"/>
      <c r="I7" s="1012" t="s">
        <v>691</v>
      </c>
      <c r="J7" s="1009">
        <v>0</v>
      </c>
      <c r="K7" s="1013" t="s">
        <v>283</v>
      </c>
      <c r="L7" s="1008" t="str">
        <f t="shared" si="1"/>
        <v/>
      </c>
      <c r="N7" s="1014">
        <f t="shared" ref="N7:N22" si="6">$N$6</f>
        <v>0.29166666666666669</v>
      </c>
      <c r="O7" s="997" t="s">
        <v>276</v>
      </c>
      <c r="P7" s="1014">
        <f t="shared" ref="P7:P22" si="7">$P$6</f>
        <v>0.83333333333333337</v>
      </c>
      <c r="R7" s="1016" t="str">
        <f t="shared" si="2"/>
        <v/>
      </c>
      <c r="S7" s="997" t="s">
        <v>276</v>
      </c>
      <c r="T7" s="1016" t="str">
        <f t="shared" si="3"/>
        <v/>
      </c>
      <c r="U7" s="1017" t="s">
        <v>691</v>
      </c>
      <c r="V7" s="1009">
        <v>0</v>
      </c>
      <c r="W7" s="996" t="s">
        <v>283</v>
      </c>
      <c r="X7" s="1008" t="str">
        <f t="shared" si="4"/>
        <v/>
      </c>
      <c r="Z7" s="1008" t="str">
        <f t="shared" si="5"/>
        <v/>
      </c>
      <c r="AB7" s="1020"/>
    </row>
    <row r="8" spans="2:28">
      <c r="B8" s="1001">
        <v>3</v>
      </c>
      <c r="C8" s="1002" t="s">
        <v>394</v>
      </c>
      <c r="D8" s="1006" t="str">
        <f t="shared" si="0"/>
        <v>c</v>
      </c>
      <c r="E8" s="1001" t="s">
        <v>706</v>
      </c>
      <c r="F8" s="1009"/>
      <c r="G8" s="1001" t="s">
        <v>276</v>
      </c>
      <c r="H8" s="1009"/>
      <c r="I8" s="1012" t="s">
        <v>691</v>
      </c>
      <c r="J8" s="1009">
        <v>0</v>
      </c>
      <c r="K8" s="1013" t="s">
        <v>283</v>
      </c>
      <c r="L8" s="1008" t="str">
        <f t="shared" si="1"/>
        <v/>
      </c>
      <c r="N8" s="1014">
        <f t="shared" si="6"/>
        <v>0.29166666666666669</v>
      </c>
      <c r="O8" s="997" t="s">
        <v>276</v>
      </c>
      <c r="P8" s="1014">
        <f t="shared" si="7"/>
        <v>0.83333333333333337</v>
      </c>
      <c r="R8" s="1016" t="str">
        <f t="shared" si="2"/>
        <v/>
      </c>
      <c r="S8" s="997" t="s">
        <v>276</v>
      </c>
      <c r="T8" s="1016" t="str">
        <f t="shared" si="3"/>
        <v/>
      </c>
      <c r="U8" s="1017" t="s">
        <v>691</v>
      </c>
      <c r="V8" s="1009">
        <v>0</v>
      </c>
      <c r="W8" s="996" t="s">
        <v>283</v>
      </c>
      <c r="X8" s="1008" t="str">
        <f t="shared" si="4"/>
        <v/>
      </c>
      <c r="Z8" s="1008" t="str">
        <f t="shared" si="5"/>
        <v/>
      </c>
      <c r="AB8" s="1020"/>
    </row>
    <row r="9" spans="2:28">
      <c r="B9" s="1001">
        <v>4</v>
      </c>
      <c r="C9" s="1002" t="s">
        <v>757</v>
      </c>
      <c r="D9" s="1006" t="str">
        <f t="shared" si="0"/>
        <v>d</v>
      </c>
      <c r="E9" s="1001" t="s">
        <v>706</v>
      </c>
      <c r="F9" s="1009"/>
      <c r="G9" s="1001" t="s">
        <v>276</v>
      </c>
      <c r="H9" s="1009"/>
      <c r="I9" s="1012" t="s">
        <v>691</v>
      </c>
      <c r="J9" s="1009">
        <v>0</v>
      </c>
      <c r="K9" s="1013" t="s">
        <v>283</v>
      </c>
      <c r="L9" s="1008" t="str">
        <f t="shared" si="1"/>
        <v/>
      </c>
      <c r="N9" s="1014">
        <f t="shared" si="6"/>
        <v>0.29166666666666669</v>
      </c>
      <c r="O9" s="997" t="s">
        <v>276</v>
      </c>
      <c r="P9" s="1014">
        <f t="shared" si="7"/>
        <v>0.83333333333333337</v>
      </c>
      <c r="R9" s="1016" t="str">
        <f t="shared" si="2"/>
        <v/>
      </c>
      <c r="S9" s="997" t="s">
        <v>276</v>
      </c>
      <c r="T9" s="1016" t="str">
        <f t="shared" si="3"/>
        <v/>
      </c>
      <c r="U9" s="1017" t="s">
        <v>691</v>
      </c>
      <c r="V9" s="1009">
        <v>0</v>
      </c>
      <c r="W9" s="996" t="s">
        <v>283</v>
      </c>
      <c r="X9" s="1008" t="str">
        <f t="shared" si="4"/>
        <v/>
      </c>
      <c r="Z9" s="1008" t="str">
        <f t="shared" si="5"/>
        <v/>
      </c>
      <c r="AB9" s="1020"/>
    </row>
    <row r="10" spans="2:28">
      <c r="B10" s="1001">
        <v>5</v>
      </c>
      <c r="C10" s="1002" t="s">
        <v>71</v>
      </c>
      <c r="D10" s="1006" t="str">
        <f t="shared" si="0"/>
        <v>e</v>
      </c>
      <c r="E10" s="1001" t="s">
        <v>706</v>
      </c>
      <c r="F10" s="1009"/>
      <c r="G10" s="1001" t="s">
        <v>276</v>
      </c>
      <c r="H10" s="1009"/>
      <c r="I10" s="1012" t="s">
        <v>691</v>
      </c>
      <c r="J10" s="1009">
        <v>0</v>
      </c>
      <c r="K10" s="1013" t="s">
        <v>283</v>
      </c>
      <c r="L10" s="1008" t="str">
        <f t="shared" si="1"/>
        <v/>
      </c>
      <c r="N10" s="1014">
        <f t="shared" si="6"/>
        <v>0.29166666666666669</v>
      </c>
      <c r="O10" s="997" t="s">
        <v>276</v>
      </c>
      <c r="P10" s="1014">
        <f t="shared" si="7"/>
        <v>0.83333333333333337</v>
      </c>
      <c r="R10" s="1016" t="str">
        <f t="shared" si="2"/>
        <v/>
      </c>
      <c r="S10" s="997" t="s">
        <v>276</v>
      </c>
      <c r="T10" s="1016" t="str">
        <f t="shared" si="3"/>
        <v/>
      </c>
      <c r="U10" s="1017" t="s">
        <v>691</v>
      </c>
      <c r="V10" s="1009">
        <v>0</v>
      </c>
      <c r="W10" s="996" t="s">
        <v>283</v>
      </c>
      <c r="X10" s="1008" t="str">
        <f t="shared" si="4"/>
        <v/>
      </c>
      <c r="Z10" s="1008" t="str">
        <f t="shared" si="5"/>
        <v/>
      </c>
      <c r="AB10" s="1020"/>
    </row>
    <row r="11" spans="2:28">
      <c r="B11" s="1001">
        <v>6</v>
      </c>
      <c r="C11" s="1002" t="s">
        <v>762</v>
      </c>
      <c r="D11" s="1006" t="str">
        <f t="shared" si="0"/>
        <v>f</v>
      </c>
      <c r="E11" s="1001" t="s">
        <v>706</v>
      </c>
      <c r="F11" s="1009"/>
      <c r="G11" s="1001" t="s">
        <v>276</v>
      </c>
      <c r="H11" s="1009"/>
      <c r="I11" s="1012" t="s">
        <v>691</v>
      </c>
      <c r="J11" s="1009">
        <v>0</v>
      </c>
      <c r="K11" s="1013" t="s">
        <v>283</v>
      </c>
      <c r="L11" s="1008" t="str">
        <f t="shared" si="1"/>
        <v/>
      </c>
      <c r="N11" s="1014">
        <f t="shared" si="6"/>
        <v>0.29166666666666669</v>
      </c>
      <c r="O11" s="997" t="s">
        <v>276</v>
      </c>
      <c r="P11" s="1014">
        <f t="shared" si="7"/>
        <v>0.83333333333333337</v>
      </c>
      <c r="R11" s="1016" t="str">
        <f t="shared" si="2"/>
        <v/>
      </c>
      <c r="S11" s="997" t="s">
        <v>276</v>
      </c>
      <c r="T11" s="1016" t="str">
        <f t="shared" si="3"/>
        <v/>
      </c>
      <c r="U11" s="1017" t="s">
        <v>691</v>
      </c>
      <c r="V11" s="1009">
        <v>0</v>
      </c>
      <c r="W11" s="996" t="s">
        <v>283</v>
      </c>
      <c r="X11" s="1008" t="str">
        <f t="shared" si="4"/>
        <v/>
      </c>
      <c r="Z11" s="1008" t="str">
        <f t="shared" si="5"/>
        <v/>
      </c>
      <c r="AB11" s="1020"/>
    </row>
    <row r="12" spans="2:28">
      <c r="B12" s="1001">
        <v>7</v>
      </c>
      <c r="C12" s="1002" t="s">
        <v>230</v>
      </c>
      <c r="D12" s="1006" t="str">
        <f t="shared" si="0"/>
        <v>g</v>
      </c>
      <c r="E12" s="1001" t="s">
        <v>706</v>
      </c>
      <c r="F12" s="1009"/>
      <c r="G12" s="1001" t="s">
        <v>276</v>
      </c>
      <c r="H12" s="1009"/>
      <c r="I12" s="1012" t="s">
        <v>691</v>
      </c>
      <c r="J12" s="1009">
        <v>0</v>
      </c>
      <c r="K12" s="1013" t="s">
        <v>283</v>
      </c>
      <c r="L12" s="1008" t="str">
        <f t="shared" si="1"/>
        <v/>
      </c>
      <c r="N12" s="1014">
        <f t="shared" si="6"/>
        <v>0.29166666666666669</v>
      </c>
      <c r="O12" s="997" t="s">
        <v>276</v>
      </c>
      <c r="P12" s="1014">
        <f t="shared" si="7"/>
        <v>0.83333333333333337</v>
      </c>
      <c r="R12" s="1016" t="str">
        <f t="shared" si="2"/>
        <v/>
      </c>
      <c r="S12" s="997" t="s">
        <v>276</v>
      </c>
      <c r="T12" s="1016" t="str">
        <f t="shared" si="3"/>
        <v/>
      </c>
      <c r="U12" s="1017" t="s">
        <v>691</v>
      </c>
      <c r="V12" s="1009">
        <v>0</v>
      </c>
      <c r="W12" s="996" t="s">
        <v>283</v>
      </c>
      <c r="X12" s="1008" t="str">
        <f t="shared" si="4"/>
        <v/>
      </c>
      <c r="Z12" s="1008" t="str">
        <f t="shared" si="5"/>
        <v/>
      </c>
      <c r="AB12" s="1020"/>
    </row>
    <row r="13" spans="2:28">
      <c r="B13" s="1001">
        <v>8</v>
      </c>
      <c r="C13" s="1002" t="s">
        <v>169</v>
      </c>
      <c r="D13" s="1006" t="str">
        <f t="shared" si="0"/>
        <v>h</v>
      </c>
      <c r="E13" s="1001" t="s">
        <v>706</v>
      </c>
      <c r="F13" s="1009"/>
      <c r="G13" s="1001" t="s">
        <v>276</v>
      </c>
      <c r="H13" s="1009"/>
      <c r="I13" s="1012" t="s">
        <v>691</v>
      </c>
      <c r="J13" s="1009">
        <v>0</v>
      </c>
      <c r="K13" s="1013" t="s">
        <v>283</v>
      </c>
      <c r="L13" s="1008" t="str">
        <f t="shared" si="1"/>
        <v/>
      </c>
      <c r="N13" s="1014">
        <f t="shared" si="6"/>
        <v>0.29166666666666669</v>
      </c>
      <c r="O13" s="997" t="s">
        <v>276</v>
      </c>
      <c r="P13" s="1014">
        <f t="shared" si="7"/>
        <v>0.83333333333333337</v>
      </c>
      <c r="R13" s="1016" t="str">
        <f t="shared" si="2"/>
        <v/>
      </c>
      <c r="S13" s="997" t="s">
        <v>276</v>
      </c>
      <c r="T13" s="1016" t="str">
        <f t="shared" si="3"/>
        <v/>
      </c>
      <c r="U13" s="1017" t="s">
        <v>691</v>
      </c>
      <c r="V13" s="1009">
        <v>0</v>
      </c>
      <c r="W13" s="996" t="s">
        <v>283</v>
      </c>
      <c r="X13" s="1008" t="str">
        <f t="shared" si="4"/>
        <v/>
      </c>
      <c r="Z13" s="1008" t="str">
        <f t="shared" si="5"/>
        <v/>
      </c>
      <c r="AB13" s="1020"/>
    </row>
    <row r="14" spans="2:28">
      <c r="B14" s="1001">
        <v>9</v>
      </c>
      <c r="C14" s="1002" t="s">
        <v>205</v>
      </c>
      <c r="D14" s="1006" t="str">
        <f t="shared" si="0"/>
        <v>i</v>
      </c>
      <c r="E14" s="1001" t="s">
        <v>706</v>
      </c>
      <c r="F14" s="1009"/>
      <c r="G14" s="1001" t="s">
        <v>276</v>
      </c>
      <c r="H14" s="1009"/>
      <c r="I14" s="1012" t="s">
        <v>691</v>
      </c>
      <c r="J14" s="1009">
        <v>0</v>
      </c>
      <c r="K14" s="1013" t="s">
        <v>283</v>
      </c>
      <c r="L14" s="1008" t="str">
        <f t="shared" si="1"/>
        <v/>
      </c>
      <c r="N14" s="1014">
        <f t="shared" si="6"/>
        <v>0.29166666666666669</v>
      </c>
      <c r="O14" s="997" t="s">
        <v>276</v>
      </c>
      <c r="P14" s="1014">
        <f t="shared" si="7"/>
        <v>0.83333333333333337</v>
      </c>
      <c r="R14" s="1016" t="str">
        <f t="shared" si="2"/>
        <v/>
      </c>
      <c r="S14" s="997" t="s">
        <v>276</v>
      </c>
      <c r="T14" s="1016" t="str">
        <f t="shared" si="3"/>
        <v/>
      </c>
      <c r="U14" s="1017" t="s">
        <v>691</v>
      </c>
      <c r="V14" s="1009">
        <v>0</v>
      </c>
      <c r="W14" s="996" t="s">
        <v>283</v>
      </c>
      <c r="X14" s="1008" t="str">
        <f t="shared" si="4"/>
        <v/>
      </c>
      <c r="Z14" s="1008" t="str">
        <f t="shared" si="5"/>
        <v/>
      </c>
      <c r="AB14" s="1020"/>
    </row>
    <row r="15" spans="2:28">
      <c r="B15" s="1001">
        <v>10</v>
      </c>
      <c r="C15" s="1002" t="s">
        <v>592</v>
      </c>
      <c r="D15" s="1006" t="str">
        <f t="shared" si="0"/>
        <v>j</v>
      </c>
      <c r="E15" s="1001" t="s">
        <v>706</v>
      </c>
      <c r="F15" s="1009"/>
      <c r="G15" s="1001" t="s">
        <v>276</v>
      </c>
      <c r="H15" s="1009"/>
      <c r="I15" s="1012" t="s">
        <v>691</v>
      </c>
      <c r="J15" s="1009">
        <v>0</v>
      </c>
      <c r="K15" s="1013" t="s">
        <v>283</v>
      </c>
      <c r="L15" s="1008" t="str">
        <f t="shared" si="1"/>
        <v/>
      </c>
      <c r="N15" s="1014">
        <f t="shared" si="6"/>
        <v>0.29166666666666669</v>
      </c>
      <c r="O15" s="997" t="s">
        <v>276</v>
      </c>
      <c r="P15" s="1014">
        <f t="shared" si="7"/>
        <v>0.83333333333333337</v>
      </c>
      <c r="R15" s="1016" t="str">
        <f t="shared" si="2"/>
        <v/>
      </c>
      <c r="S15" s="997" t="s">
        <v>276</v>
      </c>
      <c r="T15" s="1016" t="str">
        <f t="shared" si="3"/>
        <v/>
      </c>
      <c r="U15" s="1017" t="s">
        <v>691</v>
      </c>
      <c r="V15" s="1009">
        <v>0</v>
      </c>
      <c r="W15" s="996" t="s">
        <v>283</v>
      </c>
      <c r="X15" s="1008" t="str">
        <f t="shared" si="4"/>
        <v/>
      </c>
      <c r="Z15" s="1008" t="str">
        <f t="shared" si="5"/>
        <v/>
      </c>
      <c r="AB15" s="1020"/>
    </row>
    <row r="16" spans="2:28">
      <c r="B16" s="1001">
        <v>11</v>
      </c>
      <c r="C16" s="1002" t="s">
        <v>766</v>
      </c>
      <c r="D16" s="1006" t="str">
        <f t="shared" si="0"/>
        <v>k</v>
      </c>
      <c r="E16" s="1001" t="s">
        <v>706</v>
      </c>
      <c r="F16" s="1009"/>
      <c r="G16" s="1001" t="s">
        <v>276</v>
      </c>
      <c r="H16" s="1009"/>
      <c r="I16" s="1012" t="s">
        <v>691</v>
      </c>
      <c r="J16" s="1009">
        <v>0</v>
      </c>
      <c r="K16" s="1013" t="s">
        <v>283</v>
      </c>
      <c r="L16" s="1008" t="str">
        <f t="shared" si="1"/>
        <v/>
      </c>
      <c r="N16" s="1014">
        <f t="shared" si="6"/>
        <v>0.29166666666666669</v>
      </c>
      <c r="O16" s="997" t="s">
        <v>276</v>
      </c>
      <c r="P16" s="1014">
        <f t="shared" si="7"/>
        <v>0.83333333333333337</v>
      </c>
      <c r="R16" s="1016" t="str">
        <f t="shared" si="2"/>
        <v/>
      </c>
      <c r="S16" s="997" t="s">
        <v>276</v>
      </c>
      <c r="T16" s="1016" t="str">
        <f t="shared" si="3"/>
        <v/>
      </c>
      <c r="U16" s="1017" t="s">
        <v>691</v>
      </c>
      <c r="V16" s="1009">
        <v>0</v>
      </c>
      <c r="W16" s="996" t="s">
        <v>283</v>
      </c>
      <c r="X16" s="1008" t="str">
        <f t="shared" si="4"/>
        <v/>
      </c>
      <c r="Z16" s="1008" t="str">
        <f t="shared" si="5"/>
        <v/>
      </c>
      <c r="AB16" s="1020"/>
    </row>
    <row r="17" spans="2:28">
      <c r="B17" s="1001">
        <v>12</v>
      </c>
      <c r="C17" s="1002" t="s">
        <v>398</v>
      </c>
      <c r="D17" s="1006" t="str">
        <f t="shared" si="0"/>
        <v>l</v>
      </c>
      <c r="E17" s="1001" t="s">
        <v>706</v>
      </c>
      <c r="F17" s="1009"/>
      <c r="G17" s="1001" t="s">
        <v>276</v>
      </c>
      <c r="H17" s="1009"/>
      <c r="I17" s="1012" t="s">
        <v>691</v>
      </c>
      <c r="J17" s="1009">
        <v>0</v>
      </c>
      <c r="K17" s="1013" t="s">
        <v>283</v>
      </c>
      <c r="L17" s="1008" t="str">
        <f t="shared" si="1"/>
        <v/>
      </c>
      <c r="N17" s="1014">
        <f t="shared" si="6"/>
        <v>0.29166666666666669</v>
      </c>
      <c r="O17" s="997" t="s">
        <v>276</v>
      </c>
      <c r="P17" s="1014">
        <f t="shared" si="7"/>
        <v>0.83333333333333337</v>
      </c>
      <c r="R17" s="1016" t="str">
        <f t="shared" si="2"/>
        <v/>
      </c>
      <c r="S17" s="997" t="s">
        <v>276</v>
      </c>
      <c r="T17" s="1016" t="str">
        <f t="shared" si="3"/>
        <v/>
      </c>
      <c r="U17" s="1017" t="s">
        <v>691</v>
      </c>
      <c r="V17" s="1009">
        <v>0</v>
      </c>
      <c r="W17" s="996" t="s">
        <v>283</v>
      </c>
      <c r="X17" s="1008" t="str">
        <f t="shared" si="4"/>
        <v/>
      </c>
      <c r="Z17" s="1008" t="str">
        <f t="shared" si="5"/>
        <v/>
      </c>
      <c r="AB17" s="1020"/>
    </row>
    <row r="18" spans="2:28">
      <c r="B18" s="1001">
        <v>13</v>
      </c>
      <c r="C18" s="1002" t="s">
        <v>767</v>
      </c>
      <c r="D18" s="1006" t="str">
        <f t="shared" si="0"/>
        <v>m</v>
      </c>
      <c r="E18" s="1001" t="s">
        <v>706</v>
      </c>
      <c r="F18" s="1009"/>
      <c r="G18" s="1001" t="s">
        <v>276</v>
      </c>
      <c r="H18" s="1009"/>
      <c r="I18" s="1012" t="s">
        <v>691</v>
      </c>
      <c r="J18" s="1009">
        <v>0</v>
      </c>
      <c r="K18" s="1013" t="s">
        <v>283</v>
      </c>
      <c r="L18" s="1008" t="str">
        <f t="shared" si="1"/>
        <v/>
      </c>
      <c r="N18" s="1014">
        <f t="shared" si="6"/>
        <v>0.29166666666666669</v>
      </c>
      <c r="O18" s="997" t="s">
        <v>276</v>
      </c>
      <c r="P18" s="1014">
        <f t="shared" si="7"/>
        <v>0.83333333333333337</v>
      </c>
      <c r="R18" s="1016" t="str">
        <f t="shared" si="2"/>
        <v/>
      </c>
      <c r="S18" s="997" t="s">
        <v>276</v>
      </c>
      <c r="T18" s="1016" t="str">
        <f t="shared" si="3"/>
        <v/>
      </c>
      <c r="U18" s="1017" t="s">
        <v>691</v>
      </c>
      <c r="V18" s="1009">
        <v>0</v>
      </c>
      <c r="W18" s="996" t="s">
        <v>283</v>
      </c>
      <c r="X18" s="1008" t="str">
        <f t="shared" si="4"/>
        <v/>
      </c>
      <c r="Z18" s="1008" t="str">
        <f t="shared" si="5"/>
        <v/>
      </c>
      <c r="AB18" s="1020"/>
    </row>
    <row r="19" spans="2:28">
      <c r="B19" s="1001">
        <v>14</v>
      </c>
      <c r="C19" s="1002" t="s">
        <v>687</v>
      </c>
      <c r="D19" s="1006" t="str">
        <f t="shared" si="0"/>
        <v>n</v>
      </c>
      <c r="E19" s="1001" t="s">
        <v>706</v>
      </c>
      <c r="F19" s="1009"/>
      <c r="G19" s="1001" t="s">
        <v>276</v>
      </c>
      <c r="H19" s="1009"/>
      <c r="I19" s="1012" t="s">
        <v>691</v>
      </c>
      <c r="J19" s="1009">
        <v>0</v>
      </c>
      <c r="K19" s="1013" t="s">
        <v>283</v>
      </c>
      <c r="L19" s="1008" t="str">
        <f t="shared" si="1"/>
        <v/>
      </c>
      <c r="N19" s="1014">
        <f t="shared" si="6"/>
        <v>0.29166666666666669</v>
      </c>
      <c r="O19" s="997" t="s">
        <v>276</v>
      </c>
      <c r="P19" s="1014">
        <f t="shared" si="7"/>
        <v>0.83333333333333337</v>
      </c>
      <c r="R19" s="1016" t="str">
        <f t="shared" si="2"/>
        <v/>
      </c>
      <c r="S19" s="997" t="s">
        <v>276</v>
      </c>
      <c r="T19" s="1016" t="str">
        <f t="shared" si="3"/>
        <v/>
      </c>
      <c r="U19" s="1017" t="s">
        <v>691</v>
      </c>
      <c r="V19" s="1009">
        <v>0</v>
      </c>
      <c r="W19" s="996" t="s">
        <v>283</v>
      </c>
      <c r="X19" s="1008" t="str">
        <f t="shared" si="4"/>
        <v/>
      </c>
      <c r="Z19" s="1008" t="str">
        <f t="shared" si="5"/>
        <v/>
      </c>
      <c r="AB19" s="1020"/>
    </row>
    <row r="20" spans="2:28">
      <c r="B20" s="1001">
        <v>15</v>
      </c>
      <c r="C20" s="1002" t="s">
        <v>704</v>
      </c>
      <c r="D20" s="1006" t="str">
        <f t="shared" si="0"/>
        <v>o</v>
      </c>
      <c r="E20" s="1001" t="s">
        <v>706</v>
      </c>
      <c r="F20" s="1009"/>
      <c r="G20" s="1001" t="s">
        <v>276</v>
      </c>
      <c r="H20" s="1009"/>
      <c r="I20" s="1012" t="s">
        <v>691</v>
      </c>
      <c r="J20" s="1009">
        <v>0</v>
      </c>
      <c r="K20" s="1013" t="s">
        <v>283</v>
      </c>
      <c r="L20" s="1008" t="str">
        <f t="shared" si="1"/>
        <v/>
      </c>
      <c r="N20" s="1014">
        <f t="shared" si="6"/>
        <v>0.29166666666666669</v>
      </c>
      <c r="O20" s="997" t="s">
        <v>276</v>
      </c>
      <c r="P20" s="1014">
        <f t="shared" si="7"/>
        <v>0.83333333333333337</v>
      </c>
      <c r="R20" s="1016" t="str">
        <f t="shared" si="2"/>
        <v/>
      </c>
      <c r="S20" s="997" t="s">
        <v>276</v>
      </c>
      <c r="T20" s="1016" t="str">
        <f t="shared" si="3"/>
        <v/>
      </c>
      <c r="U20" s="1017" t="s">
        <v>691</v>
      </c>
      <c r="V20" s="1009">
        <v>0</v>
      </c>
      <c r="W20" s="996" t="s">
        <v>283</v>
      </c>
      <c r="X20" s="1008" t="str">
        <f t="shared" si="4"/>
        <v/>
      </c>
      <c r="Z20" s="1008" t="str">
        <f t="shared" si="5"/>
        <v/>
      </c>
      <c r="AB20" s="1020"/>
    </row>
    <row r="21" spans="2:28">
      <c r="B21" s="1001">
        <v>16</v>
      </c>
      <c r="C21" s="1002" t="s">
        <v>15</v>
      </c>
      <c r="D21" s="1006" t="str">
        <f t="shared" si="0"/>
        <v>p</v>
      </c>
      <c r="E21" s="1001" t="s">
        <v>706</v>
      </c>
      <c r="F21" s="1009"/>
      <c r="G21" s="1001" t="s">
        <v>276</v>
      </c>
      <c r="H21" s="1009"/>
      <c r="I21" s="1012" t="s">
        <v>691</v>
      </c>
      <c r="J21" s="1009">
        <v>0</v>
      </c>
      <c r="K21" s="1013" t="s">
        <v>283</v>
      </c>
      <c r="L21" s="1008" t="str">
        <f t="shared" si="1"/>
        <v/>
      </c>
      <c r="N21" s="1014">
        <f t="shared" si="6"/>
        <v>0.29166666666666669</v>
      </c>
      <c r="O21" s="997" t="s">
        <v>276</v>
      </c>
      <c r="P21" s="1014">
        <f t="shared" si="7"/>
        <v>0.83333333333333337</v>
      </c>
      <c r="R21" s="1016" t="str">
        <f t="shared" si="2"/>
        <v/>
      </c>
      <c r="S21" s="997" t="s">
        <v>276</v>
      </c>
      <c r="T21" s="1016" t="str">
        <f t="shared" si="3"/>
        <v/>
      </c>
      <c r="U21" s="1017" t="s">
        <v>691</v>
      </c>
      <c r="V21" s="1009">
        <v>0</v>
      </c>
      <c r="W21" s="996" t="s">
        <v>283</v>
      </c>
      <c r="X21" s="1008" t="str">
        <f t="shared" si="4"/>
        <v/>
      </c>
      <c r="Z21" s="1008" t="str">
        <f t="shared" si="5"/>
        <v/>
      </c>
      <c r="AB21" s="1020"/>
    </row>
    <row r="22" spans="2:28">
      <c r="B22" s="1001">
        <v>17</v>
      </c>
      <c r="C22" s="1002" t="s">
        <v>769</v>
      </c>
      <c r="D22" s="1006" t="str">
        <f t="shared" si="0"/>
        <v>q</v>
      </c>
      <c r="E22" s="1001" t="s">
        <v>706</v>
      </c>
      <c r="F22" s="1009"/>
      <c r="G22" s="1001" t="s">
        <v>276</v>
      </c>
      <c r="H22" s="1009"/>
      <c r="I22" s="1012" t="s">
        <v>691</v>
      </c>
      <c r="J22" s="1009">
        <v>0</v>
      </c>
      <c r="K22" s="1013" t="s">
        <v>283</v>
      </c>
      <c r="L22" s="1008" t="str">
        <f t="shared" si="1"/>
        <v/>
      </c>
      <c r="N22" s="1014">
        <f t="shared" si="6"/>
        <v>0.29166666666666669</v>
      </c>
      <c r="O22" s="997" t="s">
        <v>276</v>
      </c>
      <c r="P22" s="1014">
        <f t="shared" si="7"/>
        <v>0.83333333333333337</v>
      </c>
      <c r="R22" s="1016" t="str">
        <f t="shared" si="2"/>
        <v/>
      </c>
      <c r="S22" s="997" t="s">
        <v>276</v>
      </c>
      <c r="T22" s="1016" t="str">
        <f t="shared" si="3"/>
        <v/>
      </c>
      <c r="U22" s="1017" t="s">
        <v>691</v>
      </c>
      <c r="V22" s="1009">
        <v>0</v>
      </c>
      <c r="W22" s="996" t="s">
        <v>283</v>
      </c>
      <c r="X22" s="1008" t="str">
        <f t="shared" si="4"/>
        <v/>
      </c>
      <c r="Z22" s="1008" t="str">
        <f t="shared" si="5"/>
        <v/>
      </c>
      <c r="AB22" s="1020"/>
    </row>
    <row r="23" spans="2:28">
      <c r="B23" s="1001">
        <v>18</v>
      </c>
      <c r="C23" s="1002" t="s">
        <v>233</v>
      </c>
      <c r="D23" s="1006" t="str">
        <f t="shared" si="0"/>
        <v>r</v>
      </c>
      <c r="E23" s="1001" t="s">
        <v>706</v>
      </c>
      <c r="F23" s="1010"/>
      <c r="G23" s="1001" t="s">
        <v>276</v>
      </c>
      <c r="H23" s="1010"/>
      <c r="I23" s="1012" t="s">
        <v>691</v>
      </c>
      <c r="J23" s="1010"/>
      <c r="K23" s="1013" t="s">
        <v>283</v>
      </c>
      <c r="L23" s="1002">
        <v>1</v>
      </c>
      <c r="N23" s="1015"/>
      <c r="O23" s="1001" t="s">
        <v>276</v>
      </c>
      <c r="P23" s="1015"/>
      <c r="Q23" s="1013"/>
      <c r="R23" s="1015"/>
      <c r="S23" s="1001" t="s">
        <v>276</v>
      </c>
      <c r="T23" s="1015"/>
      <c r="U23" s="1012" t="s">
        <v>691</v>
      </c>
      <c r="V23" s="1010"/>
      <c r="W23" s="1013" t="s">
        <v>283</v>
      </c>
      <c r="X23" s="1002">
        <v>1</v>
      </c>
      <c r="Y23" s="1013"/>
      <c r="Z23" s="1002" t="s">
        <v>780</v>
      </c>
      <c r="AB23" s="1020"/>
    </row>
    <row r="24" spans="2:28">
      <c r="B24" s="1001">
        <v>19</v>
      </c>
      <c r="C24" s="1002" t="s">
        <v>771</v>
      </c>
      <c r="D24" s="1006" t="str">
        <f t="shared" si="0"/>
        <v>s</v>
      </c>
      <c r="E24" s="1001" t="s">
        <v>706</v>
      </c>
      <c r="F24" s="1010"/>
      <c r="G24" s="1001" t="s">
        <v>276</v>
      </c>
      <c r="H24" s="1010"/>
      <c r="I24" s="1012" t="s">
        <v>691</v>
      </c>
      <c r="J24" s="1010"/>
      <c r="K24" s="1013" t="s">
        <v>283</v>
      </c>
      <c r="L24" s="1002">
        <v>2</v>
      </c>
      <c r="N24" s="1015"/>
      <c r="O24" s="1001" t="s">
        <v>276</v>
      </c>
      <c r="P24" s="1015"/>
      <c r="Q24" s="1013"/>
      <c r="R24" s="1015"/>
      <c r="S24" s="1001" t="s">
        <v>276</v>
      </c>
      <c r="T24" s="1015"/>
      <c r="U24" s="1012" t="s">
        <v>691</v>
      </c>
      <c r="V24" s="1010"/>
      <c r="W24" s="1013" t="s">
        <v>283</v>
      </c>
      <c r="X24" s="1002">
        <v>2</v>
      </c>
      <c r="Y24" s="1013"/>
      <c r="Z24" s="1002" t="s">
        <v>780</v>
      </c>
      <c r="AB24" s="1020"/>
    </row>
    <row r="25" spans="2:28">
      <c r="B25" s="1001">
        <v>20</v>
      </c>
      <c r="C25" s="1002" t="s">
        <v>106</v>
      </c>
      <c r="D25" s="1006" t="str">
        <f t="shared" si="0"/>
        <v>t</v>
      </c>
      <c r="E25" s="1001" t="s">
        <v>706</v>
      </c>
      <c r="F25" s="1010"/>
      <c r="G25" s="1001" t="s">
        <v>276</v>
      </c>
      <c r="H25" s="1010"/>
      <c r="I25" s="1012" t="s">
        <v>691</v>
      </c>
      <c r="J25" s="1010"/>
      <c r="K25" s="1013" t="s">
        <v>283</v>
      </c>
      <c r="L25" s="1002">
        <v>3</v>
      </c>
      <c r="N25" s="1015"/>
      <c r="O25" s="1001" t="s">
        <v>276</v>
      </c>
      <c r="P25" s="1015"/>
      <c r="Q25" s="1013"/>
      <c r="R25" s="1015"/>
      <c r="S25" s="1001" t="s">
        <v>276</v>
      </c>
      <c r="T25" s="1015"/>
      <c r="U25" s="1012" t="s">
        <v>691</v>
      </c>
      <c r="V25" s="1010"/>
      <c r="W25" s="1013" t="s">
        <v>283</v>
      </c>
      <c r="X25" s="1002">
        <v>3</v>
      </c>
      <c r="Y25" s="1013"/>
      <c r="Z25" s="1002" t="s">
        <v>780</v>
      </c>
      <c r="AB25" s="1020"/>
    </row>
    <row r="26" spans="2:28">
      <c r="B26" s="1001">
        <v>21</v>
      </c>
      <c r="C26" s="1002" t="s">
        <v>520</v>
      </c>
      <c r="D26" s="1006" t="str">
        <f t="shared" si="0"/>
        <v>u</v>
      </c>
      <c r="E26" s="1001" t="s">
        <v>706</v>
      </c>
      <c r="F26" s="1010"/>
      <c r="G26" s="1001" t="s">
        <v>276</v>
      </c>
      <c r="H26" s="1010"/>
      <c r="I26" s="1012" t="s">
        <v>691</v>
      </c>
      <c r="J26" s="1010"/>
      <c r="K26" s="1013" t="s">
        <v>283</v>
      </c>
      <c r="L26" s="1002">
        <v>4</v>
      </c>
      <c r="N26" s="1015"/>
      <c r="O26" s="1001" t="s">
        <v>276</v>
      </c>
      <c r="P26" s="1015"/>
      <c r="Q26" s="1013"/>
      <c r="R26" s="1015"/>
      <c r="S26" s="1001" t="s">
        <v>276</v>
      </c>
      <c r="T26" s="1015"/>
      <c r="U26" s="1012" t="s">
        <v>691</v>
      </c>
      <c r="V26" s="1010"/>
      <c r="W26" s="1013" t="s">
        <v>283</v>
      </c>
      <c r="X26" s="1002">
        <v>4</v>
      </c>
      <c r="Y26" s="1013"/>
      <c r="Z26" s="1002" t="s">
        <v>780</v>
      </c>
      <c r="AB26" s="1020"/>
    </row>
    <row r="27" spans="2:28">
      <c r="B27" s="1001">
        <v>22</v>
      </c>
      <c r="C27" s="1002" t="s">
        <v>773</v>
      </c>
      <c r="D27" s="1006" t="str">
        <f t="shared" si="0"/>
        <v>v</v>
      </c>
      <c r="E27" s="1001" t="s">
        <v>706</v>
      </c>
      <c r="F27" s="1010"/>
      <c r="G27" s="1001" t="s">
        <v>276</v>
      </c>
      <c r="H27" s="1010"/>
      <c r="I27" s="1012" t="s">
        <v>691</v>
      </c>
      <c r="J27" s="1010"/>
      <c r="K27" s="1013" t="s">
        <v>283</v>
      </c>
      <c r="L27" s="1002">
        <v>5</v>
      </c>
      <c r="N27" s="1015"/>
      <c r="O27" s="1001" t="s">
        <v>276</v>
      </c>
      <c r="P27" s="1015"/>
      <c r="Q27" s="1013"/>
      <c r="R27" s="1015"/>
      <c r="S27" s="1001" t="s">
        <v>276</v>
      </c>
      <c r="T27" s="1015"/>
      <c r="U27" s="1012" t="s">
        <v>691</v>
      </c>
      <c r="V27" s="1010"/>
      <c r="W27" s="1013" t="s">
        <v>283</v>
      </c>
      <c r="X27" s="1002">
        <v>5</v>
      </c>
      <c r="Y27" s="1013"/>
      <c r="Z27" s="1002" t="s">
        <v>780</v>
      </c>
      <c r="AB27" s="1020"/>
    </row>
    <row r="28" spans="2:28">
      <c r="B28" s="1001">
        <v>23</v>
      </c>
      <c r="C28" s="1002" t="s">
        <v>689</v>
      </c>
      <c r="D28" s="1006" t="str">
        <f t="shared" si="0"/>
        <v>w</v>
      </c>
      <c r="E28" s="1001" t="s">
        <v>706</v>
      </c>
      <c r="F28" s="1010"/>
      <c r="G28" s="1001" t="s">
        <v>276</v>
      </c>
      <c r="H28" s="1010"/>
      <c r="I28" s="1012" t="s">
        <v>691</v>
      </c>
      <c r="J28" s="1010"/>
      <c r="K28" s="1013" t="s">
        <v>283</v>
      </c>
      <c r="L28" s="1002">
        <v>6</v>
      </c>
      <c r="N28" s="1015"/>
      <c r="O28" s="1001" t="s">
        <v>276</v>
      </c>
      <c r="P28" s="1015"/>
      <c r="Q28" s="1013"/>
      <c r="R28" s="1015"/>
      <c r="S28" s="1001" t="s">
        <v>276</v>
      </c>
      <c r="T28" s="1015"/>
      <c r="U28" s="1012" t="s">
        <v>691</v>
      </c>
      <c r="V28" s="1010"/>
      <c r="W28" s="1013" t="s">
        <v>283</v>
      </c>
      <c r="X28" s="1002">
        <v>6</v>
      </c>
      <c r="Y28" s="1013"/>
      <c r="Z28" s="1002" t="s">
        <v>780</v>
      </c>
      <c r="AB28" s="1020"/>
    </row>
    <row r="29" spans="2:28">
      <c r="B29" s="1001">
        <v>24</v>
      </c>
      <c r="C29" s="1002" t="s">
        <v>774</v>
      </c>
      <c r="D29" s="1006" t="str">
        <f t="shared" si="0"/>
        <v>x</v>
      </c>
      <c r="E29" s="1001" t="s">
        <v>706</v>
      </c>
      <c r="F29" s="1010"/>
      <c r="G29" s="1001" t="s">
        <v>276</v>
      </c>
      <c r="H29" s="1010"/>
      <c r="I29" s="1012" t="s">
        <v>691</v>
      </c>
      <c r="J29" s="1010"/>
      <c r="K29" s="1013" t="s">
        <v>283</v>
      </c>
      <c r="L29" s="1002">
        <v>7</v>
      </c>
      <c r="N29" s="1015"/>
      <c r="O29" s="1001" t="s">
        <v>276</v>
      </c>
      <c r="P29" s="1015"/>
      <c r="Q29" s="1013"/>
      <c r="R29" s="1015"/>
      <c r="S29" s="1001" t="s">
        <v>276</v>
      </c>
      <c r="T29" s="1015"/>
      <c r="U29" s="1012" t="s">
        <v>691</v>
      </c>
      <c r="V29" s="1010"/>
      <c r="W29" s="1013" t="s">
        <v>283</v>
      </c>
      <c r="X29" s="1002">
        <v>7</v>
      </c>
      <c r="Y29" s="1013"/>
      <c r="Z29" s="1002" t="s">
        <v>780</v>
      </c>
      <c r="AB29" s="1020"/>
    </row>
    <row r="30" spans="2:28">
      <c r="B30" s="1001">
        <v>25</v>
      </c>
      <c r="C30" s="1002" t="s">
        <v>775</v>
      </c>
      <c r="D30" s="1006" t="str">
        <f t="shared" si="0"/>
        <v>y</v>
      </c>
      <c r="E30" s="1001" t="s">
        <v>706</v>
      </c>
      <c r="F30" s="1010"/>
      <c r="G30" s="1001" t="s">
        <v>276</v>
      </c>
      <c r="H30" s="1010"/>
      <c r="I30" s="1012" t="s">
        <v>691</v>
      </c>
      <c r="J30" s="1010"/>
      <c r="K30" s="1013" t="s">
        <v>283</v>
      </c>
      <c r="L30" s="1002">
        <v>8</v>
      </c>
      <c r="N30" s="1015"/>
      <c r="O30" s="1001" t="s">
        <v>276</v>
      </c>
      <c r="P30" s="1015"/>
      <c r="Q30" s="1013"/>
      <c r="R30" s="1015"/>
      <c r="S30" s="1001" t="s">
        <v>276</v>
      </c>
      <c r="T30" s="1015"/>
      <c r="U30" s="1012" t="s">
        <v>691</v>
      </c>
      <c r="V30" s="1010"/>
      <c r="W30" s="1013" t="s">
        <v>283</v>
      </c>
      <c r="X30" s="1002">
        <v>8</v>
      </c>
      <c r="Y30" s="1013"/>
      <c r="Z30" s="1002" t="s">
        <v>780</v>
      </c>
      <c r="AB30" s="1020"/>
    </row>
    <row r="31" spans="2:28">
      <c r="B31" s="1001">
        <v>26</v>
      </c>
      <c r="C31" s="1002" t="s">
        <v>548</v>
      </c>
      <c r="D31" s="1006" t="str">
        <f t="shared" si="0"/>
        <v>z</v>
      </c>
      <c r="E31" s="1001" t="s">
        <v>706</v>
      </c>
      <c r="F31" s="1010"/>
      <c r="G31" s="1001" t="s">
        <v>276</v>
      </c>
      <c r="H31" s="1010"/>
      <c r="I31" s="1012" t="s">
        <v>691</v>
      </c>
      <c r="J31" s="1010"/>
      <c r="K31" s="1013" t="s">
        <v>283</v>
      </c>
      <c r="L31" s="1002">
        <v>1</v>
      </c>
      <c r="N31" s="1015"/>
      <c r="O31" s="1001" t="s">
        <v>276</v>
      </c>
      <c r="P31" s="1015"/>
      <c r="Q31" s="1013"/>
      <c r="R31" s="1015"/>
      <c r="S31" s="1001" t="s">
        <v>276</v>
      </c>
      <c r="T31" s="1015"/>
      <c r="U31" s="1012" t="s">
        <v>691</v>
      </c>
      <c r="V31" s="1010"/>
      <c r="W31" s="1013" t="s">
        <v>283</v>
      </c>
      <c r="X31" s="1002" t="s">
        <v>780</v>
      </c>
      <c r="Y31" s="1013"/>
      <c r="Z31" s="1002">
        <v>1</v>
      </c>
      <c r="AB31" s="1020"/>
    </row>
    <row r="32" spans="2:28">
      <c r="B32" s="1001">
        <v>27</v>
      </c>
      <c r="C32" s="1002" t="s">
        <v>774</v>
      </c>
      <c r="D32" s="1006" t="str">
        <f t="shared" si="0"/>
        <v>x</v>
      </c>
      <c r="E32" s="1001" t="s">
        <v>706</v>
      </c>
      <c r="F32" s="1010"/>
      <c r="G32" s="1001" t="s">
        <v>276</v>
      </c>
      <c r="H32" s="1010"/>
      <c r="I32" s="1012" t="s">
        <v>691</v>
      </c>
      <c r="J32" s="1010"/>
      <c r="K32" s="1013" t="s">
        <v>283</v>
      </c>
      <c r="L32" s="1002">
        <v>2</v>
      </c>
      <c r="N32" s="1015"/>
      <c r="O32" s="1001" t="s">
        <v>276</v>
      </c>
      <c r="P32" s="1015"/>
      <c r="Q32" s="1013"/>
      <c r="R32" s="1015"/>
      <c r="S32" s="1001" t="s">
        <v>276</v>
      </c>
      <c r="T32" s="1015"/>
      <c r="U32" s="1012" t="s">
        <v>691</v>
      </c>
      <c r="V32" s="1010"/>
      <c r="W32" s="1013" t="s">
        <v>283</v>
      </c>
      <c r="X32" s="1002" t="s">
        <v>780</v>
      </c>
      <c r="Y32" s="1013"/>
      <c r="Z32" s="1002">
        <v>2</v>
      </c>
      <c r="AB32" s="1020"/>
    </row>
    <row r="33" spans="2:28">
      <c r="B33" s="1001">
        <v>28</v>
      </c>
      <c r="C33" s="1002" t="s">
        <v>776</v>
      </c>
      <c r="D33" s="1006" t="str">
        <f t="shared" si="0"/>
        <v>aa</v>
      </c>
      <c r="E33" s="1001" t="s">
        <v>706</v>
      </c>
      <c r="F33" s="1010"/>
      <c r="G33" s="1001" t="s">
        <v>276</v>
      </c>
      <c r="H33" s="1010"/>
      <c r="I33" s="1012" t="s">
        <v>691</v>
      </c>
      <c r="J33" s="1010"/>
      <c r="K33" s="1013" t="s">
        <v>283</v>
      </c>
      <c r="L33" s="1002">
        <v>3</v>
      </c>
      <c r="N33" s="1015"/>
      <c r="O33" s="1001" t="s">
        <v>276</v>
      </c>
      <c r="P33" s="1015"/>
      <c r="Q33" s="1013"/>
      <c r="R33" s="1015"/>
      <c r="S33" s="1001" t="s">
        <v>276</v>
      </c>
      <c r="T33" s="1015"/>
      <c r="U33" s="1012" t="s">
        <v>691</v>
      </c>
      <c r="V33" s="1010"/>
      <c r="W33" s="1013" t="s">
        <v>283</v>
      </c>
      <c r="X33" s="1002" t="s">
        <v>780</v>
      </c>
      <c r="Y33" s="1013"/>
      <c r="Z33" s="1002">
        <v>3</v>
      </c>
      <c r="AB33" s="1020"/>
    </row>
    <row r="34" spans="2:28">
      <c r="B34" s="1001">
        <v>29</v>
      </c>
      <c r="C34" s="1002" t="s">
        <v>408</v>
      </c>
      <c r="D34" s="1006" t="str">
        <f t="shared" si="0"/>
        <v>ab</v>
      </c>
      <c r="E34" s="1001" t="s">
        <v>706</v>
      </c>
      <c r="F34" s="1010"/>
      <c r="G34" s="1001" t="s">
        <v>276</v>
      </c>
      <c r="H34" s="1010"/>
      <c r="I34" s="1012" t="s">
        <v>691</v>
      </c>
      <c r="J34" s="1010"/>
      <c r="K34" s="1013" t="s">
        <v>283</v>
      </c>
      <c r="L34" s="1002">
        <v>4</v>
      </c>
      <c r="N34" s="1015"/>
      <c r="O34" s="1001" t="s">
        <v>276</v>
      </c>
      <c r="P34" s="1015"/>
      <c r="Q34" s="1013"/>
      <c r="R34" s="1015"/>
      <c r="S34" s="1001" t="s">
        <v>276</v>
      </c>
      <c r="T34" s="1015"/>
      <c r="U34" s="1012" t="s">
        <v>691</v>
      </c>
      <c r="V34" s="1010"/>
      <c r="W34" s="1013" t="s">
        <v>283</v>
      </c>
      <c r="X34" s="1002" t="s">
        <v>780</v>
      </c>
      <c r="Y34" s="1013"/>
      <c r="Z34" s="1002">
        <v>4</v>
      </c>
      <c r="AB34" s="1020"/>
    </row>
    <row r="35" spans="2:28">
      <c r="B35" s="1001">
        <v>30</v>
      </c>
      <c r="C35" s="1002" t="s">
        <v>195</v>
      </c>
      <c r="D35" s="1006" t="str">
        <f t="shared" si="0"/>
        <v>ac</v>
      </c>
      <c r="E35" s="1001" t="s">
        <v>706</v>
      </c>
      <c r="F35" s="1010"/>
      <c r="G35" s="1001" t="s">
        <v>276</v>
      </c>
      <c r="H35" s="1010"/>
      <c r="I35" s="1012" t="s">
        <v>691</v>
      </c>
      <c r="J35" s="1010"/>
      <c r="K35" s="1013" t="s">
        <v>283</v>
      </c>
      <c r="L35" s="1002">
        <v>5</v>
      </c>
      <c r="N35" s="1015"/>
      <c r="O35" s="1001" t="s">
        <v>276</v>
      </c>
      <c r="P35" s="1015"/>
      <c r="Q35" s="1013"/>
      <c r="R35" s="1015"/>
      <c r="S35" s="1001" t="s">
        <v>276</v>
      </c>
      <c r="T35" s="1015"/>
      <c r="U35" s="1012" t="s">
        <v>691</v>
      </c>
      <c r="V35" s="1010"/>
      <c r="W35" s="1013" t="s">
        <v>283</v>
      </c>
      <c r="X35" s="1002" t="s">
        <v>780</v>
      </c>
      <c r="Y35" s="1013"/>
      <c r="Z35" s="1002">
        <v>5</v>
      </c>
      <c r="AB35" s="1020"/>
    </row>
    <row r="36" spans="2:28">
      <c r="B36" s="1001">
        <v>31</v>
      </c>
      <c r="C36" s="1002" t="s">
        <v>777</v>
      </c>
      <c r="D36" s="1006" t="str">
        <f t="shared" si="0"/>
        <v>ad</v>
      </c>
      <c r="E36" s="1001" t="s">
        <v>706</v>
      </c>
      <c r="F36" s="1010"/>
      <c r="G36" s="1001" t="s">
        <v>276</v>
      </c>
      <c r="H36" s="1010"/>
      <c r="I36" s="1012" t="s">
        <v>691</v>
      </c>
      <c r="J36" s="1010"/>
      <c r="K36" s="1013" t="s">
        <v>283</v>
      </c>
      <c r="L36" s="1002">
        <v>6</v>
      </c>
      <c r="N36" s="1015"/>
      <c r="O36" s="1001" t="s">
        <v>276</v>
      </c>
      <c r="P36" s="1015"/>
      <c r="Q36" s="1013"/>
      <c r="R36" s="1015"/>
      <c r="S36" s="1001" t="s">
        <v>276</v>
      </c>
      <c r="T36" s="1015"/>
      <c r="U36" s="1012" t="s">
        <v>691</v>
      </c>
      <c r="V36" s="1010"/>
      <c r="W36" s="1013" t="s">
        <v>283</v>
      </c>
      <c r="X36" s="1002" t="s">
        <v>780</v>
      </c>
      <c r="Y36" s="1013"/>
      <c r="Z36" s="1002">
        <v>6</v>
      </c>
      <c r="AB36" s="1020"/>
    </row>
    <row r="37" spans="2:28">
      <c r="B37" s="1001">
        <v>32</v>
      </c>
      <c r="C37" s="1002" t="s">
        <v>779</v>
      </c>
      <c r="D37" s="1006" t="str">
        <f t="shared" si="0"/>
        <v>ae</v>
      </c>
      <c r="E37" s="1001" t="s">
        <v>706</v>
      </c>
      <c r="F37" s="1010"/>
      <c r="G37" s="1001" t="s">
        <v>276</v>
      </c>
      <c r="H37" s="1010"/>
      <c r="I37" s="1012" t="s">
        <v>691</v>
      </c>
      <c r="J37" s="1010"/>
      <c r="K37" s="1013" t="s">
        <v>283</v>
      </c>
      <c r="L37" s="1002">
        <v>7</v>
      </c>
      <c r="N37" s="1015"/>
      <c r="O37" s="1001" t="s">
        <v>276</v>
      </c>
      <c r="P37" s="1015"/>
      <c r="Q37" s="1013"/>
      <c r="R37" s="1015"/>
      <c r="S37" s="1001" t="s">
        <v>276</v>
      </c>
      <c r="T37" s="1015"/>
      <c r="U37" s="1012" t="s">
        <v>691</v>
      </c>
      <c r="V37" s="1010"/>
      <c r="W37" s="1013" t="s">
        <v>283</v>
      </c>
      <c r="X37" s="1002" t="s">
        <v>780</v>
      </c>
      <c r="Y37" s="1013"/>
      <c r="Z37" s="1002">
        <v>7</v>
      </c>
      <c r="AB37" s="1020"/>
    </row>
    <row r="38" spans="2:28">
      <c r="B38" s="1001">
        <v>33</v>
      </c>
      <c r="C38" s="1002" t="s">
        <v>172</v>
      </c>
      <c r="D38" s="1006" t="str">
        <f t="shared" si="0"/>
        <v>af</v>
      </c>
      <c r="E38" s="1001" t="s">
        <v>706</v>
      </c>
      <c r="F38" s="1010"/>
      <c r="G38" s="1001" t="s">
        <v>276</v>
      </c>
      <c r="H38" s="1010"/>
      <c r="I38" s="1012" t="s">
        <v>691</v>
      </c>
      <c r="J38" s="1010"/>
      <c r="K38" s="1013" t="s">
        <v>283</v>
      </c>
      <c r="L38" s="1002">
        <v>8</v>
      </c>
      <c r="N38" s="1015"/>
      <c r="O38" s="1001" t="s">
        <v>276</v>
      </c>
      <c r="P38" s="1015"/>
      <c r="Q38" s="1013"/>
      <c r="R38" s="1015"/>
      <c r="S38" s="1001" t="s">
        <v>276</v>
      </c>
      <c r="T38" s="1015"/>
      <c r="U38" s="1012" t="s">
        <v>691</v>
      </c>
      <c r="V38" s="1010"/>
      <c r="W38" s="1013" t="s">
        <v>283</v>
      </c>
      <c r="X38" s="1002" t="s">
        <v>780</v>
      </c>
      <c r="Y38" s="1013"/>
      <c r="Z38" s="1002">
        <v>8</v>
      </c>
      <c r="AB38" s="1020"/>
    </row>
    <row r="39" spans="2:28">
      <c r="B39" s="1001">
        <v>34</v>
      </c>
      <c r="C39" s="1003" t="s">
        <v>760</v>
      </c>
      <c r="D39" s="1006"/>
      <c r="E39" s="1001" t="s">
        <v>706</v>
      </c>
      <c r="F39" s="1009"/>
      <c r="G39" s="1001" t="s">
        <v>276</v>
      </c>
      <c r="H39" s="1009"/>
      <c r="I39" s="1012" t="s">
        <v>691</v>
      </c>
      <c r="J39" s="1009">
        <v>0</v>
      </c>
      <c r="K39" s="1013" t="s">
        <v>283</v>
      </c>
      <c r="L39" s="1008" t="str">
        <f>IF(OR(F39="",H39=""),"",(H39+IF(F39&gt;H39,1,0)-F39-J39)*24)</f>
        <v/>
      </c>
      <c r="N39" s="1014">
        <f>$N$6</f>
        <v>0.29166666666666669</v>
      </c>
      <c r="O39" s="997" t="s">
        <v>276</v>
      </c>
      <c r="P39" s="1014">
        <f>$P$6</f>
        <v>0.83333333333333337</v>
      </c>
      <c r="R39" s="1016" t="str">
        <f t="shared" ref="R39:R47" si="8">IF(F39="","",IF(F39&lt;N39,N39,IF(F39&gt;=P39,"",F39)))</f>
        <v/>
      </c>
      <c r="S39" s="997" t="s">
        <v>276</v>
      </c>
      <c r="T39" s="1016" t="str">
        <f t="shared" ref="T39:T47" si="9">IF(H39="","",IF(H39&gt;F39,IF(H39&lt;P39,H39,P39),P39))</f>
        <v/>
      </c>
      <c r="U39" s="1017" t="s">
        <v>691</v>
      </c>
      <c r="V39" s="1009">
        <v>0</v>
      </c>
      <c r="W39" s="996" t="s">
        <v>283</v>
      </c>
      <c r="X39" s="1008" t="str">
        <f>IF(R39="","",IF((T39+IF(R39&gt;T39,1,0)-R39-V39)*24=0,"",(T39+IF(R39&gt;T39,1,0)-R39-V39)*24))</f>
        <v/>
      </c>
      <c r="Z39" s="1008" t="str">
        <f t="shared" ref="Z39:Z47" si="10">IF(X39="",L39,IF(OR(L39-X39=0,L39-X39&lt;0),"-",L39-X39))</f>
        <v/>
      </c>
      <c r="AB39" s="1020"/>
    </row>
    <row r="40" spans="2:28">
      <c r="B40" s="1001"/>
      <c r="C40" s="1004" t="s">
        <v>780</v>
      </c>
      <c r="D40" s="1006"/>
      <c r="E40" s="1001" t="s">
        <v>706</v>
      </c>
      <c r="F40" s="1009"/>
      <c r="G40" s="1001" t="s">
        <v>276</v>
      </c>
      <c r="H40" s="1009"/>
      <c r="I40" s="1012" t="s">
        <v>691</v>
      </c>
      <c r="J40" s="1009">
        <v>0</v>
      </c>
      <c r="K40" s="1013" t="s">
        <v>283</v>
      </c>
      <c r="L40" s="1008" t="str">
        <f>IF(OR(F40="",H40=""),"",(H40+IF(F40&gt;H40,1,0)-F40-J40)*24)</f>
        <v/>
      </c>
      <c r="N40" s="1014">
        <f>$N$6</f>
        <v>0.29166666666666669</v>
      </c>
      <c r="O40" s="997" t="s">
        <v>276</v>
      </c>
      <c r="P40" s="1014">
        <f>$P$6</f>
        <v>0.83333333333333337</v>
      </c>
      <c r="R40" s="1016" t="str">
        <f t="shared" si="8"/>
        <v/>
      </c>
      <c r="S40" s="997" t="s">
        <v>276</v>
      </c>
      <c r="T40" s="1016" t="str">
        <f t="shared" si="9"/>
        <v/>
      </c>
      <c r="U40" s="1017" t="s">
        <v>691</v>
      </c>
      <c r="V40" s="1009">
        <v>0</v>
      </c>
      <c r="W40" s="996" t="s">
        <v>283</v>
      </c>
      <c r="X40" s="1008" t="str">
        <f>IF(R40="","",IF((T40+IF(R40&gt;T40,1,0)-R40-V40)*24=0,"",(T40+IF(R40&gt;T40,1,0)-R40-V40)*24))</f>
        <v/>
      </c>
      <c r="Z40" s="1008" t="str">
        <f t="shared" si="10"/>
        <v/>
      </c>
      <c r="AB40" s="1020"/>
    </row>
    <row r="41" spans="2:28">
      <c r="B41" s="1001"/>
      <c r="C41" s="1005" t="s">
        <v>780</v>
      </c>
      <c r="D41" s="1006" t="str">
        <f>C39</f>
        <v>ag</v>
      </c>
      <c r="E41" s="1001" t="s">
        <v>706</v>
      </c>
      <c r="F41" s="1009" t="s">
        <v>780</v>
      </c>
      <c r="G41" s="1001" t="s">
        <v>276</v>
      </c>
      <c r="H41" s="1009" t="s">
        <v>780</v>
      </c>
      <c r="I41" s="1012" t="s">
        <v>691</v>
      </c>
      <c r="J41" s="1009" t="s">
        <v>780</v>
      </c>
      <c r="K41" s="1013" t="s">
        <v>283</v>
      </c>
      <c r="L41" s="1008" t="str">
        <f>IF(OR(L39="",L40=""),"",L39+L40)</f>
        <v/>
      </c>
      <c r="N41" s="1014" t="s">
        <v>780</v>
      </c>
      <c r="O41" s="997" t="s">
        <v>276</v>
      </c>
      <c r="P41" s="1014" t="s">
        <v>780</v>
      </c>
      <c r="R41" s="1016" t="str">
        <f t="shared" si="8"/>
        <v/>
      </c>
      <c r="S41" s="997" t="s">
        <v>276</v>
      </c>
      <c r="T41" s="1016" t="str">
        <f t="shared" si="9"/>
        <v>-</v>
      </c>
      <c r="U41" s="1017" t="s">
        <v>691</v>
      </c>
      <c r="V41" s="1009" t="s">
        <v>780</v>
      </c>
      <c r="W41" s="996" t="s">
        <v>283</v>
      </c>
      <c r="X41" s="1008" t="str">
        <f>IF(OR(X39="",X40=""),"",X39+X40)</f>
        <v/>
      </c>
      <c r="Z41" s="1008" t="str">
        <f t="shared" si="10"/>
        <v/>
      </c>
      <c r="AB41" s="1020" t="s">
        <v>452</v>
      </c>
    </row>
    <row r="42" spans="2:28">
      <c r="B42" s="1001"/>
      <c r="C42" s="1003" t="s">
        <v>765</v>
      </c>
      <c r="D42" s="1006"/>
      <c r="E42" s="1001" t="s">
        <v>706</v>
      </c>
      <c r="F42" s="1009"/>
      <c r="G42" s="1001" t="s">
        <v>276</v>
      </c>
      <c r="H42" s="1009"/>
      <c r="I42" s="1012" t="s">
        <v>691</v>
      </c>
      <c r="J42" s="1009">
        <v>0</v>
      </c>
      <c r="K42" s="1013" t="s">
        <v>283</v>
      </c>
      <c r="L42" s="1008" t="str">
        <f>IF(OR(F42="",H42=""),"",(H42+IF(F42&gt;H42,1,0)-F42-J42)*24)</f>
        <v/>
      </c>
      <c r="N42" s="1014">
        <f>$N$6</f>
        <v>0.29166666666666669</v>
      </c>
      <c r="O42" s="997" t="s">
        <v>276</v>
      </c>
      <c r="P42" s="1014">
        <f>$P$6</f>
        <v>0.83333333333333337</v>
      </c>
      <c r="R42" s="1016" t="str">
        <f t="shared" si="8"/>
        <v/>
      </c>
      <c r="S42" s="997" t="s">
        <v>276</v>
      </c>
      <c r="T42" s="1016" t="str">
        <f t="shared" si="9"/>
        <v/>
      </c>
      <c r="U42" s="1017" t="s">
        <v>691</v>
      </c>
      <c r="V42" s="1009">
        <v>0</v>
      </c>
      <c r="W42" s="996" t="s">
        <v>283</v>
      </c>
      <c r="X42" s="1008" t="str">
        <f>IF(R42="","",IF((T42+IF(R42&gt;T42,1,0)-R42-V42)*24=0,"",(T42+IF(R42&gt;T42,1,0)-R42-V42)*24))</f>
        <v/>
      </c>
      <c r="Z42" s="1008" t="str">
        <f t="shared" si="10"/>
        <v/>
      </c>
      <c r="AB42" s="1020"/>
    </row>
    <row r="43" spans="2:28">
      <c r="B43" s="1001">
        <v>35</v>
      </c>
      <c r="C43" s="1004" t="s">
        <v>780</v>
      </c>
      <c r="D43" s="1006"/>
      <c r="E43" s="1001" t="s">
        <v>706</v>
      </c>
      <c r="F43" s="1009"/>
      <c r="G43" s="1001" t="s">
        <v>276</v>
      </c>
      <c r="H43" s="1009"/>
      <c r="I43" s="1012" t="s">
        <v>691</v>
      </c>
      <c r="J43" s="1009">
        <v>0</v>
      </c>
      <c r="K43" s="1013" t="s">
        <v>283</v>
      </c>
      <c r="L43" s="1008" t="str">
        <f>IF(OR(F43="",H43=""),"",(H43+IF(F43&gt;H43,1,0)-F43-J43)*24)</f>
        <v/>
      </c>
      <c r="N43" s="1014">
        <f>$N$6</f>
        <v>0.29166666666666669</v>
      </c>
      <c r="O43" s="997" t="s">
        <v>276</v>
      </c>
      <c r="P43" s="1014">
        <f>$P$6</f>
        <v>0.83333333333333337</v>
      </c>
      <c r="R43" s="1016" t="str">
        <f t="shared" si="8"/>
        <v/>
      </c>
      <c r="S43" s="997" t="s">
        <v>276</v>
      </c>
      <c r="T43" s="1016" t="str">
        <f t="shared" si="9"/>
        <v/>
      </c>
      <c r="U43" s="1017" t="s">
        <v>691</v>
      </c>
      <c r="V43" s="1009">
        <v>0</v>
      </c>
      <c r="W43" s="996" t="s">
        <v>283</v>
      </c>
      <c r="X43" s="1008" t="str">
        <f>IF(R43="","",IF((T43+IF(R43&gt;T43,1,0)-R43-V43)*24=0,"",(T43+IF(R43&gt;T43,1,0)-R43-V43)*24))</f>
        <v/>
      </c>
      <c r="Z43" s="1008" t="str">
        <f t="shared" si="10"/>
        <v/>
      </c>
      <c r="AB43" s="1020"/>
    </row>
    <row r="44" spans="2:28">
      <c r="B44" s="1001"/>
      <c r="C44" s="1005" t="s">
        <v>780</v>
      </c>
      <c r="D44" s="1006" t="str">
        <f>C42</f>
        <v>ah</v>
      </c>
      <c r="E44" s="1001" t="s">
        <v>706</v>
      </c>
      <c r="F44" s="1009" t="s">
        <v>780</v>
      </c>
      <c r="G44" s="1001" t="s">
        <v>276</v>
      </c>
      <c r="H44" s="1009" t="s">
        <v>780</v>
      </c>
      <c r="I44" s="1012" t="s">
        <v>691</v>
      </c>
      <c r="J44" s="1009" t="s">
        <v>780</v>
      </c>
      <c r="K44" s="1013" t="s">
        <v>283</v>
      </c>
      <c r="L44" s="1008" t="str">
        <f>IF(OR(L42="",L43=""),"",L42+L43)</f>
        <v/>
      </c>
      <c r="N44" s="1014" t="s">
        <v>780</v>
      </c>
      <c r="O44" s="997" t="s">
        <v>276</v>
      </c>
      <c r="P44" s="1014" t="s">
        <v>780</v>
      </c>
      <c r="R44" s="1016" t="str">
        <f t="shared" si="8"/>
        <v/>
      </c>
      <c r="S44" s="997" t="s">
        <v>276</v>
      </c>
      <c r="T44" s="1016" t="str">
        <f t="shared" si="9"/>
        <v>-</v>
      </c>
      <c r="U44" s="1017" t="s">
        <v>691</v>
      </c>
      <c r="V44" s="1009" t="s">
        <v>780</v>
      </c>
      <c r="W44" s="996" t="s">
        <v>283</v>
      </c>
      <c r="X44" s="1008" t="str">
        <f>IF(OR(X42="",X43=""),"",X42+X43)</f>
        <v/>
      </c>
      <c r="Z44" s="1008" t="str">
        <f t="shared" si="10"/>
        <v/>
      </c>
      <c r="AB44" s="1020" t="s">
        <v>457</v>
      </c>
    </row>
    <row r="45" spans="2:28">
      <c r="B45" s="1001"/>
      <c r="C45" s="1003" t="s">
        <v>781</v>
      </c>
      <c r="D45" s="1006"/>
      <c r="E45" s="1001" t="s">
        <v>706</v>
      </c>
      <c r="F45" s="1009"/>
      <c r="G45" s="1001" t="s">
        <v>276</v>
      </c>
      <c r="H45" s="1009"/>
      <c r="I45" s="1012" t="s">
        <v>691</v>
      </c>
      <c r="J45" s="1009">
        <v>0</v>
      </c>
      <c r="K45" s="1013" t="s">
        <v>283</v>
      </c>
      <c r="L45" s="1008" t="str">
        <f>IF(OR(F45="",H45=""),"",(H45+IF(F45&gt;H45,1,0)-F45-J45)*24)</f>
        <v/>
      </c>
      <c r="N45" s="1014">
        <f>$N$6</f>
        <v>0.29166666666666669</v>
      </c>
      <c r="O45" s="997" t="s">
        <v>276</v>
      </c>
      <c r="P45" s="1014">
        <f>$P$6</f>
        <v>0.83333333333333337</v>
      </c>
      <c r="R45" s="1016" t="str">
        <f t="shared" si="8"/>
        <v/>
      </c>
      <c r="S45" s="997" t="s">
        <v>276</v>
      </c>
      <c r="T45" s="1016" t="str">
        <f t="shared" si="9"/>
        <v/>
      </c>
      <c r="U45" s="1017" t="s">
        <v>691</v>
      </c>
      <c r="V45" s="1009">
        <v>0</v>
      </c>
      <c r="W45" s="996" t="s">
        <v>283</v>
      </c>
      <c r="X45" s="1008" t="str">
        <f>IF(R45="","",IF((T45+IF(R45&gt;T45,1,0)-R45-V45)*24=0,"",(T45+IF(R45&gt;T45,1,0)-R45-V45)*24))</f>
        <v/>
      </c>
      <c r="Z45" s="1008" t="str">
        <f t="shared" si="10"/>
        <v/>
      </c>
      <c r="AB45" s="1020"/>
    </row>
    <row r="46" spans="2:28">
      <c r="B46" s="1001">
        <v>36</v>
      </c>
      <c r="C46" s="1004" t="s">
        <v>780</v>
      </c>
      <c r="D46" s="1006"/>
      <c r="E46" s="1001" t="s">
        <v>706</v>
      </c>
      <c r="F46" s="1009"/>
      <c r="G46" s="1001" t="s">
        <v>276</v>
      </c>
      <c r="H46" s="1009"/>
      <c r="I46" s="1012" t="s">
        <v>691</v>
      </c>
      <c r="J46" s="1009">
        <v>0</v>
      </c>
      <c r="K46" s="1013" t="s">
        <v>283</v>
      </c>
      <c r="L46" s="1008" t="str">
        <f>IF(OR(F46="",H46=""),"",(H46+IF(F46&gt;H46,1,0)-F46-J46)*24)</f>
        <v/>
      </c>
      <c r="N46" s="1014">
        <f>$N$6</f>
        <v>0.29166666666666669</v>
      </c>
      <c r="O46" s="997" t="s">
        <v>276</v>
      </c>
      <c r="P46" s="1014">
        <f>$P$6</f>
        <v>0.83333333333333337</v>
      </c>
      <c r="R46" s="1016" t="str">
        <f t="shared" si="8"/>
        <v/>
      </c>
      <c r="S46" s="997" t="s">
        <v>276</v>
      </c>
      <c r="T46" s="1016" t="str">
        <f t="shared" si="9"/>
        <v/>
      </c>
      <c r="U46" s="1017" t="s">
        <v>691</v>
      </c>
      <c r="V46" s="1009">
        <v>0</v>
      </c>
      <c r="W46" s="996" t="s">
        <v>283</v>
      </c>
      <c r="X46" s="1008" t="str">
        <f>IF(R46="","",IF((T46+IF(R46&gt;T46,1,0)-R46-V46)*24=0,"",(T46+IF(R46&gt;T46,1,0)-R46-V46)*24))</f>
        <v/>
      </c>
      <c r="Z46" s="1008" t="str">
        <f t="shared" si="10"/>
        <v/>
      </c>
      <c r="AB46" s="1020"/>
    </row>
    <row r="47" spans="2:28">
      <c r="B47" s="1001"/>
      <c r="C47" s="1005" t="s">
        <v>780</v>
      </c>
      <c r="D47" s="1006" t="str">
        <f>C45</f>
        <v>ai</v>
      </c>
      <c r="E47" s="1001" t="s">
        <v>706</v>
      </c>
      <c r="F47" s="1009" t="s">
        <v>780</v>
      </c>
      <c r="G47" s="1001" t="s">
        <v>276</v>
      </c>
      <c r="H47" s="1009" t="s">
        <v>780</v>
      </c>
      <c r="I47" s="1012" t="s">
        <v>691</v>
      </c>
      <c r="J47" s="1009" t="s">
        <v>780</v>
      </c>
      <c r="K47" s="1013" t="s">
        <v>283</v>
      </c>
      <c r="L47" s="1008" t="str">
        <f>IF(OR(L45="",L46=""),"",L45+L46)</f>
        <v/>
      </c>
      <c r="N47" s="1014" t="s">
        <v>780</v>
      </c>
      <c r="O47" s="997" t="s">
        <v>276</v>
      </c>
      <c r="P47" s="1014" t="s">
        <v>780</v>
      </c>
      <c r="R47" s="1016" t="str">
        <f t="shared" si="8"/>
        <v/>
      </c>
      <c r="S47" s="997" t="s">
        <v>276</v>
      </c>
      <c r="T47" s="1016" t="str">
        <f t="shared" si="9"/>
        <v>-</v>
      </c>
      <c r="U47" s="1017" t="s">
        <v>691</v>
      </c>
      <c r="V47" s="1009" t="s">
        <v>780</v>
      </c>
      <c r="W47" s="996" t="s">
        <v>283</v>
      </c>
      <c r="X47" s="1008" t="str">
        <f>IF(OR(X45="",X46=""),"",X45+X46)</f>
        <v/>
      </c>
      <c r="Z47" s="1008" t="str">
        <f t="shared" si="10"/>
        <v/>
      </c>
      <c r="AB47" s="1020" t="s">
        <v>457</v>
      </c>
    </row>
    <row r="49" spans="3:4">
      <c r="C49" s="999" t="s">
        <v>211</v>
      </c>
      <c r="D49" s="999"/>
    </row>
    <row r="50" spans="3:4">
      <c r="C50" s="999" t="s">
        <v>782</v>
      </c>
      <c r="D50" s="999"/>
    </row>
    <row r="51" spans="3:4">
      <c r="C51" s="999" t="s">
        <v>311</v>
      </c>
      <c r="D51" s="999"/>
    </row>
    <row r="52" spans="3:4">
      <c r="C52" s="999" t="s">
        <v>783</v>
      </c>
      <c r="D52" s="999"/>
    </row>
  </sheetData>
  <sheetProtection sheet="1" insertRows="0" deleteRows="0"/>
  <mergeCells count="4">
    <mergeCell ref="F4:L4"/>
    <mergeCell ref="N4:P4"/>
    <mergeCell ref="R4:X4"/>
    <mergeCell ref="AB4:AB5"/>
  </mergeCells>
  <phoneticPr fontId="39"/>
  <printOptions horizontalCentered="1"/>
  <pageMargins left="0.70866141732283472" right="0.70866141732283472" top="0.55118110236220474" bottom="0.35433070866141736" header="0.31496062992125984" footer="0.31496062992125984"/>
  <pageSetup paperSize="9" scale="4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topLeftCell="A7" zoomScaleSheetLayoutView="100" workbookViewId="0">
      <selection activeCell="B7" sqref="B7"/>
    </sheetView>
  </sheetViews>
  <sheetFormatPr defaultRowHeight="13.5"/>
  <cols>
    <col min="1" max="1" width="1.5" style="99" customWidth="1"/>
    <col min="2" max="2" width="4.25" style="99" customWidth="1"/>
    <col min="3" max="3" width="3.375" style="99" customWidth="1"/>
    <col min="4" max="4" width="0.5" style="99" customWidth="1"/>
    <col min="5" max="12" width="4.1640625" style="99" customWidth="1"/>
    <col min="13" max="17" width="3.125" style="99" customWidth="1"/>
    <col min="18" max="26" width="4" style="99" customWidth="1"/>
    <col min="27" max="40" width="3.125" style="99" customWidth="1"/>
    <col min="41" max="41" width="1.5" style="99" customWidth="1"/>
    <col min="42" max="42" width="9" style="100" customWidth="1"/>
    <col min="43" max="16384" width="9" style="99" customWidth="1"/>
  </cols>
  <sheetData>
    <row r="1" spans="2:42" s="101" customFormat="1">
      <c r="AP1" s="102"/>
    </row>
    <row r="2" spans="2:42" s="101" customFormat="1">
      <c r="B2" s="102" t="s">
        <v>53</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row>
    <row r="3" spans="2:42" s="101" customFormat="1" ht="14.25" customHeight="1">
      <c r="AB3" s="112" t="s">
        <v>0</v>
      </c>
      <c r="AC3" s="128"/>
      <c r="AD3" s="128"/>
      <c r="AE3" s="128"/>
      <c r="AF3" s="157"/>
      <c r="AG3" s="200"/>
      <c r="AH3" s="206"/>
      <c r="AI3" s="206"/>
      <c r="AJ3" s="206"/>
      <c r="AK3" s="206"/>
      <c r="AL3" s="206"/>
      <c r="AM3" s="206"/>
      <c r="AN3" s="225"/>
      <c r="AO3" s="262"/>
      <c r="AP3" s="102"/>
    </row>
    <row r="4" spans="2:42" s="101" customFormat="1">
      <c r="AP4" s="263"/>
    </row>
    <row r="5" spans="2:42" s="101" customFormat="1">
      <c r="B5" s="103" t="s">
        <v>261</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row>
    <row r="6" spans="2:42" s="101" customFormat="1">
      <c r="B6" s="103" t="s">
        <v>251</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row>
    <row r="7" spans="2:42" s="101" customFormat="1" ht="13.5" customHeight="1">
      <c r="AE7" s="224" t="s">
        <v>60</v>
      </c>
      <c r="AF7" s="238"/>
      <c r="AG7" s="238"/>
      <c r="AH7" s="101" t="s">
        <v>2</v>
      </c>
      <c r="AI7" s="238"/>
      <c r="AJ7" s="238"/>
      <c r="AK7" s="101" t="s">
        <v>403</v>
      </c>
      <c r="AL7" s="238"/>
      <c r="AM7" s="238"/>
      <c r="AN7" s="101" t="s">
        <v>196</v>
      </c>
    </row>
    <row r="8" spans="2:42" s="101" customFormat="1" ht="13.5" customHeight="1">
      <c r="AE8" s="224"/>
      <c r="AF8" s="103"/>
      <c r="AG8" s="103"/>
      <c r="AI8" s="103"/>
      <c r="AJ8" s="103"/>
      <c r="AL8" s="103"/>
      <c r="AM8" s="103"/>
    </row>
    <row r="9" spans="2:42" s="101" customFormat="1">
      <c r="E9" s="146" t="s">
        <v>301</v>
      </c>
      <c r="F9" s="146"/>
      <c r="G9" s="146"/>
      <c r="H9" s="146"/>
      <c r="I9" s="146"/>
      <c r="K9" s="101" t="s">
        <v>340</v>
      </c>
      <c r="L9" s="103"/>
      <c r="M9" s="103"/>
      <c r="N9" s="103"/>
      <c r="O9" s="103"/>
      <c r="P9" s="103"/>
      <c r="Q9" s="103"/>
      <c r="R9" s="103"/>
      <c r="S9" s="103"/>
      <c r="T9" s="103"/>
    </row>
    <row r="10" spans="2:42" s="101" customFormat="1">
      <c r="E10" s="103"/>
      <c r="F10" s="103"/>
      <c r="G10" s="103"/>
      <c r="H10" s="103"/>
      <c r="I10" s="103"/>
      <c r="L10" s="103"/>
      <c r="M10" s="103"/>
      <c r="N10" s="103"/>
      <c r="O10" s="103"/>
      <c r="P10" s="103"/>
      <c r="Q10" s="103"/>
      <c r="R10" s="103"/>
      <c r="S10" s="103"/>
      <c r="T10" s="103"/>
    </row>
    <row r="11" spans="2:42" s="101" customFormat="1" ht="19.5" customHeight="1">
      <c r="E11" s="103"/>
      <c r="F11" s="103"/>
      <c r="G11" s="103"/>
      <c r="H11" s="103"/>
      <c r="I11" s="103"/>
      <c r="L11" s="103"/>
      <c r="M11" s="103"/>
      <c r="N11" s="103"/>
      <c r="O11" s="103"/>
      <c r="P11" s="103"/>
      <c r="Q11" s="103"/>
      <c r="R11" s="103"/>
      <c r="S11" s="103"/>
      <c r="T11" s="103"/>
      <c r="Y11" s="101" t="s">
        <v>9</v>
      </c>
      <c r="AB11" s="229"/>
      <c r="AC11" s="229"/>
      <c r="AD11" s="229"/>
      <c r="AE11" s="229"/>
      <c r="AF11" s="229"/>
      <c r="AG11" s="229"/>
      <c r="AH11" s="229"/>
      <c r="AI11" s="229"/>
      <c r="AJ11" s="229"/>
      <c r="AK11" s="229"/>
      <c r="AL11" s="229"/>
      <c r="AM11" s="229"/>
    </row>
    <row r="12" spans="2:42" s="101" customFormat="1" ht="19.5" customHeight="1">
      <c r="E12" s="103"/>
      <c r="F12" s="103"/>
      <c r="G12" s="103"/>
      <c r="H12" s="103"/>
      <c r="I12" s="103"/>
      <c r="L12" s="103"/>
      <c r="M12" s="103"/>
      <c r="N12" s="103"/>
      <c r="O12" s="103"/>
      <c r="P12" s="103"/>
      <c r="Q12" s="103"/>
      <c r="R12" s="103"/>
      <c r="S12" s="103"/>
      <c r="T12" s="103"/>
      <c r="Y12" s="101" t="s">
        <v>396</v>
      </c>
      <c r="AB12" s="229"/>
      <c r="AC12" s="229"/>
      <c r="AD12" s="229"/>
      <c r="AE12" s="229"/>
      <c r="AF12" s="229"/>
      <c r="AG12" s="229"/>
      <c r="AH12" s="229"/>
      <c r="AI12" s="229"/>
      <c r="AJ12" s="229"/>
      <c r="AK12" s="229"/>
      <c r="AL12" s="229"/>
      <c r="AM12" s="229"/>
    </row>
    <row r="13" spans="2:42" s="101" customFormat="1" ht="19.5" customHeight="1">
      <c r="Y13" s="101" t="s">
        <v>213</v>
      </c>
      <c r="AA13" s="224"/>
      <c r="AD13" s="229"/>
      <c r="AE13" s="229"/>
      <c r="AF13" s="229"/>
      <c r="AG13" s="229"/>
      <c r="AH13" s="229"/>
      <c r="AI13" s="229"/>
      <c r="AJ13" s="229"/>
      <c r="AK13" s="229"/>
      <c r="AL13" s="229"/>
      <c r="AM13" s="229"/>
    </row>
    <row r="14" spans="2:42" s="101" customFormat="1">
      <c r="AA14" s="224"/>
      <c r="AB14" s="102"/>
      <c r="AC14" s="102"/>
      <c r="AD14" s="102"/>
      <c r="AE14" s="102"/>
      <c r="AF14" s="102"/>
      <c r="AG14" s="102"/>
      <c r="AH14" s="102"/>
      <c r="AI14" s="102"/>
      <c r="AJ14" s="102"/>
      <c r="AK14" s="102"/>
      <c r="AL14" s="102"/>
      <c r="AM14" s="102"/>
      <c r="AN14" s="102"/>
    </row>
    <row r="15" spans="2:42" s="101" customFormat="1">
      <c r="C15" s="102" t="s">
        <v>280</v>
      </c>
      <c r="D15" s="102"/>
    </row>
    <row r="16" spans="2:42" s="101" customFormat="1" ht="6.75" customHeight="1">
      <c r="C16" s="102"/>
      <c r="D16" s="102"/>
    </row>
    <row r="17" spans="2:42" s="101" customFormat="1" ht="14.25" customHeight="1">
      <c r="B17" s="104" t="s">
        <v>10</v>
      </c>
      <c r="C17" s="115" t="s">
        <v>125</v>
      </c>
      <c r="D17" s="130"/>
      <c r="E17" s="130"/>
      <c r="F17" s="130"/>
      <c r="G17" s="130"/>
      <c r="H17" s="130"/>
      <c r="I17" s="130"/>
      <c r="J17" s="130"/>
      <c r="K17" s="130"/>
      <c r="L17" s="158"/>
      <c r="M17" s="176"/>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252"/>
    </row>
    <row r="18" spans="2:42" s="101" customFormat="1" ht="18.75" customHeight="1">
      <c r="B18" s="105"/>
      <c r="C18" s="116" t="s">
        <v>343</v>
      </c>
      <c r="D18" s="131"/>
      <c r="E18" s="131"/>
      <c r="F18" s="131"/>
      <c r="G18" s="131"/>
      <c r="H18" s="131"/>
      <c r="I18" s="131"/>
      <c r="J18" s="131"/>
      <c r="K18" s="131"/>
      <c r="L18" s="159"/>
      <c r="M18" s="177"/>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253"/>
    </row>
    <row r="19" spans="2:42" s="101" customFormat="1" ht="13.5" customHeight="1">
      <c r="B19" s="105"/>
      <c r="C19" s="115" t="s">
        <v>360</v>
      </c>
      <c r="D19" s="130"/>
      <c r="E19" s="130"/>
      <c r="F19" s="130"/>
      <c r="G19" s="130"/>
      <c r="H19" s="130"/>
      <c r="I19" s="130"/>
      <c r="J19" s="130"/>
      <c r="K19" s="130"/>
      <c r="L19" s="160"/>
      <c r="M19" s="178" t="s">
        <v>260</v>
      </c>
      <c r="N19" s="178"/>
      <c r="O19" s="178"/>
      <c r="P19" s="178"/>
      <c r="Q19" s="178"/>
      <c r="R19" s="178"/>
      <c r="S19" s="178"/>
      <c r="T19" s="211" t="s">
        <v>163</v>
      </c>
      <c r="U19" s="178"/>
      <c r="V19" s="178"/>
      <c r="W19" s="178"/>
      <c r="X19" s="211" t="s">
        <v>283</v>
      </c>
      <c r="Y19" s="178"/>
      <c r="Z19" s="178"/>
      <c r="AA19" s="178"/>
      <c r="AB19" s="178"/>
      <c r="AC19" s="178"/>
      <c r="AD19" s="178"/>
      <c r="AE19" s="178"/>
      <c r="AF19" s="178"/>
      <c r="AG19" s="178"/>
      <c r="AH19" s="178"/>
      <c r="AI19" s="178"/>
      <c r="AJ19" s="178"/>
      <c r="AK19" s="178"/>
      <c r="AL19" s="178"/>
      <c r="AM19" s="178"/>
      <c r="AN19" s="239"/>
    </row>
    <row r="20" spans="2:42" s="101" customFormat="1" ht="13.5" customHeight="1">
      <c r="B20" s="105"/>
      <c r="C20" s="117"/>
      <c r="D20" s="132"/>
      <c r="E20" s="132"/>
      <c r="F20" s="132"/>
      <c r="G20" s="132"/>
      <c r="H20" s="132"/>
      <c r="I20" s="132"/>
      <c r="J20" s="132"/>
      <c r="K20" s="132"/>
      <c r="L20" s="161"/>
      <c r="M20" s="179" t="s">
        <v>227</v>
      </c>
      <c r="N20" s="179"/>
      <c r="O20" s="179"/>
      <c r="P20" s="179"/>
      <c r="Q20" s="196" t="s">
        <v>391</v>
      </c>
      <c r="R20" s="179"/>
      <c r="S20" s="179"/>
      <c r="T20" s="179"/>
      <c r="U20" s="179"/>
      <c r="V20" s="179" t="str">
        <v>郡市</v>
      </c>
      <c r="W20" s="179"/>
      <c r="X20" s="179"/>
      <c r="Y20" s="179"/>
      <c r="Z20" s="179"/>
      <c r="AA20" s="179"/>
      <c r="AB20" s="179"/>
      <c r="AC20" s="179"/>
      <c r="AD20" s="179"/>
      <c r="AE20" s="179"/>
      <c r="AF20" s="179"/>
      <c r="AG20" s="179"/>
      <c r="AH20" s="179"/>
      <c r="AI20" s="179"/>
      <c r="AJ20" s="179"/>
      <c r="AK20" s="179"/>
      <c r="AL20" s="179"/>
      <c r="AM20" s="179"/>
      <c r="AN20" s="254"/>
    </row>
    <row r="21" spans="2:42" s="101" customFormat="1" ht="13.5" customHeight="1">
      <c r="B21" s="105"/>
      <c r="C21" s="116"/>
      <c r="D21" s="131"/>
      <c r="E21" s="131"/>
      <c r="F21" s="131"/>
      <c r="G21" s="131"/>
      <c r="H21" s="131"/>
      <c r="I21" s="131"/>
      <c r="J21" s="131"/>
      <c r="K21" s="131"/>
      <c r="L21" s="159"/>
      <c r="M21" s="180" t="s">
        <v>378</v>
      </c>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255"/>
    </row>
    <row r="22" spans="2:42" s="101" customFormat="1" ht="14.25" customHeight="1">
      <c r="B22" s="105"/>
      <c r="C22" s="118" t="s">
        <v>32</v>
      </c>
      <c r="D22" s="133"/>
      <c r="E22" s="133"/>
      <c r="F22" s="133"/>
      <c r="G22" s="133"/>
      <c r="H22" s="133"/>
      <c r="I22" s="133"/>
      <c r="J22" s="133"/>
      <c r="K22" s="133"/>
      <c r="L22" s="162"/>
      <c r="M22" s="112" t="s">
        <v>19</v>
      </c>
      <c r="N22" s="128"/>
      <c r="O22" s="128"/>
      <c r="P22" s="128"/>
      <c r="Q22" s="157"/>
      <c r="R22" s="200"/>
      <c r="S22" s="206"/>
      <c r="T22" s="206"/>
      <c r="U22" s="206"/>
      <c r="V22" s="206"/>
      <c r="W22" s="206"/>
      <c r="X22" s="206"/>
      <c r="Y22" s="206"/>
      <c r="Z22" s="206"/>
      <c r="AA22" s="225"/>
      <c r="AB22" s="230" t="s">
        <v>24</v>
      </c>
      <c r="AC22" s="178"/>
      <c r="AD22" s="178"/>
      <c r="AE22" s="178"/>
      <c r="AF22" s="239"/>
      <c r="AG22" s="200"/>
      <c r="AH22" s="206"/>
      <c r="AI22" s="206"/>
      <c r="AJ22" s="206"/>
      <c r="AK22" s="206"/>
      <c r="AL22" s="206"/>
      <c r="AM22" s="206"/>
      <c r="AN22" s="225"/>
    </row>
    <row r="23" spans="2:42" ht="14.25" customHeight="1">
      <c r="B23" s="105"/>
      <c r="C23" s="119" t="s">
        <v>208</v>
      </c>
      <c r="D23" s="134"/>
      <c r="E23" s="134"/>
      <c r="F23" s="134"/>
      <c r="G23" s="134"/>
      <c r="H23" s="134"/>
      <c r="I23" s="134"/>
      <c r="J23" s="134"/>
      <c r="K23" s="134"/>
      <c r="L23" s="163"/>
      <c r="M23" s="126"/>
      <c r="N23" s="144"/>
      <c r="O23" s="144"/>
      <c r="P23" s="144"/>
      <c r="Q23" s="144"/>
      <c r="R23" s="144"/>
      <c r="S23" s="144"/>
      <c r="T23" s="144"/>
      <c r="U23" s="212"/>
      <c r="V23" s="112" t="s">
        <v>28</v>
      </c>
      <c r="W23" s="128"/>
      <c r="X23" s="128"/>
      <c r="Y23" s="128"/>
      <c r="Z23" s="128"/>
      <c r="AA23" s="157"/>
      <c r="AB23" s="126"/>
      <c r="AC23" s="144"/>
      <c r="AD23" s="144"/>
      <c r="AE23" s="144"/>
      <c r="AF23" s="144"/>
      <c r="AG23" s="144"/>
      <c r="AH23" s="144"/>
      <c r="AI23" s="144"/>
      <c r="AJ23" s="144"/>
      <c r="AK23" s="144"/>
      <c r="AL23" s="144"/>
      <c r="AM23" s="144"/>
      <c r="AN23" s="212"/>
      <c r="AP23" s="99"/>
    </row>
    <row r="24" spans="2:42" ht="14.25" customHeight="1">
      <c r="B24" s="105"/>
      <c r="C24" s="120" t="s">
        <v>31</v>
      </c>
      <c r="D24" s="135"/>
      <c r="E24" s="135"/>
      <c r="F24" s="135"/>
      <c r="G24" s="135"/>
      <c r="H24" s="135"/>
      <c r="I24" s="135"/>
      <c r="J24" s="135"/>
      <c r="K24" s="135"/>
      <c r="L24" s="164"/>
      <c r="M24" s="112" t="s">
        <v>33</v>
      </c>
      <c r="N24" s="128"/>
      <c r="O24" s="128"/>
      <c r="P24" s="128"/>
      <c r="Q24" s="157"/>
      <c r="R24" s="201"/>
      <c r="S24" s="207"/>
      <c r="T24" s="207"/>
      <c r="U24" s="207"/>
      <c r="V24" s="207"/>
      <c r="W24" s="207"/>
      <c r="X24" s="207"/>
      <c r="Y24" s="207"/>
      <c r="Z24" s="207"/>
      <c r="AA24" s="226"/>
      <c r="AB24" s="144" t="s">
        <v>35</v>
      </c>
      <c r="AC24" s="144"/>
      <c r="AD24" s="144"/>
      <c r="AE24" s="144"/>
      <c r="AF24" s="212"/>
      <c r="AG24" s="201"/>
      <c r="AH24" s="207"/>
      <c r="AI24" s="207"/>
      <c r="AJ24" s="207"/>
      <c r="AK24" s="207"/>
      <c r="AL24" s="207"/>
      <c r="AM24" s="207"/>
      <c r="AN24" s="226"/>
      <c r="AP24" s="99"/>
    </row>
    <row r="25" spans="2:42" ht="13.5" customHeight="1">
      <c r="B25" s="105"/>
      <c r="C25" s="115" t="s">
        <v>4</v>
      </c>
      <c r="D25" s="130"/>
      <c r="E25" s="130"/>
      <c r="F25" s="130"/>
      <c r="G25" s="130"/>
      <c r="H25" s="130"/>
      <c r="I25" s="130"/>
      <c r="J25" s="130"/>
      <c r="K25" s="130"/>
      <c r="L25" s="160"/>
      <c r="M25" s="178" t="s">
        <v>260</v>
      </c>
      <c r="N25" s="178"/>
      <c r="O25" s="178"/>
      <c r="P25" s="178"/>
      <c r="Q25" s="178"/>
      <c r="R25" s="178"/>
      <c r="S25" s="178"/>
      <c r="T25" s="211" t="s">
        <v>163</v>
      </c>
      <c r="U25" s="178"/>
      <c r="V25" s="178"/>
      <c r="W25" s="178"/>
      <c r="X25" s="211" t="s">
        <v>283</v>
      </c>
      <c r="Y25" s="178"/>
      <c r="Z25" s="178"/>
      <c r="AA25" s="178"/>
      <c r="AB25" s="178"/>
      <c r="AC25" s="178"/>
      <c r="AD25" s="178"/>
      <c r="AE25" s="178"/>
      <c r="AF25" s="178"/>
      <c r="AG25" s="178"/>
      <c r="AH25" s="178"/>
      <c r="AI25" s="178"/>
      <c r="AJ25" s="178"/>
      <c r="AK25" s="178"/>
      <c r="AL25" s="178"/>
      <c r="AM25" s="178"/>
      <c r="AN25" s="239"/>
      <c r="AP25" s="99"/>
    </row>
    <row r="26" spans="2:42" ht="14.25" customHeight="1">
      <c r="B26" s="105"/>
      <c r="C26" s="117"/>
      <c r="D26" s="132"/>
      <c r="E26" s="132"/>
      <c r="F26" s="132"/>
      <c r="G26" s="132"/>
      <c r="H26" s="132"/>
      <c r="I26" s="132"/>
      <c r="J26" s="132"/>
      <c r="K26" s="132"/>
      <c r="L26" s="161"/>
      <c r="M26" s="179" t="s">
        <v>227</v>
      </c>
      <c r="N26" s="179"/>
      <c r="O26" s="179"/>
      <c r="P26" s="179"/>
      <c r="Q26" s="196" t="s">
        <v>391</v>
      </c>
      <c r="R26" s="179"/>
      <c r="S26" s="179"/>
      <c r="T26" s="179"/>
      <c r="U26" s="179"/>
      <c r="V26" s="179" t="str">
        <v>郡市</v>
      </c>
      <c r="W26" s="179"/>
      <c r="X26" s="179"/>
      <c r="Y26" s="179"/>
      <c r="Z26" s="179"/>
      <c r="AA26" s="179"/>
      <c r="AB26" s="179"/>
      <c r="AC26" s="179"/>
      <c r="AD26" s="179"/>
      <c r="AE26" s="179"/>
      <c r="AF26" s="179"/>
      <c r="AG26" s="179"/>
      <c r="AH26" s="179"/>
      <c r="AI26" s="179"/>
      <c r="AJ26" s="179"/>
      <c r="AK26" s="179"/>
      <c r="AL26" s="179"/>
      <c r="AM26" s="179"/>
      <c r="AN26" s="254"/>
      <c r="AP26" s="99"/>
    </row>
    <row r="27" spans="2:42">
      <c r="B27" s="106"/>
      <c r="C27" s="116"/>
      <c r="D27" s="131"/>
      <c r="E27" s="131"/>
      <c r="F27" s="131"/>
      <c r="G27" s="131"/>
      <c r="H27" s="131"/>
      <c r="I27" s="131"/>
      <c r="J27" s="131"/>
      <c r="K27" s="131"/>
      <c r="L27" s="159"/>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255"/>
      <c r="AP27" s="99"/>
    </row>
    <row r="28" spans="2:42" ht="13.5" customHeight="1">
      <c r="B28" s="107" t="s">
        <v>345</v>
      </c>
      <c r="C28" s="115" t="s">
        <v>125</v>
      </c>
      <c r="D28" s="130"/>
      <c r="E28" s="130"/>
      <c r="F28" s="130"/>
      <c r="G28" s="130"/>
      <c r="H28" s="130"/>
      <c r="I28" s="130"/>
      <c r="J28" s="130"/>
      <c r="K28" s="130"/>
      <c r="L28" s="160"/>
      <c r="M28" s="176"/>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252"/>
      <c r="AP28" s="99"/>
    </row>
    <row r="29" spans="2:42" ht="21.75" customHeight="1">
      <c r="B29" s="108"/>
      <c r="C29" s="116" t="s">
        <v>151</v>
      </c>
      <c r="D29" s="131"/>
      <c r="E29" s="131"/>
      <c r="F29" s="131"/>
      <c r="G29" s="131"/>
      <c r="H29" s="131"/>
      <c r="I29" s="131"/>
      <c r="J29" s="131"/>
      <c r="K29" s="131"/>
      <c r="L29" s="159"/>
      <c r="M29" s="177"/>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253"/>
      <c r="AP29" s="99"/>
    </row>
    <row r="30" spans="2:42" ht="13.5" customHeight="1">
      <c r="B30" s="108"/>
      <c r="C30" s="115" t="s">
        <v>108</v>
      </c>
      <c r="D30" s="130"/>
      <c r="E30" s="130"/>
      <c r="F30" s="130"/>
      <c r="G30" s="130"/>
      <c r="H30" s="130"/>
      <c r="I30" s="130"/>
      <c r="J30" s="130"/>
      <c r="K30" s="130"/>
      <c r="L30" s="160"/>
      <c r="M30" s="178" t="s">
        <v>260</v>
      </c>
      <c r="N30" s="178"/>
      <c r="O30" s="178"/>
      <c r="P30" s="178"/>
      <c r="Q30" s="178"/>
      <c r="R30" s="178"/>
      <c r="S30" s="178"/>
      <c r="T30" s="211" t="s">
        <v>163</v>
      </c>
      <c r="U30" s="178"/>
      <c r="V30" s="178"/>
      <c r="W30" s="178"/>
      <c r="X30" s="211" t="s">
        <v>283</v>
      </c>
      <c r="Y30" s="178"/>
      <c r="Z30" s="178"/>
      <c r="AA30" s="178"/>
      <c r="AB30" s="178"/>
      <c r="AC30" s="178"/>
      <c r="AD30" s="178"/>
      <c r="AE30" s="178"/>
      <c r="AF30" s="178"/>
      <c r="AG30" s="178"/>
      <c r="AH30" s="178"/>
      <c r="AI30" s="178"/>
      <c r="AJ30" s="178"/>
      <c r="AK30" s="178"/>
      <c r="AL30" s="178"/>
      <c r="AM30" s="178"/>
      <c r="AN30" s="239"/>
      <c r="AP30" s="99"/>
    </row>
    <row r="31" spans="2:42" ht="14.25" customHeight="1">
      <c r="B31" s="108"/>
      <c r="C31" s="117"/>
      <c r="D31" s="132"/>
      <c r="E31" s="132"/>
      <c r="F31" s="132"/>
      <c r="G31" s="132"/>
      <c r="H31" s="132"/>
      <c r="I31" s="132"/>
      <c r="J31" s="132"/>
      <c r="K31" s="132"/>
      <c r="L31" s="161"/>
      <c r="M31" s="179" t="s">
        <v>303</v>
      </c>
      <c r="N31" s="179"/>
      <c r="O31" s="179"/>
      <c r="P31" s="179"/>
      <c r="Q31" s="196" t="s">
        <v>391</v>
      </c>
      <c r="R31" s="179" t="s">
        <v>23</v>
      </c>
      <c r="S31" s="179"/>
      <c r="T31" s="179"/>
      <c r="U31" s="179"/>
      <c r="V31" s="179" t="s">
        <v>329</v>
      </c>
      <c r="W31" s="179"/>
      <c r="X31" s="179"/>
      <c r="Y31" s="179"/>
      <c r="Z31" s="179"/>
      <c r="AA31" s="179"/>
      <c r="AB31" s="179"/>
      <c r="AC31" s="179"/>
      <c r="AD31" s="179"/>
      <c r="AE31" s="179"/>
      <c r="AF31" s="179"/>
      <c r="AG31" s="179"/>
      <c r="AH31" s="179"/>
      <c r="AI31" s="179"/>
      <c r="AJ31" s="179"/>
      <c r="AK31" s="179"/>
      <c r="AL31" s="179"/>
      <c r="AM31" s="179"/>
      <c r="AN31" s="254"/>
      <c r="AP31" s="99"/>
    </row>
    <row r="32" spans="2:42">
      <c r="B32" s="108"/>
      <c r="C32" s="116"/>
      <c r="D32" s="131"/>
      <c r="E32" s="131"/>
      <c r="F32" s="131"/>
      <c r="G32" s="131"/>
      <c r="H32" s="131"/>
      <c r="I32" s="131"/>
      <c r="J32" s="131"/>
      <c r="K32" s="131"/>
      <c r="L32" s="159"/>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255"/>
      <c r="AP32" s="99"/>
    </row>
    <row r="33" spans="2:42" ht="14.25" customHeight="1">
      <c r="B33" s="108"/>
      <c r="C33" s="118" t="s">
        <v>32</v>
      </c>
      <c r="D33" s="133"/>
      <c r="E33" s="133"/>
      <c r="F33" s="133"/>
      <c r="G33" s="133"/>
      <c r="H33" s="133"/>
      <c r="I33" s="133"/>
      <c r="J33" s="133"/>
      <c r="K33" s="133"/>
      <c r="L33" s="162"/>
      <c r="M33" s="112" t="s">
        <v>19</v>
      </c>
      <c r="N33" s="128"/>
      <c r="O33" s="128"/>
      <c r="P33" s="128"/>
      <c r="Q33" s="157"/>
      <c r="R33" s="200"/>
      <c r="S33" s="206"/>
      <c r="T33" s="206"/>
      <c r="U33" s="206"/>
      <c r="V33" s="206"/>
      <c r="W33" s="206"/>
      <c r="X33" s="206"/>
      <c r="Y33" s="206"/>
      <c r="Z33" s="206"/>
      <c r="AA33" s="225"/>
      <c r="AB33" s="230" t="s">
        <v>24</v>
      </c>
      <c r="AC33" s="178"/>
      <c r="AD33" s="178"/>
      <c r="AE33" s="178"/>
      <c r="AF33" s="239"/>
      <c r="AG33" s="200"/>
      <c r="AH33" s="206"/>
      <c r="AI33" s="206"/>
      <c r="AJ33" s="206"/>
      <c r="AK33" s="206"/>
      <c r="AL33" s="206"/>
      <c r="AM33" s="206"/>
      <c r="AN33" s="225"/>
      <c r="AP33" s="99"/>
    </row>
    <row r="34" spans="2:42" ht="13.5" customHeight="1">
      <c r="B34" s="108"/>
      <c r="C34" s="121" t="s">
        <v>25</v>
      </c>
      <c r="D34" s="136"/>
      <c r="E34" s="136"/>
      <c r="F34" s="136"/>
      <c r="G34" s="136"/>
      <c r="H34" s="136"/>
      <c r="I34" s="136"/>
      <c r="J34" s="136"/>
      <c r="K34" s="136"/>
      <c r="L34" s="165"/>
      <c r="M34" s="178" t="s">
        <v>260</v>
      </c>
      <c r="N34" s="178"/>
      <c r="O34" s="178"/>
      <c r="P34" s="178"/>
      <c r="Q34" s="178"/>
      <c r="R34" s="178"/>
      <c r="S34" s="178"/>
      <c r="T34" s="211" t="s">
        <v>163</v>
      </c>
      <c r="U34" s="178"/>
      <c r="V34" s="178"/>
      <c r="W34" s="178"/>
      <c r="X34" s="211" t="s">
        <v>283</v>
      </c>
      <c r="Y34" s="178"/>
      <c r="Z34" s="178"/>
      <c r="AA34" s="178"/>
      <c r="AB34" s="178"/>
      <c r="AC34" s="178"/>
      <c r="AD34" s="178"/>
      <c r="AE34" s="178"/>
      <c r="AF34" s="178"/>
      <c r="AG34" s="178"/>
      <c r="AH34" s="178"/>
      <c r="AI34" s="178"/>
      <c r="AJ34" s="178"/>
      <c r="AK34" s="178"/>
      <c r="AL34" s="178"/>
      <c r="AM34" s="178"/>
      <c r="AN34" s="239"/>
      <c r="AP34" s="99"/>
    </row>
    <row r="35" spans="2:42" ht="14.25" customHeight="1">
      <c r="B35" s="108"/>
      <c r="C35" s="122"/>
      <c r="D35" s="137"/>
      <c r="E35" s="137"/>
      <c r="F35" s="137"/>
      <c r="G35" s="137"/>
      <c r="H35" s="137"/>
      <c r="I35" s="137"/>
      <c r="J35" s="137"/>
      <c r="K35" s="137"/>
      <c r="L35" s="166"/>
      <c r="M35" s="179" t="s">
        <v>227</v>
      </c>
      <c r="N35" s="179"/>
      <c r="O35" s="179"/>
      <c r="P35" s="179"/>
      <c r="Q35" s="196" t="s">
        <v>391</v>
      </c>
      <c r="R35" s="179"/>
      <c r="S35" s="179"/>
      <c r="T35" s="179"/>
      <c r="U35" s="179"/>
      <c r="V35" s="179" t="str">
        <v>郡市</v>
      </c>
      <c r="W35" s="179"/>
      <c r="X35" s="179"/>
      <c r="Y35" s="179"/>
      <c r="Z35" s="179"/>
      <c r="AA35" s="179"/>
      <c r="AB35" s="179"/>
      <c r="AC35" s="179"/>
      <c r="AD35" s="179"/>
      <c r="AE35" s="179"/>
      <c r="AF35" s="179"/>
      <c r="AG35" s="179"/>
      <c r="AH35" s="179"/>
      <c r="AI35" s="179"/>
      <c r="AJ35" s="179"/>
      <c r="AK35" s="179"/>
      <c r="AL35" s="179"/>
      <c r="AM35" s="179"/>
      <c r="AN35" s="254"/>
      <c r="AP35" s="99"/>
    </row>
    <row r="36" spans="2:42">
      <c r="B36" s="108"/>
      <c r="C36" s="123"/>
      <c r="D36" s="138"/>
      <c r="E36" s="138"/>
      <c r="F36" s="138"/>
      <c r="G36" s="138"/>
      <c r="H36" s="138"/>
      <c r="I36" s="138"/>
      <c r="J36" s="138"/>
      <c r="K36" s="138"/>
      <c r="L36" s="167"/>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255"/>
      <c r="AP36" s="99"/>
    </row>
    <row r="37" spans="2:42" ht="14.25" customHeight="1">
      <c r="B37" s="108"/>
      <c r="C37" s="118" t="s">
        <v>32</v>
      </c>
      <c r="D37" s="133"/>
      <c r="E37" s="133"/>
      <c r="F37" s="133"/>
      <c r="G37" s="133"/>
      <c r="H37" s="133"/>
      <c r="I37" s="133"/>
      <c r="J37" s="133"/>
      <c r="K37" s="133"/>
      <c r="L37" s="162"/>
      <c r="M37" s="112" t="s">
        <v>19</v>
      </c>
      <c r="N37" s="128"/>
      <c r="O37" s="128"/>
      <c r="P37" s="128"/>
      <c r="Q37" s="157"/>
      <c r="R37" s="200"/>
      <c r="S37" s="206"/>
      <c r="T37" s="206"/>
      <c r="U37" s="206"/>
      <c r="V37" s="206"/>
      <c r="W37" s="206"/>
      <c r="X37" s="206"/>
      <c r="Y37" s="206"/>
      <c r="Z37" s="206"/>
      <c r="AA37" s="225"/>
      <c r="AB37" s="230" t="s">
        <v>24</v>
      </c>
      <c r="AC37" s="178"/>
      <c r="AD37" s="178"/>
      <c r="AE37" s="178"/>
      <c r="AF37" s="239"/>
      <c r="AG37" s="200"/>
      <c r="AH37" s="206"/>
      <c r="AI37" s="206"/>
      <c r="AJ37" s="206"/>
      <c r="AK37" s="206"/>
      <c r="AL37" s="206"/>
      <c r="AM37" s="206"/>
      <c r="AN37" s="225"/>
      <c r="AP37" s="99"/>
    </row>
    <row r="38" spans="2:42" ht="14.25" customHeight="1">
      <c r="B38" s="108"/>
      <c r="C38" s="118" t="s">
        <v>37</v>
      </c>
      <c r="D38" s="133"/>
      <c r="E38" s="133"/>
      <c r="F38" s="133"/>
      <c r="G38" s="133"/>
      <c r="H38" s="133"/>
      <c r="I38" s="133"/>
      <c r="J38" s="133"/>
      <c r="K38" s="133"/>
      <c r="L38" s="162"/>
      <c r="M38" s="120"/>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64"/>
      <c r="AP38" s="99"/>
    </row>
    <row r="39" spans="2:42" ht="13.5" customHeight="1">
      <c r="B39" s="108"/>
      <c r="C39" s="115" t="s">
        <v>41</v>
      </c>
      <c r="D39" s="130"/>
      <c r="E39" s="130"/>
      <c r="F39" s="130"/>
      <c r="G39" s="130"/>
      <c r="H39" s="130"/>
      <c r="I39" s="130"/>
      <c r="J39" s="130"/>
      <c r="K39" s="130"/>
      <c r="L39" s="160"/>
      <c r="M39" s="178" t="s">
        <v>260</v>
      </c>
      <c r="N39" s="178"/>
      <c r="O39" s="178"/>
      <c r="P39" s="178"/>
      <c r="Q39" s="178"/>
      <c r="R39" s="178"/>
      <c r="S39" s="178"/>
      <c r="T39" s="211" t="s">
        <v>163</v>
      </c>
      <c r="U39" s="178"/>
      <c r="V39" s="178"/>
      <c r="W39" s="178"/>
      <c r="X39" s="211" t="s">
        <v>283</v>
      </c>
      <c r="Y39" s="178"/>
      <c r="Z39" s="178"/>
      <c r="AA39" s="178"/>
      <c r="AB39" s="178"/>
      <c r="AC39" s="178"/>
      <c r="AD39" s="178"/>
      <c r="AE39" s="178"/>
      <c r="AF39" s="178"/>
      <c r="AG39" s="178"/>
      <c r="AH39" s="178"/>
      <c r="AI39" s="178"/>
      <c r="AJ39" s="178"/>
      <c r="AK39" s="178"/>
      <c r="AL39" s="178"/>
      <c r="AM39" s="178"/>
      <c r="AN39" s="239"/>
      <c r="AP39" s="99"/>
    </row>
    <row r="40" spans="2:42" ht="14.25" customHeight="1">
      <c r="B40" s="108"/>
      <c r="C40" s="117"/>
      <c r="D40" s="132"/>
      <c r="E40" s="132"/>
      <c r="F40" s="132"/>
      <c r="G40" s="132"/>
      <c r="H40" s="132"/>
      <c r="I40" s="132"/>
      <c r="J40" s="132"/>
      <c r="K40" s="132"/>
      <c r="L40" s="161"/>
      <c r="M40" s="179" t="s">
        <v>227</v>
      </c>
      <c r="N40" s="179"/>
      <c r="O40" s="179"/>
      <c r="P40" s="179"/>
      <c r="Q40" s="196" t="s">
        <v>391</v>
      </c>
      <c r="R40" s="179"/>
      <c r="S40" s="179"/>
      <c r="T40" s="179"/>
      <c r="U40" s="179"/>
      <c r="V40" s="179" t="str">
        <v>郡市</v>
      </c>
      <c r="W40" s="179"/>
      <c r="X40" s="179"/>
      <c r="Y40" s="179"/>
      <c r="Z40" s="179"/>
      <c r="AA40" s="179"/>
      <c r="AB40" s="179"/>
      <c r="AC40" s="179"/>
      <c r="AD40" s="179"/>
      <c r="AE40" s="179"/>
      <c r="AF40" s="179"/>
      <c r="AG40" s="179"/>
      <c r="AH40" s="179"/>
      <c r="AI40" s="179"/>
      <c r="AJ40" s="179"/>
      <c r="AK40" s="179"/>
      <c r="AL40" s="179"/>
      <c r="AM40" s="179"/>
      <c r="AN40" s="254"/>
      <c r="AP40" s="99"/>
    </row>
    <row r="41" spans="2:42">
      <c r="B41" s="109"/>
      <c r="C41" s="116"/>
      <c r="D41" s="131"/>
      <c r="E41" s="131"/>
      <c r="F41" s="131"/>
      <c r="G41" s="131"/>
      <c r="H41" s="131"/>
      <c r="I41" s="131"/>
      <c r="J41" s="131"/>
      <c r="K41" s="131"/>
      <c r="L41" s="159"/>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255"/>
      <c r="AP41" s="99"/>
    </row>
    <row r="42" spans="2:42" ht="13.5" customHeight="1">
      <c r="B42" s="107" t="s">
        <v>265</v>
      </c>
      <c r="C42" s="124" t="s">
        <v>361</v>
      </c>
      <c r="D42" s="139"/>
      <c r="E42" s="139"/>
      <c r="F42" s="139"/>
      <c r="G42" s="139"/>
      <c r="H42" s="139"/>
      <c r="I42" s="139"/>
      <c r="J42" s="139"/>
      <c r="K42" s="139"/>
      <c r="L42" s="139"/>
      <c r="M42" s="181" t="s">
        <v>380</v>
      </c>
      <c r="N42" s="187"/>
      <c r="O42" s="190" t="s">
        <v>386</v>
      </c>
      <c r="P42" s="193"/>
      <c r="Q42" s="197"/>
      <c r="R42" s="202" t="s">
        <v>393</v>
      </c>
      <c r="S42" s="208"/>
      <c r="T42" s="208"/>
      <c r="U42" s="208"/>
      <c r="V42" s="208"/>
      <c r="W42" s="208"/>
      <c r="X42" s="208"/>
      <c r="Y42" s="208"/>
      <c r="Z42" s="221"/>
      <c r="AA42" s="190" t="s">
        <v>43</v>
      </c>
      <c r="AB42" s="193"/>
      <c r="AC42" s="193"/>
      <c r="AD42" s="197"/>
      <c r="AE42" s="235" t="s">
        <v>234</v>
      </c>
      <c r="AF42" s="240"/>
      <c r="AG42" s="240"/>
      <c r="AH42" s="240"/>
      <c r="AI42" s="242" t="s">
        <v>401</v>
      </c>
      <c r="AJ42" s="246"/>
      <c r="AK42" s="246"/>
      <c r="AL42" s="246"/>
      <c r="AM42" s="246"/>
      <c r="AN42" s="256"/>
      <c r="AP42" s="99"/>
    </row>
    <row r="43" spans="2:42" ht="14.25" customHeight="1">
      <c r="B43" s="108"/>
      <c r="C43" s="125"/>
      <c r="D43" s="140"/>
      <c r="E43" s="140"/>
      <c r="F43" s="140"/>
      <c r="G43" s="140"/>
      <c r="H43" s="140"/>
      <c r="I43" s="140"/>
      <c r="J43" s="140"/>
      <c r="K43" s="140"/>
      <c r="L43" s="140"/>
      <c r="M43" s="182"/>
      <c r="N43" s="188"/>
      <c r="O43" s="191" t="s">
        <v>387</v>
      </c>
      <c r="P43" s="194"/>
      <c r="Q43" s="198"/>
      <c r="R43" s="203"/>
      <c r="S43" s="209"/>
      <c r="T43" s="209"/>
      <c r="U43" s="209"/>
      <c r="V43" s="209"/>
      <c r="W43" s="209"/>
      <c r="X43" s="209"/>
      <c r="Y43" s="209"/>
      <c r="Z43" s="222"/>
      <c r="AA43" s="227" t="s">
        <v>400</v>
      </c>
      <c r="AB43" s="231"/>
      <c r="AC43" s="231"/>
      <c r="AD43" s="231"/>
      <c r="AE43" s="236" t="s">
        <v>339</v>
      </c>
      <c r="AF43" s="241"/>
      <c r="AG43" s="241"/>
      <c r="AH43" s="241"/>
      <c r="AI43" s="243" t="s">
        <v>229</v>
      </c>
      <c r="AJ43" s="247"/>
      <c r="AK43" s="247"/>
      <c r="AL43" s="247"/>
      <c r="AM43" s="247"/>
      <c r="AN43" s="257"/>
      <c r="AP43" s="99"/>
    </row>
    <row r="44" spans="2:42" ht="14.25" customHeight="1">
      <c r="B44" s="108"/>
      <c r="C44" s="105" t="s">
        <v>69</v>
      </c>
      <c r="D44" s="141"/>
      <c r="E44" s="147" t="s">
        <v>80</v>
      </c>
      <c r="F44" s="147"/>
      <c r="G44" s="147"/>
      <c r="H44" s="147"/>
      <c r="I44" s="147"/>
      <c r="J44" s="147"/>
      <c r="K44" s="147"/>
      <c r="L44" s="168"/>
      <c r="M44" s="183"/>
      <c r="N44" s="189"/>
      <c r="O44" s="192"/>
      <c r="P44" s="195"/>
      <c r="Q44" s="199"/>
      <c r="R44" s="204" t="s">
        <v>7</v>
      </c>
      <c r="S44" s="210" t="s">
        <v>155</v>
      </c>
      <c r="T44" s="210"/>
      <c r="U44" s="216" t="s">
        <v>7</v>
      </c>
      <c r="V44" s="210" t="s">
        <v>101</v>
      </c>
      <c r="W44" s="210"/>
      <c r="X44" s="216" t="s">
        <v>7</v>
      </c>
      <c r="Y44" s="210" t="s">
        <v>86</v>
      </c>
      <c r="Z44" s="223"/>
      <c r="AA44" s="228"/>
      <c r="AB44" s="232"/>
      <c r="AC44" s="232"/>
      <c r="AD44" s="234"/>
      <c r="AE44" s="228"/>
      <c r="AF44" s="232"/>
      <c r="AG44" s="232"/>
      <c r="AH44" s="234"/>
      <c r="AI44" s="244" t="s">
        <v>7</v>
      </c>
      <c r="AJ44" s="248" t="s">
        <v>115</v>
      </c>
      <c r="AK44" s="248"/>
      <c r="AL44" s="251" t="s">
        <v>99</v>
      </c>
      <c r="AM44" s="248" t="s">
        <v>305</v>
      </c>
      <c r="AN44" s="258"/>
      <c r="AP44" s="99"/>
    </row>
    <row r="45" spans="2:42" ht="14.25" customHeight="1">
      <c r="B45" s="108"/>
      <c r="C45" s="105"/>
      <c r="D45" s="141"/>
      <c r="E45" s="147" t="s">
        <v>290</v>
      </c>
      <c r="F45" s="152"/>
      <c r="G45" s="152"/>
      <c r="H45" s="152"/>
      <c r="I45" s="152"/>
      <c r="J45" s="152"/>
      <c r="K45" s="152"/>
      <c r="L45" s="169"/>
      <c r="M45" s="183"/>
      <c r="N45" s="189"/>
      <c r="O45" s="192"/>
      <c r="P45" s="195"/>
      <c r="Q45" s="199"/>
      <c r="R45" s="204" t="s">
        <v>7</v>
      </c>
      <c r="S45" s="210" t="s">
        <v>155</v>
      </c>
      <c r="T45" s="210"/>
      <c r="U45" s="216" t="s">
        <v>7</v>
      </c>
      <c r="V45" s="210" t="s">
        <v>101</v>
      </c>
      <c r="W45" s="210"/>
      <c r="X45" s="216" t="s">
        <v>7</v>
      </c>
      <c r="Y45" s="210" t="s">
        <v>86</v>
      </c>
      <c r="Z45" s="223"/>
      <c r="AA45" s="228"/>
      <c r="AB45" s="232"/>
      <c r="AC45" s="232"/>
      <c r="AD45" s="234"/>
      <c r="AE45" s="228"/>
      <c r="AF45" s="232"/>
      <c r="AG45" s="232"/>
      <c r="AH45" s="234"/>
      <c r="AI45" s="244" t="s">
        <v>7</v>
      </c>
      <c r="AJ45" s="248" t="s">
        <v>115</v>
      </c>
      <c r="AK45" s="248"/>
      <c r="AL45" s="251" t="s">
        <v>99</v>
      </c>
      <c r="AM45" s="248" t="s">
        <v>305</v>
      </c>
      <c r="AN45" s="258"/>
      <c r="AP45" s="99"/>
    </row>
    <row r="46" spans="2:42" ht="14.25" customHeight="1">
      <c r="B46" s="108"/>
      <c r="C46" s="105"/>
      <c r="D46" s="141"/>
      <c r="E46" s="147" t="s">
        <v>366</v>
      </c>
      <c r="F46" s="152"/>
      <c r="G46" s="152"/>
      <c r="H46" s="152"/>
      <c r="I46" s="152"/>
      <c r="J46" s="152"/>
      <c r="K46" s="152"/>
      <c r="L46" s="169"/>
      <c r="M46" s="183"/>
      <c r="N46" s="189"/>
      <c r="O46" s="192"/>
      <c r="P46" s="195"/>
      <c r="Q46" s="199"/>
      <c r="R46" s="204" t="s">
        <v>7</v>
      </c>
      <c r="S46" s="210" t="s">
        <v>155</v>
      </c>
      <c r="T46" s="210"/>
      <c r="U46" s="216" t="s">
        <v>7</v>
      </c>
      <c r="V46" s="210" t="s">
        <v>101</v>
      </c>
      <c r="W46" s="210"/>
      <c r="X46" s="216" t="s">
        <v>7</v>
      </c>
      <c r="Y46" s="210" t="s">
        <v>86</v>
      </c>
      <c r="Z46" s="223"/>
      <c r="AA46" s="228"/>
      <c r="AB46" s="232"/>
      <c r="AC46" s="232"/>
      <c r="AD46" s="234"/>
      <c r="AE46" s="228"/>
      <c r="AF46" s="232"/>
      <c r="AG46" s="232"/>
      <c r="AH46" s="234"/>
      <c r="AI46" s="244" t="s">
        <v>7</v>
      </c>
      <c r="AJ46" s="248" t="s">
        <v>115</v>
      </c>
      <c r="AK46" s="248"/>
      <c r="AL46" s="251" t="s">
        <v>99</v>
      </c>
      <c r="AM46" s="248" t="s">
        <v>305</v>
      </c>
      <c r="AN46" s="258"/>
      <c r="AP46" s="99"/>
    </row>
    <row r="47" spans="2:42" ht="14.25" customHeight="1">
      <c r="B47" s="108"/>
      <c r="C47" s="105"/>
      <c r="D47" s="141"/>
      <c r="E47" s="147" t="s">
        <v>368</v>
      </c>
      <c r="F47" s="152"/>
      <c r="G47" s="152"/>
      <c r="H47" s="152"/>
      <c r="I47" s="152"/>
      <c r="J47" s="152"/>
      <c r="K47" s="152"/>
      <c r="L47" s="169"/>
      <c r="M47" s="183"/>
      <c r="N47" s="189"/>
      <c r="O47" s="192"/>
      <c r="P47" s="195"/>
      <c r="Q47" s="199"/>
      <c r="R47" s="204" t="s">
        <v>7</v>
      </c>
      <c r="S47" s="210" t="s">
        <v>155</v>
      </c>
      <c r="T47" s="210"/>
      <c r="U47" s="216" t="s">
        <v>7</v>
      </c>
      <c r="V47" s="210" t="s">
        <v>101</v>
      </c>
      <c r="W47" s="210"/>
      <c r="X47" s="216" t="s">
        <v>7</v>
      </c>
      <c r="Y47" s="210" t="s">
        <v>86</v>
      </c>
      <c r="Z47" s="223"/>
      <c r="AA47" s="228"/>
      <c r="AB47" s="232"/>
      <c r="AC47" s="232"/>
      <c r="AD47" s="234"/>
      <c r="AE47" s="228"/>
      <c r="AF47" s="232"/>
      <c r="AG47" s="232"/>
      <c r="AH47" s="234"/>
      <c r="AI47" s="244" t="s">
        <v>7</v>
      </c>
      <c r="AJ47" s="248" t="s">
        <v>115</v>
      </c>
      <c r="AK47" s="248"/>
      <c r="AL47" s="251" t="s">
        <v>99</v>
      </c>
      <c r="AM47" s="248" t="s">
        <v>305</v>
      </c>
      <c r="AN47" s="258"/>
      <c r="AP47" s="99"/>
    </row>
    <row r="48" spans="2:42" ht="14.25" customHeight="1">
      <c r="B48" s="108"/>
      <c r="C48" s="105"/>
      <c r="D48" s="141"/>
      <c r="E48" s="147" t="s">
        <v>21</v>
      </c>
      <c r="F48" s="152"/>
      <c r="G48" s="152"/>
      <c r="H48" s="152"/>
      <c r="I48" s="152"/>
      <c r="J48" s="152"/>
      <c r="K48" s="152"/>
      <c r="L48" s="169"/>
      <c r="M48" s="183"/>
      <c r="N48" s="189"/>
      <c r="O48" s="192"/>
      <c r="P48" s="195"/>
      <c r="Q48" s="199"/>
      <c r="R48" s="204" t="s">
        <v>7</v>
      </c>
      <c r="S48" s="210" t="s">
        <v>155</v>
      </c>
      <c r="T48" s="210"/>
      <c r="U48" s="216" t="s">
        <v>7</v>
      </c>
      <c r="V48" s="210" t="s">
        <v>101</v>
      </c>
      <c r="W48" s="210"/>
      <c r="X48" s="216" t="s">
        <v>7</v>
      </c>
      <c r="Y48" s="210" t="s">
        <v>86</v>
      </c>
      <c r="Z48" s="223"/>
      <c r="AA48" s="228"/>
      <c r="AB48" s="232"/>
      <c r="AC48" s="232"/>
      <c r="AD48" s="234"/>
      <c r="AE48" s="228"/>
      <c r="AF48" s="232"/>
      <c r="AG48" s="232"/>
      <c r="AH48" s="234"/>
      <c r="AI48" s="244" t="s">
        <v>7</v>
      </c>
      <c r="AJ48" s="248" t="s">
        <v>115</v>
      </c>
      <c r="AK48" s="248"/>
      <c r="AL48" s="251" t="s">
        <v>99</v>
      </c>
      <c r="AM48" s="248" t="s">
        <v>305</v>
      </c>
      <c r="AN48" s="258"/>
      <c r="AP48" s="99"/>
    </row>
    <row r="49" spans="2:42" ht="14.25" customHeight="1">
      <c r="B49" s="108"/>
      <c r="C49" s="105"/>
      <c r="D49" s="141"/>
      <c r="E49" s="148" t="s">
        <v>370</v>
      </c>
      <c r="F49" s="153"/>
      <c r="G49" s="153"/>
      <c r="H49" s="153"/>
      <c r="I49" s="153"/>
      <c r="J49" s="153"/>
      <c r="K49" s="153"/>
      <c r="L49" s="170"/>
      <c r="M49" s="183"/>
      <c r="N49" s="189"/>
      <c r="O49" s="192"/>
      <c r="P49" s="195"/>
      <c r="Q49" s="199"/>
      <c r="R49" s="204" t="s">
        <v>7</v>
      </c>
      <c r="S49" s="210" t="s">
        <v>155</v>
      </c>
      <c r="T49" s="210"/>
      <c r="U49" s="216" t="s">
        <v>7</v>
      </c>
      <c r="V49" s="210" t="s">
        <v>101</v>
      </c>
      <c r="W49" s="210"/>
      <c r="X49" s="216" t="s">
        <v>7</v>
      </c>
      <c r="Y49" s="210" t="s">
        <v>86</v>
      </c>
      <c r="Z49" s="223"/>
      <c r="AA49" s="228"/>
      <c r="AB49" s="232"/>
      <c r="AC49" s="232"/>
      <c r="AD49" s="234"/>
      <c r="AE49" s="228"/>
      <c r="AF49" s="232"/>
      <c r="AG49" s="232"/>
      <c r="AH49" s="234"/>
      <c r="AI49" s="244" t="s">
        <v>7</v>
      </c>
      <c r="AJ49" s="248" t="s">
        <v>115</v>
      </c>
      <c r="AK49" s="248"/>
      <c r="AL49" s="251" t="s">
        <v>99</v>
      </c>
      <c r="AM49" s="248" t="s">
        <v>305</v>
      </c>
      <c r="AN49" s="258"/>
      <c r="AP49" s="99"/>
    </row>
    <row r="50" spans="2:42" ht="14.25" customHeight="1">
      <c r="B50" s="108"/>
      <c r="C50" s="105"/>
      <c r="D50" s="141"/>
      <c r="E50" s="148" t="s">
        <v>137</v>
      </c>
      <c r="F50" s="153"/>
      <c r="G50" s="153"/>
      <c r="H50" s="153"/>
      <c r="I50" s="153"/>
      <c r="J50" s="153"/>
      <c r="K50" s="153"/>
      <c r="L50" s="170"/>
      <c r="M50" s="183"/>
      <c r="N50" s="189"/>
      <c r="O50" s="192"/>
      <c r="P50" s="195"/>
      <c r="Q50" s="199"/>
      <c r="R50" s="204" t="s">
        <v>7</v>
      </c>
      <c r="S50" s="210" t="s">
        <v>155</v>
      </c>
      <c r="T50" s="210"/>
      <c r="U50" s="216" t="s">
        <v>7</v>
      </c>
      <c r="V50" s="210" t="s">
        <v>101</v>
      </c>
      <c r="W50" s="210"/>
      <c r="X50" s="216" t="s">
        <v>7</v>
      </c>
      <c r="Y50" s="210" t="s">
        <v>86</v>
      </c>
      <c r="Z50" s="223"/>
      <c r="AA50" s="228"/>
      <c r="AB50" s="232"/>
      <c r="AC50" s="232"/>
      <c r="AD50" s="234"/>
      <c r="AE50" s="228"/>
      <c r="AF50" s="232"/>
      <c r="AG50" s="232"/>
      <c r="AH50" s="234"/>
      <c r="AI50" s="244" t="s">
        <v>7</v>
      </c>
      <c r="AJ50" s="248" t="s">
        <v>115</v>
      </c>
      <c r="AK50" s="248"/>
      <c r="AL50" s="251" t="s">
        <v>99</v>
      </c>
      <c r="AM50" s="248" t="s">
        <v>305</v>
      </c>
      <c r="AN50" s="258"/>
      <c r="AP50" s="99"/>
    </row>
    <row r="51" spans="2:42" ht="14.25" customHeight="1">
      <c r="B51" s="108"/>
      <c r="C51" s="105"/>
      <c r="D51" s="142"/>
      <c r="E51" s="148" t="s">
        <v>17</v>
      </c>
      <c r="F51" s="154"/>
      <c r="G51" s="154"/>
      <c r="H51" s="154"/>
      <c r="I51" s="154"/>
      <c r="J51" s="154"/>
      <c r="K51" s="154"/>
      <c r="L51" s="171"/>
      <c r="M51" s="183"/>
      <c r="N51" s="189"/>
      <c r="O51" s="192"/>
      <c r="P51" s="195"/>
      <c r="Q51" s="199"/>
      <c r="R51" s="204" t="s">
        <v>7</v>
      </c>
      <c r="S51" s="210" t="s">
        <v>155</v>
      </c>
      <c r="T51" s="210"/>
      <c r="U51" s="216" t="s">
        <v>7</v>
      </c>
      <c r="V51" s="210" t="s">
        <v>101</v>
      </c>
      <c r="W51" s="210"/>
      <c r="X51" s="216" t="s">
        <v>7</v>
      </c>
      <c r="Y51" s="210" t="s">
        <v>86</v>
      </c>
      <c r="Z51" s="223"/>
      <c r="AA51" s="228"/>
      <c r="AB51" s="232"/>
      <c r="AC51" s="232"/>
      <c r="AD51" s="234"/>
      <c r="AE51" s="228"/>
      <c r="AF51" s="232"/>
      <c r="AG51" s="232"/>
      <c r="AH51" s="234"/>
      <c r="AI51" s="244" t="s">
        <v>7</v>
      </c>
      <c r="AJ51" s="248" t="s">
        <v>115</v>
      </c>
      <c r="AK51" s="248"/>
      <c r="AL51" s="251" t="s">
        <v>99</v>
      </c>
      <c r="AM51" s="248" t="s">
        <v>305</v>
      </c>
      <c r="AN51" s="258"/>
      <c r="AP51" s="99"/>
    </row>
    <row r="52" spans="2:42" ht="14.25" customHeight="1">
      <c r="B52" s="108"/>
      <c r="C52" s="105"/>
      <c r="D52" s="142"/>
      <c r="E52" s="149" t="s">
        <v>240</v>
      </c>
      <c r="F52" s="155"/>
      <c r="G52" s="155"/>
      <c r="H52" s="155"/>
      <c r="I52" s="155"/>
      <c r="J52" s="155"/>
      <c r="K52" s="155"/>
      <c r="L52" s="172"/>
      <c r="M52" s="183"/>
      <c r="N52" s="189"/>
      <c r="O52" s="192"/>
      <c r="P52" s="195"/>
      <c r="Q52" s="199"/>
      <c r="R52" s="204" t="s">
        <v>7</v>
      </c>
      <c r="S52" s="210" t="s">
        <v>155</v>
      </c>
      <c r="T52" s="210"/>
      <c r="U52" s="216" t="s">
        <v>7</v>
      </c>
      <c r="V52" s="210" t="s">
        <v>101</v>
      </c>
      <c r="W52" s="210"/>
      <c r="X52" s="216" t="s">
        <v>7</v>
      </c>
      <c r="Y52" s="210" t="s">
        <v>86</v>
      </c>
      <c r="Z52" s="223"/>
      <c r="AA52" s="228"/>
      <c r="AB52" s="232"/>
      <c r="AC52" s="232"/>
      <c r="AD52" s="234"/>
      <c r="AE52" s="228"/>
      <c r="AF52" s="232"/>
      <c r="AG52" s="232"/>
      <c r="AH52" s="234"/>
      <c r="AI52" s="244" t="s">
        <v>7</v>
      </c>
      <c r="AJ52" s="248" t="s">
        <v>115</v>
      </c>
      <c r="AK52" s="248"/>
      <c r="AL52" s="251" t="s">
        <v>99</v>
      </c>
      <c r="AM52" s="248" t="s">
        <v>305</v>
      </c>
      <c r="AN52" s="258"/>
      <c r="AP52" s="99"/>
    </row>
    <row r="53" spans="2:42" ht="14.25" customHeight="1">
      <c r="B53" s="108"/>
      <c r="C53" s="105"/>
      <c r="D53" s="142"/>
      <c r="E53" s="150" t="s">
        <v>371</v>
      </c>
      <c r="F53" s="156"/>
      <c r="G53" s="156"/>
      <c r="H53" s="156"/>
      <c r="I53" s="156"/>
      <c r="J53" s="156"/>
      <c r="K53" s="156"/>
      <c r="L53" s="173"/>
      <c r="M53" s="183"/>
      <c r="N53" s="189"/>
      <c r="O53" s="192"/>
      <c r="P53" s="195"/>
      <c r="Q53" s="199"/>
      <c r="R53" s="204" t="s">
        <v>7</v>
      </c>
      <c r="S53" s="210" t="s">
        <v>155</v>
      </c>
      <c r="T53" s="210"/>
      <c r="U53" s="216" t="s">
        <v>7</v>
      </c>
      <c r="V53" s="210" t="s">
        <v>101</v>
      </c>
      <c r="W53" s="210"/>
      <c r="X53" s="216" t="s">
        <v>7</v>
      </c>
      <c r="Y53" s="210" t="s">
        <v>86</v>
      </c>
      <c r="Z53" s="223"/>
      <c r="AA53" s="228"/>
      <c r="AB53" s="232"/>
      <c r="AC53" s="232"/>
      <c r="AD53" s="234"/>
      <c r="AE53" s="228"/>
      <c r="AF53" s="232"/>
      <c r="AG53" s="232"/>
      <c r="AH53" s="234"/>
      <c r="AI53" s="244" t="s">
        <v>7</v>
      </c>
      <c r="AJ53" s="248" t="s">
        <v>115</v>
      </c>
      <c r="AK53" s="248"/>
      <c r="AL53" s="251" t="s">
        <v>99</v>
      </c>
      <c r="AM53" s="248" t="s">
        <v>305</v>
      </c>
      <c r="AN53" s="258"/>
      <c r="AP53" s="99"/>
    </row>
    <row r="54" spans="2:42" ht="14.25" customHeight="1">
      <c r="B54" s="108"/>
      <c r="C54" s="105"/>
      <c r="D54" s="143"/>
      <c r="E54" s="151" t="s">
        <v>313</v>
      </c>
      <c r="F54" s="151"/>
      <c r="G54" s="151"/>
      <c r="H54" s="151"/>
      <c r="I54" s="151"/>
      <c r="J54" s="151"/>
      <c r="K54" s="151"/>
      <c r="L54" s="174"/>
      <c r="M54" s="183"/>
      <c r="N54" s="189"/>
      <c r="O54" s="192"/>
      <c r="P54" s="195"/>
      <c r="Q54" s="199"/>
      <c r="R54" s="204" t="s">
        <v>7</v>
      </c>
      <c r="S54" s="210" t="s">
        <v>155</v>
      </c>
      <c r="T54" s="210"/>
      <c r="U54" s="216" t="s">
        <v>7</v>
      </c>
      <c r="V54" s="210" t="s">
        <v>101</v>
      </c>
      <c r="W54" s="210"/>
      <c r="X54" s="216" t="s">
        <v>7</v>
      </c>
      <c r="Y54" s="210" t="s">
        <v>86</v>
      </c>
      <c r="Z54" s="223"/>
      <c r="AA54" s="228"/>
      <c r="AB54" s="232"/>
      <c r="AC54" s="232"/>
      <c r="AD54" s="234"/>
      <c r="AE54" s="228"/>
      <c r="AF54" s="232"/>
      <c r="AG54" s="232"/>
      <c r="AH54" s="234"/>
      <c r="AI54" s="244" t="s">
        <v>7</v>
      </c>
      <c r="AJ54" s="248" t="s">
        <v>115</v>
      </c>
      <c r="AK54" s="248"/>
      <c r="AL54" s="251" t="s">
        <v>99</v>
      </c>
      <c r="AM54" s="248" t="s">
        <v>305</v>
      </c>
      <c r="AN54" s="258"/>
      <c r="AP54" s="99"/>
    </row>
    <row r="55" spans="2:42" ht="14.25" customHeight="1">
      <c r="B55" s="108"/>
      <c r="C55" s="105"/>
      <c r="D55" s="141"/>
      <c r="E55" s="148" t="s">
        <v>6</v>
      </c>
      <c r="F55" s="153"/>
      <c r="G55" s="153"/>
      <c r="H55" s="153"/>
      <c r="I55" s="153"/>
      <c r="J55" s="153"/>
      <c r="K55" s="153"/>
      <c r="L55" s="170"/>
      <c r="M55" s="183"/>
      <c r="N55" s="189"/>
      <c r="O55" s="192"/>
      <c r="P55" s="195"/>
      <c r="Q55" s="199"/>
      <c r="R55" s="204" t="s">
        <v>7</v>
      </c>
      <c r="S55" s="210" t="s">
        <v>155</v>
      </c>
      <c r="T55" s="210"/>
      <c r="U55" s="216" t="s">
        <v>7</v>
      </c>
      <c r="V55" s="210" t="s">
        <v>101</v>
      </c>
      <c r="W55" s="210"/>
      <c r="X55" s="216" t="s">
        <v>7</v>
      </c>
      <c r="Y55" s="210" t="s">
        <v>86</v>
      </c>
      <c r="Z55" s="223"/>
      <c r="AA55" s="228"/>
      <c r="AB55" s="232"/>
      <c r="AC55" s="232"/>
      <c r="AD55" s="234"/>
      <c r="AE55" s="228"/>
      <c r="AF55" s="232"/>
      <c r="AG55" s="232"/>
      <c r="AH55" s="234"/>
      <c r="AI55" s="244" t="s">
        <v>7</v>
      </c>
      <c r="AJ55" s="248" t="s">
        <v>115</v>
      </c>
      <c r="AK55" s="248"/>
      <c r="AL55" s="251" t="s">
        <v>99</v>
      </c>
      <c r="AM55" s="248" t="s">
        <v>305</v>
      </c>
      <c r="AN55" s="258"/>
      <c r="AP55" s="99"/>
    </row>
    <row r="56" spans="2:42" ht="14.25" customHeight="1">
      <c r="B56" s="108"/>
      <c r="C56" s="106"/>
      <c r="D56" s="141"/>
      <c r="E56" s="148" t="s">
        <v>92</v>
      </c>
      <c r="F56" s="153"/>
      <c r="G56" s="153"/>
      <c r="H56" s="153"/>
      <c r="I56" s="153"/>
      <c r="J56" s="153"/>
      <c r="K56" s="153"/>
      <c r="L56" s="170"/>
      <c r="M56" s="183"/>
      <c r="N56" s="189"/>
      <c r="O56" s="192"/>
      <c r="P56" s="195"/>
      <c r="Q56" s="199"/>
      <c r="R56" s="204" t="s">
        <v>7</v>
      </c>
      <c r="S56" s="210" t="s">
        <v>155</v>
      </c>
      <c r="T56" s="210"/>
      <c r="U56" s="216" t="s">
        <v>7</v>
      </c>
      <c r="V56" s="210" t="s">
        <v>101</v>
      </c>
      <c r="W56" s="210"/>
      <c r="X56" s="216" t="s">
        <v>7</v>
      </c>
      <c r="Y56" s="210" t="s">
        <v>86</v>
      </c>
      <c r="Z56" s="223"/>
      <c r="AA56" s="228"/>
      <c r="AB56" s="232"/>
      <c r="AC56" s="232"/>
      <c r="AD56" s="234"/>
      <c r="AE56" s="228"/>
      <c r="AF56" s="232"/>
      <c r="AG56" s="232"/>
      <c r="AH56" s="234"/>
      <c r="AI56" s="244" t="s">
        <v>7</v>
      </c>
      <c r="AJ56" s="248" t="s">
        <v>115</v>
      </c>
      <c r="AK56" s="248"/>
      <c r="AL56" s="251" t="s">
        <v>99</v>
      </c>
      <c r="AM56" s="248" t="s">
        <v>305</v>
      </c>
      <c r="AN56" s="258"/>
      <c r="AP56" s="99"/>
    </row>
    <row r="57" spans="2:42" ht="14.25" customHeight="1">
      <c r="B57" s="110"/>
      <c r="C57" s="120" t="s">
        <v>220</v>
      </c>
      <c r="D57" s="135"/>
      <c r="E57" s="135"/>
      <c r="F57" s="135"/>
      <c r="G57" s="135"/>
      <c r="H57" s="135"/>
      <c r="I57" s="135"/>
      <c r="J57" s="135"/>
      <c r="K57" s="135"/>
      <c r="L57" s="135"/>
      <c r="M57" s="183"/>
      <c r="N57" s="189"/>
      <c r="O57" s="192"/>
      <c r="P57" s="195"/>
      <c r="Q57" s="199"/>
      <c r="R57" s="204" t="s">
        <v>7</v>
      </c>
      <c r="S57" s="210" t="s">
        <v>155</v>
      </c>
      <c r="T57" s="210"/>
      <c r="U57" s="216" t="s">
        <v>7</v>
      </c>
      <c r="V57" s="210" t="s">
        <v>101</v>
      </c>
      <c r="W57" s="210"/>
      <c r="X57" s="216" t="s">
        <v>7</v>
      </c>
      <c r="Y57" s="210" t="s">
        <v>86</v>
      </c>
      <c r="Z57" s="223"/>
      <c r="AA57" s="228"/>
      <c r="AB57" s="232"/>
      <c r="AC57" s="232"/>
      <c r="AD57" s="234"/>
      <c r="AE57" s="228"/>
      <c r="AF57" s="232"/>
      <c r="AG57" s="232"/>
      <c r="AH57" s="234"/>
      <c r="AI57" s="245"/>
      <c r="AJ57" s="249"/>
      <c r="AK57" s="249"/>
      <c r="AL57" s="249"/>
      <c r="AM57" s="249"/>
      <c r="AN57" s="259"/>
      <c r="AP57" s="99"/>
    </row>
    <row r="58" spans="2:42" ht="14.25" customHeight="1">
      <c r="B58" s="110"/>
      <c r="C58" s="120" t="s">
        <v>351</v>
      </c>
      <c r="D58" s="135"/>
      <c r="E58" s="135"/>
      <c r="F58" s="135"/>
      <c r="G58" s="135"/>
      <c r="H58" s="135"/>
      <c r="I58" s="135"/>
      <c r="J58" s="135"/>
      <c r="K58" s="135"/>
      <c r="L58" s="135"/>
      <c r="M58" s="183"/>
      <c r="N58" s="189"/>
      <c r="O58" s="192"/>
      <c r="P58" s="195"/>
      <c r="Q58" s="199"/>
      <c r="R58" s="204" t="s">
        <v>7</v>
      </c>
      <c r="S58" s="210" t="s">
        <v>155</v>
      </c>
      <c r="T58" s="210"/>
      <c r="U58" s="216" t="s">
        <v>7</v>
      </c>
      <c r="V58" s="210" t="s">
        <v>101</v>
      </c>
      <c r="W58" s="210"/>
      <c r="X58" s="216" t="s">
        <v>7</v>
      </c>
      <c r="Y58" s="210" t="s">
        <v>86</v>
      </c>
      <c r="Z58" s="223"/>
      <c r="AA58" s="228"/>
      <c r="AB58" s="232"/>
      <c r="AC58" s="232"/>
      <c r="AD58" s="234"/>
      <c r="AE58" s="228"/>
      <c r="AF58" s="232"/>
      <c r="AG58" s="232"/>
      <c r="AH58" s="234"/>
      <c r="AI58" s="245"/>
      <c r="AJ58" s="249"/>
      <c r="AK58" s="249"/>
      <c r="AL58" s="249"/>
      <c r="AM58" s="249"/>
      <c r="AN58" s="259"/>
      <c r="AP58" s="99"/>
    </row>
    <row r="59" spans="2:42" ht="14.25" customHeight="1">
      <c r="B59" s="111" t="s">
        <v>18</v>
      </c>
      <c r="C59" s="111"/>
      <c r="D59" s="111"/>
      <c r="E59" s="111"/>
      <c r="F59" s="111"/>
      <c r="G59" s="111"/>
      <c r="H59" s="111"/>
      <c r="I59" s="111"/>
      <c r="J59" s="111"/>
      <c r="K59" s="111"/>
      <c r="L59" s="175"/>
      <c r="M59" s="184"/>
      <c r="N59" s="184"/>
      <c r="O59" s="184"/>
      <c r="P59" s="184"/>
      <c r="Q59" s="184"/>
      <c r="R59" s="205"/>
      <c r="S59" s="205"/>
      <c r="T59" s="205"/>
      <c r="U59" s="217"/>
      <c r="V59" s="218" t="s">
        <v>395</v>
      </c>
      <c r="W59" s="220"/>
      <c r="X59" s="220"/>
      <c r="Y59" s="220"/>
      <c r="Z59" s="220"/>
      <c r="AA59" s="220"/>
      <c r="AB59" s="233"/>
      <c r="AC59" s="233"/>
      <c r="AD59" s="233"/>
      <c r="AE59" s="237"/>
      <c r="AF59" s="237"/>
      <c r="AG59" s="237"/>
      <c r="AH59" s="237"/>
      <c r="AI59" s="237"/>
      <c r="AJ59" s="250"/>
      <c r="AK59" s="237"/>
      <c r="AL59" s="237"/>
      <c r="AM59" s="237"/>
      <c r="AN59" s="260"/>
      <c r="AP59" s="99"/>
    </row>
    <row r="60" spans="2:42" ht="14.25" customHeight="1">
      <c r="B60" s="104" t="s">
        <v>219</v>
      </c>
      <c r="C60" s="126" t="s">
        <v>362</v>
      </c>
      <c r="D60" s="144"/>
      <c r="E60" s="144"/>
      <c r="F60" s="144"/>
      <c r="G60" s="144"/>
      <c r="H60" s="144"/>
      <c r="I60" s="144"/>
      <c r="J60" s="144"/>
      <c r="K60" s="144"/>
      <c r="L60" s="144"/>
      <c r="M60" s="144"/>
      <c r="N60" s="144"/>
      <c r="O60" s="144"/>
      <c r="P60" s="144"/>
      <c r="Q60" s="144"/>
      <c r="R60" s="144"/>
      <c r="S60" s="144"/>
      <c r="T60" s="212"/>
      <c r="U60" s="126" t="s">
        <v>331</v>
      </c>
      <c r="V60" s="219"/>
      <c r="W60" s="219"/>
      <c r="X60" s="219"/>
      <c r="Y60" s="219"/>
      <c r="Z60" s="219"/>
      <c r="AA60" s="219"/>
      <c r="AB60" s="219"/>
      <c r="AC60" s="219"/>
      <c r="AD60" s="219"/>
      <c r="AE60" s="219"/>
      <c r="AF60" s="219"/>
      <c r="AG60" s="219"/>
      <c r="AH60" s="219"/>
      <c r="AI60" s="219"/>
      <c r="AJ60" s="219"/>
      <c r="AK60" s="219"/>
      <c r="AL60" s="219"/>
      <c r="AM60" s="219"/>
      <c r="AN60" s="261"/>
      <c r="AP60" s="99"/>
    </row>
    <row r="61" spans="2:42">
      <c r="B61" s="105"/>
      <c r="C61" s="124"/>
      <c r="D61" s="139"/>
      <c r="E61" s="139"/>
      <c r="F61" s="139"/>
      <c r="G61" s="139"/>
      <c r="H61" s="139"/>
      <c r="I61" s="139"/>
      <c r="J61" s="139"/>
      <c r="K61" s="139"/>
      <c r="L61" s="139"/>
      <c r="M61" s="139"/>
      <c r="N61" s="139"/>
      <c r="O61" s="139"/>
      <c r="P61" s="139"/>
      <c r="Q61" s="139"/>
      <c r="R61" s="139"/>
      <c r="S61" s="139"/>
      <c r="T61" s="213"/>
      <c r="U61" s="124"/>
      <c r="V61" s="139"/>
      <c r="W61" s="139"/>
      <c r="X61" s="139"/>
      <c r="Y61" s="139"/>
      <c r="Z61" s="139"/>
      <c r="AA61" s="139"/>
      <c r="AB61" s="139"/>
      <c r="AC61" s="139"/>
      <c r="AD61" s="139"/>
      <c r="AE61" s="139"/>
      <c r="AF61" s="139"/>
      <c r="AG61" s="139"/>
      <c r="AH61" s="139"/>
      <c r="AI61" s="139"/>
      <c r="AJ61" s="139"/>
      <c r="AK61" s="139"/>
      <c r="AL61" s="139"/>
      <c r="AM61" s="139"/>
      <c r="AN61" s="213"/>
      <c r="AP61" s="99"/>
    </row>
    <row r="62" spans="2:42">
      <c r="B62" s="105"/>
      <c r="C62" s="125"/>
      <c r="D62" s="140"/>
      <c r="E62" s="140"/>
      <c r="F62" s="140"/>
      <c r="G62" s="140"/>
      <c r="H62" s="140"/>
      <c r="I62" s="140"/>
      <c r="J62" s="140"/>
      <c r="K62" s="140"/>
      <c r="L62" s="140"/>
      <c r="M62" s="140"/>
      <c r="N62" s="140"/>
      <c r="O62" s="140"/>
      <c r="P62" s="140"/>
      <c r="Q62" s="140"/>
      <c r="R62" s="140"/>
      <c r="S62" s="140"/>
      <c r="T62" s="214"/>
      <c r="U62" s="125"/>
      <c r="V62" s="140"/>
      <c r="W62" s="140"/>
      <c r="X62" s="140"/>
      <c r="Y62" s="140"/>
      <c r="Z62" s="140"/>
      <c r="AA62" s="140"/>
      <c r="AB62" s="140"/>
      <c r="AC62" s="140"/>
      <c r="AD62" s="140"/>
      <c r="AE62" s="140"/>
      <c r="AF62" s="140"/>
      <c r="AG62" s="140"/>
      <c r="AH62" s="140"/>
      <c r="AI62" s="140"/>
      <c r="AJ62" s="140"/>
      <c r="AK62" s="140"/>
      <c r="AL62" s="140"/>
      <c r="AM62" s="140"/>
      <c r="AN62" s="214"/>
      <c r="AP62" s="99"/>
    </row>
    <row r="63" spans="2:42">
      <c r="B63" s="105"/>
      <c r="C63" s="125"/>
      <c r="D63" s="140"/>
      <c r="E63" s="140"/>
      <c r="F63" s="140"/>
      <c r="G63" s="140"/>
      <c r="H63" s="140"/>
      <c r="I63" s="140"/>
      <c r="J63" s="140"/>
      <c r="K63" s="140"/>
      <c r="L63" s="140"/>
      <c r="M63" s="140"/>
      <c r="N63" s="140"/>
      <c r="O63" s="140"/>
      <c r="P63" s="140"/>
      <c r="Q63" s="140"/>
      <c r="R63" s="140"/>
      <c r="S63" s="140"/>
      <c r="T63" s="214"/>
      <c r="U63" s="125"/>
      <c r="V63" s="140"/>
      <c r="W63" s="140"/>
      <c r="X63" s="140"/>
      <c r="Y63" s="140"/>
      <c r="Z63" s="140"/>
      <c r="AA63" s="140"/>
      <c r="AB63" s="140"/>
      <c r="AC63" s="140"/>
      <c r="AD63" s="140"/>
      <c r="AE63" s="140"/>
      <c r="AF63" s="140"/>
      <c r="AG63" s="140"/>
      <c r="AH63" s="140"/>
      <c r="AI63" s="140"/>
      <c r="AJ63" s="140"/>
      <c r="AK63" s="140"/>
      <c r="AL63" s="140"/>
      <c r="AM63" s="140"/>
      <c r="AN63" s="214"/>
      <c r="AP63" s="99"/>
    </row>
    <row r="64" spans="2:42">
      <c r="B64" s="106"/>
      <c r="C64" s="127"/>
      <c r="D64" s="145"/>
      <c r="E64" s="145"/>
      <c r="F64" s="145"/>
      <c r="G64" s="145"/>
      <c r="H64" s="145"/>
      <c r="I64" s="145"/>
      <c r="J64" s="145"/>
      <c r="K64" s="145"/>
      <c r="L64" s="145"/>
      <c r="M64" s="145"/>
      <c r="N64" s="145"/>
      <c r="O64" s="145"/>
      <c r="P64" s="145"/>
      <c r="Q64" s="145"/>
      <c r="R64" s="145"/>
      <c r="S64" s="145"/>
      <c r="T64" s="215"/>
      <c r="U64" s="127"/>
      <c r="V64" s="145"/>
      <c r="W64" s="145"/>
      <c r="X64" s="145"/>
      <c r="Y64" s="145"/>
      <c r="Z64" s="145"/>
      <c r="AA64" s="145"/>
      <c r="AB64" s="145"/>
      <c r="AC64" s="145"/>
      <c r="AD64" s="145"/>
      <c r="AE64" s="145"/>
      <c r="AF64" s="145"/>
      <c r="AG64" s="145"/>
      <c r="AH64" s="145"/>
      <c r="AI64" s="145"/>
      <c r="AJ64" s="145"/>
      <c r="AK64" s="145"/>
      <c r="AL64" s="145"/>
      <c r="AM64" s="145"/>
      <c r="AN64" s="215"/>
      <c r="AP64" s="99"/>
    </row>
    <row r="65" spans="2:43" ht="14.25" customHeight="1">
      <c r="B65" s="112" t="s">
        <v>349</v>
      </c>
      <c r="C65" s="128"/>
      <c r="D65" s="128"/>
      <c r="E65" s="128"/>
      <c r="F65" s="157"/>
      <c r="G65" s="111" t="s">
        <v>52</v>
      </c>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P65" s="99"/>
    </row>
    <row r="67" spans="2:43">
      <c r="B67" s="113" t="s">
        <v>275</v>
      </c>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row>
    <row r="68" spans="2:43">
      <c r="B68" s="113" t="s">
        <v>223</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row>
    <row r="69" spans="2:43">
      <c r="B69" s="113" t="s">
        <v>353</v>
      </c>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row>
    <row r="70" spans="2:43">
      <c r="B70" s="113" t="s">
        <v>231</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row>
    <row r="71" spans="2:43">
      <c r="B71" s="113" t="s">
        <v>314</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row>
    <row r="72" spans="2:43">
      <c r="B72" s="113" t="s">
        <v>222</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row>
    <row r="73" spans="2:43">
      <c r="B73" s="113" t="s">
        <v>835</v>
      </c>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99"/>
      <c r="AQ73" s="100"/>
    </row>
    <row r="74" spans="2:43">
      <c r="B74" s="113"/>
      <c r="C74" s="129"/>
      <c r="D74" s="129"/>
      <c r="E74" s="129" t="s">
        <v>376</v>
      </c>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99"/>
      <c r="AQ74" s="100"/>
    </row>
    <row r="75" spans="2:43">
      <c r="B75" s="113" t="s">
        <v>309</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row>
    <row r="76" spans="2:43">
      <c r="B76" s="113" t="s">
        <v>354</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row>
    <row r="77" spans="2:43">
      <c r="B77" s="113" t="s">
        <v>282</v>
      </c>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row>
    <row r="91" spans="2:2" ht="12.75" customHeight="1">
      <c r="B91" s="114"/>
    </row>
    <row r="92" spans="2:2" ht="12.75" customHeight="1">
      <c r="B92" s="114" t="s">
        <v>357</v>
      </c>
    </row>
    <row r="93" spans="2:2" ht="12.75" customHeight="1">
      <c r="B93" s="114" t="s">
        <v>114</v>
      </c>
    </row>
    <row r="94" spans="2:2" ht="12.75" customHeight="1">
      <c r="B94" s="114" t="s">
        <v>42</v>
      </c>
    </row>
    <row r="95" spans="2:2" ht="12.75" customHeight="1">
      <c r="B95" s="114" t="s">
        <v>200</v>
      </c>
    </row>
    <row r="96" spans="2:2" ht="12.75" customHeight="1">
      <c r="B96" s="114" t="s">
        <v>359</v>
      </c>
    </row>
    <row r="97" spans="2:2" ht="12.75" customHeight="1">
      <c r="B97" s="114" t="s">
        <v>246</v>
      </c>
    </row>
    <row r="98" spans="2:2" ht="12.75" customHeight="1">
      <c r="B98" s="114" t="s">
        <v>254</v>
      </c>
    </row>
    <row r="99" spans="2:2" ht="12.75" customHeight="1">
      <c r="B99" s="114" t="s">
        <v>299</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16"/>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B1:BM135"/>
  <sheetViews>
    <sheetView showGridLines="0" view="pageBreakPreview" zoomScale="60" zoomScaleNormal="55" workbookViewId="0">
      <selection activeCell="B1" sqref="B1"/>
    </sheetView>
  </sheetViews>
  <sheetFormatPr defaultColWidth="4.5" defaultRowHeight="14.25"/>
  <cols>
    <col min="1" max="1" width="0.875" style="711" customWidth="1"/>
    <col min="2" max="5" width="5.75" style="711" customWidth="1"/>
    <col min="6" max="7" width="5.75" style="711" hidden="1" customWidth="1"/>
    <col min="8" max="60" width="5.75" style="711" customWidth="1"/>
    <col min="61" max="61" width="1.125" style="711" customWidth="1"/>
    <col min="62" max="16384" width="4.5" style="711"/>
  </cols>
  <sheetData>
    <row r="1" spans="2:65" s="712" customFormat="1" ht="20.25" customHeight="1">
      <c r="C1" s="729" t="s">
        <v>853</v>
      </c>
      <c r="D1" s="729"/>
      <c r="E1" s="729"/>
      <c r="F1" s="729"/>
      <c r="G1" s="729"/>
      <c r="H1" s="729"/>
      <c r="K1" s="773" t="s">
        <v>710</v>
      </c>
      <c r="N1" s="729"/>
      <c r="O1" s="729"/>
      <c r="P1" s="729"/>
      <c r="Q1" s="729"/>
      <c r="R1" s="729"/>
      <c r="S1" s="729"/>
      <c r="T1" s="729"/>
      <c r="U1" s="729"/>
      <c r="AQ1" s="799" t="s">
        <v>270</v>
      </c>
      <c r="AR1" s="918" t="s">
        <v>1</v>
      </c>
      <c r="AS1" s="920"/>
      <c r="AT1" s="920"/>
      <c r="AU1" s="920"/>
      <c r="AV1" s="920"/>
      <c r="AW1" s="920"/>
      <c r="AX1" s="920"/>
      <c r="AY1" s="920"/>
      <c r="AZ1" s="920"/>
      <c r="BA1" s="920"/>
      <c r="BB1" s="920"/>
      <c r="BC1" s="920"/>
      <c r="BD1" s="920"/>
      <c r="BE1" s="920"/>
      <c r="BF1" s="920"/>
      <c r="BG1" s="920"/>
      <c r="BH1" s="799" t="s">
        <v>283</v>
      </c>
    </row>
    <row r="2" spans="2:65" s="713" customFormat="1" ht="20.25" customHeight="1">
      <c r="H2" s="773"/>
      <c r="K2" s="773"/>
      <c r="L2" s="773"/>
      <c r="N2" s="799"/>
      <c r="O2" s="799"/>
      <c r="P2" s="799"/>
      <c r="Q2" s="799"/>
      <c r="R2" s="799"/>
      <c r="S2" s="799"/>
      <c r="T2" s="799"/>
      <c r="U2" s="799"/>
      <c r="Z2" s="799" t="s">
        <v>719</v>
      </c>
      <c r="AA2" s="880">
        <v>3</v>
      </c>
      <c r="AB2" s="880"/>
      <c r="AC2" s="799" t="s">
        <v>188</v>
      </c>
      <c r="AD2" s="882">
        <f>IF(AA2=0,"",YEAR(DATE(2018+AA2,1,1)))</f>
        <v>2021</v>
      </c>
      <c r="AE2" s="882"/>
      <c r="AF2" s="906" t="s">
        <v>721</v>
      </c>
      <c r="AG2" s="906" t="s">
        <v>722</v>
      </c>
      <c r="AH2" s="880">
        <v>4</v>
      </c>
      <c r="AI2" s="880"/>
      <c r="AJ2" s="906" t="s">
        <v>727</v>
      </c>
      <c r="AQ2" s="799" t="s">
        <v>734</v>
      </c>
      <c r="AR2" s="880" t="s">
        <v>686</v>
      </c>
      <c r="AS2" s="880"/>
      <c r="AT2" s="880"/>
      <c r="AU2" s="880"/>
      <c r="AV2" s="880"/>
      <c r="AW2" s="880"/>
      <c r="AX2" s="880"/>
      <c r="AY2" s="880"/>
      <c r="AZ2" s="880"/>
      <c r="BA2" s="880"/>
      <c r="BB2" s="880"/>
      <c r="BC2" s="880"/>
      <c r="BD2" s="880"/>
      <c r="BE2" s="880"/>
      <c r="BF2" s="880"/>
      <c r="BG2" s="880"/>
      <c r="BH2" s="799" t="s">
        <v>283</v>
      </c>
      <c r="BI2" s="799"/>
      <c r="BJ2" s="799"/>
      <c r="BK2" s="799"/>
    </row>
    <row r="3" spans="2:65" s="713" customFormat="1" ht="20.25" customHeight="1">
      <c r="H3" s="773"/>
      <c r="K3" s="773"/>
      <c r="M3" s="799"/>
      <c r="N3" s="799"/>
      <c r="O3" s="799"/>
      <c r="P3" s="799"/>
      <c r="Q3" s="799"/>
      <c r="R3" s="799"/>
      <c r="S3" s="799"/>
      <c r="AA3" s="881"/>
      <c r="AB3" s="881"/>
      <c r="AC3" s="904"/>
      <c r="AD3" s="905"/>
      <c r="AE3" s="904"/>
      <c r="BB3" s="956" t="s">
        <v>109</v>
      </c>
      <c r="BC3" s="969" t="s">
        <v>746</v>
      </c>
      <c r="BD3" s="975"/>
      <c r="BE3" s="975"/>
      <c r="BF3" s="986"/>
      <c r="BG3" s="799"/>
    </row>
    <row r="4" spans="2:65" s="713" customFormat="1" ht="20.25" customHeight="1">
      <c r="H4" s="773"/>
      <c r="K4" s="773"/>
      <c r="M4" s="799"/>
      <c r="N4" s="799"/>
      <c r="O4" s="799"/>
      <c r="P4" s="799"/>
      <c r="Q4" s="799"/>
      <c r="R4" s="799"/>
      <c r="S4" s="799"/>
      <c r="AA4" s="881"/>
      <c r="AB4" s="881"/>
      <c r="AC4" s="904"/>
      <c r="AD4" s="905"/>
      <c r="AE4" s="904"/>
      <c r="BB4" s="956" t="s">
        <v>570</v>
      </c>
      <c r="BC4" s="969" t="s">
        <v>748</v>
      </c>
      <c r="BD4" s="975"/>
      <c r="BE4" s="975"/>
      <c r="BF4" s="986"/>
      <c r="BG4" s="799"/>
    </row>
    <row r="5" spans="2:65" s="713" customFormat="1" ht="5.0999999999999996" customHeight="1">
      <c r="H5" s="773"/>
      <c r="K5" s="773"/>
      <c r="M5" s="799"/>
      <c r="N5" s="799"/>
      <c r="O5" s="799"/>
      <c r="P5" s="799"/>
      <c r="Q5" s="799"/>
      <c r="R5" s="799"/>
      <c r="S5" s="799"/>
      <c r="AA5" s="882"/>
      <c r="AB5" s="88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987"/>
      <c r="BG5" s="987"/>
    </row>
    <row r="6" spans="2:65" s="713" customFormat="1" ht="21" customHeight="1">
      <c r="B6" s="715"/>
      <c r="C6" s="730"/>
      <c r="D6" s="730"/>
      <c r="E6" s="730"/>
      <c r="F6" s="730"/>
      <c r="G6" s="730"/>
      <c r="H6" s="730"/>
      <c r="I6" s="774"/>
      <c r="J6" s="774"/>
      <c r="K6" s="774"/>
      <c r="L6" s="732"/>
      <c r="M6" s="774"/>
      <c r="N6" s="774"/>
      <c r="O6" s="774"/>
      <c r="P6" s="815"/>
      <c r="Q6" s="815"/>
      <c r="R6" s="815"/>
      <c r="S6" s="815"/>
      <c r="T6" s="815"/>
      <c r="U6" s="815"/>
      <c r="V6" s="815"/>
      <c r="W6" s="815"/>
      <c r="X6" s="815"/>
      <c r="Y6" s="815"/>
      <c r="Z6" s="815"/>
      <c r="AA6" s="815"/>
      <c r="AB6" s="815"/>
      <c r="AC6" s="815"/>
      <c r="AD6" s="815"/>
      <c r="AE6" s="815"/>
      <c r="AF6" s="815"/>
      <c r="AG6" s="815"/>
      <c r="AH6" s="909"/>
      <c r="AJ6" s="912" t="s">
        <v>636</v>
      </c>
      <c r="AL6" s="909"/>
      <c r="AN6" s="712"/>
      <c r="AO6" s="712"/>
      <c r="AP6" s="712"/>
      <c r="AQ6" s="712"/>
      <c r="AR6" s="712"/>
      <c r="AS6" s="712"/>
      <c r="AU6" s="922"/>
      <c r="AV6" s="922"/>
      <c r="AW6" s="923"/>
      <c r="AX6" s="712"/>
      <c r="AY6" s="924">
        <v>40</v>
      </c>
      <c r="AZ6" s="929"/>
      <c r="BA6" s="942" t="s">
        <v>743</v>
      </c>
      <c r="BB6" s="957"/>
      <c r="BC6" s="924">
        <v>160</v>
      </c>
      <c r="BD6" s="929"/>
      <c r="BE6" s="923" t="s">
        <v>130</v>
      </c>
      <c r="BF6" s="712"/>
      <c r="BG6" s="987"/>
    </row>
    <row r="7" spans="2:65" s="713" customFormat="1" ht="5.0999999999999996" customHeight="1">
      <c r="B7" s="715"/>
      <c r="C7" s="731"/>
      <c r="D7" s="731"/>
      <c r="E7" s="731"/>
      <c r="F7" s="731"/>
      <c r="G7" s="731"/>
      <c r="H7" s="774"/>
      <c r="I7" s="774"/>
      <c r="J7" s="774"/>
      <c r="K7" s="774"/>
      <c r="L7" s="774"/>
      <c r="M7" s="774"/>
      <c r="N7" s="774"/>
      <c r="O7" s="774"/>
      <c r="P7" s="815"/>
      <c r="Q7" s="815"/>
      <c r="R7" s="815"/>
      <c r="S7" s="815"/>
      <c r="T7" s="815"/>
      <c r="U7" s="815"/>
      <c r="V7" s="815"/>
      <c r="W7" s="815"/>
      <c r="X7" s="815"/>
      <c r="Y7" s="815"/>
      <c r="Z7" s="815"/>
      <c r="AA7" s="815"/>
      <c r="AB7" s="815"/>
      <c r="AC7" s="815"/>
      <c r="AD7" s="815"/>
      <c r="AE7" s="815"/>
      <c r="AF7" s="815"/>
      <c r="AG7" s="815"/>
      <c r="AH7" s="909"/>
      <c r="AI7" s="909"/>
      <c r="AJ7" s="909"/>
      <c r="AK7" s="909"/>
      <c r="AL7" s="909"/>
      <c r="AM7" s="909"/>
      <c r="AN7" s="909"/>
      <c r="AO7" s="909"/>
      <c r="AP7" s="909"/>
      <c r="AQ7" s="909"/>
      <c r="AR7" s="909"/>
      <c r="AS7" s="909"/>
      <c r="AT7" s="909"/>
      <c r="AU7" s="909"/>
      <c r="AV7" s="909"/>
      <c r="AW7" s="909"/>
      <c r="AX7" s="909"/>
      <c r="AY7" s="909"/>
      <c r="AZ7" s="909"/>
      <c r="BA7" s="909"/>
      <c r="BB7" s="909"/>
      <c r="BC7" s="909"/>
      <c r="BD7" s="909"/>
      <c r="BE7" s="909"/>
      <c r="BF7" s="943"/>
      <c r="BG7" s="943"/>
      <c r="BH7" s="815"/>
    </row>
    <row r="8" spans="2:65" s="713" customFormat="1" ht="21" customHeight="1">
      <c r="B8" s="716"/>
      <c r="C8" s="732"/>
      <c r="D8" s="732"/>
      <c r="E8" s="732"/>
      <c r="F8" s="732"/>
      <c r="G8" s="732"/>
      <c r="H8" s="774"/>
      <c r="I8" s="774"/>
      <c r="J8" s="774"/>
      <c r="K8" s="774"/>
      <c r="L8" s="774"/>
      <c r="M8" s="774"/>
      <c r="N8" s="774"/>
      <c r="O8" s="774"/>
      <c r="P8" s="815"/>
      <c r="Q8" s="815"/>
      <c r="R8" s="815"/>
      <c r="S8" s="815"/>
      <c r="T8" s="815"/>
      <c r="U8" s="815"/>
      <c r="V8" s="815"/>
      <c r="W8" s="815"/>
      <c r="X8" s="815"/>
      <c r="Y8" s="815"/>
      <c r="Z8" s="815"/>
      <c r="AA8" s="815"/>
      <c r="AB8" s="815"/>
      <c r="AC8" s="815"/>
      <c r="AD8" s="815"/>
      <c r="AE8" s="815"/>
      <c r="AF8" s="815"/>
      <c r="AG8" s="815"/>
      <c r="AH8" s="910"/>
      <c r="AI8" s="910"/>
      <c r="AJ8" s="910"/>
      <c r="AK8" s="730"/>
      <c r="AL8" s="839"/>
      <c r="AM8" s="895"/>
      <c r="AN8" s="895"/>
      <c r="AO8" s="715"/>
      <c r="AP8" s="775"/>
      <c r="AQ8" s="775"/>
      <c r="AR8" s="775"/>
      <c r="AS8" s="921"/>
      <c r="AT8" s="921"/>
      <c r="AU8" s="909"/>
      <c r="AV8" s="775"/>
      <c r="AW8" s="775"/>
      <c r="AX8" s="732"/>
      <c r="AY8" s="909"/>
      <c r="AZ8" s="909" t="s">
        <v>742</v>
      </c>
      <c r="BA8" s="909"/>
      <c r="BB8" s="909"/>
      <c r="BC8" s="970">
        <f>DAY(EOMONTH(DATE(AD2,AH2,1),0))</f>
        <v>30</v>
      </c>
      <c r="BD8" s="976"/>
      <c r="BE8" s="909" t="s">
        <v>415</v>
      </c>
      <c r="BF8" s="909"/>
      <c r="BG8" s="909"/>
      <c r="BH8" s="815"/>
      <c r="BK8" s="799"/>
      <c r="BL8" s="799"/>
      <c r="BM8" s="799"/>
    </row>
    <row r="9" spans="2:65" s="713" customFormat="1" ht="5.0999999999999996" customHeight="1">
      <c r="B9" s="716"/>
      <c r="C9" s="733"/>
      <c r="D9" s="733"/>
      <c r="E9" s="733"/>
      <c r="F9" s="733"/>
      <c r="G9" s="733"/>
      <c r="H9" s="775"/>
      <c r="I9" s="775"/>
      <c r="J9" s="775"/>
      <c r="K9" s="775"/>
      <c r="L9" s="775"/>
      <c r="M9" s="775"/>
      <c r="N9" s="775"/>
      <c r="O9" s="775"/>
      <c r="P9" s="815"/>
      <c r="Q9" s="815"/>
      <c r="R9" s="815"/>
      <c r="S9" s="815"/>
      <c r="T9" s="815"/>
      <c r="U9" s="815"/>
      <c r="V9" s="815"/>
      <c r="W9" s="815"/>
      <c r="X9" s="815"/>
      <c r="Y9" s="815"/>
      <c r="Z9" s="815"/>
      <c r="AA9" s="815"/>
      <c r="AB9" s="815"/>
      <c r="AC9" s="815"/>
      <c r="AD9" s="815"/>
      <c r="AE9" s="815"/>
      <c r="AF9" s="815"/>
      <c r="AG9" s="815"/>
      <c r="AH9" s="731"/>
      <c r="AI9" s="730"/>
      <c r="AJ9" s="828"/>
      <c r="AK9" s="910"/>
      <c r="AL9" s="730"/>
      <c r="AM9" s="730"/>
      <c r="AN9" s="730"/>
      <c r="AO9" s="730"/>
      <c r="AP9" s="828"/>
      <c r="AQ9" s="909"/>
      <c r="AR9" s="919"/>
      <c r="AS9" s="919"/>
      <c r="AT9" s="919"/>
      <c r="AU9" s="909"/>
      <c r="AV9" s="909"/>
      <c r="AW9" s="909"/>
      <c r="AX9" s="909"/>
      <c r="AY9" s="909"/>
      <c r="AZ9" s="909"/>
      <c r="BA9" s="909"/>
      <c r="BB9" s="909"/>
      <c r="BC9" s="909"/>
      <c r="BD9" s="909"/>
      <c r="BE9" s="909"/>
      <c r="BF9" s="909"/>
      <c r="BG9" s="909"/>
      <c r="BH9" s="815"/>
      <c r="BK9" s="799"/>
      <c r="BL9" s="799"/>
      <c r="BM9" s="799"/>
    </row>
    <row r="10" spans="2:65" s="713" customFormat="1" ht="21" customHeight="1">
      <c r="B10" s="716"/>
      <c r="C10" s="733"/>
      <c r="D10" s="733"/>
      <c r="E10" s="733"/>
      <c r="F10" s="733"/>
      <c r="G10" s="733"/>
      <c r="H10" s="775"/>
      <c r="I10" s="775"/>
      <c r="J10" s="775"/>
      <c r="K10" s="775"/>
      <c r="L10" s="775"/>
      <c r="M10" s="775"/>
      <c r="N10" s="775"/>
      <c r="O10" s="775"/>
      <c r="P10" s="815"/>
      <c r="Q10" s="815"/>
      <c r="R10" s="815"/>
      <c r="S10" s="815"/>
      <c r="T10" s="815"/>
      <c r="U10" s="815"/>
      <c r="V10" s="815"/>
      <c r="W10" s="815"/>
      <c r="X10" s="815"/>
      <c r="Y10" s="815"/>
      <c r="Z10" s="815"/>
      <c r="AA10" s="815"/>
      <c r="AB10" s="815"/>
      <c r="AC10" s="815"/>
      <c r="AD10" s="815"/>
      <c r="AE10" s="815"/>
      <c r="AF10" s="815"/>
      <c r="AG10" s="815"/>
      <c r="AH10" s="731"/>
      <c r="AI10" s="730"/>
      <c r="AJ10" s="828"/>
      <c r="AK10" s="910"/>
      <c r="AL10" s="730"/>
      <c r="AM10" s="730"/>
      <c r="AN10" s="909"/>
      <c r="AO10" s="909"/>
      <c r="AP10" s="828"/>
      <c r="AQ10" s="909" t="s">
        <v>737</v>
      </c>
      <c r="AR10" s="730"/>
      <c r="AS10" s="730"/>
      <c r="AT10" s="828"/>
      <c r="AU10" s="909"/>
      <c r="AV10" s="919"/>
      <c r="AW10" s="919"/>
      <c r="AX10" s="919"/>
      <c r="AY10" s="909"/>
      <c r="AZ10" s="909"/>
      <c r="BA10" s="943" t="s">
        <v>745</v>
      </c>
      <c r="BB10" s="909"/>
      <c r="BC10" s="924">
        <v>9</v>
      </c>
      <c r="BD10" s="929"/>
      <c r="BE10" s="923" t="s">
        <v>474</v>
      </c>
      <c r="BF10" s="909"/>
      <c r="BG10" s="909"/>
      <c r="BH10" s="815"/>
      <c r="BK10" s="799"/>
      <c r="BL10" s="799"/>
      <c r="BM10" s="799"/>
    </row>
    <row r="11" spans="2:65" s="713" customFormat="1" ht="5.0999999999999996" customHeight="1">
      <c r="B11" s="716"/>
      <c r="C11" s="733"/>
      <c r="D11" s="733"/>
      <c r="E11" s="733"/>
      <c r="F11" s="733"/>
      <c r="G11" s="733"/>
      <c r="H11" s="775"/>
      <c r="I11" s="775"/>
      <c r="J11" s="775"/>
      <c r="K11" s="775"/>
      <c r="L11" s="775"/>
      <c r="M11" s="775"/>
      <c r="N11" s="775"/>
      <c r="O11" s="775"/>
      <c r="P11" s="815"/>
      <c r="Q11" s="815"/>
      <c r="R11" s="815"/>
      <c r="S11" s="815"/>
      <c r="T11" s="815"/>
      <c r="U11" s="815"/>
      <c r="V11" s="815"/>
      <c r="W11" s="815"/>
      <c r="X11" s="815"/>
      <c r="Y11" s="815"/>
      <c r="Z11" s="815"/>
      <c r="AA11" s="815"/>
      <c r="AB11" s="815"/>
      <c r="AC11" s="815"/>
      <c r="AD11" s="815"/>
      <c r="AE11" s="815"/>
      <c r="AF11" s="815"/>
      <c r="AG11" s="815"/>
      <c r="AH11" s="731"/>
      <c r="AI11" s="730"/>
      <c r="AJ11" s="828"/>
      <c r="AK11" s="910"/>
      <c r="AL11" s="730"/>
      <c r="AM11" s="730"/>
      <c r="AN11" s="730"/>
      <c r="AO11" s="730"/>
      <c r="AP11" s="828"/>
      <c r="AQ11" s="909"/>
      <c r="AR11" s="919"/>
      <c r="AS11" s="919"/>
      <c r="AT11" s="919"/>
      <c r="AU11" s="909"/>
      <c r="AV11" s="909"/>
      <c r="AW11" s="909"/>
      <c r="AX11" s="909"/>
      <c r="AY11" s="909"/>
      <c r="AZ11" s="909"/>
      <c r="BA11" s="909"/>
      <c r="BB11" s="909"/>
      <c r="BC11" s="909"/>
      <c r="BD11" s="909"/>
      <c r="BE11" s="909"/>
      <c r="BF11" s="909"/>
      <c r="BG11" s="909"/>
      <c r="BH11" s="815"/>
      <c r="BK11" s="799"/>
      <c r="BL11" s="799"/>
      <c r="BM11" s="799"/>
    </row>
    <row r="12" spans="2:65" s="713" customFormat="1" ht="21" customHeight="1">
      <c r="R12" s="774"/>
      <c r="S12" s="774"/>
      <c r="T12" s="839"/>
      <c r="U12" s="856"/>
      <c r="V12" s="856"/>
      <c r="W12" s="715"/>
      <c r="X12" s="879"/>
      <c r="Y12" s="815"/>
      <c r="Z12" s="815"/>
      <c r="AA12" s="731"/>
      <c r="AB12" s="895"/>
      <c r="AC12" s="715"/>
      <c r="AD12" s="731"/>
      <c r="AE12" s="731"/>
      <c r="AF12" s="731"/>
      <c r="AG12" s="907"/>
      <c r="AH12" s="910"/>
      <c r="AI12" s="828" t="s">
        <v>484</v>
      </c>
      <c r="AJ12" s="910"/>
      <c r="AK12" s="828"/>
      <c r="AL12" s="839"/>
      <c r="AM12" s="895"/>
      <c r="AN12" s="909"/>
      <c r="AO12" s="828"/>
      <c r="AP12" s="828"/>
      <c r="AQ12" s="828"/>
      <c r="AR12" s="828"/>
      <c r="AS12" s="715" t="s">
        <v>647</v>
      </c>
      <c r="AT12" s="828"/>
      <c r="AU12" s="828"/>
      <c r="AV12" s="828"/>
      <c r="AW12" s="828"/>
      <c r="AX12" s="828"/>
      <c r="AY12" s="828"/>
      <c r="AZ12" s="828"/>
      <c r="BA12" s="828"/>
      <c r="BB12" s="828"/>
      <c r="BC12" s="731"/>
      <c r="BD12" s="910"/>
      <c r="BE12" s="730"/>
      <c r="BF12" s="730"/>
      <c r="BG12" s="731"/>
      <c r="BH12" s="730"/>
      <c r="BK12" s="799"/>
      <c r="BL12" s="799"/>
      <c r="BM12" s="799"/>
    </row>
    <row r="13" spans="2:65" s="713" customFormat="1" ht="21" customHeight="1">
      <c r="R13" s="828"/>
      <c r="S13" s="730"/>
      <c r="T13" s="730"/>
      <c r="U13" s="730"/>
      <c r="V13" s="730"/>
      <c r="W13" s="815"/>
      <c r="X13" s="815"/>
      <c r="Y13" s="815"/>
      <c r="Z13" s="815"/>
      <c r="AA13" s="828"/>
      <c r="AB13" s="730"/>
      <c r="AC13" s="730"/>
      <c r="AD13" s="828"/>
      <c r="AE13" s="828"/>
      <c r="AF13" s="828"/>
      <c r="AG13" s="907"/>
      <c r="AH13" s="731"/>
      <c r="AI13" s="910"/>
      <c r="AJ13" s="730"/>
      <c r="AK13" s="910"/>
      <c r="AL13" s="730"/>
      <c r="AM13" s="913">
        <v>2</v>
      </c>
      <c r="AN13" s="913"/>
      <c r="AO13" s="909" t="s">
        <v>728</v>
      </c>
      <c r="AP13" s="715"/>
      <c r="AQ13" s="731"/>
      <c r="AR13" s="731"/>
      <c r="AS13" s="715" t="s">
        <v>656</v>
      </c>
      <c r="AT13" s="730"/>
      <c r="AU13" s="730"/>
      <c r="AV13" s="730"/>
      <c r="AW13" s="730"/>
      <c r="AX13" s="730"/>
      <c r="AY13" s="730"/>
      <c r="AZ13" s="730"/>
      <c r="BA13" s="730"/>
      <c r="BB13" s="958">
        <v>0.29166666666666669</v>
      </c>
      <c r="BC13" s="971"/>
      <c r="BD13" s="977"/>
      <c r="BE13" s="732" t="s">
        <v>276</v>
      </c>
      <c r="BF13" s="958">
        <v>0.83333333333333337</v>
      </c>
      <c r="BG13" s="971"/>
      <c r="BH13" s="977"/>
      <c r="BK13" s="799"/>
      <c r="BL13" s="799"/>
      <c r="BM13" s="799"/>
    </row>
    <row r="14" spans="2:65" s="713" customFormat="1" ht="21" customHeight="1">
      <c r="R14" s="829"/>
      <c r="S14" s="829"/>
      <c r="T14" s="829"/>
      <c r="U14" s="829"/>
      <c r="V14" s="829"/>
      <c r="W14" s="829"/>
      <c r="X14" s="815"/>
      <c r="Y14" s="815"/>
      <c r="Z14" s="815"/>
      <c r="AA14" s="732"/>
      <c r="AB14" s="829"/>
      <c r="AC14" s="829"/>
      <c r="AD14" s="732"/>
      <c r="AE14" s="731"/>
      <c r="AF14" s="731"/>
      <c r="AG14" s="908"/>
      <c r="AH14" s="715"/>
      <c r="AI14" s="910"/>
      <c r="AJ14" s="730"/>
      <c r="AK14" s="910"/>
      <c r="AL14" s="730"/>
      <c r="AM14" s="913">
        <v>1</v>
      </c>
      <c r="AN14" s="913"/>
      <c r="AO14" s="914" t="s">
        <v>730</v>
      </c>
      <c r="AP14" s="915"/>
      <c r="AQ14" s="915"/>
      <c r="AR14" s="774"/>
      <c r="AS14" s="715" t="s">
        <v>740</v>
      </c>
      <c r="AT14" s="730"/>
      <c r="AU14" s="730"/>
      <c r="AV14" s="730"/>
      <c r="AW14" s="730"/>
      <c r="AX14" s="730"/>
      <c r="AY14" s="730"/>
      <c r="AZ14" s="730"/>
      <c r="BA14" s="730"/>
      <c r="BB14" s="958">
        <v>0.83333333333333337</v>
      </c>
      <c r="BC14" s="971"/>
      <c r="BD14" s="977"/>
      <c r="BE14" s="732" t="s">
        <v>276</v>
      </c>
      <c r="BF14" s="958">
        <v>0.29166666666666669</v>
      </c>
      <c r="BG14" s="971"/>
      <c r="BH14" s="977"/>
      <c r="BK14" s="799"/>
      <c r="BL14" s="799"/>
      <c r="BM14" s="799"/>
    </row>
    <row r="15" spans="2:65" ht="12" customHeight="1">
      <c r="B15" s="717"/>
      <c r="C15" s="734"/>
      <c r="D15" s="734"/>
      <c r="E15" s="734"/>
      <c r="F15" s="734"/>
      <c r="G15" s="734"/>
      <c r="H15" s="734"/>
      <c r="I15" s="717"/>
      <c r="J15" s="717"/>
      <c r="K15" s="717"/>
      <c r="L15" s="717"/>
      <c r="M15" s="717"/>
      <c r="N15" s="717"/>
      <c r="O15" s="717"/>
      <c r="P15" s="717"/>
      <c r="Q15" s="717"/>
      <c r="R15" s="717"/>
      <c r="S15" s="717"/>
      <c r="T15" s="717"/>
      <c r="U15" s="717"/>
      <c r="V15" s="717"/>
      <c r="W15" s="717"/>
      <c r="X15" s="717"/>
      <c r="Y15" s="717"/>
      <c r="Z15" s="717"/>
      <c r="AA15" s="734"/>
      <c r="AB15" s="717"/>
      <c r="AC15" s="717"/>
      <c r="AD15" s="717"/>
      <c r="AE15" s="717"/>
      <c r="AF15" s="717"/>
      <c r="AG15" s="717"/>
      <c r="AH15" s="717"/>
      <c r="AI15" s="717"/>
      <c r="AJ15" s="717"/>
      <c r="AK15" s="717"/>
      <c r="AL15" s="717"/>
      <c r="AM15" s="717"/>
      <c r="AR15" s="747"/>
      <c r="BI15" s="995"/>
      <c r="BJ15" s="995"/>
      <c r="BK15" s="995"/>
    </row>
    <row r="16" spans="2:65" ht="21.6" customHeight="1">
      <c r="B16" s="718" t="s">
        <v>179</v>
      </c>
      <c r="C16" s="735" t="s">
        <v>707</v>
      </c>
      <c r="D16" s="749"/>
      <c r="E16" s="757"/>
      <c r="F16" s="757"/>
      <c r="G16" s="765"/>
      <c r="H16" s="776" t="s">
        <v>684</v>
      </c>
      <c r="I16" s="785" t="s">
        <v>708</v>
      </c>
      <c r="J16" s="749"/>
      <c r="K16" s="749"/>
      <c r="L16" s="757"/>
      <c r="M16" s="785" t="s">
        <v>133</v>
      </c>
      <c r="N16" s="749"/>
      <c r="O16" s="757"/>
      <c r="P16" s="785" t="s">
        <v>712</v>
      </c>
      <c r="Q16" s="749"/>
      <c r="R16" s="749"/>
      <c r="S16" s="749"/>
      <c r="T16" s="840"/>
      <c r="U16" s="857"/>
      <c r="V16" s="869"/>
      <c r="W16" s="869"/>
      <c r="X16" s="869"/>
      <c r="Y16" s="869"/>
      <c r="Z16" s="869"/>
      <c r="AA16" s="869"/>
      <c r="AB16" s="869"/>
      <c r="AC16" s="869"/>
      <c r="AD16" s="869"/>
      <c r="AE16" s="869"/>
      <c r="AF16" s="869"/>
      <c r="AG16" s="869"/>
      <c r="AH16" s="869"/>
      <c r="AI16" s="911" t="s">
        <v>724</v>
      </c>
      <c r="AJ16" s="869"/>
      <c r="AK16" s="869"/>
      <c r="AL16" s="869"/>
      <c r="AM16" s="869"/>
      <c r="AN16" s="869" t="s">
        <v>186</v>
      </c>
      <c r="AO16" s="869"/>
      <c r="AP16" s="916"/>
      <c r="AQ16" s="917"/>
      <c r="AR16" s="869" t="s">
        <v>283</v>
      </c>
      <c r="AS16" s="869"/>
      <c r="AT16" s="869"/>
      <c r="AU16" s="869"/>
      <c r="AV16" s="869"/>
      <c r="AW16" s="869"/>
      <c r="AX16" s="869"/>
      <c r="AY16" s="925"/>
      <c r="AZ16" s="930" t="str">
        <f>IF(BC3="計画","(12)1～4週目の勤務時間数合計","(12)1か月の勤務時間数　合計")</f>
        <v>(12)1か月の勤務時間数　合計</v>
      </c>
      <c r="BA16" s="944"/>
      <c r="BB16" s="959" t="s">
        <v>651</v>
      </c>
      <c r="BC16" s="944"/>
      <c r="BD16" s="735" t="s">
        <v>150</v>
      </c>
      <c r="BE16" s="749"/>
      <c r="BF16" s="749"/>
      <c r="BG16" s="749"/>
      <c r="BH16" s="840"/>
    </row>
    <row r="17" spans="2:60" ht="20.25" customHeight="1">
      <c r="B17" s="719"/>
      <c r="C17" s="736"/>
      <c r="D17" s="750"/>
      <c r="E17" s="758"/>
      <c r="F17" s="758"/>
      <c r="G17" s="766"/>
      <c r="H17" s="777"/>
      <c r="I17" s="786"/>
      <c r="J17" s="750"/>
      <c r="K17" s="750"/>
      <c r="L17" s="758"/>
      <c r="M17" s="786"/>
      <c r="N17" s="750"/>
      <c r="O17" s="758"/>
      <c r="P17" s="786"/>
      <c r="Q17" s="750"/>
      <c r="R17" s="750"/>
      <c r="S17" s="750"/>
      <c r="T17" s="841"/>
      <c r="U17" s="858" t="s">
        <v>717</v>
      </c>
      <c r="V17" s="858"/>
      <c r="W17" s="858"/>
      <c r="X17" s="858"/>
      <c r="Y17" s="858"/>
      <c r="Z17" s="858"/>
      <c r="AA17" s="883"/>
      <c r="AB17" s="896" t="s">
        <v>720</v>
      </c>
      <c r="AC17" s="858"/>
      <c r="AD17" s="858"/>
      <c r="AE17" s="858"/>
      <c r="AF17" s="858"/>
      <c r="AG17" s="858"/>
      <c r="AH17" s="883"/>
      <c r="AI17" s="896" t="s">
        <v>726</v>
      </c>
      <c r="AJ17" s="858"/>
      <c r="AK17" s="858"/>
      <c r="AL17" s="858"/>
      <c r="AM17" s="858"/>
      <c r="AN17" s="858"/>
      <c r="AO17" s="883"/>
      <c r="AP17" s="896" t="s">
        <v>731</v>
      </c>
      <c r="AQ17" s="858"/>
      <c r="AR17" s="858"/>
      <c r="AS17" s="858"/>
      <c r="AT17" s="858"/>
      <c r="AU17" s="858"/>
      <c r="AV17" s="883"/>
      <c r="AW17" s="896" t="s">
        <v>608</v>
      </c>
      <c r="AX17" s="858"/>
      <c r="AY17" s="858"/>
      <c r="AZ17" s="931"/>
      <c r="BA17" s="945"/>
      <c r="BB17" s="960"/>
      <c r="BC17" s="945"/>
      <c r="BD17" s="736"/>
      <c r="BE17" s="750"/>
      <c r="BF17" s="750"/>
      <c r="BG17" s="750"/>
      <c r="BH17" s="841"/>
    </row>
    <row r="18" spans="2:60" ht="20.25" customHeight="1">
      <c r="B18" s="719"/>
      <c r="C18" s="736"/>
      <c r="D18" s="750"/>
      <c r="E18" s="758"/>
      <c r="F18" s="758"/>
      <c r="G18" s="766"/>
      <c r="H18" s="777"/>
      <c r="I18" s="786"/>
      <c r="J18" s="750"/>
      <c r="K18" s="750"/>
      <c r="L18" s="758"/>
      <c r="M18" s="786"/>
      <c r="N18" s="750"/>
      <c r="O18" s="758"/>
      <c r="P18" s="786"/>
      <c r="Q18" s="750"/>
      <c r="R18" s="750"/>
      <c r="S18" s="750"/>
      <c r="T18" s="841"/>
      <c r="U18" s="859">
        <v>1</v>
      </c>
      <c r="V18" s="870">
        <v>2</v>
      </c>
      <c r="W18" s="870">
        <v>3</v>
      </c>
      <c r="X18" s="870">
        <v>4</v>
      </c>
      <c r="Y18" s="870">
        <v>5</v>
      </c>
      <c r="Z18" s="870">
        <v>6</v>
      </c>
      <c r="AA18" s="884">
        <v>7</v>
      </c>
      <c r="AB18" s="897">
        <v>8</v>
      </c>
      <c r="AC18" s="870">
        <v>9</v>
      </c>
      <c r="AD18" s="870">
        <v>10</v>
      </c>
      <c r="AE18" s="870">
        <v>11</v>
      </c>
      <c r="AF18" s="870">
        <v>12</v>
      </c>
      <c r="AG18" s="870">
        <v>13</v>
      </c>
      <c r="AH18" s="884">
        <v>14</v>
      </c>
      <c r="AI18" s="859">
        <v>15</v>
      </c>
      <c r="AJ18" s="870">
        <v>16</v>
      </c>
      <c r="AK18" s="870">
        <v>17</v>
      </c>
      <c r="AL18" s="870">
        <v>18</v>
      </c>
      <c r="AM18" s="870">
        <v>19</v>
      </c>
      <c r="AN18" s="870">
        <v>20</v>
      </c>
      <c r="AO18" s="884">
        <v>21</v>
      </c>
      <c r="AP18" s="897">
        <v>22</v>
      </c>
      <c r="AQ18" s="870">
        <v>23</v>
      </c>
      <c r="AR18" s="870">
        <v>24</v>
      </c>
      <c r="AS18" s="870">
        <v>25</v>
      </c>
      <c r="AT18" s="870">
        <v>26</v>
      </c>
      <c r="AU18" s="870">
        <v>27</v>
      </c>
      <c r="AV18" s="884">
        <v>28</v>
      </c>
      <c r="AW18" s="897" t="str">
        <f>IF($BC$3="暦月",IF(DAY(DATE($AD$2,$AH$2,29))=29,29,""),"")</f>
        <v/>
      </c>
      <c r="AX18" s="870" t="str">
        <f>IF($BC$3="暦月",IF(DAY(DATE($AD$2,$AH$2,30))=30,30,""),"")</f>
        <v/>
      </c>
      <c r="AY18" s="884" t="str">
        <f>IF($BC$3="暦月",IF(DAY(DATE($AD$2,$AH$2,31))=31,31,""),"")</f>
        <v/>
      </c>
      <c r="AZ18" s="931"/>
      <c r="BA18" s="945"/>
      <c r="BB18" s="960"/>
      <c r="BC18" s="945"/>
      <c r="BD18" s="736"/>
      <c r="BE18" s="750"/>
      <c r="BF18" s="750"/>
      <c r="BG18" s="750"/>
      <c r="BH18" s="841"/>
    </row>
    <row r="19" spans="2:60" ht="20.25" hidden="1" customHeight="1">
      <c r="B19" s="719"/>
      <c r="C19" s="736"/>
      <c r="D19" s="750"/>
      <c r="E19" s="758"/>
      <c r="F19" s="758"/>
      <c r="G19" s="766"/>
      <c r="H19" s="777"/>
      <c r="I19" s="786"/>
      <c r="J19" s="750"/>
      <c r="K19" s="750"/>
      <c r="L19" s="758"/>
      <c r="M19" s="786"/>
      <c r="N19" s="750"/>
      <c r="O19" s="758"/>
      <c r="P19" s="786"/>
      <c r="Q19" s="750"/>
      <c r="R19" s="750"/>
      <c r="S19" s="750"/>
      <c r="T19" s="841"/>
      <c r="U19" s="859">
        <f>WEEKDAY(DATE($AD$2,$AH$2,1))</f>
        <v>5</v>
      </c>
      <c r="V19" s="870">
        <f>WEEKDAY(DATE($AD$2,$AH$2,2))</f>
        <v>6</v>
      </c>
      <c r="W19" s="870">
        <f>WEEKDAY(DATE($AD$2,$AH$2,3))</f>
        <v>7</v>
      </c>
      <c r="X19" s="870">
        <f>WEEKDAY(DATE($AD$2,$AH$2,4))</f>
        <v>1</v>
      </c>
      <c r="Y19" s="870">
        <f>WEEKDAY(DATE($AD$2,$AH$2,5))</f>
        <v>2</v>
      </c>
      <c r="Z19" s="870">
        <f>WEEKDAY(DATE($AD$2,$AH$2,6))</f>
        <v>3</v>
      </c>
      <c r="AA19" s="884">
        <f>WEEKDAY(DATE($AD$2,$AH$2,7))</f>
        <v>4</v>
      </c>
      <c r="AB19" s="897">
        <f>WEEKDAY(DATE($AD$2,$AH$2,8))</f>
        <v>5</v>
      </c>
      <c r="AC19" s="870">
        <f>WEEKDAY(DATE($AD$2,$AH$2,9))</f>
        <v>6</v>
      </c>
      <c r="AD19" s="870">
        <f>WEEKDAY(DATE($AD$2,$AH$2,10))</f>
        <v>7</v>
      </c>
      <c r="AE19" s="870">
        <f>WEEKDAY(DATE($AD$2,$AH$2,11))</f>
        <v>1</v>
      </c>
      <c r="AF19" s="870">
        <f>WEEKDAY(DATE($AD$2,$AH$2,12))</f>
        <v>2</v>
      </c>
      <c r="AG19" s="870">
        <f>WEEKDAY(DATE($AD$2,$AH$2,13))</f>
        <v>3</v>
      </c>
      <c r="AH19" s="884">
        <f>WEEKDAY(DATE($AD$2,$AH$2,14))</f>
        <v>4</v>
      </c>
      <c r="AI19" s="897">
        <f>WEEKDAY(DATE($AD$2,$AH$2,15))</f>
        <v>5</v>
      </c>
      <c r="AJ19" s="870">
        <f>WEEKDAY(DATE($AD$2,$AH$2,16))</f>
        <v>6</v>
      </c>
      <c r="AK19" s="870">
        <f>WEEKDAY(DATE($AD$2,$AH$2,17))</f>
        <v>7</v>
      </c>
      <c r="AL19" s="870">
        <f>WEEKDAY(DATE($AD$2,$AH$2,18))</f>
        <v>1</v>
      </c>
      <c r="AM19" s="870">
        <f>WEEKDAY(DATE($AD$2,$AH$2,19))</f>
        <v>2</v>
      </c>
      <c r="AN19" s="870">
        <f>WEEKDAY(DATE($AD$2,$AH$2,20))</f>
        <v>3</v>
      </c>
      <c r="AO19" s="884">
        <f>WEEKDAY(DATE($AD$2,$AH$2,21))</f>
        <v>4</v>
      </c>
      <c r="AP19" s="897">
        <f>WEEKDAY(DATE($AD$2,$AH$2,22))</f>
        <v>5</v>
      </c>
      <c r="AQ19" s="870">
        <f>WEEKDAY(DATE($AD$2,$AH$2,23))</f>
        <v>6</v>
      </c>
      <c r="AR19" s="870">
        <f>WEEKDAY(DATE($AD$2,$AH$2,24))</f>
        <v>7</v>
      </c>
      <c r="AS19" s="870">
        <f>WEEKDAY(DATE($AD$2,$AH$2,25))</f>
        <v>1</v>
      </c>
      <c r="AT19" s="870">
        <f>WEEKDAY(DATE($AD$2,$AH$2,26))</f>
        <v>2</v>
      </c>
      <c r="AU19" s="870">
        <f>WEEKDAY(DATE($AD$2,$AH$2,27))</f>
        <v>3</v>
      </c>
      <c r="AV19" s="884">
        <f>WEEKDAY(DATE($AD$2,$AH$2,28))</f>
        <v>4</v>
      </c>
      <c r="AW19" s="897">
        <f>IF(AW18=29,WEEKDAY(DATE($AD$2,$AH$2,29)),0)</f>
        <v>0</v>
      </c>
      <c r="AX19" s="870">
        <f>IF(AX18=30,WEEKDAY(DATE($AD$2,$AH$2,30)),0)</f>
        <v>0</v>
      </c>
      <c r="AY19" s="884">
        <f>IF(AY18=31,WEEKDAY(DATE($AD$2,$AH$2,31)),0)</f>
        <v>0</v>
      </c>
      <c r="AZ19" s="931"/>
      <c r="BA19" s="945"/>
      <c r="BB19" s="960"/>
      <c r="BC19" s="945"/>
      <c r="BD19" s="736"/>
      <c r="BE19" s="750"/>
      <c r="BF19" s="750"/>
      <c r="BG19" s="750"/>
      <c r="BH19" s="841"/>
    </row>
    <row r="20" spans="2:60" ht="20.25" customHeight="1">
      <c r="B20" s="720"/>
      <c r="C20" s="737"/>
      <c r="D20" s="751"/>
      <c r="E20" s="759"/>
      <c r="F20" s="759"/>
      <c r="G20" s="767"/>
      <c r="H20" s="778"/>
      <c r="I20" s="787"/>
      <c r="J20" s="751"/>
      <c r="K20" s="751"/>
      <c r="L20" s="759"/>
      <c r="M20" s="787"/>
      <c r="N20" s="751"/>
      <c r="O20" s="759"/>
      <c r="P20" s="787"/>
      <c r="Q20" s="751"/>
      <c r="R20" s="751"/>
      <c r="S20" s="751"/>
      <c r="T20" s="842"/>
      <c r="U20" s="860" t="str">
        <f t="shared" ref="U20:AV20" si="0">IF(U19=1,"日",IF(U19=2,"月",IF(U19=3,"火",IF(U19=4,"水",IF(U19=5,"木",IF(U19=6,"金","土"))))))</f>
        <v>木</v>
      </c>
      <c r="V20" s="871" t="str">
        <f t="shared" si="0"/>
        <v>金</v>
      </c>
      <c r="W20" s="871" t="str">
        <f t="shared" si="0"/>
        <v>土</v>
      </c>
      <c r="X20" s="871" t="str">
        <f t="shared" si="0"/>
        <v>日</v>
      </c>
      <c r="Y20" s="871" t="str">
        <f t="shared" si="0"/>
        <v>月</v>
      </c>
      <c r="Z20" s="871" t="str">
        <f t="shared" si="0"/>
        <v>火</v>
      </c>
      <c r="AA20" s="885" t="str">
        <f t="shared" si="0"/>
        <v>水</v>
      </c>
      <c r="AB20" s="898" t="str">
        <f t="shared" si="0"/>
        <v>木</v>
      </c>
      <c r="AC20" s="871" t="str">
        <f t="shared" si="0"/>
        <v>金</v>
      </c>
      <c r="AD20" s="871" t="str">
        <f t="shared" si="0"/>
        <v>土</v>
      </c>
      <c r="AE20" s="871" t="str">
        <f t="shared" si="0"/>
        <v>日</v>
      </c>
      <c r="AF20" s="871" t="str">
        <f t="shared" si="0"/>
        <v>月</v>
      </c>
      <c r="AG20" s="871" t="str">
        <f t="shared" si="0"/>
        <v>火</v>
      </c>
      <c r="AH20" s="885" t="str">
        <f t="shared" si="0"/>
        <v>水</v>
      </c>
      <c r="AI20" s="898" t="str">
        <f t="shared" si="0"/>
        <v>木</v>
      </c>
      <c r="AJ20" s="871" t="str">
        <f t="shared" si="0"/>
        <v>金</v>
      </c>
      <c r="AK20" s="871" t="str">
        <f t="shared" si="0"/>
        <v>土</v>
      </c>
      <c r="AL20" s="871" t="str">
        <f t="shared" si="0"/>
        <v>日</v>
      </c>
      <c r="AM20" s="871" t="str">
        <f t="shared" si="0"/>
        <v>月</v>
      </c>
      <c r="AN20" s="871" t="str">
        <f t="shared" si="0"/>
        <v>火</v>
      </c>
      <c r="AO20" s="885" t="str">
        <f t="shared" si="0"/>
        <v>水</v>
      </c>
      <c r="AP20" s="898" t="str">
        <f t="shared" si="0"/>
        <v>木</v>
      </c>
      <c r="AQ20" s="871" t="str">
        <f t="shared" si="0"/>
        <v>金</v>
      </c>
      <c r="AR20" s="871" t="str">
        <f t="shared" si="0"/>
        <v>土</v>
      </c>
      <c r="AS20" s="871" t="str">
        <f t="shared" si="0"/>
        <v>日</v>
      </c>
      <c r="AT20" s="871" t="str">
        <f t="shared" si="0"/>
        <v>月</v>
      </c>
      <c r="AU20" s="871" t="str">
        <f t="shared" si="0"/>
        <v>火</v>
      </c>
      <c r="AV20" s="885" t="str">
        <f t="shared" si="0"/>
        <v>水</v>
      </c>
      <c r="AW20" s="871" t="str">
        <f>IF(AW19=1,"日",IF(AW19=2,"月",IF(AW19=3,"火",IF(AW19=4,"水",IF(AW19=5,"木",IF(AW19=6,"金",IF(AW19=0,"","土")))))))</f>
        <v/>
      </c>
      <c r="AX20" s="871" t="str">
        <f>IF(AX19=1,"日",IF(AX19=2,"月",IF(AX19=3,"火",IF(AX19=4,"水",IF(AX19=5,"木",IF(AX19=6,"金",IF(AX19=0,"","土")))))))</f>
        <v/>
      </c>
      <c r="AY20" s="871" t="str">
        <f>IF(AY19=1,"日",IF(AY19=2,"月",IF(AY19=3,"火",IF(AY19=4,"水",IF(AY19=5,"木",IF(AY19=6,"金",IF(AY19=0,"","土")))))))</f>
        <v/>
      </c>
      <c r="AZ20" s="932"/>
      <c r="BA20" s="946"/>
      <c r="BB20" s="961"/>
      <c r="BC20" s="946"/>
      <c r="BD20" s="737"/>
      <c r="BE20" s="751"/>
      <c r="BF20" s="751"/>
      <c r="BG20" s="751"/>
      <c r="BH20" s="842"/>
    </row>
    <row r="21" spans="2:60" ht="20.25" customHeight="1">
      <c r="B21" s="721"/>
      <c r="C21" s="738" t="s">
        <v>358</v>
      </c>
      <c r="D21" s="752"/>
      <c r="E21" s="760"/>
      <c r="F21" s="760"/>
      <c r="G21" s="768"/>
      <c r="H21" s="779" t="s">
        <v>432</v>
      </c>
      <c r="I21" s="788" t="s">
        <v>75</v>
      </c>
      <c r="J21" s="794"/>
      <c r="K21" s="794"/>
      <c r="L21" s="768"/>
      <c r="M21" s="800" t="s">
        <v>348</v>
      </c>
      <c r="N21" s="805"/>
      <c r="O21" s="810"/>
      <c r="P21" s="816" t="s">
        <v>715</v>
      </c>
      <c r="Q21" s="822"/>
      <c r="R21" s="822"/>
      <c r="S21" s="830"/>
      <c r="T21" s="843"/>
      <c r="U21" s="861" t="s">
        <v>394</v>
      </c>
      <c r="V21" s="861" t="s">
        <v>394</v>
      </c>
      <c r="W21" s="861" t="s">
        <v>394</v>
      </c>
      <c r="X21" s="861"/>
      <c r="Y21" s="861" t="s">
        <v>394</v>
      </c>
      <c r="Z21" s="861" t="s">
        <v>394</v>
      </c>
      <c r="AA21" s="886"/>
      <c r="AB21" s="899" t="s">
        <v>394</v>
      </c>
      <c r="AC21" s="861"/>
      <c r="AD21" s="861" t="s">
        <v>394</v>
      </c>
      <c r="AE21" s="861" t="s">
        <v>394</v>
      </c>
      <c r="AF21" s="861" t="s">
        <v>394</v>
      </c>
      <c r="AG21" s="861"/>
      <c r="AH21" s="886" t="s">
        <v>394</v>
      </c>
      <c r="AI21" s="899"/>
      <c r="AJ21" s="861" t="s">
        <v>394</v>
      </c>
      <c r="AK21" s="861" t="s">
        <v>394</v>
      </c>
      <c r="AL21" s="861" t="s">
        <v>394</v>
      </c>
      <c r="AM21" s="861" t="s">
        <v>394</v>
      </c>
      <c r="AN21" s="861" t="s">
        <v>394</v>
      </c>
      <c r="AO21" s="886"/>
      <c r="AP21" s="899"/>
      <c r="AQ21" s="861" t="s">
        <v>394</v>
      </c>
      <c r="AR21" s="861" t="s">
        <v>394</v>
      </c>
      <c r="AS21" s="861" t="s">
        <v>394</v>
      </c>
      <c r="AT21" s="861" t="s">
        <v>394</v>
      </c>
      <c r="AU21" s="861" t="s">
        <v>394</v>
      </c>
      <c r="AV21" s="886"/>
      <c r="AW21" s="899"/>
      <c r="AX21" s="861"/>
      <c r="AY21" s="861"/>
      <c r="AZ21" s="933"/>
      <c r="BA21" s="947"/>
      <c r="BB21" s="962"/>
      <c r="BC21" s="947"/>
      <c r="BD21" s="978"/>
      <c r="BE21" s="982"/>
      <c r="BF21" s="982"/>
      <c r="BG21" s="982"/>
      <c r="BH21" s="988"/>
    </row>
    <row r="22" spans="2:60" ht="20.25" customHeight="1">
      <c r="B22" s="722">
        <v>1</v>
      </c>
      <c r="C22" s="739"/>
      <c r="D22" s="753"/>
      <c r="E22" s="761"/>
      <c r="F22" s="761" t="str">
        <f>C21</f>
        <v>管理者</v>
      </c>
      <c r="G22" s="769"/>
      <c r="H22" s="780"/>
      <c r="I22" s="789"/>
      <c r="J22" s="795"/>
      <c r="K22" s="795"/>
      <c r="L22" s="769"/>
      <c r="M22" s="801"/>
      <c r="N22" s="806"/>
      <c r="O22" s="811"/>
      <c r="P22" s="817" t="s">
        <v>716</v>
      </c>
      <c r="Q22" s="823"/>
      <c r="R22" s="823"/>
      <c r="S22" s="831"/>
      <c r="T22" s="844"/>
      <c r="U22" s="862">
        <f>IF(U21="","",VLOOKUP(U21,'【記載例】シフト記号表　参考様式10'!$D$6:$X$47,21,FALSE))</f>
        <v>8</v>
      </c>
      <c r="V22" s="872">
        <f>IF(V21="","",VLOOKUP(V21,'【記載例】シフト記号表　参考様式10'!$D$6:$X$47,21,FALSE))</f>
        <v>8</v>
      </c>
      <c r="W22" s="872">
        <f>IF(W21="","",VLOOKUP(W21,'【記載例】シフト記号表　参考様式10'!$D$6:$X$47,21,FALSE))</f>
        <v>8</v>
      </c>
      <c r="X22" s="872" t="str">
        <f>IF(X21="","",VLOOKUP(X21,'【記載例】シフト記号表　参考様式10'!$D$6:$X$47,21,FALSE))</f>
        <v/>
      </c>
      <c r="Y22" s="872">
        <f>IF(Y21="","",VLOOKUP(Y21,'【記載例】シフト記号表　参考様式10'!$D$6:$X$47,21,FALSE))</f>
        <v>8</v>
      </c>
      <c r="Z22" s="872">
        <f>IF(Z21="","",VLOOKUP(Z21,'【記載例】シフト記号表　参考様式10'!$D$6:$X$47,21,FALSE))</f>
        <v>8</v>
      </c>
      <c r="AA22" s="887" t="str">
        <f>IF(AA21="","",VLOOKUP(AA21,'【記載例】シフト記号表　参考様式10'!$D$6:$X$47,21,FALSE))</f>
        <v/>
      </c>
      <c r="AB22" s="862">
        <f>IF(AB21="","",VLOOKUP(AB21,'【記載例】シフト記号表　参考様式10'!$D$6:$X$47,21,FALSE))</f>
        <v>8</v>
      </c>
      <c r="AC22" s="872" t="str">
        <f>IF(AC21="","",VLOOKUP(AC21,'【記載例】シフト記号表　参考様式10'!$D$6:$X$47,21,FALSE))</f>
        <v/>
      </c>
      <c r="AD22" s="872">
        <f>IF(AD21="","",VLOOKUP(AD21,'【記載例】シフト記号表　参考様式10'!$D$6:$X$47,21,FALSE))</f>
        <v>8</v>
      </c>
      <c r="AE22" s="872">
        <f>IF(AE21="","",VLOOKUP(AE21,'【記載例】シフト記号表　参考様式10'!$D$6:$X$47,21,FALSE))</f>
        <v>8</v>
      </c>
      <c r="AF22" s="872">
        <f>IF(AF21="","",VLOOKUP(AF21,'【記載例】シフト記号表　参考様式10'!$D$6:$X$47,21,FALSE))</f>
        <v>8</v>
      </c>
      <c r="AG22" s="872" t="str">
        <f>IF(AG21="","",VLOOKUP(AG21,'【記載例】シフト記号表　参考様式10'!$D$6:$X$47,21,FALSE))</f>
        <v/>
      </c>
      <c r="AH22" s="887">
        <f>IF(AH21="","",VLOOKUP(AH21,'【記載例】シフト記号表　参考様式10'!$D$6:$X$47,21,FALSE))</f>
        <v>8</v>
      </c>
      <c r="AI22" s="862" t="str">
        <f>IF(AI21="","",VLOOKUP(AI21,'【記載例】シフト記号表　参考様式10'!$D$6:$X$47,21,FALSE))</f>
        <v/>
      </c>
      <c r="AJ22" s="872">
        <f>IF(AJ21="","",VLOOKUP(AJ21,'【記載例】シフト記号表　参考様式10'!$D$6:$X$47,21,FALSE))</f>
        <v>8</v>
      </c>
      <c r="AK22" s="872">
        <f>IF(AK21="","",VLOOKUP(AK21,'【記載例】シフト記号表　参考様式10'!$D$6:$X$47,21,FALSE))</f>
        <v>8</v>
      </c>
      <c r="AL22" s="872">
        <f>IF(AL21="","",VLOOKUP(AL21,'【記載例】シフト記号表　参考様式10'!$D$6:$X$47,21,FALSE))</f>
        <v>8</v>
      </c>
      <c r="AM22" s="872">
        <f>IF(AM21="","",VLOOKUP(AM21,'【記載例】シフト記号表　参考様式10'!$D$6:$X$47,21,FALSE))</f>
        <v>8</v>
      </c>
      <c r="AN22" s="872">
        <f>IF(AN21="","",VLOOKUP(AN21,'【記載例】シフト記号表　参考様式10'!$D$6:$X$47,21,FALSE))</f>
        <v>8</v>
      </c>
      <c r="AO22" s="887" t="str">
        <f>IF(AO21="","",VLOOKUP(AO21,'【記載例】シフト記号表　参考様式10'!$D$6:$X$47,21,FALSE))</f>
        <v/>
      </c>
      <c r="AP22" s="862" t="str">
        <f>IF(AP21="","",VLOOKUP(AP21,'【記載例】シフト記号表　参考様式10'!$D$6:$X$47,21,FALSE))</f>
        <v/>
      </c>
      <c r="AQ22" s="872">
        <f>IF(AQ21="","",VLOOKUP(AQ21,'【記載例】シフト記号表　参考様式10'!$D$6:$X$47,21,FALSE))</f>
        <v>8</v>
      </c>
      <c r="AR22" s="872">
        <f>IF(AR21="","",VLOOKUP(AR21,'【記載例】シフト記号表　参考様式10'!$D$6:$X$47,21,FALSE))</f>
        <v>8</v>
      </c>
      <c r="AS22" s="872">
        <f>IF(AS21="","",VLOOKUP(AS21,'【記載例】シフト記号表　参考様式10'!$D$6:$X$47,21,FALSE))</f>
        <v>8</v>
      </c>
      <c r="AT22" s="872">
        <f>IF(AT21="","",VLOOKUP(AT21,'【記載例】シフト記号表　参考様式10'!$D$6:$X$47,21,FALSE))</f>
        <v>8</v>
      </c>
      <c r="AU22" s="872">
        <f>IF(AU21="","",VLOOKUP(AU21,'【記載例】シフト記号表　参考様式10'!$D$6:$X$47,21,FALSE))</f>
        <v>8</v>
      </c>
      <c r="AV22" s="887" t="str">
        <f>IF(AV21="","",VLOOKUP(AV21,'【記載例】シフト記号表　参考様式10'!$D$6:$X$47,21,FALSE))</f>
        <v/>
      </c>
      <c r="AW22" s="862" t="str">
        <f>IF(AW21="","",VLOOKUP(AW21,'【記載例】シフト記号表　参考様式10'!$D$6:$X$47,21,FALSE))</f>
        <v/>
      </c>
      <c r="AX22" s="872" t="str">
        <f>IF(AX21="","",VLOOKUP(AX21,'【記載例】シフト記号表　参考様式10'!$D$6:$X$47,21,FALSE))</f>
        <v/>
      </c>
      <c r="AY22" s="872" t="str">
        <f>IF(AY21="","",VLOOKUP(AY21,'【記載例】シフト記号表　参考様式10'!$D$6:$X$47,21,FALSE))</f>
        <v/>
      </c>
      <c r="AZ22" s="934">
        <f>IF($BC$3="４週",SUM(U22:AV22),IF($BC$3="暦月",SUM(U22:AY22),""))</f>
        <v>160</v>
      </c>
      <c r="BA22" s="948"/>
      <c r="BB22" s="963">
        <f>IF($BC$3="４週",AZ22/4,IF($BC$3="暦月",(AZ22/($BC$8/7)),""))</f>
        <v>40</v>
      </c>
      <c r="BC22" s="948"/>
      <c r="BD22" s="979"/>
      <c r="BE22" s="983"/>
      <c r="BF22" s="983"/>
      <c r="BG22" s="983"/>
      <c r="BH22" s="989"/>
    </row>
    <row r="23" spans="2:60" ht="20.25" customHeight="1">
      <c r="B23" s="723"/>
      <c r="C23" s="740"/>
      <c r="D23" s="754"/>
      <c r="E23" s="762"/>
      <c r="F23" s="762"/>
      <c r="G23" s="770" t="str">
        <f>C21</f>
        <v>管理者</v>
      </c>
      <c r="H23" s="781"/>
      <c r="I23" s="790"/>
      <c r="J23" s="796"/>
      <c r="K23" s="796"/>
      <c r="L23" s="770"/>
      <c r="M23" s="802"/>
      <c r="N23" s="807"/>
      <c r="O23" s="812"/>
      <c r="P23" s="818" t="s">
        <v>40</v>
      </c>
      <c r="Q23" s="544"/>
      <c r="R23" s="544"/>
      <c r="S23" s="832"/>
      <c r="T23" s="845"/>
      <c r="U23" s="863" t="str">
        <f>IF(U21="","",VLOOKUP(U21,'【記載例】シフト記号表　参考様式10'!$D$6:$Z$47,23,FALSE))</f>
        <v>-</v>
      </c>
      <c r="V23" s="873" t="str">
        <f>IF(V21="","",VLOOKUP(V21,'【記載例】シフト記号表　参考様式10'!$D$6:$Z$47,23,FALSE))</f>
        <v>-</v>
      </c>
      <c r="W23" s="873" t="str">
        <f>IF(W21="","",VLOOKUP(W21,'【記載例】シフト記号表　参考様式10'!$D$6:$Z$47,23,FALSE))</f>
        <v>-</v>
      </c>
      <c r="X23" s="873" t="str">
        <f>IF(X21="","",VLOOKUP(X21,'【記載例】シフト記号表　参考様式10'!$D$6:$Z$47,23,FALSE))</f>
        <v/>
      </c>
      <c r="Y23" s="873" t="str">
        <f>IF(Y21="","",VLOOKUP(Y21,'【記載例】シフト記号表　参考様式10'!$D$6:$Z$47,23,FALSE))</f>
        <v>-</v>
      </c>
      <c r="Z23" s="873" t="str">
        <f>IF(Z21="","",VLOOKUP(Z21,'【記載例】シフト記号表　参考様式10'!$D$6:$Z$47,23,FALSE))</f>
        <v>-</v>
      </c>
      <c r="AA23" s="888" t="str">
        <f>IF(AA21="","",VLOOKUP(AA21,'【記載例】シフト記号表　参考様式10'!$D$6:$Z$47,23,FALSE))</f>
        <v/>
      </c>
      <c r="AB23" s="863" t="str">
        <f>IF(AB21="","",VLOOKUP(AB21,'【記載例】シフト記号表　参考様式10'!$D$6:$Z$47,23,FALSE))</f>
        <v>-</v>
      </c>
      <c r="AC23" s="873" t="str">
        <f>IF(AC21="","",VLOOKUP(AC21,'【記載例】シフト記号表　参考様式10'!$D$6:$Z$47,23,FALSE))</f>
        <v/>
      </c>
      <c r="AD23" s="873" t="str">
        <f>IF(AD21="","",VLOOKUP(AD21,'【記載例】シフト記号表　参考様式10'!$D$6:$Z$47,23,FALSE))</f>
        <v>-</v>
      </c>
      <c r="AE23" s="873" t="str">
        <f>IF(AE21="","",VLOOKUP(AE21,'【記載例】シフト記号表　参考様式10'!$D$6:$Z$47,23,FALSE))</f>
        <v>-</v>
      </c>
      <c r="AF23" s="873" t="str">
        <f>IF(AF21="","",VLOOKUP(AF21,'【記載例】シフト記号表　参考様式10'!$D$6:$Z$47,23,FALSE))</f>
        <v>-</v>
      </c>
      <c r="AG23" s="873" t="str">
        <f>IF(AG21="","",VLOOKUP(AG21,'【記載例】シフト記号表　参考様式10'!$D$6:$Z$47,23,FALSE))</f>
        <v/>
      </c>
      <c r="AH23" s="888" t="str">
        <f>IF(AH21="","",VLOOKUP(AH21,'【記載例】シフト記号表　参考様式10'!$D$6:$Z$47,23,FALSE))</f>
        <v>-</v>
      </c>
      <c r="AI23" s="863" t="str">
        <f>IF(AI21="","",VLOOKUP(AI21,'【記載例】シフト記号表　参考様式10'!$D$6:$Z$47,23,FALSE))</f>
        <v/>
      </c>
      <c r="AJ23" s="873" t="str">
        <f>IF(AJ21="","",VLOOKUP(AJ21,'【記載例】シフト記号表　参考様式10'!$D$6:$Z$47,23,FALSE))</f>
        <v>-</v>
      </c>
      <c r="AK23" s="873" t="str">
        <f>IF(AK21="","",VLOOKUP(AK21,'【記載例】シフト記号表　参考様式10'!$D$6:$Z$47,23,FALSE))</f>
        <v>-</v>
      </c>
      <c r="AL23" s="873" t="str">
        <f>IF(AL21="","",VLOOKUP(AL21,'【記載例】シフト記号表　参考様式10'!$D$6:$Z$47,23,FALSE))</f>
        <v>-</v>
      </c>
      <c r="AM23" s="873" t="str">
        <f>IF(AM21="","",VLOOKUP(AM21,'【記載例】シフト記号表　参考様式10'!$D$6:$Z$47,23,FALSE))</f>
        <v>-</v>
      </c>
      <c r="AN23" s="873" t="str">
        <f>IF(AN21="","",VLOOKUP(AN21,'【記載例】シフト記号表　参考様式10'!$D$6:$Z$47,23,FALSE))</f>
        <v>-</v>
      </c>
      <c r="AO23" s="888" t="str">
        <f>IF(AO21="","",VLOOKUP(AO21,'【記載例】シフト記号表　参考様式10'!$D$6:$Z$47,23,FALSE))</f>
        <v/>
      </c>
      <c r="AP23" s="863" t="str">
        <f>IF(AP21="","",VLOOKUP(AP21,'【記載例】シフト記号表　参考様式10'!$D$6:$Z$47,23,FALSE))</f>
        <v/>
      </c>
      <c r="AQ23" s="873" t="str">
        <f>IF(AQ21="","",VLOOKUP(AQ21,'【記載例】シフト記号表　参考様式10'!$D$6:$Z$47,23,FALSE))</f>
        <v>-</v>
      </c>
      <c r="AR23" s="873" t="str">
        <f>IF(AR21="","",VLOOKUP(AR21,'【記載例】シフト記号表　参考様式10'!$D$6:$Z$47,23,FALSE))</f>
        <v>-</v>
      </c>
      <c r="AS23" s="873" t="str">
        <f>IF(AS21="","",VLOOKUP(AS21,'【記載例】シフト記号表　参考様式10'!$D$6:$Z$47,23,FALSE))</f>
        <v>-</v>
      </c>
      <c r="AT23" s="873" t="str">
        <f>IF(AT21="","",VLOOKUP(AT21,'【記載例】シフト記号表　参考様式10'!$D$6:$Z$47,23,FALSE))</f>
        <v>-</v>
      </c>
      <c r="AU23" s="873" t="str">
        <f>IF(AU21="","",VLOOKUP(AU21,'【記載例】シフト記号表　参考様式10'!$D$6:$Z$47,23,FALSE))</f>
        <v>-</v>
      </c>
      <c r="AV23" s="888" t="str">
        <f>IF(AV21="","",VLOOKUP(AV21,'【記載例】シフト記号表　参考様式10'!$D$6:$Z$47,23,FALSE))</f>
        <v/>
      </c>
      <c r="AW23" s="863" t="str">
        <f>IF(AW21="","",VLOOKUP(AW21,'【記載例】シフト記号表　参考様式10'!$D$6:$Z$47,23,FALSE))</f>
        <v/>
      </c>
      <c r="AX23" s="873" t="str">
        <f>IF(AX21="","",VLOOKUP(AX21,'【記載例】シフト記号表　参考様式10'!$D$6:$Z$47,23,FALSE))</f>
        <v/>
      </c>
      <c r="AY23" s="873" t="str">
        <f>IF(AY21="","",VLOOKUP(AY21,'【記載例】シフト記号表　参考様式10'!$D$6:$Z$47,23,FALSE))</f>
        <v/>
      </c>
      <c r="AZ23" s="935">
        <f>IF($BC$3="４週",SUM(U23:AV23),IF($BC$3="暦月",SUM(U23:AY23),""))</f>
        <v>0</v>
      </c>
      <c r="BA23" s="949"/>
      <c r="BB23" s="964">
        <f>IF($BC$3="４週",AZ23/4,IF($BC$3="暦月",(AZ23/($BC$8/7)),""))</f>
        <v>0</v>
      </c>
      <c r="BC23" s="949"/>
      <c r="BD23" s="980"/>
      <c r="BE23" s="984"/>
      <c r="BF23" s="984"/>
      <c r="BG23" s="984"/>
      <c r="BH23" s="990"/>
    </row>
    <row r="24" spans="2:60" ht="20.25" customHeight="1">
      <c r="B24" s="724"/>
      <c r="C24" s="741" t="s">
        <v>464</v>
      </c>
      <c r="D24" s="755"/>
      <c r="E24" s="763"/>
      <c r="F24" s="763"/>
      <c r="G24" s="771"/>
      <c r="H24" s="782" t="s">
        <v>432</v>
      </c>
      <c r="I24" s="791" t="s">
        <v>58</v>
      </c>
      <c r="J24" s="797"/>
      <c r="K24" s="797"/>
      <c r="L24" s="771"/>
      <c r="M24" s="803" t="s">
        <v>533</v>
      </c>
      <c r="N24" s="808"/>
      <c r="O24" s="813"/>
      <c r="P24" s="537" t="s">
        <v>715</v>
      </c>
      <c r="Q24" s="481"/>
      <c r="R24" s="481"/>
      <c r="S24" s="833"/>
      <c r="T24" s="846"/>
      <c r="U24" s="864" t="s">
        <v>757</v>
      </c>
      <c r="V24" s="874" t="s">
        <v>757</v>
      </c>
      <c r="W24" s="874" t="s">
        <v>757</v>
      </c>
      <c r="X24" s="874" t="s">
        <v>757</v>
      </c>
      <c r="Y24" s="874"/>
      <c r="Z24" s="874" t="s">
        <v>757</v>
      </c>
      <c r="AA24" s="889" t="s">
        <v>757</v>
      </c>
      <c r="AB24" s="864"/>
      <c r="AC24" s="874" t="s">
        <v>757</v>
      </c>
      <c r="AD24" s="874" t="s">
        <v>757</v>
      </c>
      <c r="AE24" s="874" t="s">
        <v>757</v>
      </c>
      <c r="AF24" s="874"/>
      <c r="AG24" s="874"/>
      <c r="AH24" s="889" t="s">
        <v>757</v>
      </c>
      <c r="AI24" s="864" t="s">
        <v>757</v>
      </c>
      <c r="AJ24" s="874" t="s">
        <v>757</v>
      </c>
      <c r="AK24" s="874"/>
      <c r="AL24" s="874" t="s">
        <v>757</v>
      </c>
      <c r="AM24" s="874" t="s">
        <v>757</v>
      </c>
      <c r="AN24" s="874"/>
      <c r="AO24" s="889" t="s">
        <v>757</v>
      </c>
      <c r="AP24" s="864" t="s">
        <v>757</v>
      </c>
      <c r="AQ24" s="874" t="s">
        <v>757</v>
      </c>
      <c r="AR24" s="874" t="s">
        <v>757</v>
      </c>
      <c r="AS24" s="874"/>
      <c r="AT24" s="874" t="s">
        <v>757</v>
      </c>
      <c r="AU24" s="874"/>
      <c r="AV24" s="889" t="s">
        <v>757</v>
      </c>
      <c r="AW24" s="864"/>
      <c r="AX24" s="874"/>
      <c r="AY24" s="874"/>
      <c r="AZ24" s="936"/>
      <c r="BA24" s="950"/>
      <c r="BB24" s="965"/>
      <c r="BC24" s="950"/>
      <c r="BD24" s="981"/>
      <c r="BE24" s="985"/>
      <c r="BF24" s="985"/>
      <c r="BG24" s="985"/>
      <c r="BH24" s="991"/>
    </row>
    <row r="25" spans="2:60" ht="20.25" customHeight="1">
      <c r="B25" s="722">
        <f>B22+1</f>
        <v>2</v>
      </c>
      <c r="C25" s="739"/>
      <c r="D25" s="753"/>
      <c r="E25" s="761"/>
      <c r="F25" s="761" t="str">
        <f>C24</f>
        <v>計画作成担当者</v>
      </c>
      <c r="G25" s="769"/>
      <c r="H25" s="780"/>
      <c r="I25" s="789"/>
      <c r="J25" s="795"/>
      <c r="K25" s="795"/>
      <c r="L25" s="769"/>
      <c r="M25" s="801"/>
      <c r="N25" s="806"/>
      <c r="O25" s="811"/>
      <c r="P25" s="817" t="s">
        <v>716</v>
      </c>
      <c r="Q25" s="823"/>
      <c r="R25" s="823"/>
      <c r="S25" s="831"/>
      <c r="T25" s="844"/>
      <c r="U25" s="862">
        <f>IF(U24="","",VLOOKUP(U24,'【記載例】シフト記号表　参考様式10'!$D$6:$X$47,21,FALSE))</f>
        <v>7.9999999999999982</v>
      </c>
      <c r="V25" s="872">
        <f>IF(V24="","",VLOOKUP(V24,'【記載例】シフト記号表　参考様式10'!$D$6:$X$47,21,FALSE))</f>
        <v>7.9999999999999982</v>
      </c>
      <c r="W25" s="872">
        <f>IF(W24="","",VLOOKUP(W24,'【記載例】シフト記号表　参考様式10'!$D$6:$X$47,21,FALSE))</f>
        <v>7.9999999999999982</v>
      </c>
      <c r="X25" s="872">
        <f>IF(X24="","",VLOOKUP(X24,'【記載例】シフト記号表　参考様式10'!$D$6:$X$47,21,FALSE))</f>
        <v>7.9999999999999982</v>
      </c>
      <c r="Y25" s="872" t="str">
        <f>IF(Y24="","",VLOOKUP(Y24,'【記載例】シフト記号表　参考様式10'!$D$6:$X$47,21,FALSE))</f>
        <v/>
      </c>
      <c r="Z25" s="872">
        <f>IF(Z24="","",VLOOKUP(Z24,'【記載例】シフト記号表　参考様式10'!$D$6:$X$47,21,FALSE))</f>
        <v>7.9999999999999982</v>
      </c>
      <c r="AA25" s="887">
        <f>IF(AA24="","",VLOOKUP(AA24,'【記載例】シフト記号表　参考様式10'!$D$6:$X$47,21,FALSE))</f>
        <v>7.9999999999999982</v>
      </c>
      <c r="AB25" s="862" t="str">
        <f>IF(AB24="","",VLOOKUP(AB24,'【記載例】シフト記号表　参考様式10'!$D$6:$X$47,21,FALSE))</f>
        <v/>
      </c>
      <c r="AC25" s="872">
        <f>IF(AC24="","",VLOOKUP(AC24,'【記載例】シフト記号表　参考様式10'!$D$6:$X$47,21,FALSE))</f>
        <v>7.9999999999999982</v>
      </c>
      <c r="AD25" s="872">
        <f>IF(AD24="","",VLOOKUP(AD24,'【記載例】シフト記号表　参考様式10'!$D$6:$X$47,21,FALSE))</f>
        <v>7.9999999999999982</v>
      </c>
      <c r="AE25" s="872">
        <f>IF(AE24="","",VLOOKUP(AE24,'【記載例】シフト記号表　参考様式10'!$D$6:$X$47,21,FALSE))</f>
        <v>7.9999999999999982</v>
      </c>
      <c r="AF25" s="872" t="str">
        <f>IF(AF24="","",VLOOKUP(AF24,'【記載例】シフト記号表　参考様式10'!$D$6:$X$47,21,FALSE))</f>
        <v/>
      </c>
      <c r="AG25" s="872" t="str">
        <f>IF(AG24="","",VLOOKUP(AG24,'【記載例】シフト記号表　参考様式10'!$D$6:$X$47,21,FALSE))</f>
        <v/>
      </c>
      <c r="AH25" s="887">
        <f>IF(AH24="","",VLOOKUP(AH24,'【記載例】シフト記号表　参考様式10'!$D$6:$X$47,21,FALSE))</f>
        <v>7.9999999999999982</v>
      </c>
      <c r="AI25" s="862">
        <f>IF(AI24="","",VLOOKUP(AI24,'【記載例】シフト記号表　参考様式10'!$D$6:$X$47,21,FALSE))</f>
        <v>7.9999999999999982</v>
      </c>
      <c r="AJ25" s="872">
        <f>IF(AJ24="","",VLOOKUP(AJ24,'【記載例】シフト記号表　参考様式10'!$D$6:$X$47,21,FALSE))</f>
        <v>7.9999999999999982</v>
      </c>
      <c r="AK25" s="872" t="str">
        <f>IF(AK24="","",VLOOKUP(AK24,'【記載例】シフト記号表　参考様式10'!$D$6:$X$47,21,FALSE))</f>
        <v/>
      </c>
      <c r="AL25" s="872">
        <f>IF(AL24="","",VLOOKUP(AL24,'【記載例】シフト記号表　参考様式10'!$D$6:$X$47,21,FALSE))</f>
        <v>7.9999999999999982</v>
      </c>
      <c r="AM25" s="872">
        <f>IF(AM24="","",VLOOKUP(AM24,'【記載例】シフト記号表　参考様式10'!$D$6:$X$47,21,FALSE))</f>
        <v>7.9999999999999982</v>
      </c>
      <c r="AN25" s="872" t="str">
        <f>IF(AN24="","",VLOOKUP(AN24,'【記載例】シフト記号表　参考様式10'!$D$6:$X$47,21,FALSE))</f>
        <v/>
      </c>
      <c r="AO25" s="887">
        <f>IF(AO24="","",VLOOKUP(AO24,'【記載例】シフト記号表　参考様式10'!$D$6:$X$47,21,FALSE))</f>
        <v>7.9999999999999982</v>
      </c>
      <c r="AP25" s="862">
        <f>IF(AP24="","",VLOOKUP(AP24,'【記載例】シフト記号表　参考様式10'!$D$6:$X$47,21,FALSE))</f>
        <v>7.9999999999999982</v>
      </c>
      <c r="AQ25" s="872">
        <f>IF(AQ24="","",VLOOKUP(AQ24,'【記載例】シフト記号表　参考様式10'!$D$6:$X$47,21,FALSE))</f>
        <v>7.9999999999999982</v>
      </c>
      <c r="AR25" s="872">
        <f>IF(AR24="","",VLOOKUP(AR24,'【記載例】シフト記号表　参考様式10'!$D$6:$X$47,21,FALSE))</f>
        <v>7.9999999999999982</v>
      </c>
      <c r="AS25" s="872" t="str">
        <f>IF(AS24="","",VLOOKUP(AS24,'【記載例】シフト記号表　参考様式10'!$D$6:$X$47,21,FALSE))</f>
        <v/>
      </c>
      <c r="AT25" s="872">
        <f>IF(AT24="","",VLOOKUP(AT24,'【記載例】シフト記号表　参考様式10'!$D$6:$X$47,21,FALSE))</f>
        <v>7.9999999999999982</v>
      </c>
      <c r="AU25" s="872" t="str">
        <f>IF(AU24="","",VLOOKUP(AU24,'【記載例】シフト記号表　参考様式10'!$D$6:$X$47,21,FALSE))</f>
        <v/>
      </c>
      <c r="AV25" s="887">
        <f>IF(AV24="","",VLOOKUP(AV24,'【記載例】シフト記号表　参考様式10'!$D$6:$X$47,21,FALSE))</f>
        <v>7.9999999999999982</v>
      </c>
      <c r="AW25" s="862" t="str">
        <f>IF(AW24="","",VLOOKUP(AW24,'【記載例】シフト記号表　参考様式10'!$D$6:$X$47,21,FALSE))</f>
        <v/>
      </c>
      <c r="AX25" s="872" t="str">
        <f>IF(AX24="","",VLOOKUP(AX24,'【記載例】シフト記号表　参考様式10'!$D$6:$X$47,21,FALSE))</f>
        <v/>
      </c>
      <c r="AY25" s="872" t="str">
        <f>IF(AY24="","",VLOOKUP(AY24,'【記載例】シフト記号表　参考様式10'!$D$6:$X$47,21,FALSE))</f>
        <v/>
      </c>
      <c r="AZ25" s="934">
        <f>IF($BC$3="４週",SUM(U25:AV25),IF($BC$3="暦月",SUM(U25:AY25),""))</f>
        <v>159.99999999999997</v>
      </c>
      <c r="BA25" s="948"/>
      <c r="BB25" s="963">
        <f>IF($BC$3="４週",AZ25/4,IF($BC$3="暦月",(AZ25/($BC$8/7)),""))</f>
        <v>39.999999999999993</v>
      </c>
      <c r="BC25" s="948"/>
      <c r="BD25" s="979"/>
      <c r="BE25" s="983"/>
      <c r="BF25" s="983"/>
      <c r="BG25" s="983"/>
      <c r="BH25" s="989"/>
    </row>
    <row r="26" spans="2:60" ht="20.25" customHeight="1">
      <c r="B26" s="723"/>
      <c r="C26" s="740"/>
      <c r="D26" s="754"/>
      <c r="E26" s="762"/>
      <c r="F26" s="762"/>
      <c r="G26" s="770" t="str">
        <f>C24</f>
        <v>計画作成担当者</v>
      </c>
      <c r="H26" s="781"/>
      <c r="I26" s="790"/>
      <c r="J26" s="796"/>
      <c r="K26" s="796"/>
      <c r="L26" s="770"/>
      <c r="M26" s="802"/>
      <c r="N26" s="807"/>
      <c r="O26" s="812"/>
      <c r="P26" s="818" t="s">
        <v>40</v>
      </c>
      <c r="Q26" s="544"/>
      <c r="R26" s="544"/>
      <c r="S26" s="832"/>
      <c r="T26" s="845"/>
      <c r="U26" s="863" t="str">
        <f>IF(U24="","",VLOOKUP(U24,'【記載例】シフト記号表　参考様式10'!$D$6:$Z$47,23,FALSE))</f>
        <v>-</v>
      </c>
      <c r="V26" s="873" t="str">
        <f>IF(V24="","",VLOOKUP(V24,'【記載例】シフト記号表　参考様式10'!$D$6:$Z$47,23,FALSE))</f>
        <v>-</v>
      </c>
      <c r="W26" s="873" t="str">
        <f>IF(W24="","",VLOOKUP(W24,'【記載例】シフト記号表　参考様式10'!$D$6:$Z$47,23,FALSE))</f>
        <v>-</v>
      </c>
      <c r="X26" s="873" t="str">
        <f>IF(X24="","",VLOOKUP(X24,'【記載例】シフト記号表　参考様式10'!$D$6:$Z$47,23,FALSE))</f>
        <v>-</v>
      </c>
      <c r="Y26" s="873" t="str">
        <f>IF(Y24="","",VLOOKUP(Y24,'【記載例】シフト記号表　参考様式10'!$D$6:$Z$47,23,FALSE))</f>
        <v/>
      </c>
      <c r="Z26" s="873" t="str">
        <f>IF(Z24="","",VLOOKUP(Z24,'【記載例】シフト記号表　参考様式10'!$D$6:$Z$47,23,FALSE))</f>
        <v>-</v>
      </c>
      <c r="AA26" s="888" t="str">
        <f>IF(AA24="","",VLOOKUP(AA24,'【記載例】シフト記号表　参考様式10'!$D$6:$Z$47,23,FALSE))</f>
        <v>-</v>
      </c>
      <c r="AB26" s="863" t="str">
        <f>IF(AB24="","",VLOOKUP(AB24,'【記載例】シフト記号表　参考様式10'!$D$6:$Z$47,23,FALSE))</f>
        <v/>
      </c>
      <c r="AC26" s="873" t="str">
        <f>IF(AC24="","",VLOOKUP(AC24,'【記載例】シフト記号表　参考様式10'!$D$6:$Z$47,23,FALSE))</f>
        <v>-</v>
      </c>
      <c r="AD26" s="873" t="str">
        <f>IF(AD24="","",VLOOKUP(AD24,'【記載例】シフト記号表　参考様式10'!$D$6:$Z$47,23,FALSE))</f>
        <v>-</v>
      </c>
      <c r="AE26" s="873" t="str">
        <f>IF(AE24="","",VLOOKUP(AE24,'【記載例】シフト記号表　参考様式10'!$D$6:$Z$47,23,FALSE))</f>
        <v>-</v>
      </c>
      <c r="AF26" s="873" t="str">
        <f>IF(AF24="","",VLOOKUP(AF24,'【記載例】シフト記号表　参考様式10'!$D$6:$Z$47,23,FALSE))</f>
        <v/>
      </c>
      <c r="AG26" s="873" t="str">
        <f>IF(AG24="","",VLOOKUP(AG24,'【記載例】シフト記号表　参考様式10'!$D$6:$Z$47,23,FALSE))</f>
        <v/>
      </c>
      <c r="AH26" s="888" t="str">
        <f>IF(AH24="","",VLOOKUP(AH24,'【記載例】シフト記号表　参考様式10'!$D$6:$Z$47,23,FALSE))</f>
        <v>-</v>
      </c>
      <c r="AI26" s="863" t="str">
        <f>IF(AI24="","",VLOOKUP(AI24,'【記載例】シフト記号表　参考様式10'!$D$6:$Z$47,23,FALSE))</f>
        <v>-</v>
      </c>
      <c r="AJ26" s="873" t="str">
        <f>IF(AJ24="","",VLOOKUP(AJ24,'【記載例】シフト記号表　参考様式10'!$D$6:$Z$47,23,FALSE))</f>
        <v>-</v>
      </c>
      <c r="AK26" s="873" t="str">
        <f>IF(AK24="","",VLOOKUP(AK24,'【記載例】シフト記号表　参考様式10'!$D$6:$Z$47,23,FALSE))</f>
        <v/>
      </c>
      <c r="AL26" s="873" t="str">
        <f>IF(AL24="","",VLOOKUP(AL24,'【記載例】シフト記号表　参考様式10'!$D$6:$Z$47,23,FALSE))</f>
        <v>-</v>
      </c>
      <c r="AM26" s="873" t="str">
        <f>IF(AM24="","",VLOOKUP(AM24,'【記載例】シフト記号表　参考様式10'!$D$6:$Z$47,23,FALSE))</f>
        <v>-</v>
      </c>
      <c r="AN26" s="873" t="str">
        <f>IF(AN24="","",VLOOKUP(AN24,'【記載例】シフト記号表　参考様式10'!$D$6:$Z$47,23,FALSE))</f>
        <v/>
      </c>
      <c r="AO26" s="888" t="str">
        <f>IF(AO24="","",VLOOKUP(AO24,'【記載例】シフト記号表　参考様式10'!$D$6:$Z$47,23,FALSE))</f>
        <v>-</v>
      </c>
      <c r="AP26" s="863" t="str">
        <f>IF(AP24="","",VLOOKUP(AP24,'【記載例】シフト記号表　参考様式10'!$D$6:$Z$47,23,FALSE))</f>
        <v>-</v>
      </c>
      <c r="AQ26" s="873" t="str">
        <f>IF(AQ24="","",VLOOKUP(AQ24,'【記載例】シフト記号表　参考様式10'!$D$6:$Z$47,23,FALSE))</f>
        <v>-</v>
      </c>
      <c r="AR26" s="873" t="str">
        <f>IF(AR24="","",VLOOKUP(AR24,'【記載例】シフト記号表　参考様式10'!$D$6:$Z$47,23,FALSE))</f>
        <v>-</v>
      </c>
      <c r="AS26" s="873" t="str">
        <f>IF(AS24="","",VLOOKUP(AS24,'【記載例】シフト記号表　参考様式10'!$D$6:$Z$47,23,FALSE))</f>
        <v/>
      </c>
      <c r="AT26" s="873" t="str">
        <f>IF(AT24="","",VLOOKUP(AT24,'【記載例】シフト記号表　参考様式10'!$D$6:$Z$47,23,FALSE))</f>
        <v>-</v>
      </c>
      <c r="AU26" s="873" t="str">
        <f>IF(AU24="","",VLOOKUP(AU24,'【記載例】シフト記号表　参考様式10'!$D$6:$Z$47,23,FALSE))</f>
        <v/>
      </c>
      <c r="AV26" s="888" t="str">
        <f>IF(AV24="","",VLOOKUP(AV24,'【記載例】シフト記号表　参考様式10'!$D$6:$Z$47,23,FALSE))</f>
        <v>-</v>
      </c>
      <c r="AW26" s="863" t="str">
        <f>IF(AW24="","",VLOOKUP(AW24,'【記載例】シフト記号表　参考様式10'!$D$6:$Z$47,23,FALSE))</f>
        <v/>
      </c>
      <c r="AX26" s="873" t="str">
        <f>IF(AX24="","",VLOOKUP(AX24,'【記載例】シフト記号表　参考様式10'!$D$6:$Z$47,23,FALSE))</f>
        <v/>
      </c>
      <c r="AY26" s="873" t="str">
        <f>IF(AY24="","",VLOOKUP(AY24,'【記載例】シフト記号表　参考様式10'!$D$6:$Z$47,23,FALSE))</f>
        <v/>
      </c>
      <c r="AZ26" s="935">
        <f>IF($BC$3="４週",SUM(U26:AV26),IF($BC$3="暦月",SUM(U26:AY26),""))</f>
        <v>0</v>
      </c>
      <c r="BA26" s="949"/>
      <c r="BB26" s="964">
        <f>IF($BC$3="４週",AZ26/4,IF($BC$3="暦月",(AZ26/($BC$8/7)),""))</f>
        <v>0</v>
      </c>
      <c r="BC26" s="949"/>
      <c r="BD26" s="980"/>
      <c r="BE26" s="984"/>
      <c r="BF26" s="984"/>
      <c r="BG26" s="984"/>
      <c r="BH26" s="990"/>
    </row>
    <row r="27" spans="2:60" ht="20.25" customHeight="1">
      <c r="B27" s="724"/>
      <c r="C27" s="741" t="s">
        <v>165</v>
      </c>
      <c r="D27" s="755"/>
      <c r="E27" s="763"/>
      <c r="F27" s="761"/>
      <c r="G27" s="769"/>
      <c r="H27" s="783" t="s">
        <v>432</v>
      </c>
      <c r="I27" s="791" t="s">
        <v>749</v>
      </c>
      <c r="J27" s="797"/>
      <c r="K27" s="797"/>
      <c r="L27" s="771"/>
      <c r="M27" s="803" t="s">
        <v>699</v>
      </c>
      <c r="N27" s="808"/>
      <c r="O27" s="813"/>
      <c r="P27" s="537" t="s">
        <v>715</v>
      </c>
      <c r="Q27" s="481"/>
      <c r="R27" s="481"/>
      <c r="S27" s="833"/>
      <c r="T27" s="846"/>
      <c r="U27" s="864" t="s">
        <v>205</v>
      </c>
      <c r="V27" s="874" t="s">
        <v>592</v>
      </c>
      <c r="W27" s="874"/>
      <c r="X27" s="874" t="s">
        <v>759</v>
      </c>
      <c r="Y27" s="874" t="s">
        <v>394</v>
      </c>
      <c r="Z27" s="874"/>
      <c r="AA27" s="889" t="s">
        <v>759</v>
      </c>
      <c r="AB27" s="864" t="s">
        <v>205</v>
      </c>
      <c r="AC27" s="874" t="s">
        <v>592</v>
      </c>
      <c r="AD27" s="874" t="s">
        <v>394</v>
      </c>
      <c r="AE27" s="874"/>
      <c r="AF27" s="874" t="s">
        <v>759</v>
      </c>
      <c r="AG27" s="874" t="s">
        <v>394</v>
      </c>
      <c r="AH27" s="889"/>
      <c r="AI27" s="864" t="s">
        <v>394</v>
      </c>
      <c r="AJ27" s="874" t="s">
        <v>205</v>
      </c>
      <c r="AK27" s="874" t="s">
        <v>592</v>
      </c>
      <c r="AL27" s="874"/>
      <c r="AM27" s="874"/>
      <c r="AN27" s="874" t="s">
        <v>205</v>
      </c>
      <c r="AO27" s="889" t="s">
        <v>592</v>
      </c>
      <c r="AP27" s="864"/>
      <c r="AQ27" s="874" t="s">
        <v>759</v>
      </c>
      <c r="AR27" s="874" t="s">
        <v>394</v>
      </c>
      <c r="AS27" s="874" t="s">
        <v>205</v>
      </c>
      <c r="AT27" s="874" t="s">
        <v>592</v>
      </c>
      <c r="AU27" s="874"/>
      <c r="AV27" s="889" t="s">
        <v>759</v>
      </c>
      <c r="AW27" s="864"/>
      <c r="AX27" s="874"/>
      <c r="AY27" s="874"/>
      <c r="AZ27" s="936"/>
      <c r="BA27" s="950"/>
      <c r="BB27" s="965"/>
      <c r="BC27" s="950"/>
      <c r="BD27" s="981"/>
      <c r="BE27" s="985"/>
      <c r="BF27" s="985"/>
      <c r="BG27" s="985"/>
      <c r="BH27" s="991"/>
    </row>
    <row r="28" spans="2:60" ht="20.25" customHeight="1">
      <c r="B28" s="722">
        <f>B25+1</f>
        <v>3</v>
      </c>
      <c r="C28" s="739"/>
      <c r="D28" s="753"/>
      <c r="E28" s="761"/>
      <c r="F28" s="761" t="str">
        <f>C27</f>
        <v>介護従業者</v>
      </c>
      <c r="G28" s="769"/>
      <c r="H28" s="780"/>
      <c r="I28" s="789"/>
      <c r="J28" s="795"/>
      <c r="K28" s="795"/>
      <c r="L28" s="769"/>
      <c r="M28" s="801"/>
      <c r="N28" s="806"/>
      <c r="O28" s="811"/>
      <c r="P28" s="817" t="s">
        <v>716</v>
      </c>
      <c r="Q28" s="823"/>
      <c r="R28" s="823"/>
      <c r="S28" s="831"/>
      <c r="T28" s="844"/>
      <c r="U28" s="862">
        <f>IF(U27="","",VLOOKUP(U27,'【記載例】シフト記号表　参考様式10'!$D$6:$X$47,21,FALSE))</f>
        <v>3</v>
      </c>
      <c r="V28" s="872">
        <f>IF(V27="","",VLOOKUP(V27,'【記載例】シフト記号表　参考様式10'!$D$6:$X$47,21,FALSE))</f>
        <v>3</v>
      </c>
      <c r="W28" s="872" t="str">
        <f>IF(W27="","",VLOOKUP(W27,'【記載例】シフト記号表　参考様式10'!$D$6:$X$47,21,FALSE))</f>
        <v/>
      </c>
      <c r="X28" s="872">
        <f>IF(X27="","",VLOOKUP(X27,'【記載例】シフト記号表　参考様式10'!$D$6:$X$47,21,FALSE))</f>
        <v>7.9999999999999982</v>
      </c>
      <c r="Y28" s="872">
        <f>IF(Y27="","",VLOOKUP(Y27,'【記載例】シフト記号表　参考様式10'!$D$6:$X$47,21,FALSE))</f>
        <v>8</v>
      </c>
      <c r="Z28" s="872" t="str">
        <f>IF(Z27="","",VLOOKUP(Z27,'【記載例】シフト記号表　参考様式10'!$D$6:$X$47,21,FALSE))</f>
        <v/>
      </c>
      <c r="AA28" s="887">
        <f>IF(AA27="","",VLOOKUP(AA27,'【記載例】シフト記号表　参考様式10'!$D$6:$X$47,21,FALSE))</f>
        <v>7.9999999999999982</v>
      </c>
      <c r="AB28" s="862">
        <f>IF(AB27="","",VLOOKUP(AB27,'【記載例】シフト記号表　参考様式10'!$D$6:$X$47,21,FALSE))</f>
        <v>3</v>
      </c>
      <c r="AC28" s="872">
        <f>IF(AC27="","",VLOOKUP(AC27,'【記載例】シフト記号表　参考様式10'!$D$6:$X$47,21,FALSE))</f>
        <v>3</v>
      </c>
      <c r="AD28" s="872">
        <f>IF(AD27="","",VLOOKUP(AD27,'【記載例】シフト記号表　参考様式10'!$D$6:$X$47,21,FALSE))</f>
        <v>8</v>
      </c>
      <c r="AE28" s="872" t="str">
        <f>IF(AE27="","",VLOOKUP(AE27,'【記載例】シフト記号表　参考様式10'!$D$6:$X$47,21,FALSE))</f>
        <v/>
      </c>
      <c r="AF28" s="872">
        <f>IF(AF27="","",VLOOKUP(AF27,'【記載例】シフト記号表　参考様式10'!$D$6:$X$47,21,FALSE))</f>
        <v>7.9999999999999982</v>
      </c>
      <c r="AG28" s="872">
        <f>IF(AG27="","",VLOOKUP(AG27,'【記載例】シフト記号表　参考様式10'!$D$6:$X$47,21,FALSE))</f>
        <v>8</v>
      </c>
      <c r="AH28" s="887" t="str">
        <f>IF(AH27="","",VLOOKUP(AH27,'【記載例】シフト記号表　参考様式10'!$D$6:$X$47,21,FALSE))</f>
        <v/>
      </c>
      <c r="AI28" s="862">
        <f>IF(AI27="","",VLOOKUP(AI27,'【記載例】シフト記号表　参考様式10'!$D$6:$X$47,21,FALSE))</f>
        <v>8</v>
      </c>
      <c r="AJ28" s="872">
        <f>IF(AJ27="","",VLOOKUP(AJ27,'【記載例】シフト記号表　参考様式10'!$D$6:$X$47,21,FALSE))</f>
        <v>3</v>
      </c>
      <c r="AK28" s="872">
        <f>IF(AK27="","",VLOOKUP(AK27,'【記載例】シフト記号表　参考様式10'!$D$6:$X$47,21,FALSE))</f>
        <v>3</v>
      </c>
      <c r="AL28" s="872" t="str">
        <f>IF(AL27="","",VLOOKUP(AL27,'【記載例】シフト記号表　参考様式10'!$D$6:$X$47,21,FALSE))</f>
        <v/>
      </c>
      <c r="AM28" s="872" t="str">
        <f>IF(AM27="","",VLOOKUP(AM27,'【記載例】シフト記号表　参考様式10'!$D$6:$X$47,21,FALSE))</f>
        <v/>
      </c>
      <c r="AN28" s="872">
        <f>IF(AN27="","",VLOOKUP(AN27,'【記載例】シフト記号表　参考様式10'!$D$6:$X$47,21,FALSE))</f>
        <v>3</v>
      </c>
      <c r="AO28" s="887">
        <f>IF(AO27="","",VLOOKUP(AO27,'【記載例】シフト記号表　参考様式10'!$D$6:$X$47,21,FALSE))</f>
        <v>3</v>
      </c>
      <c r="AP28" s="862" t="str">
        <f>IF(AP27="","",VLOOKUP(AP27,'【記載例】シフト記号表　参考様式10'!$D$6:$X$47,21,FALSE))</f>
        <v/>
      </c>
      <c r="AQ28" s="872">
        <f>IF(AQ27="","",VLOOKUP(AQ27,'【記載例】シフト記号表　参考様式10'!$D$6:$X$47,21,FALSE))</f>
        <v>7.9999999999999982</v>
      </c>
      <c r="AR28" s="872">
        <f>IF(AR27="","",VLOOKUP(AR27,'【記載例】シフト記号表　参考様式10'!$D$6:$X$47,21,FALSE))</f>
        <v>8</v>
      </c>
      <c r="AS28" s="872">
        <f>IF(AS27="","",VLOOKUP(AS27,'【記載例】シフト記号表　参考様式10'!$D$6:$X$47,21,FALSE))</f>
        <v>3</v>
      </c>
      <c r="AT28" s="872">
        <f>IF(AT27="","",VLOOKUP(AT27,'【記載例】シフト記号表　参考様式10'!$D$6:$X$47,21,FALSE))</f>
        <v>3</v>
      </c>
      <c r="AU28" s="872" t="str">
        <f>IF(AU27="","",VLOOKUP(AU27,'【記載例】シフト記号表　参考様式10'!$D$6:$X$47,21,FALSE))</f>
        <v/>
      </c>
      <c r="AV28" s="887">
        <f>IF(AV27="","",VLOOKUP(AV27,'【記載例】シフト記号表　参考様式10'!$D$6:$X$47,21,FALSE))</f>
        <v>7.9999999999999982</v>
      </c>
      <c r="AW28" s="862" t="str">
        <f>IF(AW27="","",VLOOKUP(AW27,'【記載例】シフト記号表　参考様式10'!$D$6:$X$47,21,FALSE))</f>
        <v/>
      </c>
      <c r="AX28" s="872" t="str">
        <f>IF(AX27="","",VLOOKUP(AX27,'【記載例】シフト記号表　参考様式10'!$D$6:$X$47,21,FALSE))</f>
        <v/>
      </c>
      <c r="AY28" s="872" t="str">
        <f>IF(AY27="","",VLOOKUP(AY27,'【記載例】シフト記号表　参考様式10'!$D$6:$X$47,21,FALSE))</f>
        <v/>
      </c>
      <c r="AZ28" s="934">
        <f>IF($BC$3="４週",SUM(U28:AV28),IF($BC$3="暦月",SUM(U28:AY28),""))</f>
        <v>110</v>
      </c>
      <c r="BA28" s="948"/>
      <c r="BB28" s="963">
        <f>IF($BC$3="４週",AZ28/4,IF($BC$3="暦月",(AZ28/($BC$8/7)),""))</f>
        <v>27.5</v>
      </c>
      <c r="BC28" s="948"/>
      <c r="BD28" s="979"/>
      <c r="BE28" s="983"/>
      <c r="BF28" s="983"/>
      <c r="BG28" s="983"/>
      <c r="BH28" s="989"/>
    </row>
    <row r="29" spans="2:60" ht="20.25" customHeight="1">
      <c r="B29" s="723"/>
      <c r="C29" s="740"/>
      <c r="D29" s="754"/>
      <c r="E29" s="762"/>
      <c r="F29" s="762"/>
      <c r="G29" s="770" t="str">
        <f>C27</f>
        <v>介護従業者</v>
      </c>
      <c r="H29" s="781"/>
      <c r="I29" s="790"/>
      <c r="J29" s="796"/>
      <c r="K29" s="796"/>
      <c r="L29" s="770"/>
      <c r="M29" s="802"/>
      <c r="N29" s="807"/>
      <c r="O29" s="812"/>
      <c r="P29" s="818" t="s">
        <v>40</v>
      </c>
      <c r="Q29" s="474"/>
      <c r="R29" s="474"/>
      <c r="S29" s="834"/>
      <c r="T29" s="847"/>
      <c r="U29" s="863">
        <f>IF(U27="","",VLOOKUP(U27,'【記載例】シフト記号表　参考様式10'!$D$6:$Z$47,23,FALSE))</f>
        <v>3.9999999999999991</v>
      </c>
      <c r="V29" s="873">
        <f>IF(V27="","",VLOOKUP(V27,'【記載例】シフト記号表　参考様式10'!$D$6:$Z$47,23,FALSE))</f>
        <v>6</v>
      </c>
      <c r="W29" s="873" t="str">
        <f>IF(W27="","",VLOOKUP(W27,'【記載例】シフト記号表　参考様式10'!$D$6:$Z$47,23,FALSE))</f>
        <v/>
      </c>
      <c r="X29" s="873" t="str">
        <f>IF(X27="","",VLOOKUP(X27,'【記載例】シフト記号表　参考様式10'!$D$6:$Z$47,23,FALSE))</f>
        <v>-</v>
      </c>
      <c r="Y29" s="873" t="str">
        <f>IF(Y27="","",VLOOKUP(Y27,'【記載例】シフト記号表　参考様式10'!$D$6:$Z$47,23,FALSE))</f>
        <v>-</v>
      </c>
      <c r="Z29" s="873" t="str">
        <f>IF(Z27="","",VLOOKUP(Z27,'【記載例】シフト記号表　参考様式10'!$D$6:$Z$47,23,FALSE))</f>
        <v/>
      </c>
      <c r="AA29" s="888" t="str">
        <f>IF(AA27="","",VLOOKUP(AA27,'【記載例】シフト記号表　参考様式10'!$D$6:$Z$47,23,FALSE))</f>
        <v>-</v>
      </c>
      <c r="AB29" s="863">
        <f>IF(AB27="","",VLOOKUP(AB27,'【記載例】シフト記号表　参考様式10'!$D$6:$Z$47,23,FALSE))</f>
        <v>3.9999999999999991</v>
      </c>
      <c r="AC29" s="873">
        <f>IF(AC27="","",VLOOKUP(AC27,'【記載例】シフト記号表　参考様式10'!$D$6:$Z$47,23,FALSE))</f>
        <v>6</v>
      </c>
      <c r="AD29" s="873" t="str">
        <f>IF(AD27="","",VLOOKUP(AD27,'【記載例】シフト記号表　参考様式10'!$D$6:$Z$47,23,FALSE))</f>
        <v>-</v>
      </c>
      <c r="AE29" s="873" t="str">
        <f>IF(AE27="","",VLOOKUP(AE27,'【記載例】シフト記号表　参考様式10'!$D$6:$Z$47,23,FALSE))</f>
        <v/>
      </c>
      <c r="AF29" s="873" t="str">
        <f>IF(AF27="","",VLOOKUP(AF27,'【記載例】シフト記号表　参考様式10'!$D$6:$Z$47,23,FALSE))</f>
        <v>-</v>
      </c>
      <c r="AG29" s="873" t="str">
        <f>IF(AG27="","",VLOOKUP(AG27,'【記載例】シフト記号表　参考様式10'!$D$6:$Z$47,23,FALSE))</f>
        <v>-</v>
      </c>
      <c r="AH29" s="888" t="str">
        <f>IF(AH27="","",VLOOKUP(AH27,'【記載例】シフト記号表　参考様式10'!$D$6:$Z$47,23,FALSE))</f>
        <v/>
      </c>
      <c r="AI29" s="863" t="str">
        <f>IF(AI27="","",VLOOKUP(AI27,'【記載例】シフト記号表　参考様式10'!$D$6:$Z$47,23,FALSE))</f>
        <v>-</v>
      </c>
      <c r="AJ29" s="873">
        <f>IF(AJ27="","",VLOOKUP(AJ27,'【記載例】シフト記号表　参考様式10'!$D$6:$Z$47,23,FALSE))</f>
        <v>3.9999999999999991</v>
      </c>
      <c r="AK29" s="873">
        <f>IF(AK27="","",VLOOKUP(AK27,'【記載例】シフト記号表　参考様式10'!$D$6:$Z$47,23,FALSE))</f>
        <v>6</v>
      </c>
      <c r="AL29" s="873" t="str">
        <f>IF(AL27="","",VLOOKUP(AL27,'【記載例】シフト記号表　参考様式10'!$D$6:$Z$47,23,FALSE))</f>
        <v/>
      </c>
      <c r="AM29" s="873" t="str">
        <f>IF(AM27="","",VLOOKUP(AM27,'【記載例】シフト記号表　参考様式10'!$D$6:$Z$47,23,FALSE))</f>
        <v/>
      </c>
      <c r="AN29" s="873">
        <f>IF(AN27="","",VLOOKUP(AN27,'【記載例】シフト記号表　参考様式10'!$D$6:$Z$47,23,FALSE))</f>
        <v>3.9999999999999991</v>
      </c>
      <c r="AO29" s="888">
        <f>IF(AO27="","",VLOOKUP(AO27,'【記載例】シフト記号表　参考様式10'!$D$6:$Z$47,23,FALSE))</f>
        <v>6</v>
      </c>
      <c r="AP29" s="863" t="str">
        <f>IF(AP27="","",VLOOKUP(AP27,'【記載例】シフト記号表　参考様式10'!$D$6:$Z$47,23,FALSE))</f>
        <v/>
      </c>
      <c r="AQ29" s="873" t="str">
        <f>IF(AQ27="","",VLOOKUP(AQ27,'【記載例】シフト記号表　参考様式10'!$D$6:$Z$47,23,FALSE))</f>
        <v>-</v>
      </c>
      <c r="AR29" s="873" t="str">
        <f>IF(AR27="","",VLOOKUP(AR27,'【記載例】シフト記号表　参考様式10'!$D$6:$Z$47,23,FALSE))</f>
        <v>-</v>
      </c>
      <c r="AS29" s="873">
        <f>IF(AS27="","",VLOOKUP(AS27,'【記載例】シフト記号表　参考様式10'!$D$6:$Z$47,23,FALSE))</f>
        <v>3.9999999999999991</v>
      </c>
      <c r="AT29" s="873">
        <f>IF(AT27="","",VLOOKUP(AT27,'【記載例】シフト記号表　参考様式10'!$D$6:$Z$47,23,FALSE))</f>
        <v>6</v>
      </c>
      <c r="AU29" s="873" t="str">
        <f>IF(AU27="","",VLOOKUP(AU27,'【記載例】シフト記号表　参考様式10'!$D$6:$Z$47,23,FALSE))</f>
        <v/>
      </c>
      <c r="AV29" s="888" t="str">
        <f>IF(AV27="","",VLOOKUP(AV27,'【記載例】シフト記号表　参考様式10'!$D$6:$Z$47,23,FALSE))</f>
        <v>-</v>
      </c>
      <c r="AW29" s="863" t="str">
        <f>IF(AW27="","",VLOOKUP(AW27,'【記載例】シフト記号表　参考様式10'!$D$6:$Z$47,23,FALSE))</f>
        <v/>
      </c>
      <c r="AX29" s="873" t="str">
        <f>IF(AX27="","",VLOOKUP(AX27,'【記載例】シフト記号表　参考様式10'!$D$6:$Z$47,23,FALSE))</f>
        <v/>
      </c>
      <c r="AY29" s="873" t="str">
        <f>IF(AY27="","",VLOOKUP(AY27,'【記載例】シフト記号表　参考様式10'!$D$6:$Z$47,23,FALSE))</f>
        <v/>
      </c>
      <c r="AZ29" s="935">
        <f>IF($BC$3="４週",SUM(U29:AV29),IF($BC$3="暦月",SUM(U29:AY29),""))</f>
        <v>50</v>
      </c>
      <c r="BA29" s="949"/>
      <c r="BB29" s="964">
        <f>IF($BC$3="４週",AZ29/4,IF($BC$3="暦月",(AZ29/($BC$8/7)),""))</f>
        <v>12.5</v>
      </c>
      <c r="BC29" s="949"/>
      <c r="BD29" s="980"/>
      <c r="BE29" s="984"/>
      <c r="BF29" s="984"/>
      <c r="BG29" s="984"/>
      <c r="BH29" s="990"/>
    </row>
    <row r="30" spans="2:60" ht="20.25" customHeight="1">
      <c r="B30" s="724"/>
      <c r="C30" s="741" t="s">
        <v>165</v>
      </c>
      <c r="D30" s="755"/>
      <c r="E30" s="763"/>
      <c r="F30" s="761"/>
      <c r="G30" s="769"/>
      <c r="H30" s="783" t="s">
        <v>432</v>
      </c>
      <c r="I30" s="791" t="s">
        <v>750</v>
      </c>
      <c r="J30" s="797"/>
      <c r="K30" s="797"/>
      <c r="L30" s="771"/>
      <c r="M30" s="803" t="s">
        <v>753</v>
      </c>
      <c r="N30" s="808"/>
      <c r="O30" s="813"/>
      <c r="P30" s="537" t="s">
        <v>715</v>
      </c>
      <c r="Q30" s="481"/>
      <c r="R30" s="481"/>
      <c r="S30" s="833"/>
      <c r="T30" s="846"/>
      <c r="U30" s="864"/>
      <c r="V30" s="874" t="s">
        <v>205</v>
      </c>
      <c r="W30" s="874" t="s">
        <v>592</v>
      </c>
      <c r="X30" s="874" t="s">
        <v>759</v>
      </c>
      <c r="Y30" s="874"/>
      <c r="Z30" s="874" t="s">
        <v>205</v>
      </c>
      <c r="AA30" s="889" t="s">
        <v>592</v>
      </c>
      <c r="AB30" s="864"/>
      <c r="AC30" s="874" t="s">
        <v>759</v>
      </c>
      <c r="AD30" s="874" t="s">
        <v>205</v>
      </c>
      <c r="AE30" s="874" t="s">
        <v>592</v>
      </c>
      <c r="AF30" s="874"/>
      <c r="AG30" s="874" t="s">
        <v>758</v>
      </c>
      <c r="AH30" s="889" t="s">
        <v>759</v>
      </c>
      <c r="AI30" s="864"/>
      <c r="AJ30" s="874" t="s">
        <v>759</v>
      </c>
      <c r="AK30" s="874" t="s">
        <v>394</v>
      </c>
      <c r="AL30" s="874" t="s">
        <v>205</v>
      </c>
      <c r="AM30" s="874" t="s">
        <v>592</v>
      </c>
      <c r="AN30" s="874"/>
      <c r="AO30" s="889" t="s">
        <v>759</v>
      </c>
      <c r="AP30" s="864" t="s">
        <v>758</v>
      </c>
      <c r="AQ30" s="874" t="s">
        <v>394</v>
      </c>
      <c r="AR30" s="874" t="s">
        <v>205</v>
      </c>
      <c r="AS30" s="874" t="s">
        <v>592</v>
      </c>
      <c r="AT30" s="874"/>
      <c r="AU30" s="874"/>
      <c r="AV30" s="889" t="s">
        <v>759</v>
      </c>
      <c r="AW30" s="864"/>
      <c r="AX30" s="874"/>
      <c r="AY30" s="874"/>
      <c r="AZ30" s="936"/>
      <c r="BA30" s="950"/>
      <c r="BB30" s="965"/>
      <c r="BC30" s="950"/>
      <c r="BD30" s="981"/>
      <c r="BE30" s="985"/>
      <c r="BF30" s="985"/>
      <c r="BG30" s="985"/>
      <c r="BH30" s="991"/>
    </row>
    <row r="31" spans="2:60" ht="20.25" customHeight="1">
      <c r="B31" s="722">
        <f>B28+1</f>
        <v>4</v>
      </c>
      <c r="C31" s="739"/>
      <c r="D31" s="753"/>
      <c r="E31" s="761"/>
      <c r="F31" s="761" t="str">
        <f>C30</f>
        <v>介護従業者</v>
      </c>
      <c r="G31" s="769"/>
      <c r="H31" s="780"/>
      <c r="I31" s="789"/>
      <c r="J31" s="795"/>
      <c r="K31" s="795"/>
      <c r="L31" s="769"/>
      <c r="M31" s="801"/>
      <c r="N31" s="806"/>
      <c r="O31" s="811"/>
      <c r="P31" s="817" t="s">
        <v>716</v>
      </c>
      <c r="Q31" s="823"/>
      <c r="R31" s="823"/>
      <c r="S31" s="831"/>
      <c r="T31" s="844"/>
      <c r="U31" s="862" t="str">
        <f>IF(U30="","",VLOOKUP(U30,'【記載例】シフト記号表　参考様式10'!$D$6:$X$47,21,FALSE))</f>
        <v/>
      </c>
      <c r="V31" s="872">
        <f>IF(V30="","",VLOOKUP(V30,'【記載例】シフト記号表　参考様式10'!$D$6:$X$47,21,FALSE))</f>
        <v>3</v>
      </c>
      <c r="W31" s="872">
        <f>IF(W30="","",VLOOKUP(W30,'【記載例】シフト記号表　参考様式10'!$D$6:$X$47,21,FALSE))</f>
        <v>3</v>
      </c>
      <c r="X31" s="872">
        <f>IF(X30="","",VLOOKUP(X30,'【記載例】シフト記号表　参考様式10'!$D$6:$X$47,21,FALSE))</f>
        <v>7.9999999999999982</v>
      </c>
      <c r="Y31" s="872" t="str">
        <f>IF(Y30="","",VLOOKUP(Y30,'【記載例】シフト記号表　参考様式10'!$D$6:$X$47,21,FALSE))</f>
        <v/>
      </c>
      <c r="Z31" s="872">
        <f>IF(Z30="","",VLOOKUP(Z30,'【記載例】シフト記号表　参考様式10'!$D$6:$X$47,21,FALSE))</f>
        <v>3</v>
      </c>
      <c r="AA31" s="887">
        <f>IF(AA30="","",VLOOKUP(AA30,'【記載例】シフト記号表　参考様式10'!$D$6:$X$47,21,FALSE))</f>
        <v>3</v>
      </c>
      <c r="AB31" s="862" t="str">
        <f>IF(AB30="","",VLOOKUP(AB30,'【記載例】シフト記号表　参考様式10'!$D$6:$X$47,21,FALSE))</f>
        <v/>
      </c>
      <c r="AC31" s="872">
        <f>IF(AC30="","",VLOOKUP(AC30,'【記載例】シフト記号表　参考様式10'!$D$6:$X$47,21,FALSE))</f>
        <v>7.9999999999999982</v>
      </c>
      <c r="AD31" s="872">
        <f>IF(AD30="","",VLOOKUP(AD30,'【記載例】シフト記号表　参考様式10'!$D$6:$X$47,21,FALSE))</f>
        <v>3</v>
      </c>
      <c r="AE31" s="872">
        <f>IF(AE30="","",VLOOKUP(AE30,'【記載例】シフト記号表　参考様式10'!$D$6:$X$47,21,FALSE))</f>
        <v>3</v>
      </c>
      <c r="AF31" s="872" t="str">
        <f>IF(AF30="","",VLOOKUP(AF30,'【記載例】シフト記号表　参考様式10'!$D$6:$X$47,21,FALSE))</f>
        <v/>
      </c>
      <c r="AG31" s="872">
        <f>IF(AG30="","",VLOOKUP(AG30,'【記載例】シフト記号表　参考様式10'!$D$6:$X$47,21,FALSE))</f>
        <v>8</v>
      </c>
      <c r="AH31" s="887">
        <f>IF(AH30="","",VLOOKUP(AH30,'【記載例】シフト記号表　参考様式10'!$D$6:$X$47,21,FALSE))</f>
        <v>7.9999999999999982</v>
      </c>
      <c r="AI31" s="862" t="str">
        <f>IF(AI30="","",VLOOKUP(AI30,'【記載例】シフト記号表　参考様式10'!$D$6:$X$47,21,FALSE))</f>
        <v/>
      </c>
      <c r="AJ31" s="872">
        <f>IF(AJ30="","",VLOOKUP(AJ30,'【記載例】シフト記号表　参考様式10'!$D$6:$X$47,21,FALSE))</f>
        <v>7.9999999999999982</v>
      </c>
      <c r="AK31" s="872">
        <f>IF(AK30="","",VLOOKUP(AK30,'【記載例】シフト記号表　参考様式10'!$D$6:$X$47,21,FALSE))</f>
        <v>8</v>
      </c>
      <c r="AL31" s="872">
        <f>IF(AL30="","",VLOOKUP(AL30,'【記載例】シフト記号表　参考様式10'!$D$6:$X$47,21,FALSE))</f>
        <v>3</v>
      </c>
      <c r="AM31" s="872">
        <f>IF(AM30="","",VLOOKUP(AM30,'【記載例】シフト記号表　参考様式10'!$D$6:$X$47,21,FALSE))</f>
        <v>3</v>
      </c>
      <c r="AN31" s="872" t="str">
        <f>IF(AN30="","",VLOOKUP(AN30,'【記載例】シフト記号表　参考様式10'!$D$6:$X$47,21,FALSE))</f>
        <v/>
      </c>
      <c r="AO31" s="887">
        <f>IF(AO30="","",VLOOKUP(AO30,'【記載例】シフト記号表　参考様式10'!$D$6:$X$47,21,FALSE))</f>
        <v>7.9999999999999982</v>
      </c>
      <c r="AP31" s="862">
        <f>IF(AP30="","",VLOOKUP(AP30,'【記載例】シフト記号表　参考様式10'!$D$6:$X$47,21,FALSE))</f>
        <v>8</v>
      </c>
      <c r="AQ31" s="872">
        <f>IF(AQ30="","",VLOOKUP(AQ30,'【記載例】シフト記号表　参考様式10'!$D$6:$X$47,21,FALSE))</f>
        <v>8</v>
      </c>
      <c r="AR31" s="872">
        <f>IF(AR30="","",VLOOKUP(AR30,'【記載例】シフト記号表　参考様式10'!$D$6:$X$47,21,FALSE))</f>
        <v>3</v>
      </c>
      <c r="AS31" s="872">
        <f>IF(AS30="","",VLOOKUP(AS30,'【記載例】シフト記号表　参考様式10'!$D$6:$X$47,21,FALSE))</f>
        <v>3</v>
      </c>
      <c r="AT31" s="872" t="str">
        <f>IF(AT30="","",VLOOKUP(AT30,'【記載例】シフト記号表　参考様式10'!$D$6:$X$47,21,FALSE))</f>
        <v/>
      </c>
      <c r="AU31" s="872" t="str">
        <f>IF(AU30="","",VLOOKUP(AU30,'【記載例】シフト記号表　参考様式10'!$D$6:$X$47,21,FALSE))</f>
        <v/>
      </c>
      <c r="AV31" s="887">
        <f>IF(AV30="","",VLOOKUP(AV30,'【記載例】シフト記号表　参考様式10'!$D$6:$X$47,21,FALSE))</f>
        <v>7.9999999999999982</v>
      </c>
      <c r="AW31" s="862" t="str">
        <f>IF(AW30="","",VLOOKUP(AW30,'【記載例】シフト記号表　参考様式10'!$D$6:$X$47,21,FALSE))</f>
        <v/>
      </c>
      <c r="AX31" s="872" t="str">
        <f>IF(AX30="","",VLOOKUP(AX30,'【記載例】シフト記号表　参考様式10'!$D$6:$X$47,21,FALSE))</f>
        <v/>
      </c>
      <c r="AY31" s="872" t="str">
        <f>IF(AY30="","",VLOOKUP(AY30,'【記載例】シフト記号表　参考様式10'!$D$6:$X$47,21,FALSE))</f>
        <v/>
      </c>
      <c r="AZ31" s="934">
        <f>IF($BC$3="４週",SUM(U31:AV31),IF($BC$3="暦月",SUM(U31:AY31),""))</f>
        <v>110</v>
      </c>
      <c r="BA31" s="948"/>
      <c r="BB31" s="963">
        <f>IF($BC$3="４週",AZ31/4,IF($BC$3="暦月",(AZ31/($BC$8/7)),""))</f>
        <v>27.5</v>
      </c>
      <c r="BC31" s="948"/>
      <c r="BD31" s="979"/>
      <c r="BE31" s="983"/>
      <c r="BF31" s="983"/>
      <c r="BG31" s="983"/>
      <c r="BH31" s="989"/>
    </row>
    <row r="32" spans="2:60" ht="20.25" customHeight="1">
      <c r="B32" s="723"/>
      <c r="C32" s="740"/>
      <c r="D32" s="754"/>
      <c r="E32" s="762"/>
      <c r="F32" s="762"/>
      <c r="G32" s="770" t="str">
        <f>C30</f>
        <v>介護従業者</v>
      </c>
      <c r="H32" s="781"/>
      <c r="I32" s="790"/>
      <c r="J32" s="796"/>
      <c r="K32" s="796"/>
      <c r="L32" s="770"/>
      <c r="M32" s="802"/>
      <c r="N32" s="807"/>
      <c r="O32" s="812"/>
      <c r="P32" s="818" t="s">
        <v>40</v>
      </c>
      <c r="Q32" s="824"/>
      <c r="R32" s="824"/>
      <c r="S32" s="832"/>
      <c r="T32" s="845"/>
      <c r="U32" s="863" t="str">
        <f>IF(U30="","",VLOOKUP(U30,'【記載例】シフト記号表　参考様式10'!$D$6:$Z$47,23,FALSE))</f>
        <v/>
      </c>
      <c r="V32" s="873">
        <f>IF(V30="","",VLOOKUP(V30,'【記載例】シフト記号表　参考様式10'!$D$6:$Z$47,23,FALSE))</f>
        <v>3.9999999999999991</v>
      </c>
      <c r="W32" s="873">
        <f>IF(W30="","",VLOOKUP(W30,'【記載例】シフト記号表　参考様式10'!$D$6:$Z$47,23,FALSE))</f>
        <v>6</v>
      </c>
      <c r="X32" s="873" t="str">
        <f>IF(X30="","",VLOOKUP(X30,'【記載例】シフト記号表　参考様式10'!$D$6:$Z$47,23,FALSE))</f>
        <v>-</v>
      </c>
      <c r="Y32" s="873" t="str">
        <f>IF(Y30="","",VLOOKUP(Y30,'【記載例】シフト記号表　参考様式10'!$D$6:$Z$47,23,FALSE))</f>
        <v/>
      </c>
      <c r="Z32" s="873">
        <f>IF(Z30="","",VLOOKUP(Z30,'【記載例】シフト記号表　参考様式10'!$D$6:$Z$47,23,FALSE))</f>
        <v>3.9999999999999991</v>
      </c>
      <c r="AA32" s="888">
        <f>IF(AA30="","",VLOOKUP(AA30,'【記載例】シフト記号表　参考様式10'!$D$6:$Z$47,23,FALSE))</f>
        <v>6</v>
      </c>
      <c r="AB32" s="863" t="str">
        <f>IF(AB30="","",VLOOKUP(AB30,'【記載例】シフト記号表　参考様式10'!$D$6:$Z$47,23,FALSE))</f>
        <v/>
      </c>
      <c r="AC32" s="873" t="str">
        <f>IF(AC30="","",VLOOKUP(AC30,'【記載例】シフト記号表　参考様式10'!$D$6:$Z$47,23,FALSE))</f>
        <v>-</v>
      </c>
      <c r="AD32" s="873">
        <f>IF(AD30="","",VLOOKUP(AD30,'【記載例】シフト記号表　参考様式10'!$D$6:$Z$47,23,FALSE))</f>
        <v>3.9999999999999991</v>
      </c>
      <c r="AE32" s="873">
        <f>IF(AE30="","",VLOOKUP(AE30,'【記載例】シフト記号表　参考様式10'!$D$6:$Z$47,23,FALSE))</f>
        <v>6</v>
      </c>
      <c r="AF32" s="873" t="str">
        <f>IF(AF30="","",VLOOKUP(AF30,'【記載例】シフト記号表　参考様式10'!$D$6:$Z$47,23,FALSE))</f>
        <v/>
      </c>
      <c r="AG32" s="873" t="str">
        <f>IF(AG30="","",VLOOKUP(AG30,'【記載例】シフト記号表　参考様式10'!$D$6:$Z$47,23,FALSE))</f>
        <v>-</v>
      </c>
      <c r="AH32" s="888" t="str">
        <f>IF(AH30="","",VLOOKUP(AH30,'【記載例】シフト記号表　参考様式10'!$D$6:$Z$47,23,FALSE))</f>
        <v>-</v>
      </c>
      <c r="AI32" s="863" t="str">
        <f>IF(AI30="","",VLOOKUP(AI30,'【記載例】シフト記号表　参考様式10'!$D$6:$Z$47,23,FALSE))</f>
        <v/>
      </c>
      <c r="AJ32" s="873" t="str">
        <f>IF(AJ30="","",VLOOKUP(AJ30,'【記載例】シフト記号表　参考様式10'!$D$6:$Z$47,23,FALSE))</f>
        <v>-</v>
      </c>
      <c r="AK32" s="873" t="str">
        <f>IF(AK30="","",VLOOKUP(AK30,'【記載例】シフト記号表　参考様式10'!$D$6:$Z$47,23,FALSE))</f>
        <v>-</v>
      </c>
      <c r="AL32" s="873">
        <f>IF(AL30="","",VLOOKUP(AL30,'【記載例】シフト記号表　参考様式10'!$D$6:$Z$47,23,FALSE))</f>
        <v>3.9999999999999991</v>
      </c>
      <c r="AM32" s="873">
        <f>IF(AM30="","",VLOOKUP(AM30,'【記載例】シフト記号表　参考様式10'!$D$6:$Z$47,23,FALSE))</f>
        <v>6</v>
      </c>
      <c r="AN32" s="873" t="str">
        <f>IF(AN30="","",VLOOKUP(AN30,'【記載例】シフト記号表　参考様式10'!$D$6:$Z$47,23,FALSE))</f>
        <v/>
      </c>
      <c r="AO32" s="888" t="str">
        <f>IF(AO30="","",VLOOKUP(AO30,'【記載例】シフト記号表　参考様式10'!$D$6:$Z$47,23,FALSE))</f>
        <v>-</v>
      </c>
      <c r="AP32" s="863" t="str">
        <f>IF(AP30="","",VLOOKUP(AP30,'【記載例】シフト記号表　参考様式10'!$D$6:$Z$47,23,FALSE))</f>
        <v>-</v>
      </c>
      <c r="AQ32" s="873" t="str">
        <f>IF(AQ30="","",VLOOKUP(AQ30,'【記載例】シフト記号表　参考様式10'!$D$6:$Z$47,23,FALSE))</f>
        <v>-</v>
      </c>
      <c r="AR32" s="873">
        <f>IF(AR30="","",VLOOKUP(AR30,'【記載例】シフト記号表　参考様式10'!$D$6:$Z$47,23,FALSE))</f>
        <v>3.9999999999999991</v>
      </c>
      <c r="AS32" s="873">
        <f>IF(AS30="","",VLOOKUP(AS30,'【記載例】シフト記号表　参考様式10'!$D$6:$Z$47,23,FALSE))</f>
        <v>6</v>
      </c>
      <c r="AT32" s="873" t="str">
        <f>IF(AT30="","",VLOOKUP(AT30,'【記載例】シフト記号表　参考様式10'!$D$6:$Z$47,23,FALSE))</f>
        <v/>
      </c>
      <c r="AU32" s="873" t="str">
        <f>IF(AU30="","",VLOOKUP(AU30,'【記載例】シフト記号表　参考様式10'!$D$6:$Z$47,23,FALSE))</f>
        <v/>
      </c>
      <c r="AV32" s="888" t="str">
        <f>IF(AV30="","",VLOOKUP(AV30,'【記載例】シフト記号表　参考様式10'!$D$6:$Z$47,23,FALSE))</f>
        <v>-</v>
      </c>
      <c r="AW32" s="863" t="str">
        <f>IF(AW30="","",VLOOKUP(AW30,'【記載例】シフト記号表　参考様式10'!$D$6:$Z$47,23,FALSE))</f>
        <v/>
      </c>
      <c r="AX32" s="873" t="str">
        <f>IF(AX30="","",VLOOKUP(AX30,'【記載例】シフト記号表　参考様式10'!$D$6:$Z$47,23,FALSE))</f>
        <v/>
      </c>
      <c r="AY32" s="873" t="str">
        <f>IF(AY30="","",VLOOKUP(AY30,'【記載例】シフト記号表　参考様式10'!$D$6:$Z$47,23,FALSE))</f>
        <v/>
      </c>
      <c r="AZ32" s="935">
        <f>IF($BC$3="４週",SUM(U32:AV32),IF($BC$3="暦月",SUM(U32:AY32),""))</f>
        <v>50</v>
      </c>
      <c r="BA32" s="949"/>
      <c r="BB32" s="964">
        <f>IF($BC$3="４週",AZ32/4,IF($BC$3="暦月",(AZ32/($BC$8/7)),""))</f>
        <v>12.5</v>
      </c>
      <c r="BC32" s="949"/>
      <c r="BD32" s="980"/>
      <c r="BE32" s="984"/>
      <c r="BF32" s="984"/>
      <c r="BG32" s="984"/>
      <c r="BH32" s="990"/>
    </row>
    <row r="33" spans="2:60" ht="20.25" customHeight="1">
      <c r="B33" s="724"/>
      <c r="C33" s="741" t="s">
        <v>165</v>
      </c>
      <c r="D33" s="755"/>
      <c r="E33" s="763"/>
      <c r="F33" s="761"/>
      <c r="G33" s="769"/>
      <c r="H33" s="783" t="s">
        <v>432</v>
      </c>
      <c r="I33" s="791" t="s">
        <v>750</v>
      </c>
      <c r="J33" s="797"/>
      <c r="K33" s="797"/>
      <c r="L33" s="771"/>
      <c r="M33" s="803" t="s">
        <v>754</v>
      </c>
      <c r="N33" s="808"/>
      <c r="O33" s="813"/>
      <c r="P33" s="537" t="s">
        <v>715</v>
      </c>
      <c r="Q33" s="481"/>
      <c r="R33" s="481"/>
      <c r="S33" s="833"/>
      <c r="T33" s="846"/>
      <c r="U33" s="864" t="s">
        <v>758</v>
      </c>
      <c r="V33" s="874" t="s">
        <v>759</v>
      </c>
      <c r="W33" s="874"/>
      <c r="X33" s="874" t="s">
        <v>759</v>
      </c>
      <c r="Y33" s="874" t="s">
        <v>758</v>
      </c>
      <c r="Z33" s="874" t="s">
        <v>758</v>
      </c>
      <c r="AA33" s="889"/>
      <c r="AB33" s="864" t="s">
        <v>758</v>
      </c>
      <c r="AC33" s="874" t="s">
        <v>758</v>
      </c>
      <c r="AD33" s="874" t="s">
        <v>758</v>
      </c>
      <c r="AE33" s="874" t="s">
        <v>758</v>
      </c>
      <c r="AF33" s="874" t="s">
        <v>758</v>
      </c>
      <c r="AG33" s="874"/>
      <c r="AH33" s="889"/>
      <c r="AI33" s="864" t="s">
        <v>758</v>
      </c>
      <c r="AJ33" s="874"/>
      <c r="AK33" s="874" t="s">
        <v>759</v>
      </c>
      <c r="AL33" s="874"/>
      <c r="AM33" s="874" t="s">
        <v>758</v>
      </c>
      <c r="AN33" s="874" t="s">
        <v>758</v>
      </c>
      <c r="AO33" s="889" t="s">
        <v>758</v>
      </c>
      <c r="AP33" s="864" t="s">
        <v>758</v>
      </c>
      <c r="AQ33" s="874"/>
      <c r="AR33" s="874"/>
      <c r="AS33" s="874" t="s">
        <v>758</v>
      </c>
      <c r="AT33" s="874" t="s">
        <v>758</v>
      </c>
      <c r="AU33" s="874" t="s">
        <v>758</v>
      </c>
      <c r="AV33" s="889" t="s">
        <v>758</v>
      </c>
      <c r="AW33" s="864"/>
      <c r="AX33" s="874"/>
      <c r="AY33" s="874"/>
      <c r="AZ33" s="936"/>
      <c r="BA33" s="950"/>
      <c r="BB33" s="965"/>
      <c r="BC33" s="950"/>
      <c r="BD33" s="981"/>
      <c r="BE33" s="985"/>
      <c r="BF33" s="985"/>
      <c r="BG33" s="985"/>
      <c r="BH33" s="991"/>
    </row>
    <row r="34" spans="2:60" ht="20.25" customHeight="1">
      <c r="B34" s="722">
        <f>B31+1</f>
        <v>5</v>
      </c>
      <c r="C34" s="739"/>
      <c r="D34" s="753"/>
      <c r="E34" s="761"/>
      <c r="F34" s="761" t="str">
        <f>C33</f>
        <v>介護従業者</v>
      </c>
      <c r="G34" s="769"/>
      <c r="H34" s="780"/>
      <c r="I34" s="789"/>
      <c r="J34" s="795"/>
      <c r="K34" s="795"/>
      <c r="L34" s="769"/>
      <c r="M34" s="801"/>
      <c r="N34" s="806"/>
      <c r="O34" s="811"/>
      <c r="P34" s="817" t="s">
        <v>716</v>
      </c>
      <c r="Q34" s="823"/>
      <c r="R34" s="823"/>
      <c r="S34" s="831"/>
      <c r="T34" s="844"/>
      <c r="U34" s="862">
        <f>IF(U33="","",VLOOKUP(U33,'【記載例】シフト記号表　参考様式10'!$D$6:$X$47,21,FALSE))</f>
        <v>8</v>
      </c>
      <c r="V34" s="872">
        <f>IF(V33="","",VLOOKUP(V33,'【記載例】シフト記号表　参考様式10'!$D$6:$X$47,21,FALSE))</f>
        <v>7.9999999999999982</v>
      </c>
      <c r="W34" s="872" t="str">
        <f>IF(W33="","",VLOOKUP(W33,'【記載例】シフト記号表　参考様式10'!$D$6:$X$47,21,FALSE))</f>
        <v/>
      </c>
      <c r="X34" s="872">
        <f>IF(X33="","",VLOOKUP(X33,'【記載例】シフト記号表　参考様式10'!$D$6:$X$47,21,FALSE))</f>
        <v>7.9999999999999982</v>
      </c>
      <c r="Y34" s="872">
        <f>IF(Y33="","",VLOOKUP(Y33,'【記載例】シフト記号表　参考様式10'!$D$6:$X$47,21,FALSE))</f>
        <v>8</v>
      </c>
      <c r="Z34" s="872">
        <f>IF(Z33="","",VLOOKUP(Z33,'【記載例】シフト記号表　参考様式10'!$D$6:$X$47,21,FALSE))</f>
        <v>8</v>
      </c>
      <c r="AA34" s="887" t="str">
        <f>IF(AA33="","",VLOOKUP(AA33,'【記載例】シフト記号表　参考様式10'!$D$6:$X$47,21,FALSE))</f>
        <v/>
      </c>
      <c r="AB34" s="862">
        <f>IF(AB33="","",VLOOKUP(AB33,'【記載例】シフト記号表　参考様式10'!$D$6:$X$47,21,FALSE))</f>
        <v>8</v>
      </c>
      <c r="AC34" s="872">
        <f>IF(AC33="","",VLOOKUP(AC33,'【記載例】シフト記号表　参考様式10'!$D$6:$X$47,21,FALSE))</f>
        <v>8</v>
      </c>
      <c r="AD34" s="872">
        <f>IF(AD33="","",VLOOKUP(AD33,'【記載例】シフト記号表　参考様式10'!$D$6:$X$47,21,FALSE))</f>
        <v>8</v>
      </c>
      <c r="AE34" s="872">
        <f>IF(AE33="","",VLOOKUP(AE33,'【記載例】シフト記号表　参考様式10'!$D$6:$X$47,21,FALSE))</f>
        <v>8</v>
      </c>
      <c r="AF34" s="872">
        <f>IF(AF33="","",VLOOKUP(AF33,'【記載例】シフト記号表　参考様式10'!$D$6:$X$47,21,FALSE))</f>
        <v>8</v>
      </c>
      <c r="AG34" s="872" t="str">
        <f>IF(AG33="","",VLOOKUP(AG33,'【記載例】シフト記号表　参考様式10'!$D$6:$X$47,21,FALSE))</f>
        <v/>
      </c>
      <c r="AH34" s="887" t="str">
        <f>IF(AH33="","",VLOOKUP(AH33,'【記載例】シフト記号表　参考様式10'!$D$6:$X$47,21,FALSE))</f>
        <v/>
      </c>
      <c r="AI34" s="862">
        <f>IF(AI33="","",VLOOKUP(AI33,'【記載例】シフト記号表　参考様式10'!$D$6:$X$47,21,FALSE))</f>
        <v>8</v>
      </c>
      <c r="AJ34" s="872" t="str">
        <f>IF(AJ33="","",VLOOKUP(AJ33,'【記載例】シフト記号表　参考様式10'!$D$6:$X$47,21,FALSE))</f>
        <v/>
      </c>
      <c r="AK34" s="872">
        <f>IF(AK33="","",VLOOKUP(AK33,'【記載例】シフト記号表　参考様式10'!$D$6:$X$47,21,FALSE))</f>
        <v>7.9999999999999982</v>
      </c>
      <c r="AL34" s="872" t="str">
        <f>IF(AL33="","",VLOOKUP(AL33,'【記載例】シフト記号表　参考様式10'!$D$6:$X$47,21,FALSE))</f>
        <v/>
      </c>
      <c r="AM34" s="872">
        <f>IF(AM33="","",VLOOKUP(AM33,'【記載例】シフト記号表　参考様式10'!$D$6:$X$47,21,FALSE))</f>
        <v>8</v>
      </c>
      <c r="AN34" s="872">
        <f>IF(AN33="","",VLOOKUP(AN33,'【記載例】シフト記号表　参考様式10'!$D$6:$X$47,21,FALSE))</f>
        <v>8</v>
      </c>
      <c r="AO34" s="887">
        <f>IF(AO33="","",VLOOKUP(AO33,'【記載例】シフト記号表　参考様式10'!$D$6:$X$47,21,FALSE))</f>
        <v>8</v>
      </c>
      <c r="AP34" s="862">
        <f>IF(AP33="","",VLOOKUP(AP33,'【記載例】シフト記号表　参考様式10'!$D$6:$X$47,21,FALSE))</f>
        <v>8</v>
      </c>
      <c r="AQ34" s="872" t="str">
        <f>IF(AQ33="","",VLOOKUP(AQ33,'【記載例】シフト記号表　参考様式10'!$D$6:$X$47,21,FALSE))</f>
        <v/>
      </c>
      <c r="AR34" s="872" t="str">
        <f>IF(AR33="","",VLOOKUP(AR33,'【記載例】シフト記号表　参考様式10'!$D$6:$X$47,21,FALSE))</f>
        <v/>
      </c>
      <c r="AS34" s="872">
        <f>IF(AS33="","",VLOOKUP(AS33,'【記載例】シフト記号表　参考様式10'!$D$6:$X$47,21,FALSE))</f>
        <v>8</v>
      </c>
      <c r="AT34" s="872">
        <f>IF(AT33="","",VLOOKUP(AT33,'【記載例】シフト記号表　参考様式10'!$D$6:$X$47,21,FALSE))</f>
        <v>8</v>
      </c>
      <c r="AU34" s="872">
        <f>IF(AU33="","",VLOOKUP(AU33,'【記載例】シフト記号表　参考様式10'!$D$6:$X$47,21,FALSE))</f>
        <v>8</v>
      </c>
      <c r="AV34" s="887">
        <f>IF(AV33="","",VLOOKUP(AV33,'【記載例】シフト記号表　参考様式10'!$D$6:$X$47,21,FALSE))</f>
        <v>8</v>
      </c>
      <c r="AW34" s="862" t="str">
        <f>IF(AW33="","",VLOOKUP(AW33,'【記載例】シフト記号表　参考様式10'!$D$6:$X$47,21,FALSE))</f>
        <v/>
      </c>
      <c r="AX34" s="872" t="str">
        <f>IF(AX33="","",VLOOKUP(AX33,'【記載例】シフト記号表　参考様式10'!$D$6:$X$47,21,FALSE))</f>
        <v/>
      </c>
      <c r="AY34" s="872" t="str">
        <f>IF(AY33="","",VLOOKUP(AY33,'【記載例】シフト記号表　参考様式10'!$D$6:$X$47,21,FALSE))</f>
        <v/>
      </c>
      <c r="AZ34" s="934">
        <f>IF($BC$3="４週",SUM(U34:AV34),IF($BC$3="暦月",SUM(U34:AY34),""))</f>
        <v>160</v>
      </c>
      <c r="BA34" s="948"/>
      <c r="BB34" s="963">
        <f>IF($BC$3="４週",AZ34/4,IF($BC$3="暦月",(AZ34/($BC$8/7)),""))</f>
        <v>40</v>
      </c>
      <c r="BC34" s="948"/>
      <c r="BD34" s="979"/>
      <c r="BE34" s="983"/>
      <c r="BF34" s="983"/>
      <c r="BG34" s="983"/>
      <c r="BH34" s="989"/>
    </row>
    <row r="35" spans="2:60" ht="20.25" customHeight="1">
      <c r="B35" s="723"/>
      <c r="C35" s="740"/>
      <c r="D35" s="754"/>
      <c r="E35" s="762"/>
      <c r="F35" s="762"/>
      <c r="G35" s="770" t="str">
        <f>C33</f>
        <v>介護従業者</v>
      </c>
      <c r="H35" s="781"/>
      <c r="I35" s="790"/>
      <c r="J35" s="796"/>
      <c r="K35" s="796"/>
      <c r="L35" s="770"/>
      <c r="M35" s="802"/>
      <c r="N35" s="807"/>
      <c r="O35" s="812"/>
      <c r="P35" s="818" t="s">
        <v>40</v>
      </c>
      <c r="Q35" s="544"/>
      <c r="R35" s="544"/>
      <c r="S35" s="835"/>
      <c r="T35" s="848"/>
      <c r="U35" s="863" t="str">
        <f>IF(U33="","",VLOOKUP(U33,'【記載例】シフト記号表　参考様式10'!$D$6:$Z$47,23,FALSE))</f>
        <v>-</v>
      </c>
      <c r="V35" s="873" t="str">
        <f>IF(V33="","",VLOOKUP(V33,'【記載例】シフト記号表　参考様式10'!$D$6:$Z$47,23,FALSE))</f>
        <v>-</v>
      </c>
      <c r="W35" s="873" t="str">
        <f>IF(W33="","",VLOOKUP(W33,'【記載例】シフト記号表　参考様式10'!$D$6:$Z$47,23,FALSE))</f>
        <v/>
      </c>
      <c r="X35" s="873" t="str">
        <f>IF(X33="","",VLOOKUP(X33,'【記載例】シフト記号表　参考様式10'!$D$6:$Z$47,23,FALSE))</f>
        <v>-</v>
      </c>
      <c r="Y35" s="873" t="str">
        <f>IF(Y33="","",VLOOKUP(Y33,'【記載例】シフト記号表　参考様式10'!$D$6:$Z$47,23,FALSE))</f>
        <v>-</v>
      </c>
      <c r="Z35" s="873" t="str">
        <f>IF(Z33="","",VLOOKUP(Z33,'【記載例】シフト記号表　参考様式10'!$D$6:$Z$47,23,FALSE))</f>
        <v>-</v>
      </c>
      <c r="AA35" s="888" t="str">
        <f>IF(AA33="","",VLOOKUP(AA33,'【記載例】シフト記号表　参考様式10'!$D$6:$Z$47,23,FALSE))</f>
        <v/>
      </c>
      <c r="AB35" s="863" t="str">
        <f>IF(AB33="","",VLOOKUP(AB33,'【記載例】シフト記号表　参考様式10'!$D$6:$Z$47,23,FALSE))</f>
        <v>-</v>
      </c>
      <c r="AC35" s="873" t="str">
        <f>IF(AC33="","",VLOOKUP(AC33,'【記載例】シフト記号表　参考様式10'!$D$6:$Z$47,23,FALSE))</f>
        <v>-</v>
      </c>
      <c r="AD35" s="873" t="str">
        <f>IF(AD33="","",VLOOKUP(AD33,'【記載例】シフト記号表　参考様式10'!$D$6:$Z$47,23,FALSE))</f>
        <v>-</v>
      </c>
      <c r="AE35" s="873" t="str">
        <f>IF(AE33="","",VLOOKUP(AE33,'【記載例】シフト記号表　参考様式10'!$D$6:$Z$47,23,FALSE))</f>
        <v>-</v>
      </c>
      <c r="AF35" s="873" t="str">
        <f>IF(AF33="","",VLOOKUP(AF33,'【記載例】シフト記号表　参考様式10'!$D$6:$Z$47,23,FALSE))</f>
        <v>-</v>
      </c>
      <c r="AG35" s="873" t="str">
        <f>IF(AG33="","",VLOOKUP(AG33,'【記載例】シフト記号表　参考様式10'!$D$6:$Z$47,23,FALSE))</f>
        <v/>
      </c>
      <c r="AH35" s="888" t="str">
        <f>IF(AH33="","",VLOOKUP(AH33,'【記載例】シフト記号表　参考様式10'!$D$6:$Z$47,23,FALSE))</f>
        <v/>
      </c>
      <c r="AI35" s="863" t="str">
        <f>IF(AI33="","",VLOOKUP(AI33,'【記載例】シフト記号表　参考様式10'!$D$6:$Z$47,23,FALSE))</f>
        <v>-</v>
      </c>
      <c r="AJ35" s="873" t="str">
        <f>IF(AJ33="","",VLOOKUP(AJ33,'【記載例】シフト記号表　参考様式10'!$D$6:$Z$47,23,FALSE))</f>
        <v/>
      </c>
      <c r="AK35" s="873" t="str">
        <f>IF(AK33="","",VLOOKUP(AK33,'【記載例】シフト記号表　参考様式10'!$D$6:$Z$47,23,FALSE))</f>
        <v>-</v>
      </c>
      <c r="AL35" s="873" t="str">
        <f>IF(AL33="","",VLOOKUP(AL33,'【記載例】シフト記号表　参考様式10'!$D$6:$Z$47,23,FALSE))</f>
        <v/>
      </c>
      <c r="AM35" s="873" t="str">
        <f>IF(AM33="","",VLOOKUP(AM33,'【記載例】シフト記号表　参考様式10'!$D$6:$Z$47,23,FALSE))</f>
        <v>-</v>
      </c>
      <c r="AN35" s="873" t="str">
        <f>IF(AN33="","",VLOOKUP(AN33,'【記載例】シフト記号表　参考様式10'!$D$6:$Z$47,23,FALSE))</f>
        <v>-</v>
      </c>
      <c r="AO35" s="888" t="str">
        <f>IF(AO33="","",VLOOKUP(AO33,'【記載例】シフト記号表　参考様式10'!$D$6:$Z$47,23,FALSE))</f>
        <v>-</v>
      </c>
      <c r="AP35" s="863" t="str">
        <f>IF(AP33="","",VLOOKUP(AP33,'【記載例】シフト記号表　参考様式10'!$D$6:$Z$47,23,FALSE))</f>
        <v>-</v>
      </c>
      <c r="AQ35" s="873" t="str">
        <f>IF(AQ33="","",VLOOKUP(AQ33,'【記載例】シフト記号表　参考様式10'!$D$6:$Z$47,23,FALSE))</f>
        <v/>
      </c>
      <c r="AR35" s="873" t="str">
        <f>IF(AR33="","",VLOOKUP(AR33,'【記載例】シフト記号表　参考様式10'!$D$6:$Z$47,23,FALSE))</f>
        <v/>
      </c>
      <c r="AS35" s="873" t="str">
        <f>IF(AS33="","",VLOOKUP(AS33,'【記載例】シフト記号表　参考様式10'!$D$6:$Z$47,23,FALSE))</f>
        <v>-</v>
      </c>
      <c r="AT35" s="873" t="str">
        <f>IF(AT33="","",VLOOKUP(AT33,'【記載例】シフト記号表　参考様式10'!$D$6:$Z$47,23,FALSE))</f>
        <v>-</v>
      </c>
      <c r="AU35" s="873" t="str">
        <f>IF(AU33="","",VLOOKUP(AU33,'【記載例】シフト記号表　参考様式10'!$D$6:$Z$47,23,FALSE))</f>
        <v>-</v>
      </c>
      <c r="AV35" s="888" t="str">
        <f>IF(AV33="","",VLOOKUP(AV33,'【記載例】シフト記号表　参考様式10'!$D$6:$Z$47,23,FALSE))</f>
        <v>-</v>
      </c>
      <c r="AW35" s="863" t="str">
        <f>IF(AW33="","",VLOOKUP(AW33,'【記載例】シフト記号表　参考様式10'!$D$6:$Z$47,23,FALSE))</f>
        <v/>
      </c>
      <c r="AX35" s="873" t="str">
        <f>IF(AX33="","",VLOOKUP(AX33,'【記載例】シフト記号表　参考様式10'!$D$6:$Z$47,23,FALSE))</f>
        <v/>
      </c>
      <c r="AY35" s="873" t="str">
        <f>IF(AY33="","",VLOOKUP(AY33,'【記載例】シフト記号表　参考様式10'!$D$6:$Z$47,23,FALSE))</f>
        <v/>
      </c>
      <c r="AZ35" s="935">
        <f>IF($BC$3="４週",SUM(U35:AV35),IF($BC$3="暦月",SUM(U35:AY35),""))</f>
        <v>0</v>
      </c>
      <c r="BA35" s="949"/>
      <c r="BB35" s="964">
        <f>IF($BC$3="４週",AZ35/4,IF($BC$3="暦月",(AZ35/($BC$8/7)),""))</f>
        <v>0</v>
      </c>
      <c r="BC35" s="949"/>
      <c r="BD35" s="980"/>
      <c r="BE35" s="984"/>
      <c r="BF35" s="984"/>
      <c r="BG35" s="984"/>
      <c r="BH35" s="990"/>
    </row>
    <row r="36" spans="2:60" ht="20.25" customHeight="1">
      <c r="B36" s="724"/>
      <c r="C36" s="741" t="s">
        <v>165</v>
      </c>
      <c r="D36" s="755"/>
      <c r="E36" s="763"/>
      <c r="F36" s="761"/>
      <c r="G36" s="769"/>
      <c r="H36" s="783" t="s">
        <v>432</v>
      </c>
      <c r="I36" s="791" t="s">
        <v>163</v>
      </c>
      <c r="J36" s="797"/>
      <c r="K36" s="797"/>
      <c r="L36" s="771"/>
      <c r="M36" s="803" t="s">
        <v>428</v>
      </c>
      <c r="N36" s="808"/>
      <c r="O36" s="813"/>
      <c r="P36" s="537" t="s">
        <v>715</v>
      </c>
      <c r="Q36" s="474"/>
      <c r="R36" s="474"/>
      <c r="S36" s="834"/>
      <c r="T36" s="849"/>
      <c r="U36" s="864" t="s">
        <v>759</v>
      </c>
      <c r="V36" s="874"/>
      <c r="W36" s="874" t="s">
        <v>759</v>
      </c>
      <c r="X36" s="874"/>
      <c r="Y36" s="874" t="s">
        <v>205</v>
      </c>
      <c r="Z36" s="874" t="s">
        <v>592</v>
      </c>
      <c r="AA36" s="889" t="s">
        <v>758</v>
      </c>
      <c r="AB36" s="864"/>
      <c r="AC36" s="874" t="s">
        <v>205</v>
      </c>
      <c r="AD36" s="874" t="s">
        <v>592</v>
      </c>
      <c r="AE36" s="874" t="s">
        <v>758</v>
      </c>
      <c r="AF36" s="874"/>
      <c r="AG36" s="874" t="s">
        <v>205</v>
      </c>
      <c r="AH36" s="889" t="s">
        <v>592</v>
      </c>
      <c r="AI36" s="864"/>
      <c r="AJ36" s="874" t="s">
        <v>394</v>
      </c>
      <c r="AK36" s="874" t="s">
        <v>394</v>
      </c>
      <c r="AL36" s="874" t="s">
        <v>758</v>
      </c>
      <c r="AM36" s="874" t="s">
        <v>394</v>
      </c>
      <c r="AN36" s="874"/>
      <c r="AO36" s="889" t="s">
        <v>205</v>
      </c>
      <c r="AP36" s="864" t="s">
        <v>592</v>
      </c>
      <c r="AQ36" s="874" t="s">
        <v>758</v>
      </c>
      <c r="AR36" s="874" t="s">
        <v>394</v>
      </c>
      <c r="AS36" s="874"/>
      <c r="AT36" s="874" t="s">
        <v>394</v>
      </c>
      <c r="AU36" s="874" t="s">
        <v>758</v>
      </c>
      <c r="AV36" s="889"/>
      <c r="AW36" s="864"/>
      <c r="AX36" s="874"/>
      <c r="AY36" s="874"/>
      <c r="AZ36" s="936"/>
      <c r="BA36" s="950"/>
      <c r="BB36" s="965"/>
      <c r="BC36" s="950"/>
      <c r="BD36" s="981"/>
      <c r="BE36" s="985"/>
      <c r="BF36" s="985"/>
      <c r="BG36" s="985"/>
      <c r="BH36" s="991"/>
    </row>
    <row r="37" spans="2:60" ht="20.25" customHeight="1">
      <c r="B37" s="722">
        <f>B34+1</f>
        <v>6</v>
      </c>
      <c r="C37" s="739"/>
      <c r="D37" s="753"/>
      <c r="E37" s="761"/>
      <c r="F37" s="761" t="str">
        <f>C36</f>
        <v>介護従業者</v>
      </c>
      <c r="G37" s="769"/>
      <c r="H37" s="780"/>
      <c r="I37" s="789"/>
      <c r="J37" s="795"/>
      <c r="K37" s="795"/>
      <c r="L37" s="769"/>
      <c r="M37" s="801"/>
      <c r="N37" s="806"/>
      <c r="O37" s="811"/>
      <c r="P37" s="817" t="s">
        <v>716</v>
      </c>
      <c r="Q37" s="823"/>
      <c r="R37" s="823"/>
      <c r="S37" s="831"/>
      <c r="T37" s="844"/>
      <c r="U37" s="862">
        <f>IF(U36="","",VLOOKUP(U36,'【記載例】シフト記号表　参考様式10'!$D$6:$X$47,21,FALSE))</f>
        <v>7.9999999999999982</v>
      </c>
      <c r="V37" s="872" t="str">
        <f>IF(V36="","",VLOOKUP(V36,'【記載例】シフト記号表　参考様式10'!$D$6:$X$47,21,FALSE))</f>
        <v/>
      </c>
      <c r="W37" s="872">
        <f>IF(W36="","",VLOOKUP(W36,'【記載例】シフト記号表　参考様式10'!$D$6:$X$47,21,FALSE))</f>
        <v>7.9999999999999982</v>
      </c>
      <c r="X37" s="872" t="str">
        <f>IF(X36="","",VLOOKUP(X36,'【記載例】シフト記号表　参考様式10'!$D$6:$X$47,21,FALSE))</f>
        <v/>
      </c>
      <c r="Y37" s="872">
        <f>IF(Y36="","",VLOOKUP(Y36,'【記載例】シフト記号表　参考様式10'!$D$6:$X$47,21,FALSE))</f>
        <v>3</v>
      </c>
      <c r="Z37" s="872">
        <f>IF(Z36="","",VLOOKUP(Z36,'【記載例】シフト記号表　参考様式10'!$D$6:$X$47,21,FALSE))</f>
        <v>3</v>
      </c>
      <c r="AA37" s="887">
        <f>IF(AA36="","",VLOOKUP(AA36,'【記載例】シフト記号表　参考様式10'!$D$6:$X$47,21,FALSE))</f>
        <v>8</v>
      </c>
      <c r="AB37" s="862" t="str">
        <f>IF(AB36="","",VLOOKUP(AB36,'【記載例】シフト記号表　参考様式10'!$D$6:$X$47,21,FALSE))</f>
        <v/>
      </c>
      <c r="AC37" s="872">
        <f>IF(AC36="","",VLOOKUP(AC36,'【記載例】シフト記号表　参考様式10'!$D$6:$X$47,21,FALSE))</f>
        <v>3</v>
      </c>
      <c r="AD37" s="872">
        <f>IF(AD36="","",VLOOKUP(AD36,'【記載例】シフト記号表　参考様式10'!$D$6:$X$47,21,FALSE))</f>
        <v>3</v>
      </c>
      <c r="AE37" s="872">
        <f>IF(AE36="","",VLOOKUP(AE36,'【記載例】シフト記号表　参考様式10'!$D$6:$X$47,21,FALSE))</f>
        <v>8</v>
      </c>
      <c r="AF37" s="872" t="str">
        <f>IF(AF36="","",VLOOKUP(AF36,'【記載例】シフト記号表　参考様式10'!$D$6:$X$47,21,FALSE))</f>
        <v/>
      </c>
      <c r="AG37" s="872">
        <f>IF(AG36="","",VLOOKUP(AG36,'【記載例】シフト記号表　参考様式10'!$D$6:$X$47,21,FALSE))</f>
        <v>3</v>
      </c>
      <c r="AH37" s="887">
        <f>IF(AH36="","",VLOOKUP(AH36,'【記載例】シフト記号表　参考様式10'!$D$6:$X$47,21,FALSE))</f>
        <v>3</v>
      </c>
      <c r="AI37" s="862" t="str">
        <f>IF(AI36="","",VLOOKUP(AI36,'【記載例】シフト記号表　参考様式10'!$D$6:$X$47,21,FALSE))</f>
        <v/>
      </c>
      <c r="AJ37" s="872">
        <f>IF(AJ36="","",VLOOKUP(AJ36,'【記載例】シフト記号表　参考様式10'!$D$6:$X$47,21,FALSE))</f>
        <v>8</v>
      </c>
      <c r="AK37" s="872">
        <f>IF(AK36="","",VLOOKUP(AK36,'【記載例】シフト記号表　参考様式10'!$D$6:$X$47,21,FALSE))</f>
        <v>8</v>
      </c>
      <c r="AL37" s="872">
        <f>IF(AL36="","",VLOOKUP(AL36,'【記載例】シフト記号表　参考様式10'!$D$6:$X$47,21,FALSE))</f>
        <v>8</v>
      </c>
      <c r="AM37" s="872">
        <f>IF(AM36="","",VLOOKUP(AM36,'【記載例】シフト記号表　参考様式10'!$D$6:$X$47,21,FALSE))</f>
        <v>8</v>
      </c>
      <c r="AN37" s="872" t="str">
        <f>IF(AN36="","",VLOOKUP(AN36,'【記載例】シフト記号表　参考様式10'!$D$6:$X$47,21,FALSE))</f>
        <v/>
      </c>
      <c r="AO37" s="887">
        <f>IF(AO36="","",VLOOKUP(AO36,'【記載例】シフト記号表　参考様式10'!$D$6:$X$47,21,FALSE))</f>
        <v>3</v>
      </c>
      <c r="AP37" s="862">
        <f>IF(AP36="","",VLOOKUP(AP36,'【記載例】シフト記号表　参考様式10'!$D$6:$X$47,21,FALSE))</f>
        <v>3</v>
      </c>
      <c r="AQ37" s="872">
        <f>IF(AQ36="","",VLOOKUP(AQ36,'【記載例】シフト記号表　参考様式10'!$D$6:$X$47,21,FALSE))</f>
        <v>8</v>
      </c>
      <c r="AR37" s="872">
        <f>IF(AR36="","",VLOOKUP(AR36,'【記載例】シフト記号表　参考様式10'!$D$6:$X$47,21,FALSE))</f>
        <v>8</v>
      </c>
      <c r="AS37" s="872" t="str">
        <f>IF(AS36="","",VLOOKUP(AS36,'【記載例】シフト記号表　参考様式10'!$D$6:$X$47,21,FALSE))</f>
        <v/>
      </c>
      <c r="AT37" s="872">
        <f>IF(AT36="","",VLOOKUP(AT36,'【記載例】シフト記号表　参考様式10'!$D$6:$X$47,21,FALSE))</f>
        <v>8</v>
      </c>
      <c r="AU37" s="872">
        <f>IF(AU36="","",VLOOKUP(AU36,'【記載例】シフト記号表　参考様式10'!$D$6:$X$47,21,FALSE))</f>
        <v>8</v>
      </c>
      <c r="AV37" s="887" t="str">
        <f>IF(AV36="","",VLOOKUP(AV36,'【記載例】シフト記号表　参考様式10'!$D$6:$X$47,21,FALSE))</f>
        <v/>
      </c>
      <c r="AW37" s="862" t="str">
        <f>IF(AW36="","",VLOOKUP(AW36,'【記載例】シフト記号表　参考様式10'!$D$6:$X$47,21,FALSE))</f>
        <v/>
      </c>
      <c r="AX37" s="872" t="str">
        <f>IF(AX36="","",VLOOKUP(AX36,'【記載例】シフト記号表　参考様式10'!$D$6:$X$47,21,FALSE))</f>
        <v/>
      </c>
      <c r="AY37" s="872" t="str">
        <f>IF(AY36="","",VLOOKUP(AY36,'【記載例】シフト記号表　参考様式10'!$D$6:$X$47,21,FALSE))</f>
        <v/>
      </c>
      <c r="AZ37" s="934">
        <f>IF($BC$3="４週",SUM(U37:AV37),IF($BC$3="暦月",SUM(U37:AY37),""))</f>
        <v>120</v>
      </c>
      <c r="BA37" s="948"/>
      <c r="BB37" s="963">
        <f>IF($BC$3="４週",AZ37/4,IF($BC$3="暦月",(AZ37/($BC$8/7)),""))</f>
        <v>30</v>
      </c>
      <c r="BC37" s="948"/>
      <c r="BD37" s="979"/>
      <c r="BE37" s="983"/>
      <c r="BF37" s="983"/>
      <c r="BG37" s="983"/>
      <c r="BH37" s="989"/>
    </row>
    <row r="38" spans="2:60" ht="20.25" customHeight="1">
      <c r="B38" s="723"/>
      <c r="C38" s="740"/>
      <c r="D38" s="754"/>
      <c r="E38" s="762"/>
      <c r="F38" s="762"/>
      <c r="G38" s="770" t="str">
        <f>C36</f>
        <v>介護従業者</v>
      </c>
      <c r="H38" s="781"/>
      <c r="I38" s="790"/>
      <c r="J38" s="796"/>
      <c r="K38" s="796"/>
      <c r="L38" s="770"/>
      <c r="M38" s="802"/>
      <c r="N38" s="807"/>
      <c r="O38" s="812"/>
      <c r="P38" s="818" t="s">
        <v>40</v>
      </c>
      <c r="Q38" s="824"/>
      <c r="R38" s="824"/>
      <c r="S38" s="832"/>
      <c r="T38" s="845"/>
      <c r="U38" s="863" t="str">
        <f>IF(U36="","",VLOOKUP(U36,'【記載例】シフト記号表　参考様式10'!$D$6:$Z$47,23,FALSE))</f>
        <v>-</v>
      </c>
      <c r="V38" s="873" t="str">
        <f>IF(V36="","",VLOOKUP(V36,'【記載例】シフト記号表　参考様式10'!$D$6:$Z$47,23,FALSE))</f>
        <v/>
      </c>
      <c r="W38" s="873" t="str">
        <f>IF(W36="","",VLOOKUP(W36,'【記載例】シフト記号表　参考様式10'!$D$6:$Z$47,23,FALSE))</f>
        <v>-</v>
      </c>
      <c r="X38" s="873" t="str">
        <f>IF(X36="","",VLOOKUP(X36,'【記載例】シフト記号表　参考様式10'!$D$6:$Z$47,23,FALSE))</f>
        <v/>
      </c>
      <c r="Y38" s="873">
        <f>IF(Y36="","",VLOOKUP(Y36,'【記載例】シフト記号表　参考様式10'!$D$6:$Z$47,23,FALSE))</f>
        <v>3.9999999999999991</v>
      </c>
      <c r="Z38" s="873">
        <f>IF(Z36="","",VLOOKUP(Z36,'【記載例】シフト記号表　参考様式10'!$D$6:$Z$47,23,FALSE))</f>
        <v>6</v>
      </c>
      <c r="AA38" s="888" t="str">
        <f>IF(AA36="","",VLOOKUP(AA36,'【記載例】シフト記号表　参考様式10'!$D$6:$Z$47,23,FALSE))</f>
        <v>-</v>
      </c>
      <c r="AB38" s="863" t="str">
        <f>IF(AB36="","",VLOOKUP(AB36,'【記載例】シフト記号表　参考様式10'!$D$6:$Z$47,23,FALSE))</f>
        <v/>
      </c>
      <c r="AC38" s="873">
        <f>IF(AC36="","",VLOOKUP(AC36,'【記載例】シフト記号表　参考様式10'!$D$6:$Z$47,23,FALSE))</f>
        <v>3.9999999999999991</v>
      </c>
      <c r="AD38" s="873">
        <f>IF(AD36="","",VLOOKUP(AD36,'【記載例】シフト記号表　参考様式10'!$D$6:$Z$47,23,FALSE))</f>
        <v>6</v>
      </c>
      <c r="AE38" s="873" t="str">
        <f>IF(AE36="","",VLOOKUP(AE36,'【記載例】シフト記号表　参考様式10'!$D$6:$Z$47,23,FALSE))</f>
        <v>-</v>
      </c>
      <c r="AF38" s="873" t="str">
        <f>IF(AF36="","",VLOOKUP(AF36,'【記載例】シフト記号表　参考様式10'!$D$6:$Z$47,23,FALSE))</f>
        <v/>
      </c>
      <c r="AG38" s="873">
        <f>IF(AG36="","",VLOOKUP(AG36,'【記載例】シフト記号表　参考様式10'!$D$6:$Z$47,23,FALSE))</f>
        <v>3.9999999999999991</v>
      </c>
      <c r="AH38" s="888">
        <f>IF(AH36="","",VLOOKUP(AH36,'【記載例】シフト記号表　参考様式10'!$D$6:$Z$47,23,FALSE))</f>
        <v>6</v>
      </c>
      <c r="AI38" s="863" t="str">
        <f>IF(AI36="","",VLOOKUP(AI36,'【記載例】シフト記号表　参考様式10'!$D$6:$Z$47,23,FALSE))</f>
        <v/>
      </c>
      <c r="AJ38" s="873" t="str">
        <f>IF(AJ36="","",VLOOKUP(AJ36,'【記載例】シフト記号表　参考様式10'!$D$6:$Z$47,23,FALSE))</f>
        <v>-</v>
      </c>
      <c r="AK38" s="873" t="str">
        <f>IF(AK36="","",VLOOKUP(AK36,'【記載例】シフト記号表　参考様式10'!$D$6:$Z$47,23,FALSE))</f>
        <v>-</v>
      </c>
      <c r="AL38" s="873" t="str">
        <f>IF(AL36="","",VLOOKUP(AL36,'【記載例】シフト記号表　参考様式10'!$D$6:$Z$47,23,FALSE))</f>
        <v>-</v>
      </c>
      <c r="AM38" s="873" t="str">
        <f>IF(AM36="","",VLOOKUP(AM36,'【記載例】シフト記号表　参考様式10'!$D$6:$Z$47,23,FALSE))</f>
        <v>-</v>
      </c>
      <c r="AN38" s="873" t="str">
        <f>IF(AN36="","",VLOOKUP(AN36,'【記載例】シフト記号表　参考様式10'!$D$6:$Z$47,23,FALSE))</f>
        <v/>
      </c>
      <c r="AO38" s="888">
        <f>IF(AO36="","",VLOOKUP(AO36,'【記載例】シフト記号表　参考様式10'!$D$6:$Z$47,23,FALSE))</f>
        <v>3.9999999999999991</v>
      </c>
      <c r="AP38" s="863">
        <f>IF(AP36="","",VLOOKUP(AP36,'【記載例】シフト記号表　参考様式10'!$D$6:$Z$47,23,FALSE))</f>
        <v>6</v>
      </c>
      <c r="AQ38" s="873" t="str">
        <f>IF(AQ36="","",VLOOKUP(AQ36,'【記載例】シフト記号表　参考様式10'!$D$6:$Z$47,23,FALSE))</f>
        <v>-</v>
      </c>
      <c r="AR38" s="873" t="str">
        <f>IF(AR36="","",VLOOKUP(AR36,'【記載例】シフト記号表　参考様式10'!$D$6:$Z$47,23,FALSE))</f>
        <v>-</v>
      </c>
      <c r="AS38" s="873" t="str">
        <f>IF(AS36="","",VLOOKUP(AS36,'【記載例】シフト記号表　参考様式10'!$D$6:$Z$47,23,FALSE))</f>
        <v/>
      </c>
      <c r="AT38" s="873" t="str">
        <f>IF(AT36="","",VLOOKUP(AT36,'【記載例】シフト記号表　参考様式10'!$D$6:$Z$47,23,FALSE))</f>
        <v>-</v>
      </c>
      <c r="AU38" s="873" t="str">
        <f>IF(AU36="","",VLOOKUP(AU36,'【記載例】シフト記号表　参考様式10'!$D$6:$Z$47,23,FALSE))</f>
        <v>-</v>
      </c>
      <c r="AV38" s="888" t="str">
        <f>IF(AV36="","",VLOOKUP(AV36,'【記載例】シフト記号表　参考様式10'!$D$6:$Z$47,23,FALSE))</f>
        <v/>
      </c>
      <c r="AW38" s="863" t="str">
        <f>IF(AW36="","",VLOOKUP(AW36,'【記載例】シフト記号表　参考様式10'!$D$6:$Z$47,23,FALSE))</f>
        <v/>
      </c>
      <c r="AX38" s="873" t="str">
        <f>IF(AX36="","",VLOOKUP(AX36,'【記載例】シフト記号表　参考様式10'!$D$6:$Z$47,23,FALSE))</f>
        <v/>
      </c>
      <c r="AY38" s="873" t="str">
        <f>IF(AY36="","",VLOOKUP(AY36,'【記載例】シフト記号表　参考様式10'!$D$6:$Z$47,23,FALSE))</f>
        <v/>
      </c>
      <c r="AZ38" s="935">
        <f>IF($BC$3="４週",SUM(U38:AV38),IF($BC$3="暦月",SUM(U38:AY38),""))</f>
        <v>40</v>
      </c>
      <c r="BA38" s="949"/>
      <c r="BB38" s="964">
        <f>IF($BC$3="４週",AZ38/4,IF($BC$3="暦月",(AZ38/($BC$8/7)),""))</f>
        <v>10</v>
      </c>
      <c r="BC38" s="949"/>
      <c r="BD38" s="980"/>
      <c r="BE38" s="984"/>
      <c r="BF38" s="984"/>
      <c r="BG38" s="984"/>
      <c r="BH38" s="990"/>
    </row>
    <row r="39" spans="2:60" ht="20.25" customHeight="1">
      <c r="B39" s="724"/>
      <c r="C39" s="741" t="s">
        <v>165</v>
      </c>
      <c r="D39" s="755"/>
      <c r="E39" s="763"/>
      <c r="F39" s="761"/>
      <c r="G39" s="769"/>
      <c r="H39" s="783" t="s">
        <v>432</v>
      </c>
      <c r="I39" s="791" t="s">
        <v>163</v>
      </c>
      <c r="J39" s="797"/>
      <c r="K39" s="797"/>
      <c r="L39" s="771"/>
      <c r="M39" s="803" t="s">
        <v>677</v>
      </c>
      <c r="N39" s="808"/>
      <c r="O39" s="813"/>
      <c r="P39" s="537" t="s">
        <v>715</v>
      </c>
      <c r="Q39" s="481"/>
      <c r="R39" s="481"/>
      <c r="S39" s="833"/>
      <c r="T39" s="846"/>
      <c r="U39" s="864"/>
      <c r="V39" s="874" t="s">
        <v>759</v>
      </c>
      <c r="W39" s="874" t="s">
        <v>205</v>
      </c>
      <c r="X39" s="874" t="s">
        <v>592</v>
      </c>
      <c r="Y39" s="874" t="s">
        <v>759</v>
      </c>
      <c r="Z39" s="874"/>
      <c r="AA39" s="889" t="s">
        <v>759</v>
      </c>
      <c r="AB39" s="864" t="s">
        <v>758</v>
      </c>
      <c r="AC39" s="874" t="s">
        <v>758</v>
      </c>
      <c r="AD39" s="874"/>
      <c r="AE39" s="874"/>
      <c r="AF39" s="874" t="s">
        <v>205</v>
      </c>
      <c r="AG39" s="874" t="s">
        <v>592</v>
      </c>
      <c r="AH39" s="889" t="s">
        <v>758</v>
      </c>
      <c r="AI39" s="864" t="s">
        <v>759</v>
      </c>
      <c r="AJ39" s="874"/>
      <c r="AK39" s="874" t="s">
        <v>205</v>
      </c>
      <c r="AL39" s="874" t="s">
        <v>592</v>
      </c>
      <c r="AM39" s="874"/>
      <c r="AN39" s="874" t="s">
        <v>759</v>
      </c>
      <c r="AO39" s="889" t="s">
        <v>759</v>
      </c>
      <c r="AP39" s="864" t="s">
        <v>394</v>
      </c>
      <c r="AQ39" s="874"/>
      <c r="AR39" s="874" t="s">
        <v>759</v>
      </c>
      <c r="AS39" s="874" t="s">
        <v>758</v>
      </c>
      <c r="AT39" s="874" t="s">
        <v>205</v>
      </c>
      <c r="AU39" s="874" t="s">
        <v>592</v>
      </c>
      <c r="AV39" s="889"/>
      <c r="AW39" s="864"/>
      <c r="AX39" s="874"/>
      <c r="AY39" s="874"/>
      <c r="AZ39" s="936"/>
      <c r="BA39" s="950"/>
      <c r="BB39" s="965"/>
      <c r="BC39" s="950"/>
      <c r="BD39" s="981"/>
      <c r="BE39" s="985"/>
      <c r="BF39" s="985"/>
      <c r="BG39" s="985"/>
      <c r="BH39" s="991"/>
    </row>
    <row r="40" spans="2:60" ht="20.25" customHeight="1">
      <c r="B40" s="722">
        <f>B37+1</f>
        <v>7</v>
      </c>
      <c r="C40" s="739"/>
      <c r="D40" s="753"/>
      <c r="E40" s="761"/>
      <c r="F40" s="761" t="str">
        <f>C39</f>
        <v>介護従業者</v>
      </c>
      <c r="G40" s="769"/>
      <c r="H40" s="780"/>
      <c r="I40" s="789"/>
      <c r="J40" s="795"/>
      <c r="K40" s="795"/>
      <c r="L40" s="769"/>
      <c r="M40" s="801"/>
      <c r="N40" s="806"/>
      <c r="O40" s="811"/>
      <c r="P40" s="817" t="s">
        <v>716</v>
      </c>
      <c r="Q40" s="823"/>
      <c r="R40" s="823"/>
      <c r="S40" s="831"/>
      <c r="T40" s="844"/>
      <c r="U40" s="862" t="str">
        <f>IF(U39="","",VLOOKUP(U39,'【記載例】シフト記号表　参考様式10'!$D$6:$X$47,21,FALSE))</f>
        <v/>
      </c>
      <c r="V40" s="872">
        <f>IF(V39="","",VLOOKUP(V39,'【記載例】シフト記号表　参考様式10'!$D$6:$X$47,21,FALSE))</f>
        <v>7.9999999999999982</v>
      </c>
      <c r="W40" s="872">
        <f>IF(W39="","",VLOOKUP(W39,'【記載例】シフト記号表　参考様式10'!$D$6:$X$47,21,FALSE))</f>
        <v>3</v>
      </c>
      <c r="X40" s="872">
        <f>IF(X39="","",VLOOKUP(X39,'【記載例】シフト記号表　参考様式10'!$D$6:$X$47,21,FALSE))</f>
        <v>3</v>
      </c>
      <c r="Y40" s="872">
        <f>IF(Y39="","",VLOOKUP(Y39,'【記載例】シフト記号表　参考様式10'!$D$6:$X$47,21,FALSE))</f>
        <v>7.9999999999999982</v>
      </c>
      <c r="Z40" s="872" t="str">
        <f>IF(Z39="","",VLOOKUP(Z39,'【記載例】シフト記号表　参考様式10'!$D$6:$X$47,21,FALSE))</f>
        <v/>
      </c>
      <c r="AA40" s="887">
        <f>IF(AA39="","",VLOOKUP(AA39,'【記載例】シフト記号表　参考様式10'!$D$6:$X$47,21,FALSE))</f>
        <v>7.9999999999999982</v>
      </c>
      <c r="AB40" s="862">
        <f>IF(AB39="","",VLOOKUP(AB39,'【記載例】シフト記号表　参考様式10'!$D$6:$X$47,21,FALSE))</f>
        <v>8</v>
      </c>
      <c r="AC40" s="872">
        <f>IF(AC39="","",VLOOKUP(AC39,'【記載例】シフト記号表　参考様式10'!$D$6:$X$47,21,FALSE))</f>
        <v>8</v>
      </c>
      <c r="AD40" s="872" t="str">
        <f>IF(AD39="","",VLOOKUP(AD39,'【記載例】シフト記号表　参考様式10'!$D$6:$X$47,21,FALSE))</f>
        <v/>
      </c>
      <c r="AE40" s="872" t="str">
        <f>IF(AE39="","",VLOOKUP(AE39,'【記載例】シフト記号表　参考様式10'!$D$6:$X$47,21,FALSE))</f>
        <v/>
      </c>
      <c r="AF40" s="872">
        <f>IF(AF39="","",VLOOKUP(AF39,'【記載例】シフト記号表　参考様式10'!$D$6:$X$47,21,FALSE))</f>
        <v>3</v>
      </c>
      <c r="AG40" s="872">
        <f>IF(AG39="","",VLOOKUP(AG39,'【記載例】シフト記号表　参考様式10'!$D$6:$X$47,21,FALSE))</f>
        <v>3</v>
      </c>
      <c r="AH40" s="887">
        <f>IF(AH39="","",VLOOKUP(AH39,'【記載例】シフト記号表　参考様式10'!$D$6:$X$47,21,FALSE))</f>
        <v>8</v>
      </c>
      <c r="AI40" s="862">
        <f>IF(AI39="","",VLOOKUP(AI39,'【記載例】シフト記号表　参考様式10'!$D$6:$X$47,21,FALSE))</f>
        <v>7.9999999999999982</v>
      </c>
      <c r="AJ40" s="872" t="str">
        <f>IF(AJ39="","",VLOOKUP(AJ39,'【記載例】シフト記号表　参考様式10'!$D$6:$X$47,21,FALSE))</f>
        <v/>
      </c>
      <c r="AK40" s="872">
        <f>IF(AK39="","",VLOOKUP(AK39,'【記載例】シフト記号表　参考様式10'!$D$6:$X$47,21,FALSE))</f>
        <v>3</v>
      </c>
      <c r="AL40" s="872">
        <f>IF(AL39="","",VLOOKUP(AL39,'【記載例】シフト記号表　参考様式10'!$D$6:$X$47,21,FALSE))</f>
        <v>3</v>
      </c>
      <c r="AM40" s="872" t="str">
        <f>IF(AM39="","",VLOOKUP(AM39,'【記載例】シフト記号表　参考様式10'!$D$6:$X$47,21,FALSE))</f>
        <v/>
      </c>
      <c r="AN40" s="872">
        <f>IF(AN39="","",VLOOKUP(AN39,'【記載例】シフト記号表　参考様式10'!$D$6:$X$47,21,FALSE))</f>
        <v>7.9999999999999982</v>
      </c>
      <c r="AO40" s="887">
        <f>IF(AO39="","",VLOOKUP(AO39,'【記載例】シフト記号表　参考様式10'!$D$6:$X$47,21,FALSE))</f>
        <v>7.9999999999999982</v>
      </c>
      <c r="AP40" s="862">
        <f>IF(AP39="","",VLOOKUP(AP39,'【記載例】シフト記号表　参考様式10'!$D$6:$X$47,21,FALSE))</f>
        <v>8</v>
      </c>
      <c r="AQ40" s="872" t="str">
        <f>IF(AQ39="","",VLOOKUP(AQ39,'【記載例】シフト記号表　参考様式10'!$D$6:$X$47,21,FALSE))</f>
        <v/>
      </c>
      <c r="AR40" s="872">
        <f>IF(AR39="","",VLOOKUP(AR39,'【記載例】シフト記号表　参考様式10'!$D$6:$X$47,21,FALSE))</f>
        <v>7.9999999999999982</v>
      </c>
      <c r="AS40" s="872">
        <f>IF(AS39="","",VLOOKUP(AS39,'【記載例】シフト記号表　参考様式10'!$D$6:$X$47,21,FALSE))</f>
        <v>8</v>
      </c>
      <c r="AT40" s="872">
        <f>IF(AT39="","",VLOOKUP(AT39,'【記載例】シフト記号表　参考様式10'!$D$6:$X$47,21,FALSE))</f>
        <v>3</v>
      </c>
      <c r="AU40" s="872">
        <f>IF(AU39="","",VLOOKUP(AU39,'【記載例】シフト記号表　参考様式10'!$D$6:$X$47,21,FALSE))</f>
        <v>3</v>
      </c>
      <c r="AV40" s="887" t="str">
        <f>IF(AV39="","",VLOOKUP(AV39,'【記載例】シフト記号表　参考様式10'!$D$6:$X$47,21,FALSE))</f>
        <v/>
      </c>
      <c r="AW40" s="862" t="str">
        <f>IF(AW39="","",VLOOKUP(AW39,'【記載例】シフト記号表　参考様式10'!$D$6:$X$47,21,FALSE))</f>
        <v/>
      </c>
      <c r="AX40" s="872" t="str">
        <f>IF(AX39="","",VLOOKUP(AX39,'【記載例】シフト記号表　参考様式10'!$D$6:$X$47,21,FALSE))</f>
        <v/>
      </c>
      <c r="AY40" s="872" t="str">
        <f>IF(AY39="","",VLOOKUP(AY39,'【記載例】シフト記号表　参考様式10'!$D$6:$X$47,21,FALSE))</f>
        <v/>
      </c>
      <c r="AZ40" s="934">
        <f>IF($BC$3="４週",SUM(U40:AV40),IF($BC$3="暦月",SUM(U40:AY40),""))</f>
        <v>119.99999999999999</v>
      </c>
      <c r="BA40" s="948"/>
      <c r="BB40" s="963">
        <f>IF($BC$3="４週",AZ40/4,IF($BC$3="暦月",(AZ40/($BC$8/7)),""))</f>
        <v>29.999999999999996</v>
      </c>
      <c r="BC40" s="948"/>
      <c r="BD40" s="979"/>
      <c r="BE40" s="983"/>
      <c r="BF40" s="983"/>
      <c r="BG40" s="983"/>
      <c r="BH40" s="989"/>
    </row>
    <row r="41" spans="2:60" ht="20.25" customHeight="1">
      <c r="B41" s="723"/>
      <c r="C41" s="740"/>
      <c r="D41" s="754"/>
      <c r="E41" s="762"/>
      <c r="F41" s="762"/>
      <c r="G41" s="770" t="str">
        <f>C39</f>
        <v>介護従業者</v>
      </c>
      <c r="H41" s="781"/>
      <c r="I41" s="790"/>
      <c r="J41" s="796"/>
      <c r="K41" s="796"/>
      <c r="L41" s="770"/>
      <c r="M41" s="802"/>
      <c r="N41" s="807"/>
      <c r="O41" s="812"/>
      <c r="P41" s="818" t="s">
        <v>40</v>
      </c>
      <c r="Q41" s="474"/>
      <c r="R41" s="474"/>
      <c r="S41" s="834"/>
      <c r="T41" s="847"/>
      <c r="U41" s="863" t="str">
        <f>IF(U39="","",VLOOKUP(U39,'【記載例】シフト記号表　参考様式10'!$D$6:$Z$47,23,FALSE))</f>
        <v/>
      </c>
      <c r="V41" s="873" t="str">
        <f>IF(V39="","",VLOOKUP(V39,'【記載例】シフト記号表　参考様式10'!$D$6:$Z$47,23,FALSE))</f>
        <v>-</v>
      </c>
      <c r="W41" s="873">
        <f>IF(W39="","",VLOOKUP(W39,'【記載例】シフト記号表　参考様式10'!$D$6:$Z$47,23,FALSE))</f>
        <v>3.9999999999999991</v>
      </c>
      <c r="X41" s="873">
        <f>IF(X39="","",VLOOKUP(X39,'【記載例】シフト記号表　参考様式10'!$D$6:$Z$47,23,FALSE))</f>
        <v>6</v>
      </c>
      <c r="Y41" s="873" t="str">
        <f>IF(Y39="","",VLOOKUP(Y39,'【記載例】シフト記号表　参考様式10'!$D$6:$Z$47,23,FALSE))</f>
        <v>-</v>
      </c>
      <c r="Z41" s="873" t="str">
        <f>IF(Z39="","",VLOOKUP(Z39,'【記載例】シフト記号表　参考様式10'!$D$6:$Z$47,23,FALSE))</f>
        <v/>
      </c>
      <c r="AA41" s="888" t="str">
        <f>IF(AA39="","",VLOOKUP(AA39,'【記載例】シフト記号表　参考様式10'!$D$6:$Z$47,23,FALSE))</f>
        <v>-</v>
      </c>
      <c r="AB41" s="863" t="str">
        <f>IF(AB39="","",VLOOKUP(AB39,'【記載例】シフト記号表　参考様式10'!$D$6:$Z$47,23,FALSE))</f>
        <v>-</v>
      </c>
      <c r="AC41" s="873" t="str">
        <f>IF(AC39="","",VLOOKUP(AC39,'【記載例】シフト記号表　参考様式10'!$D$6:$Z$47,23,FALSE))</f>
        <v>-</v>
      </c>
      <c r="AD41" s="873" t="str">
        <f>IF(AD39="","",VLOOKUP(AD39,'【記載例】シフト記号表　参考様式10'!$D$6:$Z$47,23,FALSE))</f>
        <v/>
      </c>
      <c r="AE41" s="873" t="str">
        <f>IF(AE39="","",VLOOKUP(AE39,'【記載例】シフト記号表　参考様式10'!$D$6:$Z$47,23,FALSE))</f>
        <v/>
      </c>
      <c r="AF41" s="873">
        <f>IF(AF39="","",VLOOKUP(AF39,'【記載例】シフト記号表　参考様式10'!$D$6:$Z$47,23,FALSE))</f>
        <v>3.9999999999999991</v>
      </c>
      <c r="AG41" s="873">
        <f>IF(AG39="","",VLOOKUP(AG39,'【記載例】シフト記号表　参考様式10'!$D$6:$Z$47,23,FALSE))</f>
        <v>6</v>
      </c>
      <c r="AH41" s="888" t="str">
        <f>IF(AH39="","",VLOOKUP(AH39,'【記載例】シフト記号表　参考様式10'!$D$6:$Z$47,23,FALSE))</f>
        <v>-</v>
      </c>
      <c r="AI41" s="863" t="str">
        <f>IF(AI39="","",VLOOKUP(AI39,'【記載例】シフト記号表　参考様式10'!$D$6:$Z$47,23,FALSE))</f>
        <v>-</v>
      </c>
      <c r="AJ41" s="873" t="str">
        <f>IF(AJ39="","",VLOOKUP(AJ39,'【記載例】シフト記号表　参考様式10'!$D$6:$Z$47,23,FALSE))</f>
        <v/>
      </c>
      <c r="AK41" s="873">
        <f>IF(AK39="","",VLOOKUP(AK39,'【記載例】シフト記号表　参考様式10'!$D$6:$Z$47,23,FALSE))</f>
        <v>3.9999999999999991</v>
      </c>
      <c r="AL41" s="873">
        <f>IF(AL39="","",VLOOKUP(AL39,'【記載例】シフト記号表　参考様式10'!$D$6:$Z$47,23,FALSE))</f>
        <v>6</v>
      </c>
      <c r="AM41" s="873" t="str">
        <f>IF(AM39="","",VLOOKUP(AM39,'【記載例】シフト記号表　参考様式10'!$D$6:$Z$47,23,FALSE))</f>
        <v/>
      </c>
      <c r="AN41" s="873" t="str">
        <f>IF(AN39="","",VLOOKUP(AN39,'【記載例】シフト記号表　参考様式10'!$D$6:$Z$47,23,FALSE))</f>
        <v>-</v>
      </c>
      <c r="AO41" s="888" t="str">
        <f>IF(AO39="","",VLOOKUP(AO39,'【記載例】シフト記号表　参考様式10'!$D$6:$Z$47,23,FALSE))</f>
        <v>-</v>
      </c>
      <c r="AP41" s="863" t="str">
        <f>IF(AP39="","",VLOOKUP(AP39,'【記載例】シフト記号表　参考様式10'!$D$6:$Z$47,23,FALSE))</f>
        <v>-</v>
      </c>
      <c r="AQ41" s="873" t="str">
        <f>IF(AQ39="","",VLOOKUP(AQ39,'【記載例】シフト記号表　参考様式10'!$D$6:$Z$47,23,FALSE))</f>
        <v/>
      </c>
      <c r="AR41" s="873" t="str">
        <f>IF(AR39="","",VLOOKUP(AR39,'【記載例】シフト記号表　参考様式10'!$D$6:$Z$47,23,FALSE))</f>
        <v>-</v>
      </c>
      <c r="AS41" s="873" t="str">
        <f>IF(AS39="","",VLOOKUP(AS39,'【記載例】シフト記号表　参考様式10'!$D$6:$Z$47,23,FALSE))</f>
        <v>-</v>
      </c>
      <c r="AT41" s="873">
        <f>IF(AT39="","",VLOOKUP(AT39,'【記載例】シフト記号表　参考様式10'!$D$6:$Z$47,23,FALSE))</f>
        <v>3.9999999999999991</v>
      </c>
      <c r="AU41" s="873">
        <f>IF(AU39="","",VLOOKUP(AU39,'【記載例】シフト記号表　参考様式10'!$D$6:$Z$47,23,FALSE))</f>
        <v>6</v>
      </c>
      <c r="AV41" s="888" t="str">
        <f>IF(AV39="","",VLOOKUP(AV39,'【記載例】シフト記号表　参考様式10'!$D$6:$Z$47,23,FALSE))</f>
        <v/>
      </c>
      <c r="AW41" s="863" t="str">
        <f>IF(AW39="","",VLOOKUP(AW39,'【記載例】シフト記号表　参考様式10'!$D$6:$Z$47,23,FALSE))</f>
        <v/>
      </c>
      <c r="AX41" s="873" t="str">
        <f>IF(AX39="","",VLOOKUP(AX39,'【記載例】シフト記号表　参考様式10'!$D$6:$Z$47,23,FALSE))</f>
        <v/>
      </c>
      <c r="AY41" s="873" t="str">
        <f>IF(AY39="","",VLOOKUP(AY39,'【記載例】シフト記号表　参考様式10'!$D$6:$Z$47,23,FALSE))</f>
        <v/>
      </c>
      <c r="AZ41" s="935">
        <f>IF($BC$3="４週",SUM(U41:AV41),IF($BC$3="暦月",SUM(U41:AY41),""))</f>
        <v>40</v>
      </c>
      <c r="BA41" s="949"/>
      <c r="BB41" s="964">
        <f>IF($BC$3="４週",AZ41/4,IF($BC$3="暦月",(AZ41/($BC$8/7)),""))</f>
        <v>10</v>
      </c>
      <c r="BC41" s="949"/>
      <c r="BD41" s="980"/>
      <c r="BE41" s="984"/>
      <c r="BF41" s="984"/>
      <c r="BG41" s="984"/>
      <c r="BH41" s="990"/>
    </row>
    <row r="42" spans="2:60" ht="20.25" customHeight="1">
      <c r="B42" s="724"/>
      <c r="C42" s="741" t="s">
        <v>165</v>
      </c>
      <c r="D42" s="755"/>
      <c r="E42" s="763"/>
      <c r="F42" s="761"/>
      <c r="G42" s="769"/>
      <c r="H42" s="783" t="s">
        <v>432</v>
      </c>
      <c r="I42" s="791" t="s">
        <v>752</v>
      </c>
      <c r="J42" s="797"/>
      <c r="K42" s="797"/>
      <c r="L42" s="771"/>
      <c r="M42" s="803" t="s">
        <v>700</v>
      </c>
      <c r="N42" s="808"/>
      <c r="O42" s="813"/>
      <c r="P42" s="537" t="s">
        <v>715</v>
      </c>
      <c r="Q42" s="481"/>
      <c r="R42" s="481"/>
      <c r="S42" s="833"/>
      <c r="T42" s="846"/>
      <c r="U42" s="864" t="s">
        <v>759</v>
      </c>
      <c r="V42" s="874"/>
      <c r="W42" s="874" t="s">
        <v>758</v>
      </c>
      <c r="X42" s="874" t="s">
        <v>205</v>
      </c>
      <c r="Y42" s="874" t="s">
        <v>592</v>
      </c>
      <c r="Z42" s="874" t="s">
        <v>759</v>
      </c>
      <c r="AA42" s="889"/>
      <c r="AB42" s="864" t="s">
        <v>759</v>
      </c>
      <c r="AC42" s="874"/>
      <c r="AD42" s="874" t="s">
        <v>394</v>
      </c>
      <c r="AE42" s="874" t="s">
        <v>205</v>
      </c>
      <c r="AF42" s="874" t="s">
        <v>592</v>
      </c>
      <c r="AG42" s="874"/>
      <c r="AH42" s="889" t="s">
        <v>759</v>
      </c>
      <c r="AI42" s="864" t="s">
        <v>205</v>
      </c>
      <c r="AJ42" s="874" t="s">
        <v>592</v>
      </c>
      <c r="AK42" s="874"/>
      <c r="AL42" s="874" t="s">
        <v>759</v>
      </c>
      <c r="AM42" s="874" t="s">
        <v>759</v>
      </c>
      <c r="AN42" s="874" t="s">
        <v>758</v>
      </c>
      <c r="AO42" s="889"/>
      <c r="AP42" s="864" t="s">
        <v>205</v>
      </c>
      <c r="AQ42" s="874" t="s">
        <v>592</v>
      </c>
      <c r="AR42" s="874"/>
      <c r="AS42" s="874" t="s">
        <v>759</v>
      </c>
      <c r="AT42" s="874"/>
      <c r="AU42" s="874" t="s">
        <v>205</v>
      </c>
      <c r="AV42" s="889" t="s">
        <v>592</v>
      </c>
      <c r="AW42" s="864"/>
      <c r="AX42" s="874"/>
      <c r="AY42" s="874"/>
      <c r="AZ42" s="936"/>
      <c r="BA42" s="950"/>
      <c r="BB42" s="965"/>
      <c r="BC42" s="950"/>
      <c r="BD42" s="981"/>
      <c r="BE42" s="985"/>
      <c r="BF42" s="985"/>
      <c r="BG42" s="985"/>
      <c r="BH42" s="991"/>
    </row>
    <row r="43" spans="2:60" ht="20.25" customHeight="1">
      <c r="B43" s="722">
        <f>B40+1</f>
        <v>8</v>
      </c>
      <c r="C43" s="739"/>
      <c r="D43" s="753"/>
      <c r="E43" s="761"/>
      <c r="F43" s="761" t="str">
        <f>C42</f>
        <v>介護従業者</v>
      </c>
      <c r="G43" s="769"/>
      <c r="H43" s="780"/>
      <c r="I43" s="789"/>
      <c r="J43" s="795"/>
      <c r="K43" s="795"/>
      <c r="L43" s="769"/>
      <c r="M43" s="801"/>
      <c r="N43" s="806"/>
      <c r="O43" s="811"/>
      <c r="P43" s="817" t="s">
        <v>716</v>
      </c>
      <c r="Q43" s="823"/>
      <c r="R43" s="823"/>
      <c r="S43" s="831"/>
      <c r="T43" s="844"/>
      <c r="U43" s="862">
        <f>IF(U42="","",VLOOKUP(U42,'【記載例】シフト記号表　参考様式10'!$D$6:$X$47,21,FALSE))</f>
        <v>7.9999999999999982</v>
      </c>
      <c r="V43" s="872" t="str">
        <f>IF(V42="","",VLOOKUP(V42,'【記載例】シフト記号表　参考様式10'!$D$6:$X$47,21,FALSE))</f>
        <v/>
      </c>
      <c r="W43" s="872">
        <f>IF(W42="","",VLOOKUP(W42,'【記載例】シフト記号表　参考様式10'!$D$6:$X$47,21,FALSE))</f>
        <v>8</v>
      </c>
      <c r="X43" s="872">
        <f>IF(X42="","",VLOOKUP(X42,'【記載例】シフト記号表　参考様式10'!$D$6:$X$47,21,FALSE))</f>
        <v>3</v>
      </c>
      <c r="Y43" s="872">
        <f>IF(Y42="","",VLOOKUP(Y42,'【記載例】シフト記号表　参考様式10'!$D$6:$X$47,21,FALSE))</f>
        <v>3</v>
      </c>
      <c r="Z43" s="872">
        <f>IF(Z42="","",VLOOKUP(Z42,'【記載例】シフト記号表　参考様式10'!$D$6:$X$47,21,FALSE))</f>
        <v>7.9999999999999982</v>
      </c>
      <c r="AA43" s="887" t="str">
        <f>IF(AA42="","",VLOOKUP(AA42,'【記載例】シフト記号表　参考様式10'!$D$6:$X$47,21,FALSE))</f>
        <v/>
      </c>
      <c r="AB43" s="862">
        <f>IF(AB42="","",VLOOKUP(AB42,'【記載例】シフト記号表　参考様式10'!$D$6:$X$47,21,FALSE))</f>
        <v>7.9999999999999982</v>
      </c>
      <c r="AC43" s="872" t="str">
        <f>IF(AC42="","",VLOOKUP(AC42,'【記載例】シフト記号表　参考様式10'!$D$6:$X$47,21,FALSE))</f>
        <v/>
      </c>
      <c r="AD43" s="872">
        <f>IF(AD42="","",VLOOKUP(AD42,'【記載例】シフト記号表　参考様式10'!$D$6:$X$47,21,FALSE))</f>
        <v>8</v>
      </c>
      <c r="AE43" s="872">
        <f>IF(AE42="","",VLOOKUP(AE42,'【記載例】シフト記号表　参考様式10'!$D$6:$X$47,21,FALSE))</f>
        <v>3</v>
      </c>
      <c r="AF43" s="872">
        <f>IF(AF42="","",VLOOKUP(AF42,'【記載例】シフト記号表　参考様式10'!$D$6:$X$47,21,FALSE))</f>
        <v>3</v>
      </c>
      <c r="AG43" s="872" t="str">
        <f>IF(AG42="","",VLOOKUP(AG42,'【記載例】シフト記号表　参考様式10'!$D$6:$X$47,21,FALSE))</f>
        <v/>
      </c>
      <c r="AH43" s="887">
        <f>IF(AH42="","",VLOOKUP(AH42,'【記載例】シフト記号表　参考様式10'!$D$6:$X$47,21,FALSE))</f>
        <v>7.9999999999999982</v>
      </c>
      <c r="AI43" s="862">
        <f>IF(AI42="","",VLOOKUP(AI42,'【記載例】シフト記号表　参考様式10'!$D$6:$X$47,21,FALSE))</f>
        <v>3</v>
      </c>
      <c r="AJ43" s="872">
        <f>IF(AJ42="","",VLOOKUP(AJ42,'【記載例】シフト記号表　参考様式10'!$D$6:$X$47,21,FALSE))</f>
        <v>3</v>
      </c>
      <c r="AK43" s="872" t="str">
        <f>IF(AK42="","",VLOOKUP(AK42,'【記載例】シフト記号表　参考様式10'!$D$6:$X$47,21,FALSE))</f>
        <v/>
      </c>
      <c r="AL43" s="872">
        <f>IF(AL42="","",VLOOKUP(AL42,'【記載例】シフト記号表　参考様式10'!$D$6:$X$47,21,FALSE))</f>
        <v>7.9999999999999982</v>
      </c>
      <c r="AM43" s="872">
        <f>IF(AM42="","",VLOOKUP(AM42,'【記載例】シフト記号表　参考様式10'!$D$6:$X$47,21,FALSE))</f>
        <v>7.9999999999999982</v>
      </c>
      <c r="AN43" s="872">
        <f>IF(AN42="","",VLOOKUP(AN42,'【記載例】シフト記号表　参考様式10'!$D$6:$X$47,21,FALSE))</f>
        <v>8</v>
      </c>
      <c r="AO43" s="887" t="str">
        <f>IF(AO42="","",VLOOKUP(AO42,'【記載例】シフト記号表　参考様式10'!$D$6:$X$47,21,FALSE))</f>
        <v/>
      </c>
      <c r="AP43" s="862">
        <f>IF(AP42="","",VLOOKUP(AP42,'【記載例】シフト記号表　参考様式10'!$D$6:$X$47,21,FALSE))</f>
        <v>3</v>
      </c>
      <c r="AQ43" s="872">
        <f>IF(AQ42="","",VLOOKUP(AQ42,'【記載例】シフト記号表　参考様式10'!$D$6:$X$47,21,FALSE))</f>
        <v>3</v>
      </c>
      <c r="AR43" s="872" t="str">
        <f>IF(AR42="","",VLOOKUP(AR42,'【記載例】シフト記号表　参考様式10'!$D$6:$X$47,21,FALSE))</f>
        <v/>
      </c>
      <c r="AS43" s="872">
        <f>IF(AS42="","",VLOOKUP(AS42,'【記載例】シフト記号表　参考様式10'!$D$6:$X$47,21,FALSE))</f>
        <v>7.9999999999999982</v>
      </c>
      <c r="AT43" s="872" t="str">
        <f>IF(AT42="","",VLOOKUP(AT42,'【記載例】シフト記号表　参考様式10'!$D$6:$X$47,21,FALSE))</f>
        <v/>
      </c>
      <c r="AU43" s="872">
        <f>IF(AU42="","",VLOOKUP(AU42,'【記載例】シフト記号表　参考様式10'!$D$6:$X$47,21,FALSE))</f>
        <v>3</v>
      </c>
      <c r="AV43" s="887">
        <f>IF(AV42="","",VLOOKUP(AV42,'【記載例】シフト記号表　参考様式10'!$D$6:$X$47,21,FALSE))</f>
        <v>3</v>
      </c>
      <c r="AW43" s="862" t="str">
        <f>IF(AW42="","",VLOOKUP(AW42,'【記載例】シフト記号表　参考様式10'!$D$6:$X$47,21,FALSE))</f>
        <v/>
      </c>
      <c r="AX43" s="872" t="str">
        <f>IF(AX42="","",VLOOKUP(AX42,'【記載例】シフト記号表　参考様式10'!$D$6:$X$47,21,FALSE))</f>
        <v/>
      </c>
      <c r="AY43" s="872" t="str">
        <f>IF(AY42="","",VLOOKUP(AY42,'【記載例】シフト記号表　参考様式10'!$D$6:$X$47,21,FALSE))</f>
        <v/>
      </c>
      <c r="AZ43" s="934">
        <f>IF($BC$3="４週",SUM(U43:AV43),IF($BC$3="暦月",SUM(U43:AY43),""))</f>
        <v>110</v>
      </c>
      <c r="BA43" s="948"/>
      <c r="BB43" s="963">
        <f>IF($BC$3="４週",AZ43/4,IF($BC$3="暦月",(AZ43/($BC$8/7)),""))</f>
        <v>27.5</v>
      </c>
      <c r="BC43" s="948"/>
      <c r="BD43" s="979"/>
      <c r="BE43" s="983"/>
      <c r="BF43" s="983"/>
      <c r="BG43" s="983"/>
      <c r="BH43" s="989"/>
    </row>
    <row r="44" spans="2:60" ht="20.25" customHeight="1">
      <c r="B44" s="723"/>
      <c r="C44" s="740"/>
      <c r="D44" s="754"/>
      <c r="E44" s="762"/>
      <c r="F44" s="762"/>
      <c r="G44" s="770" t="str">
        <f>C42</f>
        <v>介護従業者</v>
      </c>
      <c r="H44" s="781"/>
      <c r="I44" s="790"/>
      <c r="J44" s="796"/>
      <c r="K44" s="796"/>
      <c r="L44" s="770"/>
      <c r="M44" s="802"/>
      <c r="N44" s="807"/>
      <c r="O44" s="812"/>
      <c r="P44" s="818" t="s">
        <v>40</v>
      </c>
      <c r="Q44" s="824"/>
      <c r="R44" s="824"/>
      <c r="S44" s="832"/>
      <c r="T44" s="845"/>
      <c r="U44" s="863" t="str">
        <f>IF(U42="","",VLOOKUP(U42,'【記載例】シフト記号表　参考様式10'!$D$6:$Z$47,23,FALSE))</f>
        <v>-</v>
      </c>
      <c r="V44" s="873" t="str">
        <f>IF(V42="","",VLOOKUP(V42,'【記載例】シフト記号表　参考様式10'!$D$6:$Z$47,23,FALSE))</f>
        <v/>
      </c>
      <c r="W44" s="873" t="str">
        <f>IF(W42="","",VLOOKUP(W42,'【記載例】シフト記号表　参考様式10'!$D$6:$Z$47,23,FALSE))</f>
        <v>-</v>
      </c>
      <c r="X44" s="873">
        <f>IF(X42="","",VLOOKUP(X42,'【記載例】シフト記号表　参考様式10'!$D$6:$Z$47,23,FALSE))</f>
        <v>3.9999999999999991</v>
      </c>
      <c r="Y44" s="873">
        <f>IF(Y42="","",VLOOKUP(Y42,'【記載例】シフト記号表　参考様式10'!$D$6:$Z$47,23,FALSE))</f>
        <v>6</v>
      </c>
      <c r="Z44" s="873" t="str">
        <f>IF(Z42="","",VLOOKUP(Z42,'【記載例】シフト記号表　参考様式10'!$D$6:$Z$47,23,FALSE))</f>
        <v>-</v>
      </c>
      <c r="AA44" s="888" t="str">
        <f>IF(AA42="","",VLOOKUP(AA42,'【記載例】シフト記号表　参考様式10'!$D$6:$Z$47,23,FALSE))</f>
        <v/>
      </c>
      <c r="AB44" s="863" t="str">
        <f>IF(AB42="","",VLOOKUP(AB42,'【記載例】シフト記号表　参考様式10'!$D$6:$Z$47,23,FALSE))</f>
        <v>-</v>
      </c>
      <c r="AC44" s="873" t="str">
        <f>IF(AC42="","",VLOOKUP(AC42,'【記載例】シフト記号表　参考様式10'!$D$6:$Z$47,23,FALSE))</f>
        <v/>
      </c>
      <c r="AD44" s="873" t="str">
        <f>IF(AD42="","",VLOOKUP(AD42,'【記載例】シフト記号表　参考様式10'!$D$6:$Z$47,23,FALSE))</f>
        <v>-</v>
      </c>
      <c r="AE44" s="873">
        <f>IF(AE42="","",VLOOKUP(AE42,'【記載例】シフト記号表　参考様式10'!$D$6:$Z$47,23,FALSE))</f>
        <v>3.9999999999999991</v>
      </c>
      <c r="AF44" s="873">
        <f>IF(AF42="","",VLOOKUP(AF42,'【記載例】シフト記号表　参考様式10'!$D$6:$Z$47,23,FALSE))</f>
        <v>6</v>
      </c>
      <c r="AG44" s="873" t="str">
        <f>IF(AG42="","",VLOOKUP(AG42,'【記載例】シフト記号表　参考様式10'!$D$6:$Z$47,23,FALSE))</f>
        <v/>
      </c>
      <c r="AH44" s="888" t="str">
        <f>IF(AH42="","",VLOOKUP(AH42,'【記載例】シフト記号表　参考様式10'!$D$6:$Z$47,23,FALSE))</f>
        <v>-</v>
      </c>
      <c r="AI44" s="863">
        <f>IF(AI42="","",VLOOKUP(AI42,'【記載例】シフト記号表　参考様式10'!$D$6:$Z$47,23,FALSE))</f>
        <v>3.9999999999999991</v>
      </c>
      <c r="AJ44" s="873">
        <f>IF(AJ42="","",VLOOKUP(AJ42,'【記載例】シフト記号表　参考様式10'!$D$6:$Z$47,23,FALSE))</f>
        <v>6</v>
      </c>
      <c r="AK44" s="873" t="str">
        <f>IF(AK42="","",VLOOKUP(AK42,'【記載例】シフト記号表　参考様式10'!$D$6:$Z$47,23,FALSE))</f>
        <v/>
      </c>
      <c r="AL44" s="873" t="str">
        <f>IF(AL42="","",VLOOKUP(AL42,'【記載例】シフト記号表　参考様式10'!$D$6:$Z$47,23,FALSE))</f>
        <v>-</v>
      </c>
      <c r="AM44" s="873" t="str">
        <f>IF(AM42="","",VLOOKUP(AM42,'【記載例】シフト記号表　参考様式10'!$D$6:$Z$47,23,FALSE))</f>
        <v>-</v>
      </c>
      <c r="AN44" s="873" t="str">
        <f>IF(AN42="","",VLOOKUP(AN42,'【記載例】シフト記号表　参考様式10'!$D$6:$Z$47,23,FALSE))</f>
        <v>-</v>
      </c>
      <c r="AO44" s="888" t="str">
        <f>IF(AO42="","",VLOOKUP(AO42,'【記載例】シフト記号表　参考様式10'!$D$6:$Z$47,23,FALSE))</f>
        <v/>
      </c>
      <c r="AP44" s="863">
        <f>IF(AP42="","",VLOOKUP(AP42,'【記載例】シフト記号表　参考様式10'!$D$6:$Z$47,23,FALSE))</f>
        <v>3.9999999999999991</v>
      </c>
      <c r="AQ44" s="873">
        <f>IF(AQ42="","",VLOOKUP(AQ42,'【記載例】シフト記号表　参考様式10'!$D$6:$Z$47,23,FALSE))</f>
        <v>6</v>
      </c>
      <c r="AR44" s="873" t="str">
        <f>IF(AR42="","",VLOOKUP(AR42,'【記載例】シフト記号表　参考様式10'!$D$6:$Z$47,23,FALSE))</f>
        <v/>
      </c>
      <c r="AS44" s="873" t="str">
        <f>IF(AS42="","",VLOOKUP(AS42,'【記載例】シフト記号表　参考様式10'!$D$6:$Z$47,23,FALSE))</f>
        <v>-</v>
      </c>
      <c r="AT44" s="873" t="str">
        <f>IF(AT42="","",VLOOKUP(AT42,'【記載例】シフト記号表　参考様式10'!$D$6:$Z$47,23,FALSE))</f>
        <v/>
      </c>
      <c r="AU44" s="873">
        <f>IF(AU42="","",VLOOKUP(AU42,'【記載例】シフト記号表　参考様式10'!$D$6:$Z$47,23,FALSE))</f>
        <v>3.9999999999999991</v>
      </c>
      <c r="AV44" s="888">
        <f>IF(AV42="","",VLOOKUP(AV42,'【記載例】シフト記号表　参考様式10'!$D$6:$Z$47,23,FALSE))</f>
        <v>6</v>
      </c>
      <c r="AW44" s="863" t="str">
        <f>IF(AW42="","",VLOOKUP(AW42,'【記載例】シフト記号表　参考様式10'!$D$6:$Z$47,23,FALSE))</f>
        <v/>
      </c>
      <c r="AX44" s="873" t="str">
        <f>IF(AX42="","",VLOOKUP(AX42,'【記載例】シフト記号表　参考様式10'!$D$6:$Z$47,23,FALSE))</f>
        <v/>
      </c>
      <c r="AY44" s="873" t="str">
        <f>IF(AY42="","",VLOOKUP(AY42,'【記載例】シフト記号表　参考様式10'!$D$6:$Z$47,23,FALSE))</f>
        <v/>
      </c>
      <c r="AZ44" s="935">
        <f>IF($BC$3="４週",SUM(U44:AV44),IF($BC$3="暦月",SUM(U44:AY44),""))</f>
        <v>50</v>
      </c>
      <c r="BA44" s="949"/>
      <c r="BB44" s="964">
        <f>IF($BC$3="４週",AZ44/4,IF($BC$3="暦月",(AZ44/($BC$8/7)),""))</f>
        <v>12.5</v>
      </c>
      <c r="BC44" s="949"/>
      <c r="BD44" s="980"/>
      <c r="BE44" s="984"/>
      <c r="BF44" s="984"/>
      <c r="BG44" s="984"/>
      <c r="BH44" s="990"/>
    </row>
    <row r="45" spans="2:60" ht="20.25" customHeight="1">
      <c r="B45" s="724"/>
      <c r="C45" s="741" t="s">
        <v>165</v>
      </c>
      <c r="D45" s="755"/>
      <c r="E45" s="763"/>
      <c r="F45" s="761"/>
      <c r="G45" s="769"/>
      <c r="H45" s="783" t="s">
        <v>432</v>
      </c>
      <c r="I45" s="791" t="s">
        <v>749</v>
      </c>
      <c r="J45" s="797"/>
      <c r="K45" s="797"/>
      <c r="L45" s="771"/>
      <c r="M45" s="803" t="s">
        <v>638</v>
      </c>
      <c r="N45" s="808"/>
      <c r="O45" s="813"/>
      <c r="P45" s="537" t="s">
        <v>715</v>
      </c>
      <c r="Q45" s="481"/>
      <c r="R45" s="481"/>
      <c r="S45" s="833"/>
      <c r="T45" s="846"/>
      <c r="U45" s="864" t="s">
        <v>592</v>
      </c>
      <c r="V45" s="874" t="s">
        <v>394</v>
      </c>
      <c r="W45" s="874" t="s">
        <v>394</v>
      </c>
      <c r="X45" s="874"/>
      <c r="Y45" s="874"/>
      <c r="Z45" s="874" t="s">
        <v>758</v>
      </c>
      <c r="AA45" s="889" t="s">
        <v>205</v>
      </c>
      <c r="AB45" s="864" t="s">
        <v>592</v>
      </c>
      <c r="AC45" s="874"/>
      <c r="AD45" s="874"/>
      <c r="AE45" s="874" t="s">
        <v>759</v>
      </c>
      <c r="AF45" s="874" t="s">
        <v>394</v>
      </c>
      <c r="AG45" s="874" t="s">
        <v>394</v>
      </c>
      <c r="AH45" s="889" t="s">
        <v>205</v>
      </c>
      <c r="AI45" s="864" t="s">
        <v>592</v>
      </c>
      <c r="AJ45" s="874" t="s">
        <v>394</v>
      </c>
      <c r="AK45" s="874"/>
      <c r="AL45" s="874" t="s">
        <v>758</v>
      </c>
      <c r="AM45" s="874" t="s">
        <v>205</v>
      </c>
      <c r="AN45" s="874" t="s">
        <v>592</v>
      </c>
      <c r="AO45" s="889"/>
      <c r="AP45" s="864"/>
      <c r="AQ45" s="874" t="s">
        <v>205</v>
      </c>
      <c r="AR45" s="874" t="s">
        <v>592</v>
      </c>
      <c r="AS45" s="874"/>
      <c r="AT45" s="874" t="s">
        <v>759</v>
      </c>
      <c r="AU45" s="874" t="s">
        <v>758</v>
      </c>
      <c r="AV45" s="889" t="s">
        <v>205</v>
      </c>
      <c r="AW45" s="864"/>
      <c r="AX45" s="874"/>
      <c r="AY45" s="874"/>
      <c r="AZ45" s="936"/>
      <c r="BA45" s="950"/>
      <c r="BB45" s="965"/>
      <c r="BC45" s="950"/>
      <c r="BD45" s="981"/>
      <c r="BE45" s="985"/>
      <c r="BF45" s="985"/>
      <c r="BG45" s="985"/>
      <c r="BH45" s="991"/>
    </row>
    <row r="46" spans="2:60" ht="20.25" customHeight="1">
      <c r="B46" s="722">
        <f>B43+1</f>
        <v>9</v>
      </c>
      <c r="C46" s="739"/>
      <c r="D46" s="753"/>
      <c r="E46" s="761"/>
      <c r="F46" s="761" t="str">
        <f>C45</f>
        <v>介護従業者</v>
      </c>
      <c r="G46" s="769"/>
      <c r="H46" s="780"/>
      <c r="I46" s="789"/>
      <c r="J46" s="795"/>
      <c r="K46" s="795"/>
      <c r="L46" s="769"/>
      <c r="M46" s="801"/>
      <c r="N46" s="806"/>
      <c r="O46" s="811"/>
      <c r="P46" s="817" t="s">
        <v>716</v>
      </c>
      <c r="Q46" s="823"/>
      <c r="R46" s="823"/>
      <c r="S46" s="831"/>
      <c r="T46" s="844"/>
      <c r="U46" s="862">
        <f>IF(U45="","",VLOOKUP(U45,'【記載例】シフト記号表　参考様式10'!$D$6:$X$47,21,FALSE))</f>
        <v>3</v>
      </c>
      <c r="V46" s="872">
        <f>IF(V45="","",VLOOKUP(V45,'【記載例】シフト記号表　参考様式10'!$D$6:$X$47,21,FALSE))</f>
        <v>8</v>
      </c>
      <c r="W46" s="872">
        <f>IF(W45="","",VLOOKUP(W45,'【記載例】シフト記号表　参考様式10'!$D$6:$X$47,21,FALSE))</f>
        <v>8</v>
      </c>
      <c r="X46" s="872" t="str">
        <f>IF(X45="","",VLOOKUP(X45,'【記載例】シフト記号表　参考様式10'!$D$6:$X$47,21,FALSE))</f>
        <v/>
      </c>
      <c r="Y46" s="872" t="str">
        <f>IF(Y45="","",VLOOKUP(Y45,'【記載例】シフト記号表　参考様式10'!$D$6:$X$47,21,FALSE))</f>
        <v/>
      </c>
      <c r="Z46" s="872">
        <f>IF(Z45="","",VLOOKUP(Z45,'【記載例】シフト記号表　参考様式10'!$D$6:$X$47,21,FALSE))</f>
        <v>8</v>
      </c>
      <c r="AA46" s="887">
        <f>IF(AA45="","",VLOOKUP(AA45,'【記載例】シフト記号表　参考様式10'!$D$6:$X$47,21,FALSE))</f>
        <v>3</v>
      </c>
      <c r="AB46" s="862">
        <f>IF(AB45="","",VLOOKUP(AB45,'【記載例】シフト記号表　参考様式10'!$D$6:$X$47,21,FALSE))</f>
        <v>3</v>
      </c>
      <c r="AC46" s="872" t="str">
        <f>IF(AC45="","",VLOOKUP(AC45,'【記載例】シフト記号表　参考様式10'!$D$6:$X$47,21,FALSE))</f>
        <v/>
      </c>
      <c r="AD46" s="872" t="str">
        <f>IF(AD45="","",VLOOKUP(AD45,'【記載例】シフト記号表　参考様式10'!$D$6:$X$47,21,FALSE))</f>
        <v/>
      </c>
      <c r="AE46" s="872">
        <f>IF(AE45="","",VLOOKUP(AE45,'【記載例】シフト記号表　参考様式10'!$D$6:$X$47,21,FALSE))</f>
        <v>7.9999999999999982</v>
      </c>
      <c r="AF46" s="872">
        <f>IF(AF45="","",VLOOKUP(AF45,'【記載例】シフト記号表　参考様式10'!$D$6:$X$47,21,FALSE))</f>
        <v>8</v>
      </c>
      <c r="AG46" s="872">
        <f>IF(AG45="","",VLOOKUP(AG45,'【記載例】シフト記号表　参考様式10'!$D$6:$X$47,21,FALSE))</f>
        <v>8</v>
      </c>
      <c r="AH46" s="887">
        <f>IF(AH45="","",VLOOKUP(AH45,'【記載例】シフト記号表　参考様式10'!$D$6:$X$47,21,FALSE))</f>
        <v>3</v>
      </c>
      <c r="AI46" s="862">
        <f>IF(AI45="","",VLOOKUP(AI45,'【記載例】シフト記号表　参考様式10'!$D$6:$X$47,21,FALSE))</f>
        <v>3</v>
      </c>
      <c r="AJ46" s="872">
        <f>IF(AJ45="","",VLOOKUP(AJ45,'【記載例】シフト記号表　参考様式10'!$D$6:$X$47,21,FALSE))</f>
        <v>8</v>
      </c>
      <c r="AK46" s="872" t="str">
        <f>IF(AK45="","",VLOOKUP(AK45,'【記載例】シフト記号表　参考様式10'!$D$6:$X$47,21,FALSE))</f>
        <v/>
      </c>
      <c r="AL46" s="872">
        <f>IF(AL45="","",VLOOKUP(AL45,'【記載例】シフト記号表　参考様式10'!$D$6:$X$47,21,FALSE))</f>
        <v>8</v>
      </c>
      <c r="AM46" s="872">
        <f>IF(AM45="","",VLOOKUP(AM45,'【記載例】シフト記号表　参考様式10'!$D$6:$X$47,21,FALSE))</f>
        <v>3</v>
      </c>
      <c r="AN46" s="872">
        <f>IF(AN45="","",VLOOKUP(AN45,'【記載例】シフト記号表　参考様式10'!$D$6:$X$47,21,FALSE))</f>
        <v>3</v>
      </c>
      <c r="AO46" s="887" t="str">
        <f>IF(AO45="","",VLOOKUP(AO45,'【記載例】シフト記号表　参考様式10'!$D$6:$X$47,21,FALSE))</f>
        <v/>
      </c>
      <c r="AP46" s="862" t="str">
        <f>IF(AP45="","",VLOOKUP(AP45,'【記載例】シフト記号表　参考様式10'!$D$6:$X$47,21,FALSE))</f>
        <v/>
      </c>
      <c r="AQ46" s="872">
        <f>IF(AQ45="","",VLOOKUP(AQ45,'【記載例】シフト記号表　参考様式10'!$D$6:$X$47,21,FALSE))</f>
        <v>3</v>
      </c>
      <c r="AR46" s="872">
        <f>IF(AR45="","",VLOOKUP(AR45,'【記載例】シフト記号表　参考様式10'!$D$6:$X$47,21,FALSE))</f>
        <v>3</v>
      </c>
      <c r="AS46" s="872" t="str">
        <f>IF(AS45="","",VLOOKUP(AS45,'【記載例】シフト記号表　参考様式10'!$D$6:$X$47,21,FALSE))</f>
        <v/>
      </c>
      <c r="AT46" s="872">
        <f>IF(AT45="","",VLOOKUP(AT45,'【記載例】シフト記号表　参考様式10'!$D$6:$X$47,21,FALSE))</f>
        <v>7.9999999999999982</v>
      </c>
      <c r="AU46" s="872">
        <f>IF(AU45="","",VLOOKUP(AU45,'【記載例】シフト記号表　参考様式10'!$D$6:$X$47,21,FALSE))</f>
        <v>8</v>
      </c>
      <c r="AV46" s="887">
        <f>IF(AV45="","",VLOOKUP(AV45,'【記載例】シフト記号表　参考様式10'!$D$6:$X$47,21,FALSE))</f>
        <v>3</v>
      </c>
      <c r="AW46" s="862" t="str">
        <f>IF(AW45="","",VLOOKUP(AW45,'【記載例】シフト記号表　参考様式10'!$D$6:$X$47,21,FALSE))</f>
        <v/>
      </c>
      <c r="AX46" s="872" t="str">
        <f>IF(AX45="","",VLOOKUP(AX45,'【記載例】シフト記号表　参考様式10'!$D$6:$X$47,21,FALSE))</f>
        <v/>
      </c>
      <c r="AY46" s="872" t="str">
        <f>IF(AY45="","",VLOOKUP(AY45,'【記載例】シフト記号表　参考様式10'!$D$6:$X$47,21,FALSE))</f>
        <v/>
      </c>
      <c r="AZ46" s="934">
        <f>IF($BC$3="４週",SUM(U46:AV46),IF($BC$3="暦月",SUM(U46:AY46),""))</f>
        <v>110</v>
      </c>
      <c r="BA46" s="948"/>
      <c r="BB46" s="963">
        <f>IF($BC$3="４週",AZ46/4,IF($BC$3="暦月",(AZ46/($BC$8/7)),""))</f>
        <v>27.5</v>
      </c>
      <c r="BC46" s="948"/>
      <c r="BD46" s="979"/>
      <c r="BE46" s="983"/>
      <c r="BF46" s="983"/>
      <c r="BG46" s="983"/>
      <c r="BH46" s="989"/>
    </row>
    <row r="47" spans="2:60" ht="20.25" customHeight="1">
      <c r="B47" s="723"/>
      <c r="C47" s="740"/>
      <c r="D47" s="754"/>
      <c r="E47" s="762"/>
      <c r="F47" s="762"/>
      <c r="G47" s="770" t="str">
        <f>C45</f>
        <v>介護従業者</v>
      </c>
      <c r="H47" s="781"/>
      <c r="I47" s="790"/>
      <c r="J47" s="796"/>
      <c r="K47" s="796"/>
      <c r="L47" s="770"/>
      <c r="M47" s="802"/>
      <c r="N47" s="807"/>
      <c r="O47" s="812"/>
      <c r="P47" s="818" t="s">
        <v>40</v>
      </c>
      <c r="Q47" s="544"/>
      <c r="R47" s="544"/>
      <c r="S47" s="835"/>
      <c r="T47" s="848"/>
      <c r="U47" s="863">
        <f>IF(U45="","",VLOOKUP(U45,'【記載例】シフト記号表　参考様式10'!$D$6:$Z$47,23,FALSE))</f>
        <v>6</v>
      </c>
      <c r="V47" s="873" t="str">
        <f>IF(V45="","",VLOOKUP(V45,'【記載例】シフト記号表　参考様式10'!$D$6:$Z$47,23,FALSE))</f>
        <v>-</v>
      </c>
      <c r="W47" s="873" t="str">
        <f>IF(W45="","",VLOOKUP(W45,'【記載例】シフト記号表　参考様式10'!$D$6:$Z$47,23,FALSE))</f>
        <v>-</v>
      </c>
      <c r="X47" s="873" t="str">
        <f>IF(X45="","",VLOOKUP(X45,'【記載例】シフト記号表　参考様式10'!$D$6:$Z$47,23,FALSE))</f>
        <v/>
      </c>
      <c r="Y47" s="873" t="str">
        <f>IF(Y45="","",VLOOKUP(Y45,'【記載例】シフト記号表　参考様式10'!$D$6:$Z$47,23,FALSE))</f>
        <v/>
      </c>
      <c r="Z47" s="873" t="str">
        <f>IF(Z45="","",VLOOKUP(Z45,'【記載例】シフト記号表　参考様式10'!$D$6:$Z$47,23,FALSE))</f>
        <v>-</v>
      </c>
      <c r="AA47" s="888">
        <f>IF(AA45="","",VLOOKUP(AA45,'【記載例】シフト記号表　参考様式10'!$D$6:$Z$47,23,FALSE))</f>
        <v>3.9999999999999991</v>
      </c>
      <c r="AB47" s="863">
        <f>IF(AB45="","",VLOOKUP(AB45,'【記載例】シフト記号表　参考様式10'!$D$6:$Z$47,23,FALSE))</f>
        <v>6</v>
      </c>
      <c r="AC47" s="873" t="str">
        <f>IF(AC45="","",VLOOKUP(AC45,'【記載例】シフト記号表　参考様式10'!$D$6:$Z$47,23,FALSE))</f>
        <v/>
      </c>
      <c r="AD47" s="873" t="str">
        <f>IF(AD45="","",VLOOKUP(AD45,'【記載例】シフト記号表　参考様式10'!$D$6:$Z$47,23,FALSE))</f>
        <v/>
      </c>
      <c r="AE47" s="873" t="str">
        <f>IF(AE45="","",VLOOKUP(AE45,'【記載例】シフト記号表　参考様式10'!$D$6:$Z$47,23,FALSE))</f>
        <v>-</v>
      </c>
      <c r="AF47" s="873" t="str">
        <f>IF(AF45="","",VLOOKUP(AF45,'【記載例】シフト記号表　参考様式10'!$D$6:$Z$47,23,FALSE))</f>
        <v>-</v>
      </c>
      <c r="AG47" s="873" t="str">
        <f>IF(AG45="","",VLOOKUP(AG45,'【記載例】シフト記号表　参考様式10'!$D$6:$Z$47,23,FALSE))</f>
        <v>-</v>
      </c>
      <c r="AH47" s="888">
        <f>IF(AH45="","",VLOOKUP(AH45,'【記載例】シフト記号表　参考様式10'!$D$6:$Z$47,23,FALSE))</f>
        <v>3.9999999999999991</v>
      </c>
      <c r="AI47" s="863">
        <f>IF(AI45="","",VLOOKUP(AI45,'【記載例】シフト記号表　参考様式10'!$D$6:$Z$47,23,FALSE))</f>
        <v>6</v>
      </c>
      <c r="AJ47" s="873" t="str">
        <f>IF(AJ45="","",VLOOKUP(AJ45,'【記載例】シフト記号表　参考様式10'!$D$6:$Z$47,23,FALSE))</f>
        <v>-</v>
      </c>
      <c r="AK47" s="873" t="str">
        <f>IF(AK45="","",VLOOKUP(AK45,'【記載例】シフト記号表　参考様式10'!$D$6:$Z$47,23,FALSE))</f>
        <v/>
      </c>
      <c r="AL47" s="873" t="str">
        <f>IF(AL45="","",VLOOKUP(AL45,'【記載例】シフト記号表　参考様式10'!$D$6:$Z$47,23,FALSE))</f>
        <v>-</v>
      </c>
      <c r="AM47" s="873">
        <f>IF(AM45="","",VLOOKUP(AM45,'【記載例】シフト記号表　参考様式10'!$D$6:$Z$47,23,FALSE))</f>
        <v>3.9999999999999991</v>
      </c>
      <c r="AN47" s="873">
        <f>IF(AN45="","",VLOOKUP(AN45,'【記載例】シフト記号表　参考様式10'!$D$6:$Z$47,23,FALSE))</f>
        <v>6</v>
      </c>
      <c r="AO47" s="888" t="str">
        <f>IF(AO45="","",VLOOKUP(AO45,'【記載例】シフト記号表　参考様式10'!$D$6:$Z$47,23,FALSE))</f>
        <v/>
      </c>
      <c r="AP47" s="863" t="str">
        <f>IF(AP45="","",VLOOKUP(AP45,'【記載例】シフト記号表　参考様式10'!$D$6:$Z$47,23,FALSE))</f>
        <v/>
      </c>
      <c r="AQ47" s="873">
        <f>IF(AQ45="","",VLOOKUP(AQ45,'【記載例】シフト記号表　参考様式10'!$D$6:$Z$47,23,FALSE))</f>
        <v>3.9999999999999991</v>
      </c>
      <c r="AR47" s="873">
        <f>IF(AR45="","",VLOOKUP(AR45,'【記載例】シフト記号表　参考様式10'!$D$6:$Z$47,23,FALSE))</f>
        <v>6</v>
      </c>
      <c r="AS47" s="873" t="str">
        <f>IF(AS45="","",VLOOKUP(AS45,'【記載例】シフト記号表　参考様式10'!$D$6:$Z$47,23,FALSE))</f>
        <v/>
      </c>
      <c r="AT47" s="873" t="str">
        <f>IF(AT45="","",VLOOKUP(AT45,'【記載例】シフト記号表　参考様式10'!$D$6:$Z$47,23,FALSE))</f>
        <v>-</v>
      </c>
      <c r="AU47" s="873" t="str">
        <f>IF(AU45="","",VLOOKUP(AU45,'【記載例】シフト記号表　参考様式10'!$D$6:$Z$47,23,FALSE))</f>
        <v>-</v>
      </c>
      <c r="AV47" s="888">
        <f>IF(AV45="","",VLOOKUP(AV45,'【記載例】シフト記号表　参考様式10'!$D$6:$Z$47,23,FALSE))</f>
        <v>3.9999999999999991</v>
      </c>
      <c r="AW47" s="863" t="str">
        <f>IF(AW45="","",VLOOKUP(AW45,'【記載例】シフト記号表　参考様式10'!$D$6:$Z$47,23,FALSE))</f>
        <v/>
      </c>
      <c r="AX47" s="873" t="str">
        <f>IF(AX45="","",VLOOKUP(AX45,'【記載例】シフト記号表　参考様式10'!$D$6:$Z$47,23,FALSE))</f>
        <v/>
      </c>
      <c r="AY47" s="873" t="str">
        <f>IF(AY45="","",VLOOKUP(AY45,'【記載例】シフト記号表　参考様式10'!$D$6:$Z$47,23,FALSE))</f>
        <v/>
      </c>
      <c r="AZ47" s="935">
        <f>IF($BC$3="４週",SUM(U47:AV47),IF($BC$3="暦月",SUM(U47:AY47),""))</f>
        <v>50</v>
      </c>
      <c r="BA47" s="949"/>
      <c r="BB47" s="964">
        <f>IF($BC$3="４週",AZ47/4,IF($BC$3="暦月",(AZ47/($BC$8/7)),""))</f>
        <v>12.5</v>
      </c>
      <c r="BC47" s="949"/>
      <c r="BD47" s="980"/>
      <c r="BE47" s="984"/>
      <c r="BF47" s="984"/>
      <c r="BG47" s="984"/>
      <c r="BH47" s="990"/>
    </row>
    <row r="48" spans="2:60" ht="20.25" customHeight="1">
      <c r="B48" s="724"/>
      <c r="C48" s="741" t="s">
        <v>165</v>
      </c>
      <c r="D48" s="755"/>
      <c r="E48" s="763"/>
      <c r="F48" s="761"/>
      <c r="G48" s="769"/>
      <c r="H48" s="783" t="s">
        <v>96</v>
      </c>
      <c r="I48" s="791" t="s">
        <v>750</v>
      </c>
      <c r="J48" s="797"/>
      <c r="K48" s="797"/>
      <c r="L48" s="771"/>
      <c r="M48" s="803" t="s">
        <v>555</v>
      </c>
      <c r="N48" s="808"/>
      <c r="O48" s="813"/>
      <c r="P48" s="537" t="s">
        <v>715</v>
      </c>
      <c r="Q48" s="474"/>
      <c r="R48" s="474"/>
      <c r="S48" s="834"/>
      <c r="T48" s="849"/>
      <c r="U48" s="864"/>
      <c r="V48" s="874"/>
      <c r="W48" s="874"/>
      <c r="X48" s="874" t="s">
        <v>759</v>
      </c>
      <c r="Y48" s="874" t="s">
        <v>762</v>
      </c>
      <c r="Z48" s="874"/>
      <c r="AA48" s="889"/>
      <c r="AB48" s="864"/>
      <c r="AC48" s="874"/>
      <c r="AD48" s="874"/>
      <c r="AE48" s="874" t="s">
        <v>759</v>
      </c>
      <c r="AF48" s="874" t="s">
        <v>762</v>
      </c>
      <c r="AG48" s="874"/>
      <c r="AH48" s="889"/>
      <c r="AI48" s="864"/>
      <c r="AJ48" s="874"/>
      <c r="AK48" s="874"/>
      <c r="AL48" s="874" t="s">
        <v>759</v>
      </c>
      <c r="AM48" s="874" t="s">
        <v>762</v>
      </c>
      <c r="AN48" s="874"/>
      <c r="AO48" s="889"/>
      <c r="AP48" s="864"/>
      <c r="AQ48" s="874"/>
      <c r="AR48" s="874"/>
      <c r="AS48" s="874" t="s">
        <v>759</v>
      </c>
      <c r="AT48" s="874" t="s">
        <v>762</v>
      </c>
      <c r="AU48" s="874"/>
      <c r="AV48" s="889"/>
      <c r="AW48" s="864"/>
      <c r="AX48" s="874"/>
      <c r="AY48" s="874"/>
      <c r="AZ48" s="936"/>
      <c r="BA48" s="950"/>
      <c r="BB48" s="965"/>
      <c r="BC48" s="950"/>
      <c r="BD48" s="981"/>
      <c r="BE48" s="985"/>
      <c r="BF48" s="985"/>
      <c r="BG48" s="985"/>
      <c r="BH48" s="991"/>
    </row>
    <row r="49" spans="2:60" ht="20.25" customHeight="1">
      <c r="B49" s="722">
        <f>B46+1</f>
        <v>10</v>
      </c>
      <c r="C49" s="739"/>
      <c r="D49" s="753"/>
      <c r="E49" s="761"/>
      <c r="F49" s="761" t="str">
        <f>C48</f>
        <v>介護従業者</v>
      </c>
      <c r="G49" s="769"/>
      <c r="H49" s="780"/>
      <c r="I49" s="789"/>
      <c r="J49" s="795"/>
      <c r="K49" s="795"/>
      <c r="L49" s="769"/>
      <c r="M49" s="801"/>
      <c r="N49" s="806"/>
      <c r="O49" s="811"/>
      <c r="P49" s="817" t="s">
        <v>716</v>
      </c>
      <c r="Q49" s="823"/>
      <c r="R49" s="823"/>
      <c r="S49" s="831"/>
      <c r="T49" s="844"/>
      <c r="U49" s="862" t="str">
        <f>IF(U48="","",VLOOKUP(U48,'【記載例】シフト記号表　参考様式10'!$D$6:$X$47,21,FALSE))</f>
        <v/>
      </c>
      <c r="V49" s="872" t="str">
        <f>IF(V48="","",VLOOKUP(V48,'【記載例】シフト記号表　参考様式10'!$D$6:$X$47,21,FALSE))</f>
        <v/>
      </c>
      <c r="W49" s="872" t="str">
        <f>IF(W48="","",VLOOKUP(W48,'【記載例】シフト記号表　参考様式10'!$D$6:$X$47,21,FALSE))</f>
        <v/>
      </c>
      <c r="X49" s="872">
        <f>IF(X48="","",VLOOKUP(X48,'【記載例】シフト記号表　参考様式10'!$D$6:$X$47,21,FALSE))</f>
        <v>7.9999999999999982</v>
      </c>
      <c r="Y49" s="872">
        <f>IF(Y48="","",VLOOKUP(Y48,'【記載例】シフト記号表　参考様式10'!$D$6:$X$47,21,FALSE))</f>
        <v>5.9999999999999982</v>
      </c>
      <c r="Z49" s="872" t="str">
        <f>IF(Z48="","",VLOOKUP(Z48,'【記載例】シフト記号表　参考様式10'!$D$6:$X$47,21,FALSE))</f>
        <v/>
      </c>
      <c r="AA49" s="887" t="str">
        <f>IF(AA48="","",VLOOKUP(AA48,'【記載例】シフト記号表　参考様式10'!$D$6:$X$47,21,FALSE))</f>
        <v/>
      </c>
      <c r="AB49" s="862" t="str">
        <f>IF(AB48="","",VLOOKUP(AB48,'【記載例】シフト記号表　参考様式10'!$D$6:$X$47,21,FALSE))</f>
        <v/>
      </c>
      <c r="AC49" s="872" t="str">
        <f>IF(AC48="","",VLOOKUP(AC48,'【記載例】シフト記号表　参考様式10'!$D$6:$X$47,21,FALSE))</f>
        <v/>
      </c>
      <c r="AD49" s="872" t="str">
        <f>IF(AD48="","",VLOOKUP(AD48,'【記載例】シフト記号表　参考様式10'!$D$6:$X$47,21,FALSE))</f>
        <v/>
      </c>
      <c r="AE49" s="872">
        <f>IF(AE48="","",VLOOKUP(AE48,'【記載例】シフト記号表　参考様式10'!$D$6:$X$47,21,FALSE))</f>
        <v>7.9999999999999982</v>
      </c>
      <c r="AF49" s="872">
        <f>IF(AF48="","",VLOOKUP(AF48,'【記載例】シフト記号表　参考様式10'!$D$6:$X$47,21,FALSE))</f>
        <v>5.9999999999999982</v>
      </c>
      <c r="AG49" s="872" t="str">
        <f>IF(AG48="","",VLOOKUP(AG48,'【記載例】シフト記号表　参考様式10'!$D$6:$X$47,21,FALSE))</f>
        <v/>
      </c>
      <c r="AH49" s="887" t="str">
        <f>IF(AH48="","",VLOOKUP(AH48,'【記載例】シフト記号表　参考様式10'!$D$6:$X$47,21,FALSE))</f>
        <v/>
      </c>
      <c r="AI49" s="862" t="str">
        <f>IF(AI48="","",VLOOKUP(AI48,'【記載例】シフト記号表　参考様式10'!$D$6:$X$47,21,FALSE))</f>
        <v/>
      </c>
      <c r="AJ49" s="872" t="str">
        <f>IF(AJ48="","",VLOOKUP(AJ48,'【記載例】シフト記号表　参考様式10'!$D$6:$X$47,21,FALSE))</f>
        <v/>
      </c>
      <c r="AK49" s="872" t="str">
        <f>IF(AK48="","",VLOOKUP(AK48,'【記載例】シフト記号表　参考様式10'!$D$6:$X$47,21,FALSE))</f>
        <v/>
      </c>
      <c r="AL49" s="872">
        <f>IF(AL48="","",VLOOKUP(AL48,'【記載例】シフト記号表　参考様式10'!$D$6:$X$47,21,FALSE))</f>
        <v>7.9999999999999982</v>
      </c>
      <c r="AM49" s="872">
        <f>IF(AM48="","",VLOOKUP(AM48,'【記載例】シフト記号表　参考様式10'!$D$6:$X$47,21,FALSE))</f>
        <v>5.9999999999999982</v>
      </c>
      <c r="AN49" s="872" t="str">
        <f>IF(AN48="","",VLOOKUP(AN48,'【記載例】シフト記号表　参考様式10'!$D$6:$X$47,21,FALSE))</f>
        <v/>
      </c>
      <c r="AO49" s="887" t="str">
        <f>IF(AO48="","",VLOOKUP(AO48,'【記載例】シフト記号表　参考様式10'!$D$6:$X$47,21,FALSE))</f>
        <v/>
      </c>
      <c r="AP49" s="862" t="str">
        <f>IF(AP48="","",VLOOKUP(AP48,'【記載例】シフト記号表　参考様式10'!$D$6:$X$47,21,FALSE))</f>
        <v/>
      </c>
      <c r="AQ49" s="872" t="str">
        <f>IF(AQ48="","",VLOOKUP(AQ48,'【記載例】シフト記号表　参考様式10'!$D$6:$X$47,21,FALSE))</f>
        <v/>
      </c>
      <c r="AR49" s="872" t="str">
        <f>IF(AR48="","",VLOOKUP(AR48,'【記載例】シフト記号表　参考様式10'!$D$6:$X$47,21,FALSE))</f>
        <v/>
      </c>
      <c r="AS49" s="872">
        <f>IF(AS48="","",VLOOKUP(AS48,'【記載例】シフト記号表　参考様式10'!$D$6:$X$47,21,FALSE))</f>
        <v>7.9999999999999982</v>
      </c>
      <c r="AT49" s="872">
        <f>IF(AT48="","",VLOOKUP(AT48,'【記載例】シフト記号表　参考様式10'!$D$6:$X$47,21,FALSE))</f>
        <v>5.9999999999999982</v>
      </c>
      <c r="AU49" s="872" t="str">
        <f>IF(AU48="","",VLOOKUP(AU48,'【記載例】シフト記号表　参考様式10'!$D$6:$X$47,21,FALSE))</f>
        <v/>
      </c>
      <c r="AV49" s="887" t="str">
        <f>IF(AV48="","",VLOOKUP(AV48,'【記載例】シフト記号表　参考様式10'!$D$6:$X$47,21,FALSE))</f>
        <v/>
      </c>
      <c r="AW49" s="862" t="str">
        <f>IF(AW48="","",VLOOKUP(AW48,'【記載例】シフト記号表　参考様式10'!$D$6:$X$47,21,FALSE))</f>
        <v/>
      </c>
      <c r="AX49" s="872" t="str">
        <f>IF(AX48="","",VLOOKUP(AX48,'【記載例】シフト記号表　参考様式10'!$D$6:$X$47,21,FALSE))</f>
        <v/>
      </c>
      <c r="AY49" s="872" t="str">
        <f>IF(AY48="","",VLOOKUP(AY48,'【記載例】シフト記号表　参考様式10'!$D$6:$X$47,21,FALSE))</f>
        <v/>
      </c>
      <c r="AZ49" s="934">
        <f>IF($BC$3="４週",SUM(U49:AV49),IF($BC$3="暦月",SUM(U49:AY49),""))</f>
        <v>55.999999999999993</v>
      </c>
      <c r="BA49" s="948"/>
      <c r="BB49" s="963">
        <f>IF($BC$3="４週",AZ49/4,IF($BC$3="暦月",(AZ49/($BC$8/7)),""))</f>
        <v>13.999999999999998</v>
      </c>
      <c r="BC49" s="948"/>
      <c r="BD49" s="979"/>
      <c r="BE49" s="983"/>
      <c r="BF49" s="983"/>
      <c r="BG49" s="983"/>
      <c r="BH49" s="989"/>
    </row>
    <row r="50" spans="2:60" ht="20.25" customHeight="1">
      <c r="B50" s="723"/>
      <c r="C50" s="740"/>
      <c r="D50" s="754"/>
      <c r="E50" s="762"/>
      <c r="F50" s="762"/>
      <c r="G50" s="770" t="str">
        <f>C48</f>
        <v>介護従業者</v>
      </c>
      <c r="H50" s="781"/>
      <c r="I50" s="790"/>
      <c r="J50" s="796"/>
      <c r="K50" s="796"/>
      <c r="L50" s="770"/>
      <c r="M50" s="802"/>
      <c r="N50" s="807"/>
      <c r="O50" s="812"/>
      <c r="P50" s="819" t="s">
        <v>40</v>
      </c>
      <c r="Q50" s="825"/>
      <c r="R50" s="825"/>
      <c r="S50" s="836"/>
      <c r="T50" s="850"/>
      <c r="U50" s="863" t="str">
        <f>IF(U48="","",VLOOKUP(U48,'【記載例】シフト記号表　参考様式10'!$D$6:$Z$47,23,FALSE))</f>
        <v/>
      </c>
      <c r="V50" s="873" t="str">
        <f>IF(V48="","",VLOOKUP(V48,'【記載例】シフト記号表　参考様式10'!$D$6:$Z$47,23,FALSE))</f>
        <v/>
      </c>
      <c r="W50" s="873" t="str">
        <f>IF(W48="","",VLOOKUP(W48,'【記載例】シフト記号表　参考様式10'!$D$6:$Z$47,23,FALSE))</f>
        <v/>
      </c>
      <c r="X50" s="873" t="str">
        <f>IF(X48="","",VLOOKUP(X48,'【記載例】シフト記号表　参考様式10'!$D$6:$Z$47,23,FALSE))</f>
        <v>-</v>
      </c>
      <c r="Y50" s="873" t="str">
        <f>IF(Y48="","",VLOOKUP(Y48,'【記載例】シフト記号表　参考様式10'!$D$6:$Z$47,23,FALSE))</f>
        <v>-</v>
      </c>
      <c r="Z50" s="873" t="str">
        <f>IF(Z48="","",VLOOKUP(Z48,'【記載例】シフト記号表　参考様式10'!$D$6:$Z$47,23,FALSE))</f>
        <v/>
      </c>
      <c r="AA50" s="888" t="str">
        <f>IF(AA48="","",VLOOKUP(AA48,'【記載例】シフト記号表　参考様式10'!$D$6:$Z$47,23,FALSE))</f>
        <v/>
      </c>
      <c r="AB50" s="863" t="str">
        <f>IF(AB48="","",VLOOKUP(AB48,'【記載例】シフト記号表　参考様式10'!$D$6:$Z$47,23,FALSE))</f>
        <v/>
      </c>
      <c r="AC50" s="873" t="str">
        <f>IF(AC48="","",VLOOKUP(AC48,'【記載例】シフト記号表　参考様式10'!$D$6:$Z$47,23,FALSE))</f>
        <v/>
      </c>
      <c r="AD50" s="873" t="str">
        <f>IF(AD48="","",VLOOKUP(AD48,'【記載例】シフト記号表　参考様式10'!$D$6:$Z$47,23,FALSE))</f>
        <v/>
      </c>
      <c r="AE50" s="873" t="str">
        <f>IF(AE48="","",VLOOKUP(AE48,'【記載例】シフト記号表　参考様式10'!$D$6:$Z$47,23,FALSE))</f>
        <v>-</v>
      </c>
      <c r="AF50" s="873" t="str">
        <f>IF(AF48="","",VLOOKUP(AF48,'【記載例】シフト記号表　参考様式10'!$D$6:$Z$47,23,FALSE))</f>
        <v>-</v>
      </c>
      <c r="AG50" s="873" t="str">
        <f>IF(AG48="","",VLOOKUP(AG48,'【記載例】シフト記号表　参考様式10'!$D$6:$Z$47,23,FALSE))</f>
        <v/>
      </c>
      <c r="AH50" s="888" t="str">
        <f>IF(AH48="","",VLOOKUP(AH48,'【記載例】シフト記号表　参考様式10'!$D$6:$Z$47,23,FALSE))</f>
        <v/>
      </c>
      <c r="AI50" s="863" t="str">
        <f>IF(AI48="","",VLOOKUP(AI48,'【記載例】シフト記号表　参考様式10'!$D$6:$Z$47,23,FALSE))</f>
        <v/>
      </c>
      <c r="AJ50" s="873" t="str">
        <f>IF(AJ48="","",VLOOKUP(AJ48,'【記載例】シフト記号表　参考様式10'!$D$6:$Z$47,23,FALSE))</f>
        <v/>
      </c>
      <c r="AK50" s="873" t="str">
        <f>IF(AK48="","",VLOOKUP(AK48,'【記載例】シフト記号表　参考様式10'!$D$6:$Z$47,23,FALSE))</f>
        <v/>
      </c>
      <c r="AL50" s="873" t="str">
        <f>IF(AL48="","",VLOOKUP(AL48,'【記載例】シフト記号表　参考様式10'!$D$6:$Z$47,23,FALSE))</f>
        <v>-</v>
      </c>
      <c r="AM50" s="873" t="str">
        <f>IF(AM48="","",VLOOKUP(AM48,'【記載例】シフト記号表　参考様式10'!$D$6:$Z$47,23,FALSE))</f>
        <v>-</v>
      </c>
      <c r="AN50" s="873" t="str">
        <f>IF(AN48="","",VLOOKUP(AN48,'【記載例】シフト記号表　参考様式10'!$D$6:$Z$47,23,FALSE))</f>
        <v/>
      </c>
      <c r="AO50" s="888" t="str">
        <f>IF(AO48="","",VLOOKUP(AO48,'【記載例】シフト記号表　参考様式10'!$D$6:$Z$47,23,FALSE))</f>
        <v/>
      </c>
      <c r="AP50" s="863" t="str">
        <f>IF(AP48="","",VLOOKUP(AP48,'【記載例】シフト記号表　参考様式10'!$D$6:$Z$47,23,FALSE))</f>
        <v/>
      </c>
      <c r="AQ50" s="873" t="str">
        <f>IF(AQ48="","",VLOOKUP(AQ48,'【記載例】シフト記号表　参考様式10'!$D$6:$Z$47,23,FALSE))</f>
        <v/>
      </c>
      <c r="AR50" s="873" t="str">
        <f>IF(AR48="","",VLOOKUP(AR48,'【記載例】シフト記号表　参考様式10'!$D$6:$Z$47,23,FALSE))</f>
        <v/>
      </c>
      <c r="AS50" s="873" t="str">
        <f>IF(AS48="","",VLOOKUP(AS48,'【記載例】シフト記号表　参考様式10'!$D$6:$Z$47,23,FALSE))</f>
        <v>-</v>
      </c>
      <c r="AT50" s="873" t="str">
        <f>IF(AT48="","",VLOOKUP(AT48,'【記載例】シフト記号表　参考様式10'!$D$6:$Z$47,23,FALSE))</f>
        <v>-</v>
      </c>
      <c r="AU50" s="873" t="str">
        <f>IF(AU48="","",VLOOKUP(AU48,'【記載例】シフト記号表　参考様式10'!$D$6:$Z$47,23,FALSE))</f>
        <v/>
      </c>
      <c r="AV50" s="888" t="str">
        <f>IF(AV48="","",VLOOKUP(AV48,'【記載例】シフト記号表　参考様式10'!$D$6:$Z$47,23,FALSE))</f>
        <v/>
      </c>
      <c r="AW50" s="863" t="str">
        <f>IF(AW48="","",VLOOKUP(AW48,'【記載例】シフト記号表　参考様式10'!$D$6:$Z$47,23,FALSE))</f>
        <v/>
      </c>
      <c r="AX50" s="873" t="str">
        <f>IF(AX48="","",VLOOKUP(AX48,'【記載例】シフト記号表　参考様式10'!$D$6:$Z$47,23,FALSE))</f>
        <v/>
      </c>
      <c r="AY50" s="873" t="str">
        <f>IF(AY48="","",VLOOKUP(AY48,'【記載例】シフト記号表　参考様式10'!$D$6:$Z$47,23,FALSE))</f>
        <v/>
      </c>
      <c r="AZ50" s="935">
        <f>IF($BC$3="４週",SUM(U50:AV50),IF($BC$3="暦月",SUM(U50:AY50),""))</f>
        <v>0</v>
      </c>
      <c r="BA50" s="949"/>
      <c r="BB50" s="964">
        <f>IF($BC$3="４週",AZ50/4,IF($BC$3="暦月",(AZ50/($BC$8/7)),""))</f>
        <v>0</v>
      </c>
      <c r="BC50" s="949"/>
      <c r="BD50" s="980"/>
      <c r="BE50" s="984"/>
      <c r="BF50" s="984"/>
      <c r="BG50" s="984"/>
      <c r="BH50" s="990"/>
    </row>
    <row r="51" spans="2:60" ht="20.25" customHeight="1">
      <c r="B51" s="724"/>
      <c r="C51" s="741" t="s">
        <v>165</v>
      </c>
      <c r="D51" s="755"/>
      <c r="E51" s="763"/>
      <c r="F51" s="761"/>
      <c r="G51" s="769"/>
      <c r="H51" s="783" t="s">
        <v>96</v>
      </c>
      <c r="I51" s="791" t="s">
        <v>750</v>
      </c>
      <c r="J51" s="797"/>
      <c r="K51" s="797"/>
      <c r="L51" s="771"/>
      <c r="M51" s="803" t="s">
        <v>755</v>
      </c>
      <c r="N51" s="808"/>
      <c r="O51" s="813"/>
      <c r="P51" s="537" t="s">
        <v>715</v>
      </c>
      <c r="Q51" s="474"/>
      <c r="R51" s="474"/>
      <c r="S51" s="834"/>
      <c r="T51" s="849"/>
      <c r="U51" s="864"/>
      <c r="V51" s="874"/>
      <c r="W51" s="874"/>
      <c r="X51" s="874" t="s">
        <v>762</v>
      </c>
      <c r="Y51" s="874"/>
      <c r="Z51" s="874"/>
      <c r="AA51" s="889" t="s">
        <v>762</v>
      </c>
      <c r="AB51" s="864"/>
      <c r="AC51" s="874"/>
      <c r="AD51" s="874"/>
      <c r="AE51" s="874" t="s">
        <v>762</v>
      </c>
      <c r="AF51" s="874"/>
      <c r="AG51" s="874"/>
      <c r="AH51" s="889" t="s">
        <v>762</v>
      </c>
      <c r="AI51" s="864"/>
      <c r="AJ51" s="874"/>
      <c r="AK51" s="874"/>
      <c r="AL51" s="874" t="s">
        <v>762</v>
      </c>
      <c r="AM51" s="874"/>
      <c r="AN51" s="874"/>
      <c r="AO51" s="889" t="s">
        <v>762</v>
      </c>
      <c r="AP51" s="864"/>
      <c r="AQ51" s="874"/>
      <c r="AR51" s="874"/>
      <c r="AS51" s="874" t="s">
        <v>762</v>
      </c>
      <c r="AT51" s="874"/>
      <c r="AU51" s="874"/>
      <c r="AV51" s="889" t="s">
        <v>762</v>
      </c>
      <c r="AW51" s="864"/>
      <c r="AX51" s="874"/>
      <c r="AY51" s="874"/>
      <c r="AZ51" s="936"/>
      <c r="BA51" s="950"/>
      <c r="BB51" s="965"/>
      <c r="BC51" s="950"/>
      <c r="BD51" s="981"/>
      <c r="BE51" s="985"/>
      <c r="BF51" s="985"/>
      <c r="BG51" s="985"/>
      <c r="BH51" s="991"/>
    </row>
    <row r="52" spans="2:60" ht="20.25" customHeight="1">
      <c r="B52" s="722">
        <f>B49+1</f>
        <v>11</v>
      </c>
      <c r="C52" s="739"/>
      <c r="D52" s="753"/>
      <c r="E52" s="761"/>
      <c r="F52" s="761" t="str">
        <f>C51</f>
        <v>介護従業者</v>
      </c>
      <c r="G52" s="769"/>
      <c r="H52" s="780"/>
      <c r="I52" s="789"/>
      <c r="J52" s="795"/>
      <c r="K52" s="795"/>
      <c r="L52" s="769"/>
      <c r="M52" s="801"/>
      <c r="N52" s="806"/>
      <c r="O52" s="811"/>
      <c r="P52" s="817" t="s">
        <v>716</v>
      </c>
      <c r="Q52" s="823"/>
      <c r="R52" s="823"/>
      <c r="S52" s="831"/>
      <c r="T52" s="844"/>
      <c r="U52" s="862" t="str">
        <f>IF(U51="","",VLOOKUP(U51,'【記載例】シフト記号表　参考様式10'!$D$6:$X$47,21,FALSE))</f>
        <v/>
      </c>
      <c r="V52" s="872" t="str">
        <f>IF(V51="","",VLOOKUP(V51,'【記載例】シフト記号表　参考様式10'!$D$6:$X$47,21,FALSE))</f>
        <v/>
      </c>
      <c r="W52" s="872" t="str">
        <f>IF(W51="","",VLOOKUP(W51,'【記載例】シフト記号表　参考様式10'!$D$6:$X$47,21,FALSE))</f>
        <v/>
      </c>
      <c r="X52" s="872">
        <f>IF(X51="","",VLOOKUP(X51,'【記載例】シフト記号表　参考様式10'!$D$6:$X$47,21,FALSE))</f>
        <v>5.9999999999999982</v>
      </c>
      <c r="Y52" s="872" t="str">
        <f>IF(Y51="","",VLOOKUP(Y51,'【記載例】シフト記号表　参考様式10'!$D$6:$X$47,21,FALSE))</f>
        <v/>
      </c>
      <c r="Z52" s="872" t="str">
        <f>IF(Z51="","",VLOOKUP(Z51,'【記載例】シフト記号表　参考様式10'!$D$6:$X$47,21,FALSE))</f>
        <v/>
      </c>
      <c r="AA52" s="887">
        <f>IF(AA51="","",VLOOKUP(AA51,'【記載例】シフト記号表　参考様式10'!$D$6:$X$47,21,FALSE))</f>
        <v>5.9999999999999982</v>
      </c>
      <c r="AB52" s="862" t="str">
        <f>IF(AB51="","",VLOOKUP(AB51,'【記載例】シフト記号表　参考様式10'!$D$6:$X$47,21,FALSE))</f>
        <v/>
      </c>
      <c r="AC52" s="872" t="str">
        <f>IF(AC51="","",VLOOKUP(AC51,'【記載例】シフト記号表　参考様式10'!$D$6:$X$47,21,FALSE))</f>
        <v/>
      </c>
      <c r="AD52" s="872" t="str">
        <f>IF(AD51="","",VLOOKUP(AD51,'【記載例】シフト記号表　参考様式10'!$D$6:$X$47,21,FALSE))</f>
        <v/>
      </c>
      <c r="AE52" s="872">
        <f>IF(AE51="","",VLOOKUP(AE51,'【記載例】シフト記号表　参考様式10'!$D$6:$X$47,21,FALSE))</f>
        <v>5.9999999999999982</v>
      </c>
      <c r="AF52" s="872" t="str">
        <f>IF(AF51="","",VLOOKUP(AF51,'【記載例】シフト記号表　参考様式10'!$D$6:$X$47,21,FALSE))</f>
        <v/>
      </c>
      <c r="AG52" s="872" t="str">
        <f>IF(AG51="","",VLOOKUP(AG51,'【記載例】シフト記号表　参考様式10'!$D$6:$X$47,21,FALSE))</f>
        <v/>
      </c>
      <c r="AH52" s="887">
        <f>IF(AH51="","",VLOOKUP(AH51,'【記載例】シフト記号表　参考様式10'!$D$6:$X$47,21,FALSE))</f>
        <v>5.9999999999999982</v>
      </c>
      <c r="AI52" s="862" t="str">
        <f>IF(AI51="","",VLOOKUP(AI51,'【記載例】シフト記号表　参考様式10'!$D$6:$X$47,21,FALSE))</f>
        <v/>
      </c>
      <c r="AJ52" s="872" t="str">
        <f>IF(AJ51="","",VLOOKUP(AJ51,'【記載例】シフト記号表　参考様式10'!$D$6:$X$47,21,FALSE))</f>
        <v/>
      </c>
      <c r="AK52" s="872" t="str">
        <f>IF(AK51="","",VLOOKUP(AK51,'【記載例】シフト記号表　参考様式10'!$D$6:$X$47,21,FALSE))</f>
        <v/>
      </c>
      <c r="AL52" s="872">
        <f>IF(AL51="","",VLOOKUP(AL51,'【記載例】シフト記号表　参考様式10'!$D$6:$X$47,21,FALSE))</f>
        <v>5.9999999999999982</v>
      </c>
      <c r="AM52" s="872" t="str">
        <f>IF(AM51="","",VLOOKUP(AM51,'【記載例】シフト記号表　参考様式10'!$D$6:$X$47,21,FALSE))</f>
        <v/>
      </c>
      <c r="AN52" s="872" t="str">
        <f>IF(AN51="","",VLOOKUP(AN51,'【記載例】シフト記号表　参考様式10'!$D$6:$X$47,21,FALSE))</f>
        <v/>
      </c>
      <c r="AO52" s="887">
        <f>IF(AO51="","",VLOOKUP(AO51,'【記載例】シフト記号表　参考様式10'!$D$6:$X$47,21,FALSE))</f>
        <v>5.9999999999999982</v>
      </c>
      <c r="AP52" s="862" t="str">
        <f>IF(AP51="","",VLOOKUP(AP51,'【記載例】シフト記号表　参考様式10'!$D$6:$X$47,21,FALSE))</f>
        <v/>
      </c>
      <c r="AQ52" s="872" t="str">
        <f>IF(AQ51="","",VLOOKUP(AQ51,'【記載例】シフト記号表　参考様式10'!$D$6:$X$47,21,FALSE))</f>
        <v/>
      </c>
      <c r="AR52" s="872" t="str">
        <f>IF(AR51="","",VLOOKUP(AR51,'【記載例】シフト記号表　参考様式10'!$D$6:$X$47,21,FALSE))</f>
        <v/>
      </c>
      <c r="AS52" s="872">
        <f>IF(AS51="","",VLOOKUP(AS51,'【記載例】シフト記号表　参考様式10'!$D$6:$X$47,21,FALSE))</f>
        <v>5.9999999999999982</v>
      </c>
      <c r="AT52" s="872" t="str">
        <f>IF(AT51="","",VLOOKUP(AT51,'【記載例】シフト記号表　参考様式10'!$D$6:$X$47,21,FALSE))</f>
        <v/>
      </c>
      <c r="AU52" s="872" t="str">
        <f>IF(AU51="","",VLOOKUP(AU51,'【記載例】シフト記号表　参考様式10'!$D$6:$X$47,21,FALSE))</f>
        <v/>
      </c>
      <c r="AV52" s="887">
        <f>IF(AV51="","",VLOOKUP(AV51,'【記載例】シフト記号表　参考様式10'!$D$6:$X$47,21,FALSE))</f>
        <v>5.9999999999999982</v>
      </c>
      <c r="AW52" s="862" t="str">
        <f>IF(AW51="","",VLOOKUP(AW51,'【記載例】シフト記号表　参考様式10'!$D$6:$X$47,21,FALSE))</f>
        <v/>
      </c>
      <c r="AX52" s="872" t="str">
        <f>IF(AX51="","",VLOOKUP(AX51,'【記載例】シフト記号表　参考様式10'!$D$6:$X$47,21,FALSE))</f>
        <v/>
      </c>
      <c r="AY52" s="872" t="str">
        <f>IF(AY51="","",VLOOKUP(AY51,'【記載例】シフト記号表　参考様式10'!$D$6:$X$47,21,FALSE))</f>
        <v/>
      </c>
      <c r="AZ52" s="934">
        <f>IF($BC$3="４週",SUM(U52:AV52),IF($BC$3="暦月",SUM(U52:AY52),""))</f>
        <v>47.999999999999993</v>
      </c>
      <c r="BA52" s="948"/>
      <c r="BB52" s="963">
        <f>IF($BC$3="４週",AZ52/4,IF($BC$3="暦月",(AZ52/($BC$8/7)),""))</f>
        <v>11.999999999999998</v>
      </c>
      <c r="BC52" s="948"/>
      <c r="BD52" s="979"/>
      <c r="BE52" s="983"/>
      <c r="BF52" s="983"/>
      <c r="BG52" s="983"/>
      <c r="BH52" s="989"/>
    </row>
    <row r="53" spans="2:60" ht="20.25" customHeight="1">
      <c r="B53" s="723"/>
      <c r="C53" s="740"/>
      <c r="D53" s="754"/>
      <c r="E53" s="762"/>
      <c r="F53" s="762"/>
      <c r="G53" s="770" t="str">
        <f>C51</f>
        <v>介護従業者</v>
      </c>
      <c r="H53" s="781"/>
      <c r="I53" s="790"/>
      <c r="J53" s="796"/>
      <c r="K53" s="796"/>
      <c r="L53" s="770"/>
      <c r="M53" s="802"/>
      <c r="N53" s="807"/>
      <c r="O53" s="812"/>
      <c r="P53" s="819" t="s">
        <v>40</v>
      </c>
      <c r="Q53" s="825"/>
      <c r="R53" s="825"/>
      <c r="S53" s="836"/>
      <c r="T53" s="850"/>
      <c r="U53" s="863" t="str">
        <f>IF(U51="","",VLOOKUP(U51,'【記載例】シフト記号表　参考様式10'!$D$6:$Z$47,23,FALSE))</f>
        <v/>
      </c>
      <c r="V53" s="873" t="str">
        <f>IF(V51="","",VLOOKUP(V51,'【記載例】シフト記号表　参考様式10'!$D$6:$Z$47,23,FALSE))</f>
        <v/>
      </c>
      <c r="W53" s="873" t="str">
        <f>IF(W51="","",VLOOKUP(W51,'【記載例】シフト記号表　参考様式10'!$D$6:$Z$47,23,FALSE))</f>
        <v/>
      </c>
      <c r="X53" s="873" t="str">
        <f>IF(X51="","",VLOOKUP(X51,'【記載例】シフト記号表　参考様式10'!$D$6:$Z$47,23,FALSE))</f>
        <v>-</v>
      </c>
      <c r="Y53" s="873" t="str">
        <f>IF(Y51="","",VLOOKUP(Y51,'【記載例】シフト記号表　参考様式10'!$D$6:$Z$47,23,FALSE))</f>
        <v/>
      </c>
      <c r="Z53" s="873" t="str">
        <f>IF(Z51="","",VLOOKUP(Z51,'【記載例】シフト記号表　参考様式10'!$D$6:$Z$47,23,FALSE))</f>
        <v/>
      </c>
      <c r="AA53" s="888" t="str">
        <f>IF(AA51="","",VLOOKUP(AA51,'【記載例】シフト記号表　参考様式10'!$D$6:$Z$47,23,FALSE))</f>
        <v>-</v>
      </c>
      <c r="AB53" s="863" t="str">
        <f>IF(AB51="","",VLOOKUP(AB51,'【記載例】シフト記号表　参考様式10'!$D$6:$Z$47,23,FALSE))</f>
        <v/>
      </c>
      <c r="AC53" s="873" t="str">
        <f>IF(AC51="","",VLOOKUP(AC51,'【記載例】シフト記号表　参考様式10'!$D$6:$Z$47,23,FALSE))</f>
        <v/>
      </c>
      <c r="AD53" s="873" t="str">
        <f>IF(AD51="","",VLOOKUP(AD51,'【記載例】シフト記号表　参考様式10'!$D$6:$Z$47,23,FALSE))</f>
        <v/>
      </c>
      <c r="AE53" s="873" t="str">
        <f>IF(AE51="","",VLOOKUP(AE51,'【記載例】シフト記号表　参考様式10'!$D$6:$Z$47,23,FALSE))</f>
        <v>-</v>
      </c>
      <c r="AF53" s="873" t="str">
        <f>IF(AF51="","",VLOOKUP(AF51,'【記載例】シフト記号表　参考様式10'!$D$6:$Z$47,23,FALSE))</f>
        <v/>
      </c>
      <c r="AG53" s="873" t="str">
        <f>IF(AG51="","",VLOOKUP(AG51,'【記載例】シフト記号表　参考様式10'!$D$6:$Z$47,23,FALSE))</f>
        <v/>
      </c>
      <c r="AH53" s="888" t="str">
        <f>IF(AH51="","",VLOOKUP(AH51,'【記載例】シフト記号表　参考様式10'!$D$6:$Z$47,23,FALSE))</f>
        <v>-</v>
      </c>
      <c r="AI53" s="863" t="str">
        <f>IF(AI51="","",VLOOKUP(AI51,'【記載例】シフト記号表　参考様式10'!$D$6:$Z$47,23,FALSE))</f>
        <v/>
      </c>
      <c r="AJ53" s="873" t="str">
        <f>IF(AJ51="","",VLOOKUP(AJ51,'【記載例】シフト記号表　参考様式10'!$D$6:$Z$47,23,FALSE))</f>
        <v/>
      </c>
      <c r="AK53" s="873" t="str">
        <f>IF(AK51="","",VLOOKUP(AK51,'【記載例】シフト記号表　参考様式10'!$D$6:$Z$47,23,FALSE))</f>
        <v/>
      </c>
      <c r="AL53" s="873" t="str">
        <f>IF(AL51="","",VLOOKUP(AL51,'【記載例】シフト記号表　参考様式10'!$D$6:$Z$47,23,FALSE))</f>
        <v>-</v>
      </c>
      <c r="AM53" s="873" t="str">
        <f>IF(AM51="","",VLOOKUP(AM51,'【記載例】シフト記号表　参考様式10'!$D$6:$Z$47,23,FALSE))</f>
        <v/>
      </c>
      <c r="AN53" s="873" t="str">
        <f>IF(AN51="","",VLOOKUP(AN51,'【記載例】シフト記号表　参考様式10'!$D$6:$Z$47,23,FALSE))</f>
        <v/>
      </c>
      <c r="AO53" s="888" t="str">
        <f>IF(AO51="","",VLOOKUP(AO51,'【記載例】シフト記号表　参考様式10'!$D$6:$Z$47,23,FALSE))</f>
        <v>-</v>
      </c>
      <c r="AP53" s="863" t="str">
        <f>IF(AP51="","",VLOOKUP(AP51,'【記載例】シフト記号表　参考様式10'!$D$6:$Z$47,23,FALSE))</f>
        <v/>
      </c>
      <c r="AQ53" s="873" t="str">
        <f>IF(AQ51="","",VLOOKUP(AQ51,'【記載例】シフト記号表　参考様式10'!$D$6:$Z$47,23,FALSE))</f>
        <v/>
      </c>
      <c r="AR53" s="873" t="str">
        <f>IF(AR51="","",VLOOKUP(AR51,'【記載例】シフト記号表　参考様式10'!$D$6:$Z$47,23,FALSE))</f>
        <v/>
      </c>
      <c r="AS53" s="873" t="str">
        <f>IF(AS51="","",VLOOKUP(AS51,'【記載例】シフト記号表　参考様式10'!$D$6:$Z$47,23,FALSE))</f>
        <v>-</v>
      </c>
      <c r="AT53" s="873" t="str">
        <f>IF(AT51="","",VLOOKUP(AT51,'【記載例】シフト記号表　参考様式10'!$D$6:$Z$47,23,FALSE))</f>
        <v/>
      </c>
      <c r="AU53" s="873" t="str">
        <f>IF(AU51="","",VLOOKUP(AU51,'【記載例】シフト記号表　参考様式10'!$D$6:$Z$47,23,FALSE))</f>
        <v/>
      </c>
      <c r="AV53" s="888" t="str">
        <f>IF(AV51="","",VLOOKUP(AV51,'【記載例】シフト記号表　参考様式10'!$D$6:$Z$47,23,FALSE))</f>
        <v>-</v>
      </c>
      <c r="AW53" s="863" t="str">
        <f>IF(AW51="","",VLOOKUP(AW51,'【記載例】シフト記号表　参考様式10'!$D$6:$Z$47,23,FALSE))</f>
        <v/>
      </c>
      <c r="AX53" s="873" t="str">
        <f>IF(AX51="","",VLOOKUP(AX51,'【記載例】シフト記号表　参考様式10'!$D$6:$Z$47,23,FALSE))</f>
        <v/>
      </c>
      <c r="AY53" s="873" t="str">
        <f>IF(AY51="","",VLOOKUP(AY51,'【記載例】シフト記号表　参考様式10'!$D$6:$Z$47,23,FALSE))</f>
        <v/>
      </c>
      <c r="AZ53" s="935">
        <f>IF($BC$3="４週",SUM(U53:AV53),IF($BC$3="暦月",SUM(U53:AY53),""))</f>
        <v>0</v>
      </c>
      <c r="BA53" s="949"/>
      <c r="BB53" s="964">
        <f>IF($BC$3="４週",AZ53/4,IF($BC$3="暦月",(AZ53/($BC$8/7)),""))</f>
        <v>0</v>
      </c>
      <c r="BC53" s="949"/>
      <c r="BD53" s="980"/>
      <c r="BE53" s="984"/>
      <c r="BF53" s="984"/>
      <c r="BG53" s="984"/>
      <c r="BH53" s="990"/>
    </row>
    <row r="54" spans="2:60" ht="20.25" customHeight="1">
      <c r="B54" s="724"/>
      <c r="C54" s="741" t="s">
        <v>165</v>
      </c>
      <c r="D54" s="755"/>
      <c r="E54" s="763"/>
      <c r="F54" s="761"/>
      <c r="G54" s="769"/>
      <c r="H54" s="783" t="s">
        <v>96</v>
      </c>
      <c r="I54" s="791" t="s">
        <v>163</v>
      </c>
      <c r="J54" s="797"/>
      <c r="K54" s="797"/>
      <c r="L54" s="771"/>
      <c r="M54" s="803" t="s">
        <v>589</v>
      </c>
      <c r="N54" s="808"/>
      <c r="O54" s="813"/>
      <c r="P54" s="537" t="s">
        <v>715</v>
      </c>
      <c r="Q54" s="474"/>
      <c r="R54" s="474"/>
      <c r="S54" s="834"/>
      <c r="T54" s="849"/>
      <c r="U54" s="864"/>
      <c r="V54" s="874" t="s">
        <v>759</v>
      </c>
      <c r="W54" s="874"/>
      <c r="X54" s="874"/>
      <c r="Y54" s="874" t="s">
        <v>759</v>
      </c>
      <c r="Z54" s="874"/>
      <c r="AA54" s="889"/>
      <c r="AB54" s="864"/>
      <c r="AC54" s="874" t="s">
        <v>759</v>
      </c>
      <c r="AD54" s="874"/>
      <c r="AE54" s="874"/>
      <c r="AF54" s="874" t="s">
        <v>759</v>
      </c>
      <c r="AG54" s="874"/>
      <c r="AH54" s="889"/>
      <c r="AI54" s="864"/>
      <c r="AJ54" s="874" t="s">
        <v>759</v>
      </c>
      <c r="AK54" s="874"/>
      <c r="AL54" s="874"/>
      <c r="AM54" s="874" t="s">
        <v>759</v>
      </c>
      <c r="AN54" s="874"/>
      <c r="AO54" s="889"/>
      <c r="AP54" s="864"/>
      <c r="AQ54" s="874" t="s">
        <v>759</v>
      </c>
      <c r="AR54" s="874"/>
      <c r="AS54" s="874"/>
      <c r="AT54" s="874" t="s">
        <v>759</v>
      </c>
      <c r="AU54" s="874"/>
      <c r="AV54" s="889"/>
      <c r="AW54" s="864"/>
      <c r="AX54" s="874"/>
      <c r="AY54" s="874"/>
      <c r="AZ54" s="936"/>
      <c r="BA54" s="950"/>
      <c r="BB54" s="965"/>
      <c r="BC54" s="950"/>
      <c r="BD54" s="981"/>
      <c r="BE54" s="985"/>
      <c r="BF54" s="985"/>
      <c r="BG54" s="985"/>
      <c r="BH54" s="991"/>
    </row>
    <row r="55" spans="2:60" ht="20.25" customHeight="1">
      <c r="B55" s="722">
        <f>B52+1</f>
        <v>12</v>
      </c>
      <c r="C55" s="739"/>
      <c r="D55" s="753"/>
      <c r="E55" s="761"/>
      <c r="F55" s="761" t="str">
        <f>C54</f>
        <v>介護従業者</v>
      </c>
      <c r="G55" s="769"/>
      <c r="H55" s="780"/>
      <c r="I55" s="789"/>
      <c r="J55" s="795"/>
      <c r="K55" s="795"/>
      <c r="L55" s="769"/>
      <c r="M55" s="801"/>
      <c r="N55" s="806"/>
      <c r="O55" s="811"/>
      <c r="P55" s="817" t="s">
        <v>716</v>
      </c>
      <c r="Q55" s="823"/>
      <c r="R55" s="823"/>
      <c r="S55" s="831"/>
      <c r="T55" s="844"/>
      <c r="U55" s="862" t="str">
        <f>IF(U54="","",VLOOKUP(U54,'【記載例】シフト記号表　参考様式10'!$D$6:$X$47,21,FALSE))</f>
        <v/>
      </c>
      <c r="V55" s="872">
        <f>IF(V54="","",VLOOKUP(V54,'【記載例】シフト記号表　参考様式10'!$D$6:$X$47,21,FALSE))</f>
        <v>7.9999999999999982</v>
      </c>
      <c r="W55" s="872" t="str">
        <f>IF(W54="","",VLOOKUP(W54,'【記載例】シフト記号表　参考様式10'!$D$6:$X$47,21,FALSE))</f>
        <v/>
      </c>
      <c r="X55" s="872" t="str">
        <f>IF(X54="","",VLOOKUP(X54,'【記載例】シフト記号表　参考様式10'!$D$6:$X$47,21,FALSE))</f>
        <v/>
      </c>
      <c r="Y55" s="872">
        <f>IF(Y54="","",VLOOKUP(Y54,'【記載例】シフト記号表　参考様式10'!$D$6:$X$47,21,FALSE))</f>
        <v>7.9999999999999982</v>
      </c>
      <c r="Z55" s="872" t="str">
        <f>IF(Z54="","",VLOOKUP(Z54,'【記載例】シフト記号表　参考様式10'!$D$6:$X$47,21,FALSE))</f>
        <v/>
      </c>
      <c r="AA55" s="887" t="str">
        <f>IF(AA54="","",VLOOKUP(AA54,'【記載例】シフト記号表　参考様式10'!$D$6:$X$47,21,FALSE))</f>
        <v/>
      </c>
      <c r="AB55" s="862" t="str">
        <f>IF(AB54="","",VLOOKUP(AB54,'【記載例】シフト記号表　参考様式10'!$D$6:$X$47,21,FALSE))</f>
        <v/>
      </c>
      <c r="AC55" s="872">
        <f>IF(AC54="","",VLOOKUP(AC54,'【記載例】シフト記号表　参考様式10'!$D$6:$X$47,21,FALSE))</f>
        <v>7.9999999999999982</v>
      </c>
      <c r="AD55" s="872" t="str">
        <f>IF(AD54="","",VLOOKUP(AD54,'【記載例】シフト記号表　参考様式10'!$D$6:$X$47,21,FALSE))</f>
        <v/>
      </c>
      <c r="AE55" s="872" t="str">
        <f>IF(AE54="","",VLOOKUP(AE54,'【記載例】シフト記号表　参考様式10'!$D$6:$X$47,21,FALSE))</f>
        <v/>
      </c>
      <c r="AF55" s="872">
        <f>IF(AF54="","",VLOOKUP(AF54,'【記載例】シフト記号表　参考様式10'!$D$6:$X$47,21,FALSE))</f>
        <v>7.9999999999999982</v>
      </c>
      <c r="AG55" s="872" t="str">
        <f>IF(AG54="","",VLOOKUP(AG54,'【記載例】シフト記号表　参考様式10'!$D$6:$X$47,21,FALSE))</f>
        <v/>
      </c>
      <c r="AH55" s="887" t="str">
        <f>IF(AH54="","",VLOOKUP(AH54,'【記載例】シフト記号表　参考様式10'!$D$6:$X$47,21,FALSE))</f>
        <v/>
      </c>
      <c r="AI55" s="862" t="str">
        <f>IF(AI54="","",VLOOKUP(AI54,'【記載例】シフト記号表　参考様式10'!$D$6:$X$47,21,FALSE))</f>
        <v/>
      </c>
      <c r="AJ55" s="872">
        <f>IF(AJ54="","",VLOOKUP(AJ54,'【記載例】シフト記号表　参考様式10'!$D$6:$X$47,21,FALSE))</f>
        <v>7.9999999999999982</v>
      </c>
      <c r="AK55" s="872" t="str">
        <f>IF(AK54="","",VLOOKUP(AK54,'【記載例】シフト記号表　参考様式10'!$D$6:$X$47,21,FALSE))</f>
        <v/>
      </c>
      <c r="AL55" s="872" t="str">
        <f>IF(AL54="","",VLOOKUP(AL54,'【記載例】シフト記号表　参考様式10'!$D$6:$X$47,21,FALSE))</f>
        <v/>
      </c>
      <c r="AM55" s="872">
        <f>IF(AM54="","",VLOOKUP(AM54,'【記載例】シフト記号表　参考様式10'!$D$6:$X$47,21,FALSE))</f>
        <v>7.9999999999999982</v>
      </c>
      <c r="AN55" s="872" t="str">
        <f>IF(AN54="","",VLOOKUP(AN54,'【記載例】シフト記号表　参考様式10'!$D$6:$X$47,21,FALSE))</f>
        <v/>
      </c>
      <c r="AO55" s="887" t="str">
        <f>IF(AO54="","",VLOOKUP(AO54,'【記載例】シフト記号表　参考様式10'!$D$6:$X$47,21,FALSE))</f>
        <v/>
      </c>
      <c r="AP55" s="862" t="str">
        <f>IF(AP54="","",VLOOKUP(AP54,'【記載例】シフト記号表　参考様式10'!$D$6:$X$47,21,FALSE))</f>
        <v/>
      </c>
      <c r="AQ55" s="872">
        <f>IF(AQ54="","",VLOOKUP(AQ54,'【記載例】シフト記号表　参考様式10'!$D$6:$X$47,21,FALSE))</f>
        <v>7.9999999999999982</v>
      </c>
      <c r="AR55" s="872" t="str">
        <f>IF(AR54="","",VLOOKUP(AR54,'【記載例】シフト記号表　参考様式10'!$D$6:$X$47,21,FALSE))</f>
        <v/>
      </c>
      <c r="AS55" s="872" t="str">
        <f>IF(AS54="","",VLOOKUP(AS54,'【記載例】シフト記号表　参考様式10'!$D$6:$X$47,21,FALSE))</f>
        <v/>
      </c>
      <c r="AT55" s="872">
        <f>IF(AT54="","",VLOOKUP(AT54,'【記載例】シフト記号表　参考様式10'!$D$6:$X$47,21,FALSE))</f>
        <v>7.9999999999999982</v>
      </c>
      <c r="AU55" s="872" t="str">
        <f>IF(AU54="","",VLOOKUP(AU54,'【記載例】シフト記号表　参考様式10'!$D$6:$X$47,21,FALSE))</f>
        <v/>
      </c>
      <c r="AV55" s="887" t="str">
        <f>IF(AV54="","",VLOOKUP(AV54,'【記載例】シフト記号表　参考様式10'!$D$6:$X$47,21,FALSE))</f>
        <v/>
      </c>
      <c r="AW55" s="862" t="str">
        <f>IF(AW54="","",VLOOKUP(AW54,'【記載例】シフト記号表　参考様式10'!$D$6:$X$47,21,FALSE))</f>
        <v/>
      </c>
      <c r="AX55" s="872" t="str">
        <f>IF(AX54="","",VLOOKUP(AX54,'【記載例】シフト記号表　参考様式10'!$D$6:$X$47,21,FALSE))</f>
        <v/>
      </c>
      <c r="AY55" s="872" t="str">
        <f>IF(AY54="","",VLOOKUP(AY54,'【記載例】シフト記号表　参考様式10'!$D$6:$X$47,21,FALSE))</f>
        <v/>
      </c>
      <c r="AZ55" s="934">
        <f>IF($BC$3="４週",SUM(U55:AV55),IF($BC$3="暦月",SUM(U55:AY55),""))</f>
        <v>63.999999999999993</v>
      </c>
      <c r="BA55" s="948"/>
      <c r="BB55" s="963">
        <f>IF($BC$3="４週",AZ55/4,IF($BC$3="暦月",(AZ55/($BC$8/7)),""))</f>
        <v>15.999999999999998</v>
      </c>
      <c r="BC55" s="948"/>
      <c r="BD55" s="979"/>
      <c r="BE55" s="983"/>
      <c r="BF55" s="983"/>
      <c r="BG55" s="983"/>
      <c r="BH55" s="989"/>
    </row>
    <row r="56" spans="2:60" ht="20.25" customHeight="1">
      <c r="B56" s="723"/>
      <c r="C56" s="740"/>
      <c r="D56" s="754"/>
      <c r="E56" s="762"/>
      <c r="F56" s="762"/>
      <c r="G56" s="770" t="str">
        <f>C54</f>
        <v>介護従業者</v>
      </c>
      <c r="H56" s="781"/>
      <c r="I56" s="790"/>
      <c r="J56" s="796"/>
      <c r="K56" s="796"/>
      <c r="L56" s="770"/>
      <c r="M56" s="802"/>
      <c r="N56" s="807"/>
      <c r="O56" s="812"/>
      <c r="P56" s="819" t="s">
        <v>40</v>
      </c>
      <c r="Q56" s="825"/>
      <c r="R56" s="825"/>
      <c r="S56" s="836"/>
      <c r="T56" s="850"/>
      <c r="U56" s="863" t="str">
        <f>IF(U54="","",VLOOKUP(U54,'【記載例】シフト記号表　参考様式10'!$D$6:$Z$47,23,FALSE))</f>
        <v/>
      </c>
      <c r="V56" s="873" t="str">
        <f>IF(V54="","",VLOOKUP(V54,'【記載例】シフト記号表　参考様式10'!$D$6:$Z$47,23,FALSE))</f>
        <v>-</v>
      </c>
      <c r="W56" s="873" t="str">
        <f>IF(W54="","",VLOOKUP(W54,'【記載例】シフト記号表　参考様式10'!$D$6:$Z$47,23,FALSE))</f>
        <v/>
      </c>
      <c r="X56" s="873" t="str">
        <f>IF(X54="","",VLOOKUP(X54,'【記載例】シフト記号表　参考様式10'!$D$6:$Z$47,23,FALSE))</f>
        <v/>
      </c>
      <c r="Y56" s="873" t="str">
        <f>IF(Y54="","",VLOOKUP(Y54,'【記載例】シフト記号表　参考様式10'!$D$6:$Z$47,23,FALSE))</f>
        <v>-</v>
      </c>
      <c r="Z56" s="873" t="str">
        <f>IF(Z54="","",VLOOKUP(Z54,'【記載例】シフト記号表　参考様式10'!$D$6:$Z$47,23,FALSE))</f>
        <v/>
      </c>
      <c r="AA56" s="888" t="str">
        <f>IF(AA54="","",VLOOKUP(AA54,'【記載例】シフト記号表　参考様式10'!$D$6:$Z$47,23,FALSE))</f>
        <v/>
      </c>
      <c r="AB56" s="863" t="str">
        <f>IF(AB54="","",VLOOKUP(AB54,'【記載例】シフト記号表　参考様式10'!$D$6:$Z$47,23,FALSE))</f>
        <v/>
      </c>
      <c r="AC56" s="873" t="str">
        <f>IF(AC54="","",VLOOKUP(AC54,'【記載例】シフト記号表　参考様式10'!$D$6:$Z$47,23,FALSE))</f>
        <v>-</v>
      </c>
      <c r="AD56" s="873" t="str">
        <f>IF(AD54="","",VLOOKUP(AD54,'【記載例】シフト記号表　参考様式10'!$D$6:$Z$47,23,FALSE))</f>
        <v/>
      </c>
      <c r="AE56" s="873" t="str">
        <f>IF(AE54="","",VLOOKUP(AE54,'【記載例】シフト記号表　参考様式10'!$D$6:$Z$47,23,FALSE))</f>
        <v/>
      </c>
      <c r="AF56" s="873" t="str">
        <f>IF(AF54="","",VLOOKUP(AF54,'【記載例】シフト記号表　参考様式10'!$D$6:$Z$47,23,FALSE))</f>
        <v>-</v>
      </c>
      <c r="AG56" s="873" t="str">
        <f>IF(AG54="","",VLOOKUP(AG54,'【記載例】シフト記号表　参考様式10'!$D$6:$Z$47,23,FALSE))</f>
        <v/>
      </c>
      <c r="AH56" s="888" t="str">
        <f>IF(AH54="","",VLOOKUP(AH54,'【記載例】シフト記号表　参考様式10'!$D$6:$Z$47,23,FALSE))</f>
        <v/>
      </c>
      <c r="AI56" s="863" t="str">
        <f>IF(AI54="","",VLOOKUP(AI54,'【記載例】シフト記号表　参考様式10'!$D$6:$Z$47,23,FALSE))</f>
        <v/>
      </c>
      <c r="AJ56" s="873" t="str">
        <f>IF(AJ54="","",VLOOKUP(AJ54,'【記載例】シフト記号表　参考様式10'!$D$6:$Z$47,23,FALSE))</f>
        <v>-</v>
      </c>
      <c r="AK56" s="873" t="str">
        <f>IF(AK54="","",VLOOKUP(AK54,'【記載例】シフト記号表　参考様式10'!$D$6:$Z$47,23,FALSE))</f>
        <v/>
      </c>
      <c r="AL56" s="873" t="str">
        <f>IF(AL54="","",VLOOKUP(AL54,'【記載例】シフト記号表　参考様式10'!$D$6:$Z$47,23,FALSE))</f>
        <v/>
      </c>
      <c r="AM56" s="873" t="str">
        <f>IF(AM54="","",VLOOKUP(AM54,'【記載例】シフト記号表　参考様式10'!$D$6:$Z$47,23,FALSE))</f>
        <v>-</v>
      </c>
      <c r="AN56" s="873" t="str">
        <f>IF(AN54="","",VLOOKUP(AN54,'【記載例】シフト記号表　参考様式10'!$D$6:$Z$47,23,FALSE))</f>
        <v/>
      </c>
      <c r="AO56" s="888" t="str">
        <f>IF(AO54="","",VLOOKUP(AO54,'【記載例】シフト記号表　参考様式10'!$D$6:$Z$47,23,FALSE))</f>
        <v/>
      </c>
      <c r="AP56" s="863" t="str">
        <f>IF(AP54="","",VLOOKUP(AP54,'【記載例】シフト記号表　参考様式10'!$D$6:$Z$47,23,FALSE))</f>
        <v/>
      </c>
      <c r="AQ56" s="873" t="str">
        <f>IF(AQ54="","",VLOOKUP(AQ54,'【記載例】シフト記号表　参考様式10'!$D$6:$Z$47,23,FALSE))</f>
        <v>-</v>
      </c>
      <c r="AR56" s="873" t="str">
        <f>IF(AR54="","",VLOOKUP(AR54,'【記載例】シフト記号表　参考様式10'!$D$6:$Z$47,23,FALSE))</f>
        <v/>
      </c>
      <c r="AS56" s="873" t="str">
        <f>IF(AS54="","",VLOOKUP(AS54,'【記載例】シフト記号表　参考様式10'!$D$6:$Z$47,23,FALSE))</f>
        <v/>
      </c>
      <c r="AT56" s="873" t="str">
        <f>IF(AT54="","",VLOOKUP(AT54,'【記載例】シフト記号表　参考様式10'!$D$6:$Z$47,23,FALSE))</f>
        <v>-</v>
      </c>
      <c r="AU56" s="873" t="str">
        <f>IF(AU54="","",VLOOKUP(AU54,'【記載例】シフト記号表　参考様式10'!$D$6:$Z$47,23,FALSE))</f>
        <v/>
      </c>
      <c r="AV56" s="888" t="str">
        <f>IF(AV54="","",VLOOKUP(AV54,'【記載例】シフト記号表　参考様式10'!$D$6:$Z$47,23,FALSE))</f>
        <v/>
      </c>
      <c r="AW56" s="863" t="str">
        <f>IF(AW54="","",VLOOKUP(AW54,'【記載例】シフト記号表　参考様式10'!$D$6:$Z$47,23,FALSE))</f>
        <v/>
      </c>
      <c r="AX56" s="873" t="str">
        <f>IF(AX54="","",VLOOKUP(AX54,'【記載例】シフト記号表　参考様式10'!$D$6:$Z$47,23,FALSE))</f>
        <v/>
      </c>
      <c r="AY56" s="873" t="str">
        <f>IF(AY54="","",VLOOKUP(AY54,'【記載例】シフト記号表　参考様式10'!$D$6:$Z$47,23,FALSE))</f>
        <v/>
      </c>
      <c r="AZ56" s="935">
        <f>IF($BC$3="４週",SUM(U56:AV56),IF($BC$3="暦月",SUM(U56:AY56),""))</f>
        <v>0</v>
      </c>
      <c r="BA56" s="949"/>
      <c r="BB56" s="964">
        <f>IF($BC$3="４週",AZ56/4,IF($BC$3="暦月",(AZ56/($BC$8/7)),""))</f>
        <v>0</v>
      </c>
      <c r="BC56" s="949"/>
      <c r="BD56" s="980"/>
      <c r="BE56" s="984"/>
      <c r="BF56" s="984"/>
      <c r="BG56" s="984"/>
      <c r="BH56" s="990"/>
    </row>
    <row r="57" spans="2:60" ht="20.25" customHeight="1">
      <c r="B57" s="724"/>
      <c r="C57" s="741" t="s">
        <v>165</v>
      </c>
      <c r="D57" s="755"/>
      <c r="E57" s="763"/>
      <c r="F57" s="761"/>
      <c r="G57" s="769"/>
      <c r="H57" s="783" t="s">
        <v>96</v>
      </c>
      <c r="I57" s="791" t="s">
        <v>163</v>
      </c>
      <c r="J57" s="797"/>
      <c r="K57" s="797"/>
      <c r="L57" s="771"/>
      <c r="M57" s="803" t="s">
        <v>372</v>
      </c>
      <c r="N57" s="808"/>
      <c r="O57" s="813"/>
      <c r="P57" s="537" t="s">
        <v>715</v>
      </c>
      <c r="Q57" s="474"/>
      <c r="R57" s="474"/>
      <c r="S57" s="834"/>
      <c r="T57" s="849"/>
      <c r="U57" s="864" t="s">
        <v>71</v>
      </c>
      <c r="V57" s="874"/>
      <c r="W57" s="874"/>
      <c r="X57" s="874"/>
      <c r="Y57" s="874"/>
      <c r="Z57" s="874" t="s">
        <v>71</v>
      </c>
      <c r="AA57" s="889"/>
      <c r="AB57" s="864" t="s">
        <v>71</v>
      </c>
      <c r="AC57" s="874"/>
      <c r="AD57" s="874"/>
      <c r="AE57" s="874"/>
      <c r="AF57" s="874"/>
      <c r="AG57" s="874" t="s">
        <v>71</v>
      </c>
      <c r="AH57" s="889"/>
      <c r="AI57" s="864" t="s">
        <v>71</v>
      </c>
      <c r="AJ57" s="874"/>
      <c r="AK57" s="874"/>
      <c r="AL57" s="874"/>
      <c r="AM57" s="874"/>
      <c r="AN57" s="874" t="s">
        <v>71</v>
      </c>
      <c r="AO57" s="889"/>
      <c r="AP57" s="864" t="s">
        <v>71</v>
      </c>
      <c r="AQ57" s="874"/>
      <c r="AR57" s="874"/>
      <c r="AS57" s="874"/>
      <c r="AT57" s="874"/>
      <c r="AU57" s="874" t="s">
        <v>71</v>
      </c>
      <c r="AV57" s="889"/>
      <c r="AW57" s="864"/>
      <c r="AX57" s="874"/>
      <c r="AY57" s="874"/>
      <c r="AZ57" s="936"/>
      <c r="BA57" s="950"/>
      <c r="BB57" s="965"/>
      <c r="BC57" s="950"/>
      <c r="BD57" s="981"/>
      <c r="BE57" s="985"/>
      <c r="BF57" s="985"/>
      <c r="BG57" s="985"/>
      <c r="BH57" s="991"/>
    </row>
    <row r="58" spans="2:60" ht="20.25" customHeight="1">
      <c r="B58" s="722">
        <f>B55+1</f>
        <v>13</v>
      </c>
      <c r="C58" s="739"/>
      <c r="D58" s="753"/>
      <c r="E58" s="761"/>
      <c r="F58" s="761" t="str">
        <f>C57</f>
        <v>介護従業者</v>
      </c>
      <c r="G58" s="769"/>
      <c r="H58" s="780"/>
      <c r="I58" s="789"/>
      <c r="J58" s="795"/>
      <c r="K58" s="795"/>
      <c r="L58" s="769"/>
      <c r="M58" s="801"/>
      <c r="N58" s="806"/>
      <c r="O58" s="811"/>
      <c r="P58" s="817" t="s">
        <v>716</v>
      </c>
      <c r="Q58" s="823"/>
      <c r="R58" s="823"/>
      <c r="S58" s="831"/>
      <c r="T58" s="844"/>
      <c r="U58" s="862">
        <f>IF(U57="","",VLOOKUP(U57,'【記載例】シフト記号表　参考様式10'!$D$6:$X$47,21,FALSE))</f>
        <v>6</v>
      </c>
      <c r="V58" s="872" t="str">
        <f>IF(V57="","",VLOOKUP(V57,'【記載例】シフト記号表　参考様式10'!$D$6:$X$47,21,FALSE))</f>
        <v/>
      </c>
      <c r="W58" s="872" t="str">
        <f>IF(W57="","",VLOOKUP(W57,'【記載例】シフト記号表　参考様式10'!$D$6:$X$47,21,FALSE))</f>
        <v/>
      </c>
      <c r="X58" s="872" t="str">
        <f>IF(X57="","",VLOOKUP(X57,'【記載例】シフト記号表　参考様式10'!$D$6:$X$47,21,FALSE))</f>
        <v/>
      </c>
      <c r="Y58" s="872" t="str">
        <f>IF(Y57="","",VLOOKUP(Y57,'【記載例】シフト記号表　参考様式10'!$D$6:$X$47,21,FALSE))</f>
        <v/>
      </c>
      <c r="Z58" s="872">
        <f>IF(Z57="","",VLOOKUP(Z57,'【記載例】シフト記号表　参考様式10'!$D$6:$X$47,21,FALSE))</f>
        <v>6</v>
      </c>
      <c r="AA58" s="887" t="str">
        <f>IF(AA57="","",VLOOKUP(AA57,'【記載例】シフト記号表　参考様式10'!$D$6:$X$47,21,FALSE))</f>
        <v/>
      </c>
      <c r="AB58" s="862">
        <f>IF(AB57="","",VLOOKUP(AB57,'【記載例】シフト記号表　参考様式10'!$D$6:$X$47,21,FALSE))</f>
        <v>6</v>
      </c>
      <c r="AC58" s="872" t="str">
        <f>IF(AC57="","",VLOOKUP(AC57,'【記載例】シフト記号表　参考様式10'!$D$6:$X$47,21,FALSE))</f>
        <v/>
      </c>
      <c r="AD58" s="872" t="str">
        <f>IF(AD57="","",VLOOKUP(AD57,'【記載例】シフト記号表　参考様式10'!$D$6:$X$47,21,FALSE))</f>
        <v/>
      </c>
      <c r="AE58" s="872" t="str">
        <f>IF(AE57="","",VLOOKUP(AE57,'【記載例】シフト記号表　参考様式10'!$D$6:$X$47,21,FALSE))</f>
        <v/>
      </c>
      <c r="AF58" s="872" t="str">
        <f>IF(AF57="","",VLOOKUP(AF57,'【記載例】シフト記号表　参考様式10'!$D$6:$X$47,21,FALSE))</f>
        <v/>
      </c>
      <c r="AG58" s="872">
        <f>IF(AG57="","",VLOOKUP(AG57,'【記載例】シフト記号表　参考様式10'!$D$6:$X$47,21,FALSE))</f>
        <v>6</v>
      </c>
      <c r="AH58" s="887" t="str">
        <f>IF(AH57="","",VLOOKUP(AH57,'【記載例】シフト記号表　参考様式10'!$D$6:$X$47,21,FALSE))</f>
        <v/>
      </c>
      <c r="AI58" s="862">
        <f>IF(AI57="","",VLOOKUP(AI57,'【記載例】シフト記号表　参考様式10'!$D$6:$X$47,21,FALSE))</f>
        <v>6</v>
      </c>
      <c r="AJ58" s="872" t="str">
        <f>IF(AJ57="","",VLOOKUP(AJ57,'【記載例】シフト記号表　参考様式10'!$D$6:$X$47,21,FALSE))</f>
        <v/>
      </c>
      <c r="AK58" s="872" t="str">
        <f>IF(AK57="","",VLOOKUP(AK57,'【記載例】シフト記号表　参考様式10'!$D$6:$X$47,21,FALSE))</f>
        <v/>
      </c>
      <c r="AL58" s="872" t="str">
        <f>IF(AL57="","",VLOOKUP(AL57,'【記載例】シフト記号表　参考様式10'!$D$6:$X$47,21,FALSE))</f>
        <v/>
      </c>
      <c r="AM58" s="872" t="str">
        <f>IF(AM57="","",VLOOKUP(AM57,'【記載例】シフト記号表　参考様式10'!$D$6:$X$47,21,FALSE))</f>
        <v/>
      </c>
      <c r="AN58" s="872">
        <f>IF(AN57="","",VLOOKUP(AN57,'【記載例】シフト記号表　参考様式10'!$D$6:$X$47,21,FALSE))</f>
        <v>6</v>
      </c>
      <c r="AO58" s="887" t="str">
        <f>IF(AO57="","",VLOOKUP(AO57,'【記載例】シフト記号表　参考様式10'!$D$6:$X$47,21,FALSE))</f>
        <v/>
      </c>
      <c r="AP58" s="862">
        <f>IF(AP57="","",VLOOKUP(AP57,'【記載例】シフト記号表　参考様式10'!$D$6:$X$47,21,FALSE))</f>
        <v>6</v>
      </c>
      <c r="AQ58" s="872" t="str">
        <f>IF(AQ57="","",VLOOKUP(AQ57,'【記載例】シフト記号表　参考様式10'!$D$6:$X$47,21,FALSE))</f>
        <v/>
      </c>
      <c r="AR58" s="872" t="str">
        <f>IF(AR57="","",VLOOKUP(AR57,'【記載例】シフト記号表　参考様式10'!$D$6:$X$47,21,FALSE))</f>
        <v/>
      </c>
      <c r="AS58" s="872" t="str">
        <f>IF(AS57="","",VLOOKUP(AS57,'【記載例】シフト記号表　参考様式10'!$D$6:$X$47,21,FALSE))</f>
        <v/>
      </c>
      <c r="AT58" s="872" t="str">
        <f>IF(AT57="","",VLOOKUP(AT57,'【記載例】シフト記号表　参考様式10'!$D$6:$X$47,21,FALSE))</f>
        <v/>
      </c>
      <c r="AU58" s="872">
        <f>IF(AU57="","",VLOOKUP(AU57,'【記載例】シフト記号表　参考様式10'!$D$6:$X$47,21,FALSE))</f>
        <v>6</v>
      </c>
      <c r="AV58" s="887" t="str">
        <f>IF(AV57="","",VLOOKUP(AV57,'【記載例】シフト記号表　参考様式10'!$D$6:$X$47,21,FALSE))</f>
        <v/>
      </c>
      <c r="AW58" s="862" t="str">
        <f>IF(AW57="","",VLOOKUP(AW57,'【記載例】シフト記号表　参考様式10'!$D$6:$X$47,21,FALSE))</f>
        <v/>
      </c>
      <c r="AX58" s="872" t="str">
        <f>IF(AX57="","",VLOOKUP(AX57,'【記載例】シフト記号表　参考様式10'!$D$6:$X$47,21,FALSE))</f>
        <v/>
      </c>
      <c r="AY58" s="872" t="str">
        <f>IF(AY57="","",VLOOKUP(AY57,'【記載例】シフト記号表　参考様式10'!$D$6:$X$47,21,FALSE))</f>
        <v/>
      </c>
      <c r="AZ58" s="934">
        <f>IF($BC$3="４週",SUM(U58:AV58),IF($BC$3="暦月",SUM(U58:AY58),""))</f>
        <v>48</v>
      </c>
      <c r="BA58" s="948"/>
      <c r="BB58" s="963">
        <f>IF($BC$3="４週",AZ58/4,IF($BC$3="暦月",(AZ58/($BC$8/7)),""))</f>
        <v>12</v>
      </c>
      <c r="BC58" s="948"/>
      <c r="BD58" s="979"/>
      <c r="BE58" s="983"/>
      <c r="BF58" s="983"/>
      <c r="BG58" s="983"/>
      <c r="BH58" s="989"/>
    </row>
    <row r="59" spans="2:60" ht="20.25" customHeight="1">
      <c r="B59" s="723"/>
      <c r="C59" s="740"/>
      <c r="D59" s="754"/>
      <c r="E59" s="762"/>
      <c r="F59" s="762"/>
      <c r="G59" s="770" t="str">
        <f>C57</f>
        <v>介護従業者</v>
      </c>
      <c r="H59" s="781"/>
      <c r="I59" s="790"/>
      <c r="J59" s="796"/>
      <c r="K59" s="796"/>
      <c r="L59" s="770"/>
      <c r="M59" s="802"/>
      <c r="N59" s="807"/>
      <c r="O59" s="812"/>
      <c r="P59" s="819" t="s">
        <v>40</v>
      </c>
      <c r="Q59" s="825"/>
      <c r="R59" s="825"/>
      <c r="S59" s="836"/>
      <c r="T59" s="850"/>
      <c r="U59" s="863" t="str">
        <f>IF(U57="","",VLOOKUP(U57,'【記載例】シフト記号表　参考様式10'!$D$6:$Z$47,23,FALSE))</f>
        <v>-</v>
      </c>
      <c r="V59" s="873" t="str">
        <f>IF(V57="","",VLOOKUP(V57,'【記載例】シフト記号表　参考様式10'!$D$6:$Z$47,23,FALSE))</f>
        <v/>
      </c>
      <c r="W59" s="873" t="str">
        <f>IF(W57="","",VLOOKUP(W57,'【記載例】シフト記号表　参考様式10'!$D$6:$Z$47,23,FALSE))</f>
        <v/>
      </c>
      <c r="X59" s="873" t="str">
        <f>IF(X57="","",VLOOKUP(X57,'【記載例】シフト記号表　参考様式10'!$D$6:$Z$47,23,FALSE))</f>
        <v/>
      </c>
      <c r="Y59" s="873" t="str">
        <f>IF(Y57="","",VLOOKUP(Y57,'【記載例】シフト記号表　参考様式10'!$D$6:$Z$47,23,FALSE))</f>
        <v/>
      </c>
      <c r="Z59" s="873" t="str">
        <f>IF(Z57="","",VLOOKUP(Z57,'【記載例】シフト記号表　参考様式10'!$D$6:$Z$47,23,FALSE))</f>
        <v>-</v>
      </c>
      <c r="AA59" s="888" t="str">
        <f>IF(AA57="","",VLOOKUP(AA57,'【記載例】シフト記号表　参考様式10'!$D$6:$Z$47,23,FALSE))</f>
        <v/>
      </c>
      <c r="AB59" s="863" t="str">
        <f>IF(AB57="","",VLOOKUP(AB57,'【記載例】シフト記号表　参考様式10'!$D$6:$Z$47,23,FALSE))</f>
        <v>-</v>
      </c>
      <c r="AC59" s="873" t="str">
        <f>IF(AC57="","",VLOOKUP(AC57,'【記載例】シフト記号表　参考様式10'!$D$6:$Z$47,23,FALSE))</f>
        <v/>
      </c>
      <c r="AD59" s="873" t="str">
        <f>IF(AD57="","",VLOOKUP(AD57,'【記載例】シフト記号表　参考様式10'!$D$6:$Z$47,23,FALSE))</f>
        <v/>
      </c>
      <c r="AE59" s="873" t="str">
        <f>IF(AE57="","",VLOOKUP(AE57,'【記載例】シフト記号表　参考様式10'!$D$6:$Z$47,23,FALSE))</f>
        <v/>
      </c>
      <c r="AF59" s="873" t="str">
        <f>IF(AF57="","",VLOOKUP(AF57,'【記載例】シフト記号表　参考様式10'!$D$6:$Z$47,23,FALSE))</f>
        <v/>
      </c>
      <c r="AG59" s="873" t="str">
        <f>IF(AG57="","",VLOOKUP(AG57,'【記載例】シフト記号表　参考様式10'!$D$6:$Z$47,23,FALSE))</f>
        <v>-</v>
      </c>
      <c r="AH59" s="888" t="str">
        <f>IF(AH57="","",VLOOKUP(AH57,'【記載例】シフト記号表　参考様式10'!$D$6:$Z$47,23,FALSE))</f>
        <v/>
      </c>
      <c r="AI59" s="863" t="str">
        <f>IF(AI57="","",VLOOKUP(AI57,'【記載例】シフト記号表　参考様式10'!$D$6:$Z$47,23,FALSE))</f>
        <v>-</v>
      </c>
      <c r="AJ59" s="873" t="str">
        <f>IF(AJ57="","",VLOOKUP(AJ57,'【記載例】シフト記号表　参考様式10'!$D$6:$Z$47,23,FALSE))</f>
        <v/>
      </c>
      <c r="AK59" s="873" t="str">
        <f>IF(AK57="","",VLOOKUP(AK57,'【記載例】シフト記号表　参考様式10'!$D$6:$Z$47,23,FALSE))</f>
        <v/>
      </c>
      <c r="AL59" s="873" t="str">
        <f>IF(AL57="","",VLOOKUP(AL57,'【記載例】シフト記号表　参考様式10'!$D$6:$Z$47,23,FALSE))</f>
        <v/>
      </c>
      <c r="AM59" s="873" t="str">
        <f>IF(AM57="","",VLOOKUP(AM57,'【記載例】シフト記号表　参考様式10'!$D$6:$Z$47,23,FALSE))</f>
        <v/>
      </c>
      <c r="AN59" s="873" t="str">
        <f>IF(AN57="","",VLOOKUP(AN57,'【記載例】シフト記号表　参考様式10'!$D$6:$Z$47,23,FALSE))</f>
        <v>-</v>
      </c>
      <c r="AO59" s="888" t="str">
        <f>IF(AO57="","",VLOOKUP(AO57,'【記載例】シフト記号表　参考様式10'!$D$6:$Z$47,23,FALSE))</f>
        <v/>
      </c>
      <c r="AP59" s="863" t="str">
        <f>IF(AP57="","",VLOOKUP(AP57,'【記載例】シフト記号表　参考様式10'!$D$6:$Z$47,23,FALSE))</f>
        <v>-</v>
      </c>
      <c r="AQ59" s="873" t="str">
        <f>IF(AQ57="","",VLOOKUP(AQ57,'【記載例】シフト記号表　参考様式10'!$D$6:$Z$47,23,FALSE))</f>
        <v/>
      </c>
      <c r="AR59" s="873" t="str">
        <f>IF(AR57="","",VLOOKUP(AR57,'【記載例】シフト記号表　参考様式10'!$D$6:$Z$47,23,FALSE))</f>
        <v/>
      </c>
      <c r="AS59" s="873" t="str">
        <f>IF(AS57="","",VLOOKUP(AS57,'【記載例】シフト記号表　参考様式10'!$D$6:$Z$47,23,FALSE))</f>
        <v/>
      </c>
      <c r="AT59" s="873" t="str">
        <f>IF(AT57="","",VLOOKUP(AT57,'【記載例】シフト記号表　参考様式10'!$D$6:$Z$47,23,FALSE))</f>
        <v/>
      </c>
      <c r="AU59" s="873" t="str">
        <f>IF(AU57="","",VLOOKUP(AU57,'【記載例】シフト記号表　参考様式10'!$D$6:$Z$47,23,FALSE))</f>
        <v>-</v>
      </c>
      <c r="AV59" s="888" t="str">
        <f>IF(AV57="","",VLOOKUP(AV57,'【記載例】シフト記号表　参考様式10'!$D$6:$Z$47,23,FALSE))</f>
        <v/>
      </c>
      <c r="AW59" s="863" t="str">
        <f>IF(AW57="","",VLOOKUP(AW57,'【記載例】シフト記号表　参考様式10'!$D$6:$Z$47,23,FALSE))</f>
        <v/>
      </c>
      <c r="AX59" s="873" t="str">
        <f>IF(AX57="","",VLOOKUP(AX57,'【記載例】シフト記号表　参考様式10'!$D$6:$Z$47,23,FALSE))</f>
        <v/>
      </c>
      <c r="AY59" s="873" t="str">
        <f>IF(AY57="","",VLOOKUP(AY57,'【記載例】シフト記号表　参考様式10'!$D$6:$Z$47,23,FALSE))</f>
        <v/>
      </c>
      <c r="AZ59" s="935">
        <f>IF($BC$3="４週",SUM(U59:AV59),IF($BC$3="暦月",SUM(U59:AY59),""))</f>
        <v>0</v>
      </c>
      <c r="BA59" s="949"/>
      <c r="BB59" s="964">
        <f>IF($BC$3="４週",AZ59/4,IF($BC$3="暦月",(AZ59/($BC$8/7)),""))</f>
        <v>0</v>
      </c>
      <c r="BC59" s="949"/>
      <c r="BD59" s="980"/>
      <c r="BE59" s="984"/>
      <c r="BF59" s="984"/>
      <c r="BG59" s="984"/>
      <c r="BH59" s="990"/>
    </row>
    <row r="60" spans="2:60" ht="20.25" customHeight="1">
      <c r="B60" s="724"/>
      <c r="C60" s="741" t="s">
        <v>165</v>
      </c>
      <c r="D60" s="755"/>
      <c r="E60" s="763"/>
      <c r="F60" s="761"/>
      <c r="G60" s="769"/>
      <c r="H60" s="783" t="s">
        <v>96</v>
      </c>
      <c r="I60" s="791" t="s">
        <v>163</v>
      </c>
      <c r="J60" s="797"/>
      <c r="K60" s="797"/>
      <c r="L60" s="771"/>
      <c r="M60" s="803" t="s">
        <v>289</v>
      </c>
      <c r="N60" s="808"/>
      <c r="O60" s="813"/>
      <c r="P60" s="537" t="s">
        <v>715</v>
      </c>
      <c r="Q60" s="474"/>
      <c r="R60" s="474"/>
      <c r="S60" s="834"/>
      <c r="T60" s="849"/>
      <c r="U60" s="864" t="s">
        <v>169</v>
      </c>
      <c r="V60" s="874" t="s">
        <v>169</v>
      </c>
      <c r="W60" s="874" t="s">
        <v>169</v>
      </c>
      <c r="X60" s="874"/>
      <c r="Y60" s="874"/>
      <c r="Z60" s="874"/>
      <c r="AA60" s="889" t="s">
        <v>169</v>
      </c>
      <c r="AB60" s="864" t="s">
        <v>169</v>
      </c>
      <c r="AC60" s="874" t="s">
        <v>169</v>
      </c>
      <c r="AD60" s="874" t="s">
        <v>169</v>
      </c>
      <c r="AE60" s="874"/>
      <c r="AF60" s="874"/>
      <c r="AG60" s="874"/>
      <c r="AH60" s="889" t="s">
        <v>169</v>
      </c>
      <c r="AI60" s="864" t="s">
        <v>169</v>
      </c>
      <c r="AJ60" s="874" t="s">
        <v>169</v>
      </c>
      <c r="AK60" s="874" t="s">
        <v>169</v>
      </c>
      <c r="AL60" s="874"/>
      <c r="AM60" s="874"/>
      <c r="AN60" s="874"/>
      <c r="AO60" s="889" t="s">
        <v>169</v>
      </c>
      <c r="AP60" s="864" t="s">
        <v>169</v>
      </c>
      <c r="AQ60" s="874" t="s">
        <v>169</v>
      </c>
      <c r="AR60" s="874" t="s">
        <v>169</v>
      </c>
      <c r="AS60" s="874"/>
      <c r="AT60" s="874"/>
      <c r="AU60" s="874"/>
      <c r="AV60" s="889" t="s">
        <v>169</v>
      </c>
      <c r="AW60" s="864"/>
      <c r="AX60" s="874"/>
      <c r="AY60" s="874"/>
      <c r="AZ60" s="936"/>
      <c r="BA60" s="950"/>
      <c r="BB60" s="965"/>
      <c r="BC60" s="950"/>
      <c r="BD60" s="981"/>
      <c r="BE60" s="985"/>
      <c r="BF60" s="985"/>
      <c r="BG60" s="985"/>
      <c r="BH60" s="991"/>
    </row>
    <row r="61" spans="2:60" ht="20.25" customHeight="1">
      <c r="B61" s="722">
        <f>B58+1</f>
        <v>14</v>
      </c>
      <c r="C61" s="739"/>
      <c r="D61" s="753"/>
      <c r="E61" s="761"/>
      <c r="F61" s="761" t="str">
        <f>C60</f>
        <v>介護従業者</v>
      </c>
      <c r="G61" s="769"/>
      <c r="H61" s="780"/>
      <c r="I61" s="789"/>
      <c r="J61" s="795"/>
      <c r="K61" s="795"/>
      <c r="L61" s="769"/>
      <c r="M61" s="801"/>
      <c r="N61" s="806"/>
      <c r="O61" s="811"/>
      <c r="P61" s="817" t="s">
        <v>716</v>
      </c>
      <c r="Q61" s="823"/>
      <c r="R61" s="823"/>
      <c r="S61" s="831"/>
      <c r="T61" s="844"/>
      <c r="U61" s="862">
        <f>IF(U60="","",VLOOKUP(U60,'【記載例】シフト記号表　参考様式10'!$D$6:$X$47,21,FALSE))</f>
        <v>4.0000000000000018</v>
      </c>
      <c r="V61" s="872">
        <f>IF(V60="","",VLOOKUP(V60,'【記載例】シフト記号表　参考様式10'!$D$6:$X$47,21,FALSE))</f>
        <v>4.0000000000000018</v>
      </c>
      <c r="W61" s="872">
        <f>IF(W60="","",VLOOKUP(W60,'【記載例】シフト記号表　参考様式10'!$D$6:$X$47,21,FALSE))</f>
        <v>4.0000000000000018</v>
      </c>
      <c r="X61" s="872" t="str">
        <f>IF(X60="","",VLOOKUP(X60,'【記載例】シフト記号表　参考様式10'!$D$6:$X$47,21,FALSE))</f>
        <v/>
      </c>
      <c r="Y61" s="872" t="str">
        <f>IF(Y60="","",VLOOKUP(Y60,'【記載例】シフト記号表　参考様式10'!$D$6:$X$47,21,FALSE))</f>
        <v/>
      </c>
      <c r="Z61" s="872" t="str">
        <f>IF(Z60="","",VLOOKUP(Z60,'【記載例】シフト記号表　参考様式10'!$D$6:$X$47,21,FALSE))</f>
        <v/>
      </c>
      <c r="AA61" s="887">
        <f>IF(AA60="","",VLOOKUP(AA60,'【記載例】シフト記号表　参考様式10'!$D$6:$X$47,21,FALSE))</f>
        <v>4.0000000000000018</v>
      </c>
      <c r="AB61" s="862">
        <f>IF(AB60="","",VLOOKUP(AB60,'【記載例】シフト記号表　参考様式10'!$D$6:$X$47,21,FALSE))</f>
        <v>4.0000000000000018</v>
      </c>
      <c r="AC61" s="872">
        <f>IF(AC60="","",VLOOKUP(AC60,'【記載例】シフト記号表　参考様式10'!$D$6:$X$47,21,FALSE))</f>
        <v>4.0000000000000018</v>
      </c>
      <c r="AD61" s="872">
        <f>IF(AD60="","",VLOOKUP(AD60,'【記載例】シフト記号表　参考様式10'!$D$6:$X$47,21,FALSE))</f>
        <v>4.0000000000000018</v>
      </c>
      <c r="AE61" s="872" t="str">
        <f>IF(AE60="","",VLOOKUP(AE60,'【記載例】シフト記号表　参考様式10'!$D$6:$X$47,21,FALSE))</f>
        <v/>
      </c>
      <c r="AF61" s="872" t="str">
        <f>IF(AF60="","",VLOOKUP(AF60,'【記載例】シフト記号表　参考様式10'!$D$6:$X$47,21,FALSE))</f>
        <v/>
      </c>
      <c r="AG61" s="872" t="str">
        <f>IF(AG60="","",VLOOKUP(AG60,'【記載例】シフト記号表　参考様式10'!$D$6:$X$47,21,FALSE))</f>
        <v/>
      </c>
      <c r="AH61" s="887">
        <f>IF(AH60="","",VLOOKUP(AH60,'【記載例】シフト記号表　参考様式10'!$D$6:$X$47,21,FALSE))</f>
        <v>4.0000000000000018</v>
      </c>
      <c r="AI61" s="862">
        <f>IF(AI60="","",VLOOKUP(AI60,'【記載例】シフト記号表　参考様式10'!$D$6:$X$47,21,FALSE))</f>
        <v>4.0000000000000018</v>
      </c>
      <c r="AJ61" s="872">
        <f>IF(AJ60="","",VLOOKUP(AJ60,'【記載例】シフト記号表　参考様式10'!$D$6:$X$47,21,FALSE))</f>
        <v>4.0000000000000018</v>
      </c>
      <c r="AK61" s="872">
        <f>IF(AK60="","",VLOOKUP(AK60,'【記載例】シフト記号表　参考様式10'!$D$6:$X$47,21,FALSE))</f>
        <v>4.0000000000000018</v>
      </c>
      <c r="AL61" s="872" t="str">
        <f>IF(AL60="","",VLOOKUP(AL60,'【記載例】シフト記号表　参考様式10'!$D$6:$X$47,21,FALSE))</f>
        <v/>
      </c>
      <c r="AM61" s="872" t="str">
        <f>IF(AM60="","",VLOOKUP(AM60,'【記載例】シフト記号表　参考様式10'!$D$6:$X$47,21,FALSE))</f>
        <v/>
      </c>
      <c r="AN61" s="872" t="str">
        <f>IF(AN60="","",VLOOKUP(AN60,'【記載例】シフト記号表　参考様式10'!$D$6:$X$47,21,FALSE))</f>
        <v/>
      </c>
      <c r="AO61" s="887">
        <f>IF(AO60="","",VLOOKUP(AO60,'【記載例】シフト記号表　参考様式10'!$D$6:$X$47,21,FALSE))</f>
        <v>4.0000000000000018</v>
      </c>
      <c r="AP61" s="862">
        <f>IF(AP60="","",VLOOKUP(AP60,'【記載例】シフト記号表　参考様式10'!$D$6:$X$47,21,FALSE))</f>
        <v>4.0000000000000018</v>
      </c>
      <c r="AQ61" s="872">
        <f>IF(AQ60="","",VLOOKUP(AQ60,'【記載例】シフト記号表　参考様式10'!$D$6:$X$47,21,FALSE))</f>
        <v>4.0000000000000018</v>
      </c>
      <c r="AR61" s="872">
        <f>IF(AR60="","",VLOOKUP(AR60,'【記載例】シフト記号表　参考様式10'!$D$6:$X$47,21,FALSE))</f>
        <v>4.0000000000000018</v>
      </c>
      <c r="AS61" s="872" t="str">
        <f>IF(AS60="","",VLOOKUP(AS60,'【記載例】シフト記号表　参考様式10'!$D$6:$X$47,21,FALSE))</f>
        <v/>
      </c>
      <c r="AT61" s="872" t="str">
        <f>IF(AT60="","",VLOOKUP(AT60,'【記載例】シフト記号表　参考様式10'!$D$6:$X$47,21,FALSE))</f>
        <v/>
      </c>
      <c r="AU61" s="872" t="str">
        <f>IF(AU60="","",VLOOKUP(AU60,'【記載例】シフト記号表　参考様式10'!$D$6:$X$47,21,FALSE))</f>
        <v/>
      </c>
      <c r="AV61" s="887">
        <f>IF(AV60="","",VLOOKUP(AV60,'【記載例】シフト記号表　参考様式10'!$D$6:$X$47,21,FALSE))</f>
        <v>4.0000000000000018</v>
      </c>
      <c r="AW61" s="862" t="str">
        <f>IF(AW60="","",VLOOKUP(AW60,'【記載例】シフト記号表　参考様式10'!$D$6:$X$47,21,FALSE))</f>
        <v/>
      </c>
      <c r="AX61" s="872" t="str">
        <f>IF(AX60="","",VLOOKUP(AX60,'【記載例】シフト記号表　参考様式10'!$D$6:$X$47,21,FALSE))</f>
        <v/>
      </c>
      <c r="AY61" s="872" t="str">
        <f>IF(AY60="","",VLOOKUP(AY60,'【記載例】シフト記号表　参考様式10'!$D$6:$X$47,21,FALSE))</f>
        <v/>
      </c>
      <c r="AZ61" s="934">
        <f>IF($BC$3="４週",SUM(U61:AV61),IF($BC$3="暦月",SUM(U61:AY61),""))</f>
        <v>64.000000000000014</v>
      </c>
      <c r="BA61" s="948"/>
      <c r="BB61" s="963">
        <f>IF($BC$3="４週",AZ61/4,IF($BC$3="暦月",(AZ61/($BC$8/7)),""))</f>
        <v>16.000000000000004</v>
      </c>
      <c r="BC61" s="948"/>
      <c r="BD61" s="979"/>
      <c r="BE61" s="983"/>
      <c r="BF61" s="983"/>
      <c r="BG61" s="983"/>
      <c r="BH61" s="989"/>
    </row>
    <row r="62" spans="2:60" ht="20.25" customHeight="1">
      <c r="B62" s="723"/>
      <c r="C62" s="740"/>
      <c r="D62" s="754"/>
      <c r="E62" s="762"/>
      <c r="F62" s="762"/>
      <c r="G62" s="770" t="str">
        <f>C60</f>
        <v>介護従業者</v>
      </c>
      <c r="H62" s="781"/>
      <c r="I62" s="790"/>
      <c r="J62" s="796"/>
      <c r="K62" s="796"/>
      <c r="L62" s="770"/>
      <c r="M62" s="802"/>
      <c r="N62" s="807"/>
      <c r="O62" s="812"/>
      <c r="P62" s="819" t="s">
        <v>40</v>
      </c>
      <c r="Q62" s="825"/>
      <c r="R62" s="825"/>
      <c r="S62" s="836"/>
      <c r="T62" s="850"/>
      <c r="U62" s="863" t="str">
        <f>IF(U60="","",VLOOKUP(U60,'【記載例】シフト記号表　参考様式10'!$D$6:$Z$47,23,FALSE))</f>
        <v>-</v>
      </c>
      <c r="V62" s="873" t="str">
        <f>IF(V60="","",VLOOKUP(V60,'【記載例】シフト記号表　参考様式10'!$D$6:$Z$47,23,FALSE))</f>
        <v>-</v>
      </c>
      <c r="W62" s="873" t="str">
        <f>IF(W60="","",VLOOKUP(W60,'【記載例】シフト記号表　参考様式10'!$D$6:$Z$47,23,FALSE))</f>
        <v>-</v>
      </c>
      <c r="X62" s="873" t="str">
        <f>IF(X60="","",VLOOKUP(X60,'【記載例】シフト記号表　参考様式10'!$D$6:$Z$47,23,FALSE))</f>
        <v/>
      </c>
      <c r="Y62" s="873" t="str">
        <f>IF(Y60="","",VLOOKUP(Y60,'【記載例】シフト記号表　参考様式10'!$D$6:$Z$47,23,FALSE))</f>
        <v/>
      </c>
      <c r="Z62" s="873" t="str">
        <f>IF(Z60="","",VLOOKUP(Z60,'【記載例】シフト記号表　参考様式10'!$D$6:$Z$47,23,FALSE))</f>
        <v/>
      </c>
      <c r="AA62" s="888" t="str">
        <f>IF(AA60="","",VLOOKUP(AA60,'【記載例】シフト記号表　参考様式10'!$D$6:$Z$47,23,FALSE))</f>
        <v>-</v>
      </c>
      <c r="AB62" s="863" t="str">
        <f>IF(AB60="","",VLOOKUP(AB60,'【記載例】シフト記号表　参考様式10'!$D$6:$Z$47,23,FALSE))</f>
        <v>-</v>
      </c>
      <c r="AC62" s="873" t="str">
        <f>IF(AC60="","",VLOOKUP(AC60,'【記載例】シフト記号表　参考様式10'!$D$6:$Z$47,23,FALSE))</f>
        <v>-</v>
      </c>
      <c r="AD62" s="873" t="str">
        <f>IF(AD60="","",VLOOKUP(AD60,'【記載例】シフト記号表　参考様式10'!$D$6:$Z$47,23,FALSE))</f>
        <v>-</v>
      </c>
      <c r="AE62" s="873" t="str">
        <f>IF(AE60="","",VLOOKUP(AE60,'【記載例】シフト記号表　参考様式10'!$D$6:$Z$47,23,FALSE))</f>
        <v/>
      </c>
      <c r="AF62" s="873" t="str">
        <f>IF(AF60="","",VLOOKUP(AF60,'【記載例】シフト記号表　参考様式10'!$D$6:$Z$47,23,FALSE))</f>
        <v/>
      </c>
      <c r="AG62" s="873" t="str">
        <f>IF(AG60="","",VLOOKUP(AG60,'【記載例】シフト記号表　参考様式10'!$D$6:$Z$47,23,FALSE))</f>
        <v/>
      </c>
      <c r="AH62" s="888" t="str">
        <f>IF(AH60="","",VLOOKUP(AH60,'【記載例】シフト記号表　参考様式10'!$D$6:$Z$47,23,FALSE))</f>
        <v>-</v>
      </c>
      <c r="AI62" s="863" t="str">
        <f>IF(AI60="","",VLOOKUP(AI60,'【記載例】シフト記号表　参考様式10'!$D$6:$Z$47,23,FALSE))</f>
        <v>-</v>
      </c>
      <c r="AJ62" s="873" t="str">
        <f>IF(AJ60="","",VLOOKUP(AJ60,'【記載例】シフト記号表　参考様式10'!$D$6:$Z$47,23,FALSE))</f>
        <v>-</v>
      </c>
      <c r="AK62" s="873" t="str">
        <f>IF(AK60="","",VLOOKUP(AK60,'【記載例】シフト記号表　参考様式10'!$D$6:$Z$47,23,FALSE))</f>
        <v>-</v>
      </c>
      <c r="AL62" s="873" t="str">
        <f>IF(AL60="","",VLOOKUP(AL60,'【記載例】シフト記号表　参考様式10'!$D$6:$Z$47,23,FALSE))</f>
        <v/>
      </c>
      <c r="AM62" s="873" t="str">
        <f>IF(AM60="","",VLOOKUP(AM60,'【記載例】シフト記号表　参考様式10'!$D$6:$Z$47,23,FALSE))</f>
        <v/>
      </c>
      <c r="AN62" s="873" t="str">
        <f>IF(AN60="","",VLOOKUP(AN60,'【記載例】シフト記号表　参考様式10'!$D$6:$Z$47,23,FALSE))</f>
        <v/>
      </c>
      <c r="AO62" s="888" t="str">
        <f>IF(AO60="","",VLOOKUP(AO60,'【記載例】シフト記号表　参考様式10'!$D$6:$Z$47,23,FALSE))</f>
        <v>-</v>
      </c>
      <c r="AP62" s="863" t="str">
        <f>IF(AP60="","",VLOOKUP(AP60,'【記載例】シフト記号表　参考様式10'!$D$6:$Z$47,23,FALSE))</f>
        <v>-</v>
      </c>
      <c r="AQ62" s="873" t="str">
        <f>IF(AQ60="","",VLOOKUP(AQ60,'【記載例】シフト記号表　参考様式10'!$D$6:$Z$47,23,FALSE))</f>
        <v>-</v>
      </c>
      <c r="AR62" s="873" t="str">
        <f>IF(AR60="","",VLOOKUP(AR60,'【記載例】シフト記号表　参考様式10'!$D$6:$Z$47,23,FALSE))</f>
        <v>-</v>
      </c>
      <c r="AS62" s="873" t="str">
        <f>IF(AS60="","",VLOOKUP(AS60,'【記載例】シフト記号表　参考様式10'!$D$6:$Z$47,23,FALSE))</f>
        <v/>
      </c>
      <c r="AT62" s="873" t="str">
        <f>IF(AT60="","",VLOOKUP(AT60,'【記載例】シフト記号表　参考様式10'!$D$6:$Z$47,23,FALSE))</f>
        <v/>
      </c>
      <c r="AU62" s="873" t="str">
        <f>IF(AU60="","",VLOOKUP(AU60,'【記載例】シフト記号表　参考様式10'!$D$6:$Z$47,23,FALSE))</f>
        <v/>
      </c>
      <c r="AV62" s="888" t="str">
        <f>IF(AV60="","",VLOOKUP(AV60,'【記載例】シフト記号表　参考様式10'!$D$6:$Z$47,23,FALSE))</f>
        <v>-</v>
      </c>
      <c r="AW62" s="863" t="str">
        <f>IF(AW60="","",VLOOKUP(AW60,'【記載例】シフト記号表　参考様式10'!$D$6:$Z$47,23,FALSE))</f>
        <v/>
      </c>
      <c r="AX62" s="873" t="str">
        <f>IF(AX60="","",VLOOKUP(AX60,'【記載例】シフト記号表　参考様式10'!$D$6:$Z$47,23,FALSE))</f>
        <v/>
      </c>
      <c r="AY62" s="873" t="str">
        <f>IF(AY60="","",VLOOKUP(AY60,'【記載例】シフト記号表　参考様式10'!$D$6:$Z$47,23,FALSE))</f>
        <v/>
      </c>
      <c r="AZ62" s="935">
        <f>IF($BC$3="４週",SUM(U62:AV62),IF($BC$3="暦月",SUM(U62:AY62),""))</f>
        <v>0</v>
      </c>
      <c r="BA62" s="949"/>
      <c r="BB62" s="964">
        <f>IF($BC$3="４週",AZ62/4,IF($BC$3="暦月",(AZ62/($BC$8/7)),""))</f>
        <v>0</v>
      </c>
      <c r="BC62" s="949"/>
      <c r="BD62" s="980"/>
      <c r="BE62" s="984"/>
      <c r="BF62" s="984"/>
      <c r="BG62" s="984"/>
      <c r="BH62" s="990"/>
    </row>
    <row r="63" spans="2:60" ht="20.25" customHeight="1">
      <c r="B63" s="724"/>
      <c r="C63" s="741" t="s">
        <v>165</v>
      </c>
      <c r="D63" s="755"/>
      <c r="E63" s="763"/>
      <c r="F63" s="761"/>
      <c r="G63" s="769"/>
      <c r="H63" s="783" t="s">
        <v>96</v>
      </c>
      <c r="I63" s="791" t="s">
        <v>163</v>
      </c>
      <c r="J63" s="797"/>
      <c r="K63" s="797"/>
      <c r="L63" s="771"/>
      <c r="M63" s="803" t="s">
        <v>538</v>
      </c>
      <c r="N63" s="808"/>
      <c r="O63" s="813"/>
      <c r="P63" s="537" t="s">
        <v>715</v>
      </c>
      <c r="Q63" s="474"/>
      <c r="R63" s="474"/>
      <c r="S63" s="834"/>
      <c r="T63" s="849"/>
      <c r="U63" s="864" t="s">
        <v>230</v>
      </c>
      <c r="V63" s="874" t="s">
        <v>230</v>
      </c>
      <c r="W63" s="874" t="s">
        <v>230</v>
      </c>
      <c r="X63" s="874"/>
      <c r="Y63" s="874"/>
      <c r="Z63" s="874"/>
      <c r="AA63" s="889"/>
      <c r="AB63" s="864" t="s">
        <v>230</v>
      </c>
      <c r="AC63" s="874" t="s">
        <v>230</v>
      </c>
      <c r="AD63" s="874" t="s">
        <v>230</v>
      </c>
      <c r="AE63" s="874"/>
      <c r="AF63" s="874"/>
      <c r="AG63" s="874"/>
      <c r="AH63" s="889"/>
      <c r="AI63" s="864" t="s">
        <v>230</v>
      </c>
      <c r="AJ63" s="874" t="s">
        <v>230</v>
      </c>
      <c r="AK63" s="874" t="s">
        <v>230</v>
      </c>
      <c r="AL63" s="874"/>
      <c r="AM63" s="874"/>
      <c r="AN63" s="874"/>
      <c r="AO63" s="889"/>
      <c r="AP63" s="864" t="s">
        <v>230</v>
      </c>
      <c r="AQ63" s="874" t="s">
        <v>230</v>
      </c>
      <c r="AR63" s="874" t="s">
        <v>230</v>
      </c>
      <c r="AS63" s="874"/>
      <c r="AT63" s="874"/>
      <c r="AU63" s="874"/>
      <c r="AV63" s="889"/>
      <c r="AW63" s="864"/>
      <c r="AX63" s="874"/>
      <c r="AY63" s="874"/>
      <c r="AZ63" s="936"/>
      <c r="BA63" s="950"/>
      <c r="BB63" s="965"/>
      <c r="BC63" s="950"/>
      <c r="BD63" s="981"/>
      <c r="BE63" s="985"/>
      <c r="BF63" s="985"/>
      <c r="BG63" s="985"/>
      <c r="BH63" s="991"/>
    </row>
    <row r="64" spans="2:60" ht="20.25" customHeight="1">
      <c r="B64" s="722">
        <f>B61+1</f>
        <v>15</v>
      </c>
      <c r="C64" s="739"/>
      <c r="D64" s="753"/>
      <c r="E64" s="761"/>
      <c r="F64" s="761" t="str">
        <f>C63</f>
        <v>介護従業者</v>
      </c>
      <c r="G64" s="769"/>
      <c r="H64" s="780"/>
      <c r="I64" s="789"/>
      <c r="J64" s="795"/>
      <c r="K64" s="795"/>
      <c r="L64" s="769"/>
      <c r="M64" s="801"/>
      <c r="N64" s="806"/>
      <c r="O64" s="811"/>
      <c r="P64" s="817" t="s">
        <v>716</v>
      </c>
      <c r="Q64" s="823"/>
      <c r="R64" s="823"/>
      <c r="S64" s="831"/>
      <c r="T64" s="844"/>
      <c r="U64" s="862">
        <f>IF(U63="","",VLOOKUP(U63,'【記載例】シフト記号表　参考様式10'!$D$6:$X$47,21,FALSE))</f>
        <v>2.4999999999999991</v>
      </c>
      <c r="V64" s="872">
        <f>IF(V63="","",VLOOKUP(V63,'【記載例】シフト記号表　参考様式10'!$D$6:$X$47,21,FALSE))</f>
        <v>2.4999999999999991</v>
      </c>
      <c r="W64" s="872">
        <f>IF(W63="","",VLOOKUP(W63,'【記載例】シフト記号表　参考様式10'!$D$6:$X$47,21,FALSE))</f>
        <v>2.4999999999999991</v>
      </c>
      <c r="X64" s="872" t="str">
        <f>IF(X63="","",VLOOKUP(X63,'【記載例】シフト記号表　参考様式10'!$D$6:$X$47,21,FALSE))</f>
        <v/>
      </c>
      <c r="Y64" s="872" t="str">
        <f>IF(Y63="","",VLOOKUP(Y63,'【記載例】シフト記号表　参考様式10'!$D$6:$X$47,21,FALSE))</f>
        <v/>
      </c>
      <c r="Z64" s="872" t="str">
        <f>IF(Z63="","",VLOOKUP(Z63,'【記載例】シフト記号表　参考様式10'!$D$6:$X$47,21,FALSE))</f>
        <v/>
      </c>
      <c r="AA64" s="887" t="str">
        <f>IF(AA63="","",VLOOKUP(AA63,'【記載例】シフト記号表　参考様式10'!$D$6:$X$47,21,FALSE))</f>
        <v/>
      </c>
      <c r="AB64" s="862">
        <f>IF(AB63="","",VLOOKUP(AB63,'【記載例】シフト記号表　参考様式10'!$D$6:$X$47,21,FALSE))</f>
        <v>2.4999999999999991</v>
      </c>
      <c r="AC64" s="872">
        <f>IF(AC63="","",VLOOKUP(AC63,'【記載例】シフト記号表　参考様式10'!$D$6:$X$47,21,FALSE))</f>
        <v>2.4999999999999991</v>
      </c>
      <c r="AD64" s="872">
        <f>IF(AD63="","",VLOOKUP(AD63,'【記載例】シフト記号表　参考様式10'!$D$6:$X$47,21,FALSE))</f>
        <v>2.4999999999999991</v>
      </c>
      <c r="AE64" s="872" t="str">
        <f>IF(AE63="","",VLOOKUP(AE63,'【記載例】シフト記号表　参考様式10'!$D$6:$X$47,21,FALSE))</f>
        <v/>
      </c>
      <c r="AF64" s="872" t="str">
        <f>IF(AF63="","",VLOOKUP(AF63,'【記載例】シフト記号表　参考様式10'!$D$6:$X$47,21,FALSE))</f>
        <v/>
      </c>
      <c r="AG64" s="872" t="str">
        <f>IF(AG63="","",VLOOKUP(AG63,'【記載例】シフト記号表　参考様式10'!$D$6:$X$47,21,FALSE))</f>
        <v/>
      </c>
      <c r="AH64" s="887" t="str">
        <f>IF(AH63="","",VLOOKUP(AH63,'【記載例】シフト記号表　参考様式10'!$D$6:$X$47,21,FALSE))</f>
        <v/>
      </c>
      <c r="AI64" s="862">
        <f>IF(AI63="","",VLOOKUP(AI63,'【記載例】シフト記号表　参考様式10'!$D$6:$X$47,21,FALSE))</f>
        <v>2.4999999999999991</v>
      </c>
      <c r="AJ64" s="872">
        <f>IF(AJ63="","",VLOOKUP(AJ63,'【記載例】シフト記号表　参考様式10'!$D$6:$X$47,21,FALSE))</f>
        <v>2.4999999999999991</v>
      </c>
      <c r="AK64" s="872">
        <f>IF(AK63="","",VLOOKUP(AK63,'【記載例】シフト記号表　参考様式10'!$D$6:$X$47,21,FALSE))</f>
        <v>2.4999999999999991</v>
      </c>
      <c r="AL64" s="872" t="str">
        <f>IF(AL63="","",VLOOKUP(AL63,'【記載例】シフト記号表　参考様式10'!$D$6:$X$47,21,FALSE))</f>
        <v/>
      </c>
      <c r="AM64" s="872" t="str">
        <f>IF(AM63="","",VLOOKUP(AM63,'【記載例】シフト記号表　参考様式10'!$D$6:$X$47,21,FALSE))</f>
        <v/>
      </c>
      <c r="AN64" s="872" t="str">
        <f>IF(AN63="","",VLOOKUP(AN63,'【記載例】シフト記号表　参考様式10'!$D$6:$X$47,21,FALSE))</f>
        <v/>
      </c>
      <c r="AO64" s="887" t="str">
        <f>IF(AO63="","",VLOOKUP(AO63,'【記載例】シフト記号表　参考様式10'!$D$6:$X$47,21,FALSE))</f>
        <v/>
      </c>
      <c r="AP64" s="862">
        <f>IF(AP63="","",VLOOKUP(AP63,'【記載例】シフト記号表　参考様式10'!$D$6:$X$47,21,FALSE))</f>
        <v>2.4999999999999991</v>
      </c>
      <c r="AQ64" s="872">
        <f>IF(AQ63="","",VLOOKUP(AQ63,'【記載例】シフト記号表　参考様式10'!$D$6:$X$47,21,FALSE))</f>
        <v>2.4999999999999991</v>
      </c>
      <c r="AR64" s="872">
        <f>IF(AR63="","",VLOOKUP(AR63,'【記載例】シフト記号表　参考様式10'!$D$6:$X$47,21,FALSE))</f>
        <v>2.4999999999999991</v>
      </c>
      <c r="AS64" s="872" t="str">
        <f>IF(AS63="","",VLOOKUP(AS63,'【記載例】シフト記号表　参考様式10'!$D$6:$X$47,21,FALSE))</f>
        <v/>
      </c>
      <c r="AT64" s="872" t="str">
        <f>IF(AT63="","",VLOOKUP(AT63,'【記載例】シフト記号表　参考様式10'!$D$6:$X$47,21,FALSE))</f>
        <v/>
      </c>
      <c r="AU64" s="872" t="str">
        <f>IF(AU63="","",VLOOKUP(AU63,'【記載例】シフト記号表　参考様式10'!$D$6:$X$47,21,FALSE))</f>
        <v/>
      </c>
      <c r="AV64" s="887" t="str">
        <f>IF(AV63="","",VLOOKUP(AV63,'【記載例】シフト記号表　参考様式10'!$D$6:$X$47,21,FALSE))</f>
        <v/>
      </c>
      <c r="AW64" s="862" t="str">
        <f>IF(AW63="","",VLOOKUP(AW63,'【記載例】シフト記号表　参考様式10'!$D$6:$X$47,21,FALSE))</f>
        <v/>
      </c>
      <c r="AX64" s="872" t="str">
        <f>IF(AX63="","",VLOOKUP(AX63,'【記載例】シフト記号表　参考様式10'!$D$6:$X$47,21,FALSE))</f>
        <v/>
      </c>
      <c r="AY64" s="872" t="str">
        <f>IF(AY63="","",VLOOKUP(AY63,'【記載例】シフト記号表　参考様式10'!$D$6:$X$47,21,FALSE))</f>
        <v/>
      </c>
      <c r="AZ64" s="934">
        <f>IF($BC$3="４週",SUM(U64:AV64),IF($BC$3="暦月",SUM(U64:AY64),""))</f>
        <v>29.999999999999996</v>
      </c>
      <c r="BA64" s="948"/>
      <c r="BB64" s="963">
        <f>IF($BC$3="４週",AZ64/4,IF($BC$3="暦月",(AZ64/($BC$8/7)),""))</f>
        <v>7.4999999999999991</v>
      </c>
      <c r="BC64" s="948"/>
      <c r="BD64" s="979"/>
      <c r="BE64" s="983"/>
      <c r="BF64" s="983"/>
      <c r="BG64" s="983"/>
      <c r="BH64" s="989"/>
    </row>
    <row r="65" spans="2:60" ht="20.25" customHeight="1">
      <c r="B65" s="723"/>
      <c r="C65" s="740"/>
      <c r="D65" s="754"/>
      <c r="E65" s="762"/>
      <c r="F65" s="762"/>
      <c r="G65" s="770" t="str">
        <f>C63</f>
        <v>介護従業者</v>
      </c>
      <c r="H65" s="781"/>
      <c r="I65" s="790"/>
      <c r="J65" s="796"/>
      <c r="K65" s="796"/>
      <c r="L65" s="770"/>
      <c r="M65" s="802"/>
      <c r="N65" s="807"/>
      <c r="O65" s="812"/>
      <c r="P65" s="819" t="s">
        <v>40</v>
      </c>
      <c r="Q65" s="825"/>
      <c r="R65" s="825"/>
      <c r="S65" s="836"/>
      <c r="T65" s="850"/>
      <c r="U65" s="863" t="str">
        <f>IF(U63="","",VLOOKUP(U63,'【記載例】シフト記号表　参考様式10'!$D$6:$Z$47,23,FALSE))</f>
        <v>-</v>
      </c>
      <c r="V65" s="873" t="str">
        <f>IF(V63="","",VLOOKUP(V63,'【記載例】シフト記号表　参考様式10'!$D$6:$Z$47,23,FALSE))</f>
        <v>-</v>
      </c>
      <c r="W65" s="873" t="str">
        <f>IF(W63="","",VLOOKUP(W63,'【記載例】シフト記号表　参考様式10'!$D$6:$Z$47,23,FALSE))</f>
        <v>-</v>
      </c>
      <c r="X65" s="873" t="str">
        <f>IF(X63="","",VLOOKUP(X63,'【記載例】シフト記号表　参考様式10'!$D$6:$Z$47,23,FALSE))</f>
        <v/>
      </c>
      <c r="Y65" s="873" t="str">
        <f>IF(Y63="","",VLOOKUP(Y63,'【記載例】シフト記号表　参考様式10'!$D$6:$Z$47,23,FALSE))</f>
        <v/>
      </c>
      <c r="Z65" s="873" t="str">
        <f>IF(Z63="","",VLOOKUP(Z63,'【記載例】シフト記号表　参考様式10'!$D$6:$Z$47,23,FALSE))</f>
        <v/>
      </c>
      <c r="AA65" s="888" t="str">
        <f>IF(AA63="","",VLOOKUP(AA63,'【記載例】シフト記号表　参考様式10'!$D$6:$Z$47,23,FALSE))</f>
        <v/>
      </c>
      <c r="AB65" s="863" t="str">
        <f>IF(AB63="","",VLOOKUP(AB63,'【記載例】シフト記号表　参考様式10'!$D$6:$Z$47,23,FALSE))</f>
        <v>-</v>
      </c>
      <c r="AC65" s="873" t="str">
        <f>IF(AC63="","",VLOOKUP(AC63,'【記載例】シフト記号表　参考様式10'!$D$6:$Z$47,23,FALSE))</f>
        <v>-</v>
      </c>
      <c r="AD65" s="873" t="str">
        <f>IF(AD63="","",VLOOKUP(AD63,'【記載例】シフト記号表　参考様式10'!$D$6:$Z$47,23,FALSE))</f>
        <v>-</v>
      </c>
      <c r="AE65" s="873" t="str">
        <f>IF(AE63="","",VLOOKUP(AE63,'【記載例】シフト記号表　参考様式10'!$D$6:$Z$47,23,FALSE))</f>
        <v/>
      </c>
      <c r="AF65" s="873" t="str">
        <f>IF(AF63="","",VLOOKUP(AF63,'【記載例】シフト記号表　参考様式10'!$D$6:$Z$47,23,FALSE))</f>
        <v/>
      </c>
      <c r="AG65" s="873" t="str">
        <f>IF(AG63="","",VLOOKUP(AG63,'【記載例】シフト記号表　参考様式10'!$D$6:$Z$47,23,FALSE))</f>
        <v/>
      </c>
      <c r="AH65" s="888" t="str">
        <f>IF(AH63="","",VLOOKUP(AH63,'【記載例】シフト記号表　参考様式10'!$D$6:$Z$47,23,FALSE))</f>
        <v/>
      </c>
      <c r="AI65" s="863" t="str">
        <f>IF(AI63="","",VLOOKUP(AI63,'【記載例】シフト記号表　参考様式10'!$D$6:$Z$47,23,FALSE))</f>
        <v>-</v>
      </c>
      <c r="AJ65" s="873" t="str">
        <f>IF(AJ63="","",VLOOKUP(AJ63,'【記載例】シフト記号表　参考様式10'!$D$6:$Z$47,23,FALSE))</f>
        <v>-</v>
      </c>
      <c r="AK65" s="873" t="str">
        <f>IF(AK63="","",VLOOKUP(AK63,'【記載例】シフト記号表　参考様式10'!$D$6:$Z$47,23,FALSE))</f>
        <v>-</v>
      </c>
      <c r="AL65" s="873" t="str">
        <f>IF(AL63="","",VLOOKUP(AL63,'【記載例】シフト記号表　参考様式10'!$D$6:$Z$47,23,FALSE))</f>
        <v/>
      </c>
      <c r="AM65" s="873" t="str">
        <f>IF(AM63="","",VLOOKUP(AM63,'【記載例】シフト記号表　参考様式10'!$D$6:$Z$47,23,FALSE))</f>
        <v/>
      </c>
      <c r="AN65" s="873" t="str">
        <f>IF(AN63="","",VLOOKUP(AN63,'【記載例】シフト記号表　参考様式10'!$D$6:$Z$47,23,FALSE))</f>
        <v/>
      </c>
      <c r="AO65" s="888" t="str">
        <f>IF(AO63="","",VLOOKUP(AO63,'【記載例】シフト記号表　参考様式10'!$D$6:$Z$47,23,FALSE))</f>
        <v/>
      </c>
      <c r="AP65" s="863" t="str">
        <f>IF(AP63="","",VLOOKUP(AP63,'【記載例】シフト記号表　参考様式10'!$D$6:$Z$47,23,FALSE))</f>
        <v>-</v>
      </c>
      <c r="AQ65" s="873" t="str">
        <f>IF(AQ63="","",VLOOKUP(AQ63,'【記載例】シフト記号表　参考様式10'!$D$6:$Z$47,23,FALSE))</f>
        <v>-</v>
      </c>
      <c r="AR65" s="873" t="str">
        <f>IF(AR63="","",VLOOKUP(AR63,'【記載例】シフト記号表　参考様式10'!$D$6:$Z$47,23,FALSE))</f>
        <v>-</v>
      </c>
      <c r="AS65" s="873" t="str">
        <f>IF(AS63="","",VLOOKUP(AS63,'【記載例】シフト記号表　参考様式10'!$D$6:$Z$47,23,FALSE))</f>
        <v/>
      </c>
      <c r="AT65" s="873" t="str">
        <f>IF(AT63="","",VLOOKUP(AT63,'【記載例】シフト記号表　参考様式10'!$D$6:$Z$47,23,FALSE))</f>
        <v/>
      </c>
      <c r="AU65" s="873" t="str">
        <f>IF(AU63="","",VLOOKUP(AU63,'【記載例】シフト記号表　参考様式10'!$D$6:$Z$47,23,FALSE))</f>
        <v/>
      </c>
      <c r="AV65" s="888" t="str">
        <f>IF(AV63="","",VLOOKUP(AV63,'【記載例】シフト記号表　参考様式10'!$D$6:$Z$47,23,FALSE))</f>
        <v/>
      </c>
      <c r="AW65" s="863" t="str">
        <f>IF(AW63="","",VLOOKUP(AW63,'【記載例】シフト記号表　参考様式10'!$D$6:$Z$47,23,FALSE))</f>
        <v/>
      </c>
      <c r="AX65" s="873" t="str">
        <f>IF(AX63="","",VLOOKUP(AX63,'【記載例】シフト記号表　参考様式10'!$D$6:$Z$47,23,FALSE))</f>
        <v/>
      </c>
      <c r="AY65" s="873" t="str">
        <f>IF(AY63="","",VLOOKUP(AY63,'【記載例】シフト記号表　参考様式10'!$D$6:$Z$47,23,FALSE))</f>
        <v/>
      </c>
      <c r="AZ65" s="935">
        <f>IF($BC$3="４週",SUM(U65:AV65),IF($BC$3="暦月",SUM(U65:AY65),""))</f>
        <v>0</v>
      </c>
      <c r="BA65" s="949"/>
      <c r="BB65" s="964">
        <f>IF($BC$3="４週",AZ65/4,IF($BC$3="暦月",(AZ65/($BC$8/7)),""))</f>
        <v>0</v>
      </c>
      <c r="BC65" s="949"/>
      <c r="BD65" s="980"/>
      <c r="BE65" s="984"/>
      <c r="BF65" s="984"/>
      <c r="BG65" s="984"/>
      <c r="BH65" s="990"/>
    </row>
    <row r="66" spans="2:60" ht="20.25" customHeight="1">
      <c r="B66" s="724"/>
      <c r="C66" s="741" t="s">
        <v>165</v>
      </c>
      <c r="D66" s="755"/>
      <c r="E66" s="763"/>
      <c r="F66" s="761"/>
      <c r="G66" s="769"/>
      <c r="H66" s="783" t="s">
        <v>96</v>
      </c>
      <c r="I66" s="791" t="s">
        <v>163</v>
      </c>
      <c r="J66" s="797"/>
      <c r="K66" s="797"/>
      <c r="L66" s="771"/>
      <c r="M66" s="803" t="s">
        <v>756</v>
      </c>
      <c r="N66" s="808"/>
      <c r="O66" s="813"/>
      <c r="P66" s="820" t="s">
        <v>715</v>
      </c>
      <c r="Q66" s="826"/>
      <c r="R66" s="826"/>
      <c r="S66" s="837"/>
      <c r="T66" s="851"/>
      <c r="U66" s="864"/>
      <c r="V66" s="874"/>
      <c r="W66" s="874" t="s">
        <v>760</v>
      </c>
      <c r="X66" s="874"/>
      <c r="Y66" s="874"/>
      <c r="Z66" s="874" t="s">
        <v>760</v>
      </c>
      <c r="AA66" s="889"/>
      <c r="AB66" s="864"/>
      <c r="AC66" s="874"/>
      <c r="AD66" s="874" t="s">
        <v>760</v>
      </c>
      <c r="AE66" s="874"/>
      <c r="AF66" s="874"/>
      <c r="AG66" s="874" t="s">
        <v>760</v>
      </c>
      <c r="AH66" s="889"/>
      <c r="AI66" s="864"/>
      <c r="AJ66" s="874"/>
      <c r="AK66" s="874" t="s">
        <v>760</v>
      </c>
      <c r="AL66" s="874"/>
      <c r="AM66" s="874"/>
      <c r="AN66" s="874" t="s">
        <v>760</v>
      </c>
      <c r="AO66" s="889"/>
      <c r="AP66" s="864"/>
      <c r="AQ66" s="874"/>
      <c r="AR66" s="874" t="s">
        <v>760</v>
      </c>
      <c r="AS66" s="874"/>
      <c r="AT66" s="874"/>
      <c r="AU66" s="874" t="s">
        <v>760</v>
      </c>
      <c r="AV66" s="889"/>
      <c r="AW66" s="864"/>
      <c r="AX66" s="874"/>
      <c r="AY66" s="874"/>
      <c r="AZ66" s="936"/>
      <c r="BA66" s="950"/>
      <c r="BB66" s="965"/>
      <c r="BC66" s="950"/>
      <c r="BD66" s="981"/>
      <c r="BE66" s="985"/>
      <c r="BF66" s="985"/>
      <c r="BG66" s="985"/>
      <c r="BH66" s="991"/>
    </row>
    <row r="67" spans="2:60" ht="20.25" customHeight="1">
      <c r="B67" s="722">
        <f>B64+1</f>
        <v>16</v>
      </c>
      <c r="C67" s="739"/>
      <c r="D67" s="753"/>
      <c r="E67" s="761"/>
      <c r="F67" s="761" t="str">
        <f>C66</f>
        <v>介護従業者</v>
      </c>
      <c r="G67" s="769"/>
      <c r="H67" s="780"/>
      <c r="I67" s="789"/>
      <c r="J67" s="795"/>
      <c r="K67" s="795"/>
      <c r="L67" s="769"/>
      <c r="M67" s="801"/>
      <c r="N67" s="806"/>
      <c r="O67" s="811"/>
      <c r="P67" s="817" t="s">
        <v>716</v>
      </c>
      <c r="Q67" s="823"/>
      <c r="R67" s="823"/>
      <c r="S67" s="831"/>
      <c r="T67" s="844"/>
      <c r="U67" s="862" t="str">
        <f>IF(U66="","",VLOOKUP(U66,'【記載例】シフト記号表　参考様式10'!$D$6:$X$47,21,FALSE))</f>
        <v/>
      </c>
      <c r="V67" s="872" t="str">
        <f>IF(V66="","",VLOOKUP(V66,'【記載例】シフト記号表　参考様式10'!$D$6:$X$47,21,FALSE))</f>
        <v/>
      </c>
      <c r="W67" s="872">
        <f>IF(W66="","",VLOOKUP(W66,'【記載例】シフト記号表　参考様式10'!$D$6:$X$47,21,FALSE))</f>
        <v>6</v>
      </c>
      <c r="X67" s="872" t="str">
        <f>IF(X66="","",VLOOKUP(X66,'【記載例】シフト記号表　参考様式10'!$D$6:$X$47,21,FALSE))</f>
        <v/>
      </c>
      <c r="Y67" s="872" t="str">
        <f>IF(Y66="","",VLOOKUP(Y66,'【記載例】シフト記号表　参考様式10'!$D$6:$X$47,21,FALSE))</f>
        <v/>
      </c>
      <c r="Z67" s="872">
        <f>IF(Z66="","",VLOOKUP(Z66,'【記載例】シフト記号表　参考様式10'!$D$6:$X$47,21,FALSE))</f>
        <v>6</v>
      </c>
      <c r="AA67" s="887" t="str">
        <f>IF(AA66="","",VLOOKUP(AA66,'【記載例】シフト記号表　参考様式10'!$D$6:$X$47,21,FALSE))</f>
        <v/>
      </c>
      <c r="AB67" s="862" t="str">
        <f>IF(AB66="","",VLOOKUP(AB66,'【記載例】シフト記号表　参考様式10'!$D$6:$X$47,21,FALSE))</f>
        <v/>
      </c>
      <c r="AC67" s="872" t="str">
        <f>IF(AC66="","",VLOOKUP(AC66,'【記載例】シフト記号表　参考様式10'!$D$6:$X$47,21,FALSE))</f>
        <v/>
      </c>
      <c r="AD67" s="872">
        <f>IF(AD66="","",VLOOKUP(AD66,'【記載例】シフト記号表　参考様式10'!$D$6:$X$47,21,FALSE))</f>
        <v>6</v>
      </c>
      <c r="AE67" s="872" t="str">
        <f>IF(AE66="","",VLOOKUP(AE66,'【記載例】シフト記号表　参考様式10'!$D$6:$X$47,21,FALSE))</f>
        <v/>
      </c>
      <c r="AF67" s="872" t="str">
        <f>IF(AF66="","",VLOOKUP(AF66,'【記載例】シフト記号表　参考様式10'!$D$6:$X$47,21,FALSE))</f>
        <v/>
      </c>
      <c r="AG67" s="872">
        <f>IF(AG66="","",VLOOKUP(AG66,'【記載例】シフト記号表　参考様式10'!$D$6:$X$47,21,FALSE))</f>
        <v>6</v>
      </c>
      <c r="AH67" s="887" t="str">
        <f>IF(AH66="","",VLOOKUP(AH66,'【記載例】シフト記号表　参考様式10'!$D$6:$X$47,21,FALSE))</f>
        <v/>
      </c>
      <c r="AI67" s="862" t="str">
        <f>IF(AI66="","",VLOOKUP(AI66,'【記載例】シフト記号表　参考様式10'!$D$6:$X$47,21,FALSE))</f>
        <v/>
      </c>
      <c r="AJ67" s="872" t="str">
        <f>IF(AJ66="","",VLOOKUP(AJ66,'【記載例】シフト記号表　参考様式10'!$D$6:$X$47,21,FALSE))</f>
        <v/>
      </c>
      <c r="AK67" s="872">
        <f>IF(AK66="","",VLOOKUP(AK66,'【記載例】シフト記号表　参考様式10'!$D$6:$X$47,21,FALSE))</f>
        <v>6</v>
      </c>
      <c r="AL67" s="872" t="str">
        <f>IF(AL66="","",VLOOKUP(AL66,'【記載例】シフト記号表　参考様式10'!$D$6:$X$47,21,FALSE))</f>
        <v/>
      </c>
      <c r="AM67" s="872" t="str">
        <f>IF(AM66="","",VLOOKUP(AM66,'【記載例】シフト記号表　参考様式10'!$D$6:$X$47,21,FALSE))</f>
        <v/>
      </c>
      <c r="AN67" s="872">
        <f>IF(AN66="","",VLOOKUP(AN66,'【記載例】シフト記号表　参考様式10'!$D$6:$X$47,21,FALSE))</f>
        <v>6</v>
      </c>
      <c r="AO67" s="887" t="str">
        <f>IF(AO66="","",VLOOKUP(AO66,'【記載例】シフト記号表　参考様式10'!$D$6:$X$47,21,FALSE))</f>
        <v/>
      </c>
      <c r="AP67" s="862" t="str">
        <f>IF(AP66="","",VLOOKUP(AP66,'【記載例】シフト記号表　参考様式10'!$D$6:$X$47,21,FALSE))</f>
        <v/>
      </c>
      <c r="AQ67" s="872" t="str">
        <f>IF(AQ66="","",VLOOKUP(AQ66,'【記載例】シフト記号表　参考様式10'!$D$6:$X$47,21,FALSE))</f>
        <v/>
      </c>
      <c r="AR67" s="872">
        <f>IF(AR66="","",VLOOKUP(AR66,'【記載例】シフト記号表　参考様式10'!$D$6:$X$47,21,FALSE))</f>
        <v>6</v>
      </c>
      <c r="AS67" s="872" t="str">
        <f>IF(AS66="","",VLOOKUP(AS66,'【記載例】シフト記号表　参考様式10'!$D$6:$X$47,21,FALSE))</f>
        <v/>
      </c>
      <c r="AT67" s="872" t="str">
        <f>IF(AT66="","",VLOOKUP(AT66,'【記載例】シフト記号表　参考様式10'!$D$6:$X$47,21,FALSE))</f>
        <v/>
      </c>
      <c r="AU67" s="872">
        <f>IF(AU66="","",VLOOKUP(AU66,'【記載例】シフト記号表　参考様式10'!$D$6:$X$47,21,FALSE))</f>
        <v>6</v>
      </c>
      <c r="AV67" s="887" t="str">
        <f>IF(AV66="","",VLOOKUP(AV66,'【記載例】シフト記号表　参考様式10'!$D$6:$X$47,21,FALSE))</f>
        <v/>
      </c>
      <c r="AW67" s="862" t="str">
        <f>IF(AW66="","",VLOOKUP(AW66,'【記載例】シフト記号表　参考様式10'!$D$6:$X$47,21,FALSE))</f>
        <v/>
      </c>
      <c r="AX67" s="872" t="str">
        <f>IF(AX66="","",VLOOKUP(AX66,'【記載例】シフト記号表　参考様式10'!$D$6:$X$47,21,FALSE))</f>
        <v/>
      </c>
      <c r="AY67" s="872" t="str">
        <f>IF(AY66="","",VLOOKUP(AY66,'【記載例】シフト記号表　参考様式10'!$D$6:$X$47,21,FALSE))</f>
        <v/>
      </c>
      <c r="AZ67" s="934">
        <f>IF($BC$3="４週",SUM(U67:AV67),IF($BC$3="暦月",SUM(U67:AY67),""))</f>
        <v>48</v>
      </c>
      <c r="BA67" s="948"/>
      <c r="BB67" s="963">
        <f>IF($BC$3="４週",AZ67/4,IF($BC$3="暦月",(AZ67/($BC$8/7)),""))</f>
        <v>12</v>
      </c>
      <c r="BC67" s="948"/>
      <c r="BD67" s="979"/>
      <c r="BE67" s="983"/>
      <c r="BF67" s="983"/>
      <c r="BG67" s="983"/>
      <c r="BH67" s="989"/>
    </row>
    <row r="68" spans="2:60" ht="20.25" customHeight="1">
      <c r="B68" s="722"/>
      <c r="C68" s="742"/>
      <c r="D68" s="756"/>
      <c r="E68" s="764"/>
      <c r="F68" s="764"/>
      <c r="G68" s="772" t="str">
        <f>C66</f>
        <v>介護従業者</v>
      </c>
      <c r="H68" s="784"/>
      <c r="I68" s="792"/>
      <c r="J68" s="798"/>
      <c r="K68" s="798"/>
      <c r="L68" s="772"/>
      <c r="M68" s="804"/>
      <c r="N68" s="809"/>
      <c r="O68" s="814"/>
      <c r="P68" s="821" t="s">
        <v>40</v>
      </c>
      <c r="Q68" s="827"/>
      <c r="R68" s="827"/>
      <c r="S68" s="838"/>
      <c r="T68" s="852"/>
      <c r="U68" s="863" t="str">
        <f>IF(U66="","",VLOOKUP(U66,'【記載例】シフト記号表　参考様式10'!$D$6:$Z$47,23,FALSE))</f>
        <v/>
      </c>
      <c r="V68" s="873" t="str">
        <f>IF(V66="","",VLOOKUP(V66,'【記載例】シフト記号表　参考様式10'!$D$6:$Z$47,23,FALSE))</f>
        <v/>
      </c>
      <c r="W68" s="873" t="str">
        <f>IF(W66="","",VLOOKUP(W66,'【記載例】シフト記号表　参考様式10'!$D$6:$Z$47,23,FALSE))</f>
        <v>-</v>
      </c>
      <c r="X68" s="873" t="str">
        <f>IF(X66="","",VLOOKUP(X66,'【記載例】シフト記号表　参考様式10'!$D$6:$Z$47,23,FALSE))</f>
        <v/>
      </c>
      <c r="Y68" s="873" t="str">
        <f>IF(Y66="","",VLOOKUP(Y66,'【記載例】シフト記号表　参考様式10'!$D$6:$Z$47,23,FALSE))</f>
        <v/>
      </c>
      <c r="Z68" s="873" t="str">
        <f>IF(Z66="","",VLOOKUP(Z66,'【記載例】シフト記号表　参考様式10'!$D$6:$Z$47,23,FALSE))</f>
        <v>-</v>
      </c>
      <c r="AA68" s="888" t="str">
        <f>IF(AA66="","",VLOOKUP(AA66,'【記載例】シフト記号表　参考様式10'!$D$6:$Z$47,23,FALSE))</f>
        <v/>
      </c>
      <c r="AB68" s="863" t="str">
        <f>IF(AB66="","",VLOOKUP(AB66,'【記載例】シフト記号表　参考様式10'!$D$6:$Z$47,23,FALSE))</f>
        <v/>
      </c>
      <c r="AC68" s="873" t="str">
        <f>IF(AC66="","",VLOOKUP(AC66,'【記載例】シフト記号表　参考様式10'!$D$6:$Z$47,23,FALSE))</f>
        <v/>
      </c>
      <c r="AD68" s="873" t="str">
        <f>IF(AD66="","",VLOOKUP(AD66,'【記載例】シフト記号表　参考様式10'!$D$6:$Z$47,23,FALSE))</f>
        <v>-</v>
      </c>
      <c r="AE68" s="873" t="str">
        <f>IF(AE66="","",VLOOKUP(AE66,'【記載例】シフト記号表　参考様式10'!$D$6:$Z$47,23,FALSE))</f>
        <v/>
      </c>
      <c r="AF68" s="873" t="str">
        <f>IF(AF66="","",VLOOKUP(AF66,'【記載例】シフト記号表　参考様式10'!$D$6:$Z$47,23,FALSE))</f>
        <v/>
      </c>
      <c r="AG68" s="873" t="str">
        <f>IF(AG66="","",VLOOKUP(AG66,'【記載例】シフト記号表　参考様式10'!$D$6:$Z$47,23,FALSE))</f>
        <v>-</v>
      </c>
      <c r="AH68" s="888" t="str">
        <f>IF(AH66="","",VLOOKUP(AH66,'【記載例】シフト記号表　参考様式10'!$D$6:$Z$47,23,FALSE))</f>
        <v/>
      </c>
      <c r="AI68" s="863" t="str">
        <f>IF(AI66="","",VLOOKUP(AI66,'【記載例】シフト記号表　参考様式10'!$D$6:$Z$47,23,FALSE))</f>
        <v/>
      </c>
      <c r="AJ68" s="873" t="str">
        <f>IF(AJ66="","",VLOOKUP(AJ66,'【記載例】シフト記号表　参考様式10'!$D$6:$Z$47,23,FALSE))</f>
        <v/>
      </c>
      <c r="AK68" s="873" t="str">
        <f>IF(AK66="","",VLOOKUP(AK66,'【記載例】シフト記号表　参考様式10'!$D$6:$Z$47,23,FALSE))</f>
        <v>-</v>
      </c>
      <c r="AL68" s="873" t="str">
        <f>IF(AL66="","",VLOOKUP(AL66,'【記載例】シフト記号表　参考様式10'!$D$6:$Z$47,23,FALSE))</f>
        <v/>
      </c>
      <c r="AM68" s="873" t="str">
        <f>IF(AM66="","",VLOOKUP(AM66,'【記載例】シフト記号表　参考様式10'!$D$6:$Z$47,23,FALSE))</f>
        <v/>
      </c>
      <c r="AN68" s="873" t="str">
        <f>IF(AN66="","",VLOOKUP(AN66,'【記載例】シフト記号表　参考様式10'!$D$6:$Z$47,23,FALSE))</f>
        <v>-</v>
      </c>
      <c r="AO68" s="888" t="str">
        <f>IF(AO66="","",VLOOKUP(AO66,'【記載例】シフト記号表　参考様式10'!$D$6:$Z$47,23,FALSE))</f>
        <v/>
      </c>
      <c r="AP68" s="863" t="str">
        <f>IF(AP66="","",VLOOKUP(AP66,'【記載例】シフト記号表　参考様式10'!$D$6:$Z$47,23,FALSE))</f>
        <v/>
      </c>
      <c r="AQ68" s="873" t="str">
        <f>IF(AQ66="","",VLOOKUP(AQ66,'【記載例】シフト記号表　参考様式10'!$D$6:$Z$47,23,FALSE))</f>
        <v/>
      </c>
      <c r="AR68" s="873" t="str">
        <f>IF(AR66="","",VLOOKUP(AR66,'【記載例】シフト記号表　参考様式10'!$D$6:$Z$47,23,FALSE))</f>
        <v>-</v>
      </c>
      <c r="AS68" s="873" t="str">
        <f>IF(AS66="","",VLOOKUP(AS66,'【記載例】シフト記号表　参考様式10'!$D$6:$Z$47,23,FALSE))</f>
        <v/>
      </c>
      <c r="AT68" s="873" t="str">
        <f>IF(AT66="","",VLOOKUP(AT66,'【記載例】シフト記号表　参考様式10'!$D$6:$Z$47,23,FALSE))</f>
        <v/>
      </c>
      <c r="AU68" s="873" t="str">
        <f>IF(AU66="","",VLOOKUP(AU66,'【記載例】シフト記号表　参考様式10'!$D$6:$Z$47,23,FALSE))</f>
        <v>-</v>
      </c>
      <c r="AV68" s="888" t="str">
        <f>IF(AV66="","",VLOOKUP(AV66,'【記載例】シフト記号表　参考様式10'!$D$6:$Z$47,23,FALSE))</f>
        <v/>
      </c>
      <c r="AW68" s="863" t="str">
        <f>IF(AW66="","",VLOOKUP(AW66,'【記載例】シフト記号表　参考様式10'!$D$6:$Z$47,23,FALSE))</f>
        <v/>
      </c>
      <c r="AX68" s="873" t="str">
        <f>IF(AX66="","",VLOOKUP(AX66,'【記載例】シフト記号表　参考様式10'!$D$6:$Z$47,23,FALSE))</f>
        <v/>
      </c>
      <c r="AY68" s="873" t="str">
        <f>IF(AY66="","",VLOOKUP(AY66,'【記載例】シフト記号表　参考様式10'!$D$6:$Z$47,23,FALSE))</f>
        <v/>
      </c>
      <c r="AZ68" s="935">
        <f>IF($BC$3="４週",SUM(U68:AV68),IF($BC$3="暦月",SUM(U68:AY68),""))</f>
        <v>0</v>
      </c>
      <c r="BA68" s="949"/>
      <c r="BB68" s="964">
        <f>IF($BC$3="４週",AZ68/4,IF($BC$3="暦月",(AZ68/($BC$8/7)),""))</f>
        <v>0</v>
      </c>
      <c r="BC68" s="949"/>
      <c r="BD68" s="979"/>
      <c r="BE68" s="983"/>
      <c r="BF68" s="983"/>
      <c r="BG68" s="983"/>
      <c r="BH68" s="989"/>
    </row>
    <row r="69" spans="2:60" ht="20.25" customHeight="1">
      <c r="B69" s="725" t="s">
        <v>653</v>
      </c>
      <c r="C69" s="743"/>
      <c r="D69" s="743"/>
      <c r="E69" s="743"/>
      <c r="F69" s="743"/>
      <c r="G69" s="743"/>
      <c r="H69" s="743"/>
      <c r="I69" s="743"/>
      <c r="J69" s="743"/>
      <c r="K69" s="743"/>
      <c r="L69" s="743"/>
      <c r="M69" s="743"/>
      <c r="N69" s="743"/>
      <c r="O69" s="743"/>
      <c r="P69" s="743"/>
      <c r="Q69" s="743"/>
      <c r="R69" s="743"/>
      <c r="S69" s="743"/>
      <c r="T69" s="853"/>
      <c r="U69" s="865">
        <v>10</v>
      </c>
      <c r="V69" s="875">
        <v>11</v>
      </c>
      <c r="W69" s="875">
        <v>12</v>
      </c>
      <c r="X69" s="875">
        <v>13</v>
      </c>
      <c r="Y69" s="875">
        <v>14</v>
      </c>
      <c r="Z69" s="875">
        <v>15</v>
      </c>
      <c r="AA69" s="890">
        <v>16</v>
      </c>
      <c r="AB69" s="865">
        <v>10</v>
      </c>
      <c r="AC69" s="875">
        <v>11</v>
      </c>
      <c r="AD69" s="875">
        <v>12</v>
      </c>
      <c r="AE69" s="875">
        <v>13</v>
      </c>
      <c r="AF69" s="875">
        <v>14</v>
      </c>
      <c r="AG69" s="875">
        <v>15</v>
      </c>
      <c r="AH69" s="890">
        <v>16</v>
      </c>
      <c r="AI69" s="865">
        <v>10</v>
      </c>
      <c r="AJ69" s="875">
        <v>11</v>
      </c>
      <c r="AK69" s="875">
        <v>12</v>
      </c>
      <c r="AL69" s="875">
        <v>13</v>
      </c>
      <c r="AM69" s="875">
        <v>14</v>
      </c>
      <c r="AN69" s="875">
        <v>15</v>
      </c>
      <c r="AO69" s="890">
        <v>16</v>
      </c>
      <c r="AP69" s="865">
        <v>10</v>
      </c>
      <c r="AQ69" s="875">
        <v>11</v>
      </c>
      <c r="AR69" s="875">
        <v>12</v>
      </c>
      <c r="AS69" s="875">
        <v>13</v>
      </c>
      <c r="AT69" s="875">
        <v>14</v>
      </c>
      <c r="AU69" s="875">
        <v>15</v>
      </c>
      <c r="AV69" s="890">
        <v>16</v>
      </c>
      <c r="AW69" s="900"/>
      <c r="AX69" s="875"/>
      <c r="AY69" s="926"/>
      <c r="AZ69" s="937"/>
      <c r="BA69" s="951"/>
      <c r="BB69" s="966"/>
      <c r="BC69" s="972"/>
      <c r="BD69" s="972"/>
      <c r="BE69" s="972"/>
      <c r="BF69" s="972"/>
      <c r="BG69" s="972"/>
      <c r="BH69" s="992"/>
    </row>
    <row r="70" spans="2:60" ht="20.25" customHeight="1">
      <c r="B70" s="726" t="s">
        <v>279</v>
      </c>
      <c r="C70" s="744"/>
      <c r="D70" s="744"/>
      <c r="E70" s="744"/>
      <c r="F70" s="744"/>
      <c r="G70" s="744"/>
      <c r="H70" s="744"/>
      <c r="I70" s="744"/>
      <c r="J70" s="744"/>
      <c r="K70" s="744"/>
      <c r="L70" s="744"/>
      <c r="M70" s="744"/>
      <c r="N70" s="744"/>
      <c r="O70" s="744"/>
      <c r="P70" s="744"/>
      <c r="Q70" s="744"/>
      <c r="R70" s="744"/>
      <c r="S70" s="744"/>
      <c r="T70" s="854"/>
      <c r="U70" s="866"/>
      <c r="V70" s="876"/>
      <c r="W70" s="876"/>
      <c r="X70" s="876"/>
      <c r="Y70" s="876"/>
      <c r="Z70" s="876"/>
      <c r="AA70" s="891"/>
      <c r="AB70" s="901"/>
      <c r="AC70" s="876"/>
      <c r="AD70" s="876"/>
      <c r="AE70" s="876"/>
      <c r="AF70" s="876"/>
      <c r="AG70" s="876"/>
      <c r="AH70" s="891"/>
      <c r="AI70" s="901"/>
      <c r="AJ70" s="876"/>
      <c r="AK70" s="876"/>
      <c r="AL70" s="876"/>
      <c r="AM70" s="876"/>
      <c r="AN70" s="876"/>
      <c r="AO70" s="891"/>
      <c r="AP70" s="901"/>
      <c r="AQ70" s="876"/>
      <c r="AR70" s="876"/>
      <c r="AS70" s="876"/>
      <c r="AT70" s="876"/>
      <c r="AU70" s="876"/>
      <c r="AV70" s="891"/>
      <c r="AW70" s="901"/>
      <c r="AX70" s="876"/>
      <c r="AY70" s="927"/>
      <c r="AZ70" s="938"/>
      <c r="BA70" s="952"/>
      <c r="BB70" s="967"/>
      <c r="BC70" s="973"/>
      <c r="BD70" s="973"/>
      <c r="BE70" s="973"/>
      <c r="BF70" s="973"/>
      <c r="BG70" s="973"/>
      <c r="BH70" s="993"/>
    </row>
    <row r="71" spans="2:60" ht="20.25" customHeight="1">
      <c r="B71" s="726" t="s">
        <v>703</v>
      </c>
      <c r="C71" s="744"/>
      <c r="D71" s="744"/>
      <c r="E71" s="744"/>
      <c r="F71" s="744"/>
      <c r="G71" s="744"/>
      <c r="H71" s="744"/>
      <c r="I71" s="744"/>
      <c r="J71" s="744"/>
      <c r="K71" s="744"/>
      <c r="L71" s="744"/>
      <c r="M71" s="744"/>
      <c r="N71" s="744"/>
      <c r="O71" s="744"/>
      <c r="P71" s="744"/>
      <c r="Q71" s="744"/>
      <c r="R71" s="744"/>
      <c r="S71" s="744"/>
      <c r="T71" s="854"/>
      <c r="U71" s="866">
        <v>9</v>
      </c>
      <c r="V71" s="876">
        <v>9</v>
      </c>
      <c r="W71" s="876">
        <v>9</v>
      </c>
      <c r="X71" s="876">
        <v>9</v>
      </c>
      <c r="Y71" s="876">
        <v>9</v>
      </c>
      <c r="Z71" s="876">
        <v>9</v>
      </c>
      <c r="AA71" s="892">
        <v>9</v>
      </c>
      <c r="AB71" s="902">
        <v>9</v>
      </c>
      <c r="AC71" s="876">
        <v>9</v>
      </c>
      <c r="AD71" s="876">
        <v>9</v>
      </c>
      <c r="AE71" s="876">
        <v>9</v>
      </c>
      <c r="AF71" s="876">
        <v>9</v>
      </c>
      <c r="AG71" s="876">
        <v>9</v>
      </c>
      <c r="AH71" s="892">
        <v>9</v>
      </c>
      <c r="AI71" s="902">
        <v>9</v>
      </c>
      <c r="AJ71" s="876">
        <v>9</v>
      </c>
      <c r="AK71" s="876">
        <v>9</v>
      </c>
      <c r="AL71" s="876">
        <v>9</v>
      </c>
      <c r="AM71" s="876">
        <v>9</v>
      </c>
      <c r="AN71" s="876">
        <v>9</v>
      </c>
      <c r="AO71" s="892">
        <v>9</v>
      </c>
      <c r="AP71" s="902">
        <v>9</v>
      </c>
      <c r="AQ71" s="876">
        <v>9</v>
      </c>
      <c r="AR71" s="876">
        <v>9</v>
      </c>
      <c r="AS71" s="876">
        <v>9</v>
      </c>
      <c r="AT71" s="876">
        <v>9</v>
      </c>
      <c r="AU71" s="876">
        <v>9</v>
      </c>
      <c r="AV71" s="892">
        <v>9</v>
      </c>
      <c r="AW71" s="902"/>
      <c r="AX71" s="876"/>
      <c r="AY71" s="927"/>
      <c r="AZ71" s="939"/>
      <c r="BA71" s="953"/>
      <c r="BB71" s="967"/>
      <c r="BC71" s="973"/>
      <c r="BD71" s="973"/>
      <c r="BE71" s="973"/>
      <c r="BF71" s="973"/>
      <c r="BG71" s="973"/>
      <c r="BH71" s="993"/>
    </row>
    <row r="72" spans="2:60" ht="20.25" customHeight="1">
      <c r="B72" s="726" t="s">
        <v>661</v>
      </c>
      <c r="C72" s="744"/>
      <c r="D72" s="744"/>
      <c r="E72" s="744"/>
      <c r="F72" s="744"/>
      <c r="G72" s="744"/>
      <c r="H72" s="744"/>
      <c r="I72" s="744"/>
      <c r="J72" s="744"/>
      <c r="K72" s="744"/>
      <c r="L72" s="744"/>
      <c r="M72" s="744"/>
      <c r="N72" s="744"/>
      <c r="O72" s="744"/>
      <c r="P72" s="744"/>
      <c r="Q72" s="744"/>
      <c r="R72" s="744"/>
      <c r="S72" s="744"/>
      <c r="T72" s="854"/>
      <c r="U72" s="867">
        <f t="shared" ref="U72:AY72" si="1">IF(SUMIF($F$21:$F$68,"介護従業者",U21:U68)=0,"",SUMIF($F$21:$F$68,"介護従業者",U21:U68))</f>
        <v>42.5</v>
      </c>
      <c r="V72" s="877">
        <f t="shared" si="1"/>
        <v>44.499999999999993</v>
      </c>
      <c r="W72" s="877">
        <f t="shared" si="1"/>
        <v>42.5</v>
      </c>
      <c r="X72" s="877">
        <f t="shared" si="1"/>
        <v>43.999999999999993</v>
      </c>
      <c r="Y72" s="877">
        <f t="shared" si="1"/>
        <v>44</v>
      </c>
      <c r="Z72" s="877">
        <f t="shared" si="1"/>
        <v>42</v>
      </c>
      <c r="AA72" s="893">
        <f t="shared" si="1"/>
        <v>40</v>
      </c>
      <c r="AB72" s="867">
        <f t="shared" si="1"/>
        <v>42.5</v>
      </c>
      <c r="AC72" s="877">
        <f t="shared" si="1"/>
        <v>44.5</v>
      </c>
      <c r="AD72" s="877">
        <f t="shared" si="1"/>
        <v>42.5</v>
      </c>
      <c r="AE72" s="877">
        <f t="shared" si="1"/>
        <v>44</v>
      </c>
      <c r="AF72" s="877">
        <f t="shared" si="1"/>
        <v>44</v>
      </c>
      <c r="AG72" s="877">
        <f t="shared" si="1"/>
        <v>42</v>
      </c>
      <c r="AH72" s="893">
        <f t="shared" si="1"/>
        <v>40</v>
      </c>
      <c r="AI72" s="867">
        <f t="shared" si="1"/>
        <v>42.5</v>
      </c>
      <c r="AJ72" s="877">
        <f t="shared" si="1"/>
        <v>44.5</v>
      </c>
      <c r="AK72" s="877">
        <f t="shared" si="1"/>
        <v>42.5</v>
      </c>
      <c r="AL72" s="877">
        <f t="shared" si="1"/>
        <v>44</v>
      </c>
      <c r="AM72" s="877">
        <f t="shared" si="1"/>
        <v>44</v>
      </c>
      <c r="AN72" s="877">
        <f t="shared" si="1"/>
        <v>42</v>
      </c>
      <c r="AO72" s="893">
        <f t="shared" si="1"/>
        <v>40</v>
      </c>
      <c r="AP72" s="867">
        <f t="shared" si="1"/>
        <v>42.5</v>
      </c>
      <c r="AQ72" s="877">
        <f t="shared" si="1"/>
        <v>44.5</v>
      </c>
      <c r="AR72" s="877">
        <f t="shared" si="1"/>
        <v>42.5</v>
      </c>
      <c r="AS72" s="877">
        <f t="shared" si="1"/>
        <v>44</v>
      </c>
      <c r="AT72" s="877">
        <f t="shared" si="1"/>
        <v>44</v>
      </c>
      <c r="AU72" s="877">
        <f t="shared" si="1"/>
        <v>42</v>
      </c>
      <c r="AV72" s="893">
        <f t="shared" si="1"/>
        <v>39.999999999999993</v>
      </c>
      <c r="AW72" s="867" t="str">
        <f t="shared" si="1"/>
        <v/>
      </c>
      <c r="AX72" s="877" t="str">
        <f t="shared" si="1"/>
        <v/>
      </c>
      <c r="AY72" s="877" t="str">
        <f t="shared" si="1"/>
        <v/>
      </c>
      <c r="AZ72" s="940">
        <f>IF($BC$3="４週",SUM(U72:AV72),IF($BC$3="暦月",SUM(U72:AY72),""))</f>
        <v>1198</v>
      </c>
      <c r="BA72" s="954"/>
      <c r="BB72" s="967"/>
      <c r="BC72" s="973"/>
      <c r="BD72" s="973"/>
      <c r="BE72" s="973"/>
      <c r="BF72" s="973"/>
      <c r="BG72" s="973"/>
      <c r="BH72" s="993"/>
    </row>
    <row r="73" spans="2:60" ht="20.25" customHeight="1">
      <c r="B73" s="1021" t="s">
        <v>628</v>
      </c>
      <c r="C73" s="745"/>
      <c r="D73" s="745"/>
      <c r="E73" s="745"/>
      <c r="F73" s="745"/>
      <c r="G73" s="745"/>
      <c r="H73" s="745"/>
      <c r="I73" s="745"/>
      <c r="J73" s="745"/>
      <c r="K73" s="745"/>
      <c r="L73" s="745"/>
      <c r="M73" s="745"/>
      <c r="N73" s="745"/>
      <c r="O73" s="745"/>
      <c r="P73" s="745"/>
      <c r="Q73" s="745"/>
      <c r="R73" s="745"/>
      <c r="S73" s="745"/>
      <c r="T73" s="855"/>
      <c r="U73" s="868">
        <f t="shared" ref="U73:AY73" si="2">IF(SUMIF($G$21:$G$68,"介護従業者",U21:U68)=0,"",SUMIF($G$21:$G$68,"介護従業者",U21:U68))</f>
        <v>10</v>
      </c>
      <c r="V73" s="878">
        <f t="shared" si="2"/>
        <v>10</v>
      </c>
      <c r="W73" s="878">
        <f t="shared" si="2"/>
        <v>10</v>
      </c>
      <c r="X73" s="878">
        <f t="shared" si="2"/>
        <v>10</v>
      </c>
      <c r="Y73" s="878">
        <f t="shared" si="2"/>
        <v>10</v>
      </c>
      <c r="Z73" s="878">
        <f t="shared" si="2"/>
        <v>10</v>
      </c>
      <c r="AA73" s="894">
        <f t="shared" si="2"/>
        <v>10</v>
      </c>
      <c r="AB73" s="903">
        <f t="shared" si="2"/>
        <v>10</v>
      </c>
      <c r="AC73" s="878">
        <f t="shared" si="2"/>
        <v>10</v>
      </c>
      <c r="AD73" s="878">
        <f t="shared" si="2"/>
        <v>10</v>
      </c>
      <c r="AE73" s="878">
        <f t="shared" si="2"/>
        <v>10</v>
      </c>
      <c r="AF73" s="878">
        <f t="shared" si="2"/>
        <v>10</v>
      </c>
      <c r="AG73" s="878">
        <f t="shared" si="2"/>
        <v>10</v>
      </c>
      <c r="AH73" s="894">
        <f t="shared" si="2"/>
        <v>10</v>
      </c>
      <c r="AI73" s="903">
        <f t="shared" si="2"/>
        <v>10</v>
      </c>
      <c r="AJ73" s="878">
        <f t="shared" si="2"/>
        <v>10</v>
      </c>
      <c r="AK73" s="878">
        <f t="shared" si="2"/>
        <v>10</v>
      </c>
      <c r="AL73" s="878">
        <f t="shared" si="2"/>
        <v>10</v>
      </c>
      <c r="AM73" s="878">
        <f t="shared" si="2"/>
        <v>10</v>
      </c>
      <c r="AN73" s="878">
        <f t="shared" si="2"/>
        <v>10</v>
      </c>
      <c r="AO73" s="894">
        <f t="shared" si="2"/>
        <v>10</v>
      </c>
      <c r="AP73" s="903">
        <f t="shared" si="2"/>
        <v>10</v>
      </c>
      <c r="AQ73" s="878">
        <f t="shared" si="2"/>
        <v>10</v>
      </c>
      <c r="AR73" s="878">
        <f t="shared" si="2"/>
        <v>10</v>
      </c>
      <c r="AS73" s="878">
        <f t="shared" si="2"/>
        <v>10</v>
      </c>
      <c r="AT73" s="878">
        <f t="shared" si="2"/>
        <v>10</v>
      </c>
      <c r="AU73" s="878">
        <f t="shared" si="2"/>
        <v>10</v>
      </c>
      <c r="AV73" s="894">
        <f t="shared" si="2"/>
        <v>10</v>
      </c>
      <c r="AW73" s="903" t="str">
        <f t="shared" si="2"/>
        <v/>
      </c>
      <c r="AX73" s="878" t="str">
        <f t="shared" si="2"/>
        <v/>
      </c>
      <c r="AY73" s="928" t="str">
        <f t="shared" si="2"/>
        <v/>
      </c>
      <c r="AZ73" s="941">
        <f>IF($BC$3="４週",SUM(U73:AV73),IF($BC$3="暦月",SUM(U73:AY73),""))</f>
        <v>280</v>
      </c>
      <c r="BA73" s="955"/>
      <c r="BB73" s="968"/>
      <c r="BC73" s="974"/>
      <c r="BD73" s="974"/>
      <c r="BE73" s="974"/>
      <c r="BF73" s="974"/>
      <c r="BG73" s="974"/>
      <c r="BH73" s="994"/>
    </row>
    <row r="74" spans="2:60" s="714" customFormat="1" ht="20.25" customHeight="1">
      <c r="C74" s="746"/>
      <c r="D74" s="746"/>
      <c r="E74" s="746"/>
      <c r="F74" s="746"/>
      <c r="G74" s="746"/>
      <c r="BH74" s="224"/>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3:57">
      <c r="C128" s="747"/>
      <c r="D128" s="747"/>
      <c r="E128" s="747"/>
      <c r="F128" s="747"/>
      <c r="G128" s="747"/>
      <c r="H128" s="747"/>
      <c r="I128" s="793"/>
      <c r="J128" s="793"/>
      <c r="K128" s="793"/>
      <c r="L128" s="793"/>
      <c r="M128" s="793"/>
      <c r="N128" s="793"/>
      <c r="O128" s="793"/>
      <c r="P128" s="793"/>
      <c r="Q128" s="793"/>
      <c r="R128" s="793"/>
      <c r="S128" s="793"/>
      <c r="T128" s="793"/>
      <c r="U128" s="793"/>
      <c r="V128" s="793"/>
      <c r="W128" s="793"/>
      <c r="X128" s="793"/>
      <c r="Y128" s="793"/>
      <c r="Z128" s="793"/>
      <c r="AA128" s="793"/>
      <c r="AB128" s="793"/>
      <c r="AC128" s="793"/>
      <c r="AD128" s="793"/>
      <c r="AE128" s="793"/>
      <c r="AF128" s="793"/>
      <c r="AG128" s="793"/>
      <c r="AH128" s="793"/>
      <c r="AI128" s="793"/>
      <c r="AJ128" s="793"/>
      <c r="AK128" s="793"/>
      <c r="AL128" s="793"/>
      <c r="AM128" s="793"/>
      <c r="AN128" s="793"/>
      <c r="AO128" s="793"/>
      <c r="AP128" s="793"/>
      <c r="AQ128" s="793"/>
      <c r="AR128" s="793"/>
      <c r="AS128" s="793"/>
      <c r="AT128" s="793"/>
      <c r="AU128" s="793"/>
      <c r="AV128" s="793"/>
      <c r="AW128" s="793"/>
      <c r="AX128" s="793"/>
      <c r="AY128" s="793"/>
      <c r="AZ128" s="793"/>
      <c r="BA128" s="793"/>
      <c r="BB128" s="793"/>
      <c r="BC128" s="793"/>
      <c r="BD128" s="793"/>
      <c r="BE128" s="793"/>
    </row>
    <row r="129" spans="3:57">
      <c r="C129" s="747"/>
      <c r="D129" s="747"/>
      <c r="E129" s="747"/>
      <c r="F129" s="747"/>
      <c r="G129" s="747"/>
      <c r="H129" s="747"/>
      <c r="I129" s="793"/>
      <c r="J129" s="793"/>
      <c r="K129" s="793"/>
      <c r="L129" s="793"/>
      <c r="M129" s="793"/>
      <c r="N129" s="793"/>
      <c r="O129" s="793"/>
      <c r="P129" s="793"/>
      <c r="Q129" s="793"/>
      <c r="R129" s="793"/>
      <c r="S129" s="793"/>
      <c r="T129" s="793"/>
      <c r="U129" s="793"/>
      <c r="V129" s="793"/>
      <c r="W129" s="793"/>
      <c r="X129" s="793"/>
      <c r="Y129" s="793"/>
      <c r="Z129" s="793"/>
      <c r="AA129" s="793"/>
      <c r="AB129" s="793"/>
      <c r="AC129" s="793"/>
      <c r="AD129" s="793"/>
      <c r="AE129" s="793"/>
      <c r="AF129" s="793"/>
      <c r="AG129" s="793"/>
      <c r="AH129" s="793"/>
      <c r="AI129" s="793"/>
      <c r="AJ129" s="793"/>
      <c r="AK129" s="793"/>
      <c r="AL129" s="793"/>
      <c r="AM129" s="793"/>
      <c r="AN129" s="793"/>
      <c r="AO129" s="793"/>
      <c r="AP129" s="793"/>
      <c r="AQ129" s="793"/>
      <c r="AR129" s="793"/>
      <c r="AS129" s="793"/>
      <c r="AT129" s="793"/>
      <c r="AU129" s="793"/>
      <c r="AV129" s="793"/>
      <c r="AW129" s="793"/>
      <c r="AX129" s="793"/>
      <c r="AY129" s="793"/>
      <c r="AZ129" s="793"/>
      <c r="BA129" s="793"/>
      <c r="BB129" s="793"/>
      <c r="BC129" s="793"/>
      <c r="BD129" s="793"/>
      <c r="BE129" s="793"/>
    </row>
    <row r="130" spans="3:57">
      <c r="C130" s="748"/>
      <c r="D130" s="748"/>
      <c r="E130" s="748"/>
      <c r="F130" s="748"/>
      <c r="G130" s="748"/>
      <c r="H130" s="748"/>
      <c r="I130" s="747"/>
      <c r="J130" s="747"/>
    </row>
    <row r="131" spans="3:57">
      <c r="C131" s="748"/>
      <c r="D131" s="748"/>
      <c r="E131" s="748"/>
      <c r="F131" s="748"/>
      <c r="G131" s="748"/>
      <c r="H131" s="748"/>
      <c r="I131" s="747"/>
      <c r="J131" s="747"/>
    </row>
    <row r="132" spans="3:57">
      <c r="C132" s="747"/>
      <c r="D132" s="747"/>
      <c r="E132" s="747"/>
      <c r="F132" s="747"/>
      <c r="G132" s="747"/>
      <c r="H132" s="747"/>
    </row>
    <row r="133" spans="3:57">
      <c r="C133" s="747"/>
      <c r="D133" s="747"/>
      <c r="E133" s="747"/>
      <c r="F133" s="747"/>
      <c r="G133" s="747"/>
      <c r="H133" s="747"/>
    </row>
    <row r="134" spans="3:57">
      <c r="C134" s="747"/>
      <c r="D134" s="747"/>
      <c r="E134" s="747"/>
      <c r="F134" s="747"/>
      <c r="G134" s="747"/>
      <c r="H134" s="747"/>
    </row>
    <row r="135" spans="3:57">
      <c r="C135" s="747"/>
      <c r="D135" s="747"/>
      <c r="E135" s="747"/>
      <c r="F135" s="747"/>
      <c r="G135" s="747"/>
      <c r="H135" s="747"/>
    </row>
  </sheetData>
  <mergeCells count="218">
    <mergeCell ref="AR1:BG1"/>
    <mergeCell ref="AA2:AB2"/>
    <mergeCell ref="AD2:AE2"/>
    <mergeCell ref="AH2:AI2"/>
    <mergeCell ref="AR2:BG2"/>
    <mergeCell ref="BC3:BF3"/>
    <mergeCell ref="BC4:BF4"/>
    <mergeCell ref="AY6:AZ6"/>
    <mergeCell ref="BA6:BB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39"/>
  <conditionalFormatting sqref="U68:AY68 U65:AY65 U62:AY62 U59:AY59 U56:AY56 U53:AY53 U50:AY50 U47:AY47 U44:AY44 U41:AY41 U38:AY38 U35:AY35 U32:AY32 U29:AY29 U26:AY26 U23:AY23">
    <cfRule type="expression" dxfId="96" priority="193">
      <formula>OR(U$69=$B22,U$70=$B22)</formula>
    </cfRule>
  </conditionalFormatting>
  <conditionalFormatting sqref="U22:AA23 U69:BA73">
    <cfRule type="expression" dxfId="95" priority="177">
      <formula>INDIRECT(ADDRESS(ROW(),COLUMN()))=TRUNC(INDIRECT(ADDRESS(ROW(),COLUMN())))</formula>
    </cfRule>
  </conditionalFormatting>
  <conditionalFormatting sqref="AB22:AH23">
    <cfRule type="expression" dxfId="94" priority="175">
      <formula>INDIRECT(ADDRESS(ROW(),COLUMN()))=TRUNC(INDIRECT(ADDRESS(ROW(),COLUMN())))</formula>
    </cfRule>
  </conditionalFormatting>
  <conditionalFormatting sqref="AI22:AO23">
    <cfRule type="expression" dxfId="93" priority="173">
      <formula>INDIRECT(ADDRESS(ROW(),COLUMN()))=TRUNC(INDIRECT(ADDRESS(ROW(),COLUMN())))</formula>
    </cfRule>
  </conditionalFormatting>
  <conditionalFormatting sqref="AP22:AV23">
    <cfRule type="expression" dxfId="92" priority="171">
      <formula>INDIRECT(ADDRESS(ROW(),COLUMN()))=TRUNC(INDIRECT(ADDRESS(ROW(),COLUMN())))</formula>
    </cfRule>
  </conditionalFormatting>
  <conditionalFormatting sqref="AW22:AY23">
    <cfRule type="expression" dxfId="91" priority="169">
      <formula>INDIRECT(ADDRESS(ROW(),COLUMN()))=TRUNC(INDIRECT(ADDRESS(ROW(),COLUMN())))</formula>
    </cfRule>
  </conditionalFormatting>
  <conditionalFormatting sqref="AZ22:BC23">
    <cfRule type="expression" dxfId="90" priority="168">
      <formula>INDIRECT(ADDRESS(ROW(),COLUMN()))=TRUNC(INDIRECT(ADDRESS(ROW(),COLUMN())))</formula>
    </cfRule>
  </conditionalFormatting>
  <conditionalFormatting sqref="U25:AA26">
    <cfRule type="expression" dxfId="89" priority="166">
      <formula>INDIRECT(ADDRESS(ROW(),COLUMN()))=TRUNC(INDIRECT(ADDRESS(ROW(),COLUMN())))</formula>
    </cfRule>
  </conditionalFormatting>
  <conditionalFormatting sqref="AB25:AH26">
    <cfRule type="expression" dxfId="88" priority="164">
      <formula>INDIRECT(ADDRESS(ROW(),COLUMN()))=TRUNC(INDIRECT(ADDRESS(ROW(),COLUMN())))</formula>
    </cfRule>
  </conditionalFormatting>
  <conditionalFormatting sqref="AI25:AO26">
    <cfRule type="expression" dxfId="87" priority="162">
      <formula>INDIRECT(ADDRESS(ROW(),COLUMN()))=TRUNC(INDIRECT(ADDRESS(ROW(),COLUMN())))</formula>
    </cfRule>
  </conditionalFormatting>
  <conditionalFormatting sqref="AP25:AV26">
    <cfRule type="expression" dxfId="86" priority="160">
      <formula>INDIRECT(ADDRESS(ROW(),COLUMN()))=TRUNC(INDIRECT(ADDRESS(ROW(),COLUMN())))</formula>
    </cfRule>
  </conditionalFormatting>
  <conditionalFormatting sqref="AW25:AY26">
    <cfRule type="expression" dxfId="85" priority="158">
      <formula>INDIRECT(ADDRESS(ROW(),COLUMN()))=TRUNC(INDIRECT(ADDRESS(ROW(),COLUMN())))</formula>
    </cfRule>
  </conditionalFormatting>
  <conditionalFormatting sqref="AZ25:BC26">
    <cfRule type="expression" dxfId="84" priority="157">
      <formula>INDIRECT(ADDRESS(ROW(),COLUMN()))=TRUNC(INDIRECT(ADDRESS(ROW(),COLUMN())))</formula>
    </cfRule>
  </conditionalFormatting>
  <conditionalFormatting sqref="U28:AA29">
    <cfRule type="expression" dxfId="83" priority="155">
      <formula>INDIRECT(ADDRESS(ROW(),COLUMN()))=TRUNC(INDIRECT(ADDRESS(ROW(),COLUMN())))</formula>
    </cfRule>
  </conditionalFormatting>
  <conditionalFormatting sqref="AB28:AH29">
    <cfRule type="expression" dxfId="82" priority="153">
      <formula>INDIRECT(ADDRESS(ROW(),COLUMN()))=TRUNC(INDIRECT(ADDRESS(ROW(),COLUMN())))</formula>
    </cfRule>
  </conditionalFormatting>
  <conditionalFormatting sqref="AI28:AO29">
    <cfRule type="expression" dxfId="81" priority="151">
      <formula>INDIRECT(ADDRESS(ROW(),COLUMN()))=TRUNC(INDIRECT(ADDRESS(ROW(),COLUMN())))</formula>
    </cfRule>
  </conditionalFormatting>
  <conditionalFormatting sqref="AP28:AV29">
    <cfRule type="expression" dxfId="80" priority="149">
      <formula>INDIRECT(ADDRESS(ROW(),COLUMN()))=TRUNC(INDIRECT(ADDRESS(ROW(),COLUMN())))</formula>
    </cfRule>
  </conditionalFormatting>
  <conditionalFormatting sqref="AW28:AY29">
    <cfRule type="expression" dxfId="79" priority="147">
      <formula>INDIRECT(ADDRESS(ROW(),COLUMN()))=TRUNC(INDIRECT(ADDRESS(ROW(),COLUMN())))</formula>
    </cfRule>
  </conditionalFormatting>
  <conditionalFormatting sqref="AZ28:BC29">
    <cfRule type="expression" dxfId="78" priority="146">
      <formula>INDIRECT(ADDRESS(ROW(),COLUMN()))=TRUNC(INDIRECT(ADDRESS(ROW(),COLUMN())))</formula>
    </cfRule>
  </conditionalFormatting>
  <conditionalFormatting sqref="U31:AA32">
    <cfRule type="expression" dxfId="77" priority="144">
      <formula>INDIRECT(ADDRESS(ROW(),COLUMN()))=TRUNC(INDIRECT(ADDRESS(ROW(),COLUMN())))</formula>
    </cfRule>
  </conditionalFormatting>
  <conditionalFormatting sqref="AB31:AH32">
    <cfRule type="expression" dxfId="76" priority="142">
      <formula>INDIRECT(ADDRESS(ROW(),COLUMN()))=TRUNC(INDIRECT(ADDRESS(ROW(),COLUMN())))</formula>
    </cfRule>
  </conditionalFormatting>
  <conditionalFormatting sqref="AI31:AO32">
    <cfRule type="expression" dxfId="75" priority="140">
      <formula>INDIRECT(ADDRESS(ROW(),COLUMN()))=TRUNC(INDIRECT(ADDRESS(ROW(),COLUMN())))</formula>
    </cfRule>
  </conditionalFormatting>
  <conditionalFormatting sqref="AP31:AV32">
    <cfRule type="expression" dxfId="74" priority="138">
      <formula>INDIRECT(ADDRESS(ROW(),COLUMN()))=TRUNC(INDIRECT(ADDRESS(ROW(),COLUMN())))</formula>
    </cfRule>
  </conditionalFormatting>
  <conditionalFormatting sqref="AW31:AY32">
    <cfRule type="expression" dxfId="73" priority="136">
      <formula>INDIRECT(ADDRESS(ROW(),COLUMN()))=TRUNC(INDIRECT(ADDRESS(ROW(),COLUMN())))</formula>
    </cfRule>
  </conditionalFormatting>
  <conditionalFormatting sqref="AZ31:BC32">
    <cfRule type="expression" dxfId="72" priority="135">
      <formula>INDIRECT(ADDRESS(ROW(),COLUMN()))=TRUNC(INDIRECT(ADDRESS(ROW(),COLUMN())))</formula>
    </cfRule>
  </conditionalFormatting>
  <conditionalFormatting sqref="U34:AA35">
    <cfRule type="expression" dxfId="71" priority="133">
      <formula>INDIRECT(ADDRESS(ROW(),COLUMN()))=TRUNC(INDIRECT(ADDRESS(ROW(),COLUMN())))</formula>
    </cfRule>
  </conditionalFormatting>
  <conditionalFormatting sqref="AB34:AH35">
    <cfRule type="expression" dxfId="70" priority="131">
      <formula>INDIRECT(ADDRESS(ROW(),COLUMN()))=TRUNC(INDIRECT(ADDRESS(ROW(),COLUMN())))</formula>
    </cfRule>
  </conditionalFormatting>
  <conditionalFormatting sqref="AI34:AO35">
    <cfRule type="expression" dxfId="69" priority="129">
      <formula>INDIRECT(ADDRESS(ROW(),COLUMN()))=TRUNC(INDIRECT(ADDRESS(ROW(),COLUMN())))</formula>
    </cfRule>
  </conditionalFormatting>
  <conditionalFormatting sqref="AP34:AV35">
    <cfRule type="expression" dxfId="68" priority="127">
      <formula>INDIRECT(ADDRESS(ROW(),COLUMN()))=TRUNC(INDIRECT(ADDRESS(ROW(),COLUMN())))</formula>
    </cfRule>
  </conditionalFormatting>
  <conditionalFormatting sqref="AW34:AY35">
    <cfRule type="expression" dxfId="67" priority="125">
      <formula>INDIRECT(ADDRESS(ROW(),COLUMN()))=TRUNC(INDIRECT(ADDRESS(ROW(),COLUMN())))</formula>
    </cfRule>
  </conditionalFormatting>
  <conditionalFormatting sqref="AZ34:BC35">
    <cfRule type="expression" dxfId="66" priority="124">
      <formula>INDIRECT(ADDRESS(ROW(),COLUMN()))=TRUNC(INDIRECT(ADDRESS(ROW(),COLUMN())))</formula>
    </cfRule>
  </conditionalFormatting>
  <conditionalFormatting sqref="U37:AA38">
    <cfRule type="expression" dxfId="65" priority="122">
      <formula>INDIRECT(ADDRESS(ROW(),COLUMN()))=TRUNC(INDIRECT(ADDRESS(ROW(),COLUMN())))</formula>
    </cfRule>
  </conditionalFormatting>
  <conditionalFormatting sqref="AB37:AH38">
    <cfRule type="expression" dxfId="64" priority="120">
      <formula>INDIRECT(ADDRESS(ROW(),COLUMN()))=TRUNC(INDIRECT(ADDRESS(ROW(),COLUMN())))</formula>
    </cfRule>
  </conditionalFormatting>
  <conditionalFormatting sqref="AI37:AO38">
    <cfRule type="expression" dxfId="63" priority="118">
      <formula>INDIRECT(ADDRESS(ROW(),COLUMN()))=TRUNC(INDIRECT(ADDRESS(ROW(),COLUMN())))</formula>
    </cfRule>
  </conditionalFormatting>
  <conditionalFormatting sqref="AP37:AV38">
    <cfRule type="expression" dxfId="62" priority="116">
      <formula>INDIRECT(ADDRESS(ROW(),COLUMN()))=TRUNC(INDIRECT(ADDRESS(ROW(),COLUMN())))</formula>
    </cfRule>
  </conditionalFormatting>
  <conditionalFormatting sqref="AW37:AY38">
    <cfRule type="expression" dxfId="61" priority="114">
      <formula>INDIRECT(ADDRESS(ROW(),COLUMN()))=TRUNC(INDIRECT(ADDRESS(ROW(),COLUMN())))</formula>
    </cfRule>
  </conditionalFormatting>
  <conditionalFormatting sqref="AZ37:BC38">
    <cfRule type="expression" dxfId="60" priority="113">
      <formula>INDIRECT(ADDRESS(ROW(),COLUMN()))=TRUNC(INDIRECT(ADDRESS(ROW(),COLUMN())))</formula>
    </cfRule>
  </conditionalFormatting>
  <conditionalFormatting sqref="U40:AA41">
    <cfRule type="expression" dxfId="59" priority="111">
      <formula>INDIRECT(ADDRESS(ROW(),COLUMN()))=TRUNC(INDIRECT(ADDRESS(ROW(),COLUMN())))</formula>
    </cfRule>
  </conditionalFormatting>
  <conditionalFormatting sqref="AB40:AH41">
    <cfRule type="expression" dxfId="58" priority="109">
      <formula>INDIRECT(ADDRESS(ROW(),COLUMN()))=TRUNC(INDIRECT(ADDRESS(ROW(),COLUMN())))</formula>
    </cfRule>
  </conditionalFormatting>
  <conditionalFormatting sqref="AI40:AO41">
    <cfRule type="expression" dxfId="57" priority="107">
      <formula>INDIRECT(ADDRESS(ROW(),COLUMN()))=TRUNC(INDIRECT(ADDRESS(ROW(),COLUMN())))</formula>
    </cfRule>
  </conditionalFormatting>
  <conditionalFormatting sqref="AP40:AV41">
    <cfRule type="expression" dxfId="56" priority="105">
      <formula>INDIRECT(ADDRESS(ROW(),COLUMN()))=TRUNC(INDIRECT(ADDRESS(ROW(),COLUMN())))</formula>
    </cfRule>
  </conditionalFormatting>
  <conditionalFormatting sqref="AW40:AY41">
    <cfRule type="expression" dxfId="55" priority="103">
      <formula>INDIRECT(ADDRESS(ROW(),COLUMN()))=TRUNC(INDIRECT(ADDRESS(ROW(),COLUMN())))</formula>
    </cfRule>
  </conditionalFormatting>
  <conditionalFormatting sqref="AZ40:BC41">
    <cfRule type="expression" dxfId="54" priority="102">
      <formula>INDIRECT(ADDRESS(ROW(),COLUMN()))=TRUNC(INDIRECT(ADDRESS(ROW(),COLUMN())))</formula>
    </cfRule>
  </conditionalFormatting>
  <conditionalFormatting sqref="U43:AA44">
    <cfRule type="expression" dxfId="53" priority="100">
      <formula>INDIRECT(ADDRESS(ROW(),COLUMN()))=TRUNC(INDIRECT(ADDRESS(ROW(),COLUMN())))</formula>
    </cfRule>
  </conditionalFormatting>
  <conditionalFormatting sqref="AB43:AH44">
    <cfRule type="expression" dxfId="52" priority="98">
      <formula>INDIRECT(ADDRESS(ROW(),COLUMN()))=TRUNC(INDIRECT(ADDRESS(ROW(),COLUMN())))</formula>
    </cfRule>
  </conditionalFormatting>
  <conditionalFormatting sqref="AI43:AO44">
    <cfRule type="expression" dxfId="51" priority="96">
      <formula>INDIRECT(ADDRESS(ROW(),COLUMN()))=TRUNC(INDIRECT(ADDRESS(ROW(),COLUMN())))</formula>
    </cfRule>
  </conditionalFormatting>
  <conditionalFormatting sqref="AP43:AV44">
    <cfRule type="expression" dxfId="50" priority="94">
      <formula>INDIRECT(ADDRESS(ROW(),COLUMN()))=TRUNC(INDIRECT(ADDRESS(ROW(),COLUMN())))</formula>
    </cfRule>
  </conditionalFormatting>
  <conditionalFormatting sqref="AW43:AY44">
    <cfRule type="expression" dxfId="49" priority="92">
      <formula>INDIRECT(ADDRESS(ROW(),COLUMN()))=TRUNC(INDIRECT(ADDRESS(ROW(),COLUMN())))</formula>
    </cfRule>
  </conditionalFormatting>
  <conditionalFormatting sqref="AZ43:BC44">
    <cfRule type="expression" dxfId="48" priority="91">
      <formula>INDIRECT(ADDRESS(ROW(),COLUMN()))=TRUNC(INDIRECT(ADDRESS(ROW(),COLUMN())))</formula>
    </cfRule>
  </conditionalFormatting>
  <conditionalFormatting sqref="U46:AA47">
    <cfRule type="expression" dxfId="47" priority="89">
      <formula>INDIRECT(ADDRESS(ROW(),COLUMN()))=TRUNC(INDIRECT(ADDRESS(ROW(),COLUMN())))</formula>
    </cfRule>
  </conditionalFormatting>
  <conditionalFormatting sqref="AB46:AH47">
    <cfRule type="expression" dxfId="46" priority="87">
      <formula>INDIRECT(ADDRESS(ROW(),COLUMN()))=TRUNC(INDIRECT(ADDRESS(ROW(),COLUMN())))</formula>
    </cfRule>
  </conditionalFormatting>
  <conditionalFormatting sqref="AI46:AO47">
    <cfRule type="expression" dxfId="45" priority="85">
      <formula>INDIRECT(ADDRESS(ROW(),COLUMN()))=TRUNC(INDIRECT(ADDRESS(ROW(),COLUMN())))</formula>
    </cfRule>
  </conditionalFormatting>
  <conditionalFormatting sqref="AP46:AV47">
    <cfRule type="expression" dxfId="44" priority="83">
      <formula>INDIRECT(ADDRESS(ROW(),COLUMN()))=TRUNC(INDIRECT(ADDRESS(ROW(),COLUMN())))</formula>
    </cfRule>
  </conditionalFormatting>
  <conditionalFormatting sqref="AW46:AY47">
    <cfRule type="expression" dxfId="43" priority="81">
      <formula>INDIRECT(ADDRESS(ROW(),COLUMN()))=TRUNC(INDIRECT(ADDRESS(ROW(),COLUMN())))</formula>
    </cfRule>
  </conditionalFormatting>
  <conditionalFormatting sqref="AZ46:BC47">
    <cfRule type="expression" dxfId="42" priority="80">
      <formula>INDIRECT(ADDRESS(ROW(),COLUMN()))=TRUNC(INDIRECT(ADDRESS(ROW(),COLUMN())))</formula>
    </cfRule>
  </conditionalFormatting>
  <conditionalFormatting sqref="U49:AA50">
    <cfRule type="expression" dxfId="41" priority="78">
      <formula>INDIRECT(ADDRESS(ROW(),COLUMN()))=TRUNC(INDIRECT(ADDRESS(ROW(),COLUMN())))</formula>
    </cfRule>
  </conditionalFormatting>
  <conditionalFormatting sqref="AB49:AH50">
    <cfRule type="expression" dxfId="40" priority="76">
      <formula>INDIRECT(ADDRESS(ROW(),COLUMN()))=TRUNC(INDIRECT(ADDRESS(ROW(),COLUMN())))</formula>
    </cfRule>
  </conditionalFormatting>
  <conditionalFormatting sqref="AI49:AO50">
    <cfRule type="expression" dxfId="39" priority="74">
      <formula>INDIRECT(ADDRESS(ROW(),COLUMN()))=TRUNC(INDIRECT(ADDRESS(ROW(),COLUMN())))</formula>
    </cfRule>
  </conditionalFormatting>
  <conditionalFormatting sqref="AP49:AV50">
    <cfRule type="expression" dxfId="38" priority="72">
      <formula>INDIRECT(ADDRESS(ROW(),COLUMN()))=TRUNC(INDIRECT(ADDRESS(ROW(),COLUMN())))</formula>
    </cfRule>
  </conditionalFormatting>
  <conditionalFormatting sqref="AW49:AY50">
    <cfRule type="expression" dxfId="37" priority="70">
      <formula>INDIRECT(ADDRESS(ROW(),COLUMN()))=TRUNC(INDIRECT(ADDRESS(ROW(),COLUMN())))</formula>
    </cfRule>
  </conditionalFormatting>
  <conditionalFormatting sqref="AZ49:BC50">
    <cfRule type="expression" dxfId="36" priority="69">
      <formula>INDIRECT(ADDRESS(ROW(),COLUMN()))=TRUNC(INDIRECT(ADDRESS(ROW(),COLUMN())))</formula>
    </cfRule>
  </conditionalFormatting>
  <conditionalFormatting sqref="U52:AA53">
    <cfRule type="expression" dxfId="35" priority="67">
      <formula>INDIRECT(ADDRESS(ROW(),COLUMN()))=TRUNC(INDIRECT(ADDRESS(ROW(),COLUMN())))</formula>
    </cfRule>
  </conditionalFormatting>
  <conditionalFormatting sqref="AB52:AH53">
    <cfRule type="expression" dxfId="34" priority="65">
      <formula>INDIRECT(ADDRESS(ROW(),COLUMN()))=TRUNC(INDIRECT(ADDRESS(ROW(),COLUMN())))</formula>
    </cfRule>
  </conditionalFormatting>
  <conditionalFormatting sqref="AI52:AO53">
    <cfRule type="expression" dxfId="33" priority="63">
      <formula>INDIRECT(ADDRESS(ROW(),COLUMN()))=TRUNC(INDIRECT(ADDRESS(ROW(),COLUMN())))</formula>
    </cfRule>
  </conditionalFormatting>
  <conditionalFormatting sqref="AP52:AV53">
    <cfRule type="expression" dxfId="32" priority="61">
      <formula>INDIRECT(ADDRESS(ROW(),COLUMN()))=TRUNC(INDIRECT(ADDRESS(ROW(),COLUMN())))</formula>
    </cfRule>
  </conditionalFormatting>
  <conditionalFormatting sqref="AW52:AY53">
    <cfRule type="expression" dxfId="31" priority="59">
      <formula>INDIRECT(ADDRESS(ROW(),COLUMN()))=TRUNC(INDIRECT(ADDRESS(ROW(),COLUMN())))</formula>
    </cfRule>
  </conditionalFormatting>
  <conditionalFormatting sqref="AZ52:BC53">
    <cfRule type="expression" dxfId="30" priority="58">
      <formula>INDIRECT(ADDRESS(ROW(),COLUMN()))=TRUNC(INDIRECT(ADDRESS(ROW(),COLUMN())))</formula>
    </cfRule>
  </conditionalFormatting>
  <conditionalFormatting sqref="U55:AA56">
    <cfRule type="expression" dxfId="29" priority="56">
      <formula>INDIRECT(ADDRESS(ROW(),COLUMN()))=TRUNC(INDIRECT(ADDRESS(ROW(),COLUMN())))</formula>
    </cfRule>
  </conditionalFormatting>
  <conditionalFormatting sqref="AB55:AH56">
    <cfRule type="expression" dxfId="28" priority="54">
      <formula>INDIRECT(ADDRESS(ROW(),COLUMN()))=TRUNC(INDIRECT(ADDRESS(ROW(),COLUMN())))</formula>
    </cfRule>
  </conditionalFormatting>
  <conditionalFormatting sqref="AI55:AO56">
    <cfRule type="expression" dxfId="27" priority="52">
      <formula>INDIRECT(ADDRESS(ROW(),COLUMN()))=TRUNC(INDIRECT(ADDRESS(ROW(),COLUMN())))</formula>
    </cfRule>
  </conditionalFormatting>
  <conditionalFormatting sqref="AP55:AV56">
    <cfRule type="expression" dxfId="26" priority="50">
      <formula>INDIRECT(ADDRESS(ROW(),COLUMN()))=TRUNC(INDIRECT(ADDRESS(ROW(),COLUMN())))</formula>
    </cfRule>
  </conditionalFormatting>
  <conditionalFormatting sqref="AW55:AY56">
    <cfRule type="expression" dxfId="25" priority="48">
      <formula>INDIRECT(ADDRESS(ROW(),COLUMN()))=TRUNC(INDIRECT(ADDRESS(ROW(),COLUMN())))</formula>
    </cfRule>
  </conditionalFormatting>
  <conditionalFormatting sqref="AZ55:BC56">
    <cfRule type="expression" dxfId="24" priority="47">
      <formula>INDIRECT(ADDRESS(ROW(),COLUMN()))=TRUNC(INDIRECT(ADDRESS(ROW(),COLUMN())))</formula>
    </cfRule>
  </conditionalFormatting>
  <conditionalFormatting sqref="U58:AA59">
    <cfRule type="expression" dxfId="23" priority="45">
      <formula>INDIRECT(ADDRESS(ROW(),COLUMN()))=TRUNC(INDIRECT(ADDRESS(ROW(),COLUMN())))</formula>
    </cfRule>
  </conditionalFormatting>
  <conditionalFormatting sqref="AB58:AH59">
    <cfRule type="expression" dxfId="22" priority="43">
      <formula>INDIRECT(ADDRESS(ROW(),COLUMN()))=TRUNC(INDIRECT(ADDRESS(ROW(),COLUMN())))</formula>
    </cfRule>
  </conditionalFormatting>
  <conditionalFormatting sqref="AI58:AO59">
    <cfRule type="expression" dxfId="21" priority="41">
      <formula>INDIRECT(ADDRESS(ROW(),COLUMN()))=TRUNC(INDIRECT(ADDRESS(ROW(),COLUMN())))</formula>
    </cfRule>
  </conditionalFormatting>
  <conditionalFormatting sqref="AP58:AV59">
    <cfRule type="expression" dxfId="20" priority="39">
      <formula>INDIRECT(ADDRESS(ROW(),COLUMN()))=TRUNC(INDIRECT(ADDRESS(ROW(),COLUMN())))</formula>
    </cfRule>
  </conditionalFormatting>
  <conditionalFormatting sqref="AW58:AY59">
    <cfRule type="expression" dxfId="19" priority="37">
      <formula>INDIRECT(ADDRESS(ROW(),COLUMN()))=TRUNC(INDIRECT(ADDRESS(ROW(),COLUMN())))</formula>
    </cfRule>
  </conditionalFormatting>
  <conditionalFormatting sqref="AZ58:BC59">
    <cfRule type="expression" dxfId="18" priority="36">
      <formula>INDIRECT(ADDRESS(ROW(),COLUMN()))=TRUNC(INDIRECT(ADDRESS(ROW(),COLUMN())))</formula>
    </cfRule>
  </conditionalFormatting>
  <conditionalFormatting sqref="U61:AA62">
    <cfRule type="expression" dxfId="17" priority="34">
      <formula>INDIRECT(ADDRESS(ROW(),COLUMN()))=TRUNC(INDIRECT(ADDRESS(ROW(),COLUMN())))</formula>
    </cfRule>
  </conditionalFormatting>
  <conditionalFormatting sqref="AB61:AH62">
    <cfRule type="expression" dxfId="16" priority="32">
      <formula>INDIRECT(ADDRESS(ROW(),COLUMN()))=TRUNC(INDIRECT(ADDRESS(ROW(),COLUMN())))</formula>
    </cfRule>
  </conditionalFormatting>
  <conditionalFormatting sqref="AI61:AO62">
    <cfRule type="expression" dxfId="15" priority="30">
      <formula>INDIRECT(ADDRESS(ROW(),COLUMN()))=TRUNC(INDIRECT(ADDRESS(ROW(),COLUMN())))</formula>
    </cfRule>
  </conditionalFormatting>
  <conditionalFormatting sqref="AP61:AV62">
    <cfRule type="expression" dxfId="14" priority="28">
      <formula>INDIRECT(ADDRESS(ROW(),COLUMN()))=TRUNC(INDIRECT(ADDRESS(ROW(),COLUMN())))</formula>
    </cfRule>
  </conditionalFormatting>
  <conditionalFormatting sqref="AW61:AY62">
    <cfRule type="expression" dxfId="13" priority="26">
      <formula>INDIRECT(ADDRESS(ROW(),COLUMN()))=TRUNC(INDIRECT(ADDRESS(ROW(),COLUMN())))</formula>
    </cfRule>
  </conditionalFormatting>
  <conditionalFormatting sqref="AZ61:BC62">
    <cfRule type="expression" dxfId="12" priority="25">
      <formula>INDIRECT(ADDRESS(ROW(),COLUMN()))=TRUNC(INDIRECT(ADDRESS(ROW(),COLUMN())))</formula>
    </cfRule>
  </conditionalFormatting>
  <conditionalFormatting sqref="U64:AA65">
    <cfRule type="expression" dxfId="11" priority="23">
      <formula>INDIRECT(ADDRESS(ROW(),COLUMN()))=TRUNC(INDIRECT(ADDRESS(ROW(),COLUMN())))</formula>
    </cfRule>
  </conditionalFormatting>
  <conditionalFormatting sqref="AB64:AH65">
    <cfRule type="expression" dxfId="10" priority="21">
      <formula>INDIRECT(ADDRESS(ROW(),COLUMN()))=TRUNC(INDIRECT(ADDRESS(ROW(),COLUMN())))</formula>
    </cfRule>
  </conditionalFormatting>
  <conditionalFormatting sqref="AI64:AO65">
    <cfRule type="expression" dxfId="9" priority="19">
      <formula>INDIRECT(ADDRESS(ROW(),COLUMN()))=TRUNC(INDIRECT(ADDRESS(ROW(),COLUMN())))</formula>
    </cfRule>
  </conditionalFormatting>
  <conditionalFormatting sqref="AP64:AV65">
    <cfRule type="expression" dxfId="8" priority="17">
      <formula>INDIRECT(ADDRESS(ROW(),COLUMN()))=TRUNC(INDIRECT(ADDRESS(ROW(),COLUMN())))</formula>
    </cfRule>
  </conditionalFormatting>
  <conditionalFormatting sqref="AW64:AY65">
    <cfRule type="expression" dxfId="7" priority="15">
      <formula>INDIRECT(ADDRESS(ROW(),COLUMN()))=TRUNC(INDIRECT(ADDRESS(ROW(),COLUMN())))</formula>
    </cfRule>
  </conditionalFormatting>
  <conditionalFormatting sqref="AZ64:BC65">
    <cfRule type="expression" dxfId="6" priority="14">
      <formula>INDIRECT(ADDRESS(ROW(),COLUMN()))=TRUNC(INDIRECT(ADDRESS(ROW(),COLUMN())))</formula>
    </cfRule>
  </conditionalFormatting>
  <conditionalFormatting sqref="U67:AA68">
    <cfRule type="expression" dxfId="5" priority="12">
      <formula>INDIRECT(ADDRESS(ROW(),COLUMN()))=TRUNC(INDIRECT(ADDRESS(ROW(),COLUMN())))</formula>
    </cfRule>
  </conditionalFormatting>
  <conditionalFormatting sqref="AB67:AH68">
    <cfRule type="expression" dxfId="4" priority="10">
      <formula>INDIRECT(ADDRESS(ROW(),COLUMN()))=TRUNC(INDIRECT(ADDRESS(ROW(),COLUMN())))</formula>
    </cfRule>
  </conditionalFormatting>
  <conditionalFormatting sqref="AI67:AO68">
    <cfRule type="expression" dxfId="3" priority="8">
      <formula>INDIRECT(ADDRESS(ROW(),COLUMN()))=TRUNC(INDIRECT(ADDRESS(ROW(),COLUMN())))</formula>
    </cfRule>
  </conditionalFormatting>
  <conditionalFormatting sqref="AP67:AV68">
    <cfRule type="expression" dxfId="2" priority="6">
      <formula>INDIRECT(ADDRESS(ROW(),COLUMN()))=TRUNC(INDIRECT(ADDRESS(ROW(),COLUMN())))</formula>
    </cfRule>
  </conditionalFormatting>
  <conditionalFormatting sqref="AW67:AY68">
    <cfRule type="expression" dxfId="1" priority="4">
      <formula>INDIRECT(ADDRESS(ROW(),COLUMN()))=TRUNC(INDIRECT(ADDRESS(ROW(),COLUMN())))</formula>
    </cfRule>
  </conditionalFormatting>
  <conditionalFormatting sqref="AZ67:BC68">
    <cfRule type="expression" dxfId="0"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2" fitToWidth="1" fitToHeight="1" orientation="portrait"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'【プルダウン・リスト】参考様式10関係'!$C$4:$C$10</xm:f>
          </x14:formula1>
          <xm:sqref>AR1:BG1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zoomScale="60" zoomScaleNormal="60" workbookViewId="0">
      <selection activeCell="B1" sqref="B1"/>
    </sheetView>
  </sheetViews>
  <sheetFormatPr defaultRowHeight="25.5"/>
  <cols>
    <col min="1" max="1" width="1.625" style="996" customWidth="1"/>
    <col min="2" max="2" width="5.625" style="997" customWidth="1"/>
    <col min="3" max="3" width="10.625" style="997" customWidth="1"/>
    <col min="4" max="4" width="10.625" style="997" hidden="1" customWidth="1"/>
    <col min="5" max="5" width="3.375" style="997" bestFit="1" customWidth="1"/>
    <col min="6" max="6" width="15.625" style="996" customWidth="1"/>
    <col min="7" max="7" width="3.375" style="996" bestFit="1" customWidth="1"/>
    <col min="8" max="8" width="15.625" style="996" customWidth="1"/>
    <col min="9" max="9" width="3.375" style="996" bestFit="1" customWidth="1"/>
    <col min="10" max="10" width="15.625" style="997" customWidth="1"/>
    <col min="11" max="11" width="3.375" style="996" bestFit="1" customWidth="1"/>
    <col min="12" max="12" width="15.625" style="996" customWidth="1"/>
    <col min="13" max="13" width="5" style="996" customWidth="1"/>
    <col min="14" max="14" width="15.625" style="996" customWidth="1"/>
    <col min="15" max="15" width="3.375" style="996" customWidth="1"/>
    <col min="16" max="16" width="15.625" style="996" customWidth="1"/>
    <col min="17" max="17" width="3.375" style="996" customWidth="1"/>
    <col min="18" max="18" width="15.625" style="996" customWidth="1"/>
    <col min="19" max="19" width="3.375" style="996" customWidth="1"/>
    <col min="20" max="20" width="15.625" style="996" customWidth="1"/>
    <col min="21" max="21" width="3.375" style="996" customWidth="1"/>
    <col min="22" max="22" width="15.625" style="996" customWidth="1"/>
    <col min="23" max="23" width="3.375" style="996" customWidth="1"/>
    <col min="24" max="24" width="15.625" style="996" customWidth="1"/>
    <col min="25" max="25" width="3.375" style="996" customWidth="1"/>
    <col min="26" max="26" width="15.625" style="996" customWidth="1"/>
    <col min="27" max="27" width="3.375" style="996" customWidth="1"/>
    <col min="28" max="28" width="50.625" style="996" customWidth="1"/>
    <col min="29" max="16384" width="9" style="996" customWidth="1"/>
  </cols>
  <sheetData>
    <row r="1" spans="2:28">
      <c r="B1" s="998" t="s">
        <v>751</v>
      </c>
    </row>
    <row r="2" spans="2:28">
      <c r="B2" s="999" t="s">
        <v>763</v>
      </c>
      <c r="F2" s="1000"/>
      <c r="G2" s="1011"/>
      <c r="H2" s="1011"/>
      <c r="I2" s="1011"/>
      <c r="J2" s="1007"/>
      <c r="K2" s="1011"/>
      <c r="L2" s="1011"/>
    </row>
    <row r="3" spans="2:28">
      <c r="B3" s="1000" t="s">
        <v>437</v>
      </c>
      <c r="F3" s="1007" t="s">
        <v>62</v>
      </c>
      <c r="G3" s="1011"/>
      <c r="H3" s="1011"/>
      <c r="I3" s="1011"/>
      <c r="J3" s="1007"/>
      <c r="K3" s="1011"/>
      <c r="L3" s="1011"/>
    </row>
    <row r="4" spans="2:28">
      <c r="B4" s="999"/>
      <c r="F4" s="1008" t="s">
        <v>73</v>
      </c>
      <c r="G4" s="1008"/>
      <c r="H4" s="1008"/>
      <c r="I4" s="1008"/>
      <c r="J4" s="1008"/>
      <c r="K4" s="1008"/>
      <c r="L4" s="1008"/>
      <c r="N4" s="1008" t="s">
        <v>785</v>
      </c>
      <c r="O4" s="1008"/>
      <c r="P4" s="1008"/>
      <c r="R4" s="1008" t="s">
        <v>787</v>
      </c>
      <c r="S4" s="1008"/>
      <c r="T4" s="1008"/>
      <c r="U4" s="1008"/>
      <c r="V4" s="1008"/>
      <c r="W4" s="1008"/>
      <c r="X4" s="1008"/>
      <c r="Z4" s="1018" t="s">
        <v>629</v>
      </c>
      <c r="AB4" s="1008" t="s">
        <v>159</v>
      </c>
    </row>
    <row r="5" spans="2:28">
      <c r="B5" s="997" t="s">
        <v>179</v>
      </c>
      <c r="C5" s="997" t="s">
        <v>453</v>
      </c>
      <c r="F5" s="997" t="s">
        <v>784</v>
      </c>
      <c r="G5" s="997"/>
      <c r="H5" s="997" t="s">
        <v>546</v>
      </c>
      <c r="J5" s="997" t="s">
        <v>443</v>
      </c>
      <c r="L5" s="997" t="s">
        <v>73</v>
      </c>
      <c r="N5" s="997" t="s">
        <v>494</v>
      </c>
      <c r="P5" s="997" t="s">
        <v>786</v>
      </c>
      <c r="R5" s="997" t="s">
        <v>494</v>
      </c>
      <c r="T5" s="997" t="s">
        <v>786</v>
      </c>
      <c r="V5" s="997" t="s">
        <v>443</v>
      </c>
      <c r="X5" s="997" t="s">
        <v>73</v>
      </c>
      <c r="Z5" s="1019" t="s">
        <v>738</v>
      </c>
      <c r="AB5" s="1008"/>
    </row>
    <row r="6" spans="2:28">
      <c r="B6" s="1001">
        <v>1</v>
      </c>
      <c r="C6" s="1002" t="s">
        <v>759</v>
      </c>
      <c r="D6" s="1006" t="str">
        <f t="shared" ref="D6:D38" si="0">C6</f>
        <v>a</v>
      </c>
      <c r="E6" s="1001" t="s">
        <v>706</v>
      </c>
      <c r="F6" s="1009">
        <v>0.29166666666666669</v>
      </c>
      <c r="G6" s="1001" t="s">
        <v>276</v>
      </c>
      <c r="H6" s="1009">
        <v>0.66666666666666663</v>
      </c>
      <c r="I6" s="1012" t="s">
        <v>691</v>
      </c>
      <c r="J6" s="1009">
        <v>4.1666666666666664e-002</v>
      </c>
      <c r="K6" s="1013" t="s">
        <v>283</v>
      </c>
      <c r="L6" s="1008">
        <f t="shared" ref="L6:L22" si="1">IF(OR(F6="",H6=""),"",(H6+IF(F6&gt;H6,1,0)-F6-J6)*24)</f>
        <v>7.9999999999999982</v>
      </c>
      <c r="N6" s="1014">
        <f>'【記載例】参考様式10'!$BB$13</f>
        <v>0.29166666666666669</v>
      </c>
      <c r="O6" s="997" t="s">
        <v>276</v>
      </c>
      <c r="P6" s="1014">
        <f>'【記載例】参考様式10'!$BF$13</f>
        <v>0.83333333333333337</v>
      </c>
      <c r="R6" s="1016">
        <f t="shared" ref="R6:R22" si="2">IF(F6="","",IF(F6&lt;N6,N6,IF(F6&gt;=P6,"",F6)))</f>
        <v>0.29166666666666669</v>
      </c>
      <c r="S6" s="997" t="s">
        <v>276</v>
      </c>
      <c r="T6" s="1016">
        <f t="shared" ref="T6:T22" si="3">IF(H6="","",IF(H6&gt;F6,IF(H6&lt;P6,H6,P6),P6))</f>
        <v>0.66666666666666663</v>
      </c>
      <c r="U6" s="1017" t="s">
        <v>691</v>
      </c>
      <c r="V6" s="1009">
        <v>4.1666666666666664e-002</v>
      </c>
      <c r="W6" s="996" t="s">
        <v>283</v>
      </c>
      <c r="X6" s="1008">
        <f t="shared" ref="X6:X22" si="4">IF(R6="","",IF((T6+IF(R6&gt;T6,1,0)-R6-V6)*24=0,"",(T6+IF(R6&gt;T6,1,0)-R6-V6)*24))</f>
        <v>7.9999999999999982</v>
      </c>
      <c r="Z6" s="1008" t="str">
        <f t="shared" ref="Z6:Z22" si="5">IF(X6="",L6,IF(OR(L6-X6=0,L6-X6&lt;0),"-",L6-X6))</f>
        <v>-</v>
      </c>
      <c r="AB6" s="1020"/>
    </row>
    <row r="7" spans="2:28">
      <c r="B7" s="1001">
        <v>2</v>
      </c>
      <c r="C7" s="1002" t="s">
        <v>758</v>
      </c>
      <c r="D7" s="1006" t="str">
        <f t="shared" si="0"/>
        <v>b</v>
      </c>
      <c r="E7" s="1001" t="s">
        <v>706</v>
      </c>
      <c r="F7" s="1009">
        <v>0.45833333333333331</v>
      </c>
      <c r="G7" s="1001" t="s">
        <v>276</v>
      </c>
      <c r="H7" s="1009">
        <v>0.83333333333333337</v>
      </c>
      <c r="I7" s="1012" t="s">
        <v>691</v>
      </c>
      <c r="J7" s="1009">
        <v>4.1666666666666664e-002</v>
      </c>
      <c r="K7" s="1013" t="s">
        <v>283</v>
      </c>
      <c r="L7" s="1008">
        <f t="shared" si="1"/>
        <v>8</v>
      </c>
      <c r="N7" s="1014">
        <f>'【記載例】参考様式10'!$BB$13</f>
        <v>0.29166666666666669</v>
      </c>
      <c r="O7" s="997" t="s">
        <v>276</v>
      </c>
      <c r="P7" s="1014">
        <f>'【記載例】参考様式10'!$BF$13</f>
        <v>0.83333333333333337</v>
      </c>
      <c r="R7" s="1016">
        <f t="shared" si="2"/>
        <v>0.45833333333333331</v>
      </c>
      <c r="S7" s="997" t="s">
        <v>276</v>
      </c>
      <c r="T7" s="1016">
        <f t="shared" si="3"/>
        <v>0.83333333333333337</v>
      </c>
      <c r="U7" s="1017" t="s">
        <v>691</v>
      </c>
      <c r="V7" s="1009">
        <v>4.1666666666666664e-002</v>
      </c>
      <c r="W7" s="996" t="s">
        <v>283</v>
      </c>
      <c r="X7" s="1008">
        <f t="shared" si="4"/>
        <v>8</v>
      </c>
      <c r="Z7" s="1008" t="str">
        <f t="shared" si="5"/>
        <v>-</v>
      </c>
      <c r="AB7" s="1020"/>
    </row>
    <row r="8" spans="2:28">
      <c r="B8" s="1001">
        <v>3</v>
      </c>
      <c r="C8" s="1002" t="s">
        <v>394</v>
      </c>
      <c r="D8" s="1006" t="str">
        <f t="shared" si="0"/>
        <v>c</v>
      </c>
      <c r="E8" s="1001" t="s">
        <v>706</v>
      </c>
      <c r="F8" s="1009">
        <v>0.375</v>
      </c>
      <c r="G8" s="1001" t="s">
        <v>276</v>
      </c>
      <c r="H8" s="1009">
        <v>0.75</v>
      </c>
      <c r="I8" s="1012" t="s">
        <v>691</v>
      </c>
      <c r="J8" s="1009">
        <v>4.1666666666666664e-002</v>
      </c>
      <c r="K8" s="1013" t="s">
        <v>283</v>
      </c>
      <c r="L8" s="1008">
        <f t="shared" si="1"/>
        <v>8</v>
      </c>
      <c r="N8" s="1014">
        <f>'【記載例】参考様式10'!$BB$13</f>
        <v>0.29166666666666669</v>
      </c>
      <c r="O8" s="997" t="s">
        <v>276</v>
      </c>
      <c r="P8" s="1014">
        <f>'【記載例】参考様式10'!$BF$13</f>
        <v>0.83333333333333337</v>
      </c>
      <c r="R8" s="1016">
        <f t="shared" si="2"/>
        <v>0.375</v>
      </c>
      <c r="S8" s="997" t="s">
        <v>276</v>
      </c>
      <c r="T8" s="1016">
        <f t="shared" si="3"/>
        <v>0.75</v>
      </c>
      <c r="U8" s="1017" t="s">
        <v>691</v>
      </c>
      <c r="V8" s="1009">
        <v>4.1666666666666664e-002</v>
      </c>
      <c r="W8" s="996" t="s">
        <v>283</v>
      </c>
      <c r="X8" s="1008">
        <f t="shared" si="4"/>
        <v>8</v>
      </c>
      <c r="Z8" s="1008" t="str">
        <f t="shared" si="5"/>
        <v>-</v>
      </c>
      <c r="AB8" s="1020"/>
    </row>
    <row r="9" spans="2:28">
      <c r="B9" s="1001">
        <v>4</v>
      </c>
      <c r="C9" s="1002" t="s">
        <v>757</v>
      </c>
      <c r="D9" s="1006" t="str">
        <f t="shared" si="0"/>
        <v>d</v>
      </c>
      <c r="E9" s="1001" t="s">
        <v>706</v>
      </c>
      <c r="F9" s="1009">
        <v>0.35416666666666669</v>
      </c>
      <c r="G9" s="1001" t="s">
        <v>276</v>
      </c>
      <c r="H9" s="1009">
        <v>0.72916666666666663</v>
      </c>
      <c r="I9" s="1012" t="s">
        <v>691</v>
      </c>
      <c r="J9" s="1009">
        <v>4.1666666666666664e-002</v>
      </c>
      <c r="K9" s="1013" t="s">
        <v>283</v>
      </c>
      <c r="L9" s="1008">
        <f t="shared" si="1"/>
        <v>7.9999999999999982</v>
      </c>
      <c r="N9" s="1014">
        <f>'【記載例】参考様式10'!$BB$13</f>
        <v>0.29166666666666669</v>
      </c>
      <c r="O9" s="997" t="s">
        <v>276</v>
      </c>
      <c r="P9" s="1014">
        <f>'【記載例】参考様式10'!$BF$13</f>
        <v>0.83333333333333337</v>
      </c>
      <c r="R9" s="1016">
        <f t="shared" si="2"/>
        <v>0.35416666666666669</v>
      </c>
      <c r="S9" s="997" t="s">
        <v>276</v>
      </c>
      <c r="T9" s="1016">
        <f t="shared" si="3"/>
        <v>0.72916666666666663</v>
      </c>
      <c r="U9" s="1017" t="s">
        <v>691</v>
      </c>
      <c r="V9" s="1009">
        <v>4.1666666666666664e-002</v>
      </c>
      <c r="W9" s="996" t="s">
        <v>283</v>
      </c>
      <c r="X9" s="1008">
        <f t="shared" si="4"/>
        <v>7.9999999999999982</v>
      </c>
      <c r="Z9" s="1008" t="str">
        <f t="shared" si="5"/>
        <v>-</v>
      </c>
      <c r="AB9" s="1020"/>
    </row>
    <row r="10" spans="2:28">
      <c r="B10" s="1001">
        <v>5</v>
      </c>
      <c r="C10" s="1002" t="s">
        <v>71</v>
      </c>
      <c r="D10" s="1006" t="str">
        <f t="shared" si="0"/>
        <v>e</v>
      </c>
      <c r="E10" s="1001" t="s">
        <v>706</v>
      </c>
      <c r="F10" s="1009">
        <v>0.375</v>
      </c>
      <c r="G10" s="1001" t="s">
        <v>276</v>
      </c>
      <c r="H10" s="1009">
        <v>0.625</v>
      </c>
      <c r="I10" s="1012" t="s">
        <v>691</v>
      </c>
      <c r="J10" s="1009">
        <v>0</v>
      </c>
      <c r="K10" s="1013" t="s">
        <v>283</v>
      </c>
      <c r="L10" s="1008">
        <f t="shared" si="1"/>
        <v>6</v>
      </c>
      <c r="N10" s="1014">
        <f>'【記載例】参考様式10'!$BB$13</f>
        <v>0.29166666666666669</v>
      </c>
      <c r="O10" s="997" t="s">
        <v>276</v>
      </c>
      <c r="P10" s="1014">
        <f>'【記載例】参考様式10'!$BF$13</f>
        <v>0.83333333333333337</v>
      </c>
      <c r="R10" s="1016">
        <f t="shared" si="2"/>
        <v>0.375</v>
      </c>
      <c r="S10" s="997" t="s">
        <v>276</v>
      </c>
      <c r="T10" s="1016">
        <f t="shared" si="3"/>
        <v>0.625</v>
      </c>
      <c r="U10" s="1017" t="s">
        <v>691</v>
      </c>
      <c r="V10" s="1009">
        <v>0</v>
      </c>
      <c r="W10" s="996" t="s">
        <v>283</v>
      </c>
      <c r="X10" s="1008">
        <f t="shared" si="4"/>
        <v>6</v>
      </c>
      <c r="Z10" s="1008" t="str">
        <f t="shared" si="5"/>
        <v>-</v>
      </c>
      <c r="AB10" s="1020"/>
    </row>
    <row r="11" spans="2:28">
      <c r="B11" s="1001">
        <v>6</v>
      </c>
      <c r="C11" s="1002" t="s">
        <v>762</v>
      </c>
      <c r="D11" s="1006" t="str">
        <f t="shared" si="0"/>
        <v>f</v>
      </c>
      <c r="E11" s="1001" t="s">
        <v>706</v>
      </c>
      <c r="F11" s="1009">
        <v>0.41666666666666669</v>
      </c>
      <c r="G11" s="1001" t="s">
        <v>276</v>
      </c>
      <c r="H11" s="1009">
        <v>0.66666666666666663</v>
      </c>
      <c r="I11" s="1012" t="s">
        <v>691</v>
      </c>
      <c r="J11" s="1009">
        <v>0</v>
      </c>
      <c r="K11" s="1013" t="s">
        <v>283</v>
      </c>
      <c r="L11" s="1008">
        <f t="shared" si="1"/>
        <v>5.9999999999999982</v>
      </c>
      <c r="N11" s="1014">
        <f>'【記載例】参考様式10'!$BB$13</f>
        <v>0.29166666666666669</v>
      </c>
      <c r="O11" s="997" t="s">
        <v>276</v>
      </c>
      <c r="P11" s="1014">
        <f>'【記載例】参考様式10'!$BF$13</f>
        <v>0.83333333333333337</v>
      </c>
      <c r="R11" s="1016">
        <f t="shared" si="2"/>
        <v>0.41666666666666669</v>
      </c>
      <c r="S11" s="997" t="s">
        <v>276</v>
      </c>
      <c r="T11" s="1016">
        <f t="shared" si="3"/>
        <v>0.66666666666666663</v>
      </c>
      <c r="U11" s="1017" t="s">
        <v>691</v>
      </c>
      <c r="V11" s="1009">
        <v>0</v>
      </c>
      <c r="W11" s="996" t="s">
        <v>283</v>
      </c>
      <c r="X11" s="1008">
        <f t="shared" si="4"/>
        <v>5.9999999999999982</v>
      </c>
      <c r="Z11" s="1008" t="str">
        <f t="shared" si="5"/>
        <v>-</v>
      </c>
      <c r="AB11" s="1020"/>
    </row>
    <row r="12" spans="2:28">
      <c r="B12" s="1001">
        <v>7</v>
      </c>
      <c r="C12" s="1002" t="s">
        <v>230</v>
      </c>
      <c r="D12" s="1006" t="str">
        <f t="shared" si="0"/>
        <v>g</v>
      </c>
      <c r="E12" s="1001" t="s">
        <v>706</v>
      </c>
      <c r="F12" s="1009">
        <v>0.29166666666666669</v>
      </c>
      <c r="G12" s="1001" t="s">
        <v>276</v>
      </c>
      <c r="H12" s="1009">
        <v>0.39583333333333331</v>
      </c>
      <c r="I12" s="1012" t="s">
        <v>691</v>
      </c>
      <c r="J12" s="1009">
        <v>0</v>
      </c>
      <c r="K12" s="1013" t="s">
        <v>283</v>
      </c>
      <c r="L12" s="1008">
        <f t="shared" si="1"/>
        <v>2.4999999999999991</v>
      </c>
      <c r="N12" s="1014">
        <f>'【記載例】参考様式10'!$BB$13</f>
        <v>0.29166666666666669</v>
      </c>
      <c r="O12" s="997" t="s">
        <v>276</v>
      </c>
      <c r="P12" s="1014">
        <f>'【記載例】参考様式10'!$BF$13</f>
        <v>0.83333333333333337</v>
      </c>
      <c r="R12" s="1016">
        <f t="shared" si="2"/>
        <v>0.29166666666666669</v>
      </c>
      <c r="S12" s="997" t="s">
        <v>276</v>
      </c>
      <c r="T12" s="1016">
        <f t="shared" si="3"/>
        <v>0.39583333333333331</v>
      </c>
      <c r="U12" s="1017" t="s">
        <v>691</v>
      </c>
      <c r="V12" s="1009">
        <v>0</v>
      </c>
      <c r="W12" s="996" t="s">
        <v>283</v>
      </c>
      <c r="X12" s="1008">
        <f t="shared" si="4"/>
        <v>2.4999999999999991</v>
      </c>
      <c r="Z12" s="1008" t="str">
        <f t="shared" si="5"/>
        <v>-</v>
      </c>
      <c r="AB12" s="1020"/>
    </row>
    <row r="13" spans="2:28">
      <c r="B13" s="1001">
        <v>8</v>
      </c>
      <c r="C13" s="1002" t="s">
        <v>169</v>
      </c>
      <c r="D13" s="1006" t="str">
        <f t="shared" si="0"/>
        <v>h</v>
      </c>
      <c r="E13" s="1001" t="s">
        <v>706</v>
      </c>
      <c r="F13" s="1009">
        <v>0.66666666666666663</v>
      </c>
      <c r="G13" s="1001" t="s">
        <v>276</v>
      </c>
      <c r="H13" s="1009">
        <v>0.83333333333333337</v>
      </c>
      <c r="I13" s="1012" t="s">
        <v>691</v>
      </c>
      <c r="J13" s="1009">
        <v>0</v>
      </c>
      <c r="K13" s="1013" t="s">
        <v>283</v>
      </c>
      <c r="L13" s="1008">
        <f t="shared" si="1"/>
        <v>4.0000000000000018</v>
      </c>
      <c r="N13" s="1014">
        <f>'【記載例】参考様式10'!$BB$13</f>
        <v>0.29166666666666669</v>
      </c>
      <c r="O13" s="997" t="s">
        <v>276</v>
      </c>
      <c r="P13" s="1014">
        <f>'【記載例】参考様式10'!$BF$13</f>
        <v>0.83333333333333337</v>
      </c>
      <c r="R13" s="1016">
        <f t="shared" si="2"/>
        <v>0.66666666666666663</v>
      </c>
      <c r="S13" s="997" t="s">
        <v>276</v>
      </c>
      <c r="T13" s="1016">
        <f t="shared" si="3"/>
        <v>0.83333333333333337</v>
      </c>
      <c r="U13" s="1017" t="s">
        <v>691</v>
      </c>
      <c r="V13" s="1009">
        <v>0</v>
      </c>
      <c r="W13" s="996" t="s">
        <v>283</v>
      </c>
      <c r="X13" s="1008">
        <f t="shared" si="4"/>
        <v>4.0000000000000018</v>
      </c>
      <c r="Z13" s="1008" t="str">
        <f t="shared" si="5"/>
        <v>-</v>
      </c>
      <c r="AB13" s="1020"/>
    </row>
    <row r="14" spans="2:28">
      <c r="B14" s="1001">
        <v>9</v>
      </c>
      <c r="C14" s="1002" t="s">
        <v>205</v>
      </c>
      <c r="D14" s="1006" t="str">
        <f t="shared" si="0"/>
        <v>i</v>
      </c>
      <c r="E14" s="1001" t="s">
        <v>706</v>
      </c>
      <c r="F14" s="1009">
        <v>0.70833333333333337</v>
      </c>
      <c r="G14" s="1001" t="s">
        <v>276</v>
      </c>
      <c r="H14" s="1009">
        <v>1</v>
      </c>
      <c r="I14" s="1012" t="s">
        <v>691</v>
      </c>
      <c r="J14" s="1009">
        <v>0</v>
      </c>
      <c r="K14" s="1013" t="s">
        <v>283</v>
      </c>
      <c r="L14" s="1008">
        <f t="shared" si="1"/>
        <v>6.9999999999999991</v>
      </c>
      <c r="N14" s="1014">
        <f>'【記載例】参考様式10'!$BB$13</f>
        <v>0.29166666666666669</v>
      </c>
      <c r="O14" s="997" t="s">
        <v>276</v>
      </c>
      <c r="P14" s="1014">
        <f>'【記載例】参考様式10'!$BF$13</f>
        <v>0.83333333333333337</v>
      </c>
      <c r="R14" s="1016">
        <f t="shared" si="2"/>
        <v>0.70833333333333337</v>
      </c>
      <c r="S14" s="997" t="s">
        <v>276</v>
      </c>
      <c r="T14" s="1016">
        <f t="shared" si="3"/>
        <v>0.83333333333333337</v>
      </c>
      <c r="U14" s="1017" t="s">
        <v>691</v>
      </c>
      <c r="V14" s="1009">
        <v>0</v>
      </c>
      <c r="W14" s="996" t="s">
        <v>283</v>
      </c>
      <c r="X14" s="1008">
        <f t="shared" si="4"/>
        <v>3</v>
      </c>
      <c r="Z14" s="1008">
        <f t="shared" si="5"/>
        <v>3.9999999999999991</v>
      </c>
      <c r="AB14" s="1020" t="s">
        <v>217</v>
      </c>
    </row>
    <row r="15" spans="2:28">
      <c r="B15" s="1001">
        <v>10</v>
      </c>
      <c r="C15" s="1002" t="s">
        <v>592</v>
      </c>
      <c r="D15" s="1006" t="str">
        <f t="shared" si="0"/>
        <v>j</v>
      </c>
      <c r="E15" s="1001" t="s">
        <v>706</v>
      </c>
      <c r="F15" s="1009">
        <v>0</v>
      </c>
      <c r="G15" s="1001" t="s">
        <v>276</v>
      </c>
      <c r="H15" s="1009">
        <v>0.41666666666666669</v>
      </c>
      <c r="I15" s="1012" t="s">
        <v>691</v>
      </c>
      <c r="J15" s="1009">
        <v>4.1666666666666664e-002</v>
      </c>
      <c r="K15" s="1013" t="s">
        <v>283</v>
      </c>
      <c r="L15" s="1008">
        <f t="shared" si="1"/>
        <v>9</v>
      </c>
      <c r="N15" s="1014">
        <f>'【記載例】参考様式10'!$BB$13</f>
        <v>0.29166666666666669</v>
      </c>
      <c r="O15" s="997" t="s">
        <v>276</v>
      </c>
      <c r="P15" s="1014">
        <f>'【記載例】参考様式10'!$BF$13</f>
        <v>0.83333333333333337</v>
      </c>
      <c r="R15" s="1016">
        <f t="shared" si="2"/>
        <v>0.29166666666666669</v>
      </c>
      <c r="S15" s="997" t="s">
        <v>276</v>
      </c>
      <c r="T15" s="1016">
        <f t="shared" si="3"/>
        <v>0.41666666666666669</v>
      </c>
      <c r="U15" s="1017" t="s">
        <v>691</v>
      </c>
      <c r="V15" s="1009">
        <v>0</v>
      </c>
      <c r="W15" s="996" t="s">
        <v>283</v>
      </c>
      <c r="X15" s="1008">
        <f t="shared" si="4"/>
        <v>3</v>
      </c>
      <c r="Z15" s="1008">
        <f t="shared" si="5"/>
        <v>6</v>
      </c>
      <c r="AB15" s="1020" t="s">
        <v>788</v>
      </c>
    </row>
    <row r="16" spans="2:28">
      <c r="B16" s="1001">
        <v>11</v>
      </c>
      <c r="C16" s="1002" t="s">
        <v>766</v>
      </c>
      <c r="D16" s="1006" t="str">
        <f t="shared" si="0"/>
        <v>k</v>
      </c>
      <c r="E16" s="1001" t="s">
        <v>706</v>
      </c>
      <c r="F16" s="1009"/>
      <c r="G16" s="1001" t="s">
        <v>276</v>
      </c>
      <c r="H16" s="1009"/>
      <c r="I16" s="1012" t="s">
        <v>691</v>
      </c>
      <c r="J16" s="1009">
        <v>0</v>
      </c>
      <c r="K16" s="1013" t="s">
        <v>283</v>
      </c>
      <c r="L16" s="1008" t="str">
        <f t="shared" si="1"/>
        <v/>
      </c>
      <c r="N16" s="1014">
        <f>'【記載例】参考様式10'!$BB$13</f>
        <v>0.29166666666666669</v>
      </c>
      <c r="O16" s="997" t="s">
        <v>276</v>
      </c>
      <c r="P16" s="1014">
        <f>'【記載例】参考様式10'!$BF$13</f>
        <v>0.83333333333333337</v>
      </c>
      <c r="R16" s="1016" t="str">
        <f t="shared" si="2"/>
        <v/>
      </c>
      <c r="S16" s="997" t="s">
        <v>276</v>
      </c>
      <c r="T16" s="1016" t="str">
        <f t="shared" si="3"/>
        <v/>
      </c>
      <c r="U16" s="1017" t="s">
        <v>691</v>
      </c>
      <c r="V16" s="1009">
        <v>0</v>
      </c>
      <c r="W16" s="996" t="s">
        <v>283</v>
      </c>
      <c r="X16" s="1008" t="str">
        <f t="shared" si="4"/>
        <v/>
      </c>
      <c r="Z16" s="1008" t="str">
        <f t="shared" si="5"/>
        <v/>
      </c>
      <c r="AB16" s="1020"/>
    </row>
    <row r="17" spans="2:28">
      <c r="B17" s="1001">
        <v>12</v>
      </c>
      <c r="C17" s="1002" t="s">
        <v>398</v>
      </c>
      <c r="D17" s="1006" t="str">
        <f t="shared" si="0"/>
        <v>l</v>
      </c>
      <c r="E17" s="1001" t="s">
        <v>706</v>
      </c>
      <c r="F17" s="1009"/>
      <c r="G17" s="1001" t="s">
        <v>276</v>
      </c>
      <c r="H17" s="1009"/>
      <c r="I17" s="1012" t="s">
        <v>691</v>
      </c>
      <c r="J17" s="1009">
        <v>0</v>
      </c>
      <c r="K17" s="1013" t="s">
        <v>283</v>
      </c>
      <c r="L17" s="1008" t="str">
        <f t="shared" si="1"/>
        <v/>
      </c>
      <c r="N17" s="1014">
        <f>'【記載例】参考様式10'!$BB$13</f>
        <v>0.29166666666666669</v>
      </c>
      <c r="O17" s="997" t="s">
        <v>276</v>
      </c>
      <c r="P17" s="1014">
        <f>'【記載例】参考様式10'!$BF$13</f>
        <v>0.83333333333333337</v>
      </c>
      <c r="R17" s="1016" t="str">
        <f t="shared" si="2"/>
        <v/>
      </c>
      <c r="S17" s="997" t="s">
        <v>276</v>
      </c>
      <c r="T17" s="1016" t="str">
        <f t="shared" si="3"/>
        <v/>
      </c>
      <c r="U17" s="1017" t="s">
        <v>691</v>
      </c>
      <c r="V17" s="1009">
        <v>0</v>
      </c>
      <c r="W17" s="996" t="s">
        <v>283</v>
      </c>
      <c r="X17" s="1008" t="str">
        <f t="shared" si="4"/>
        <v/>
      </c>
      <c r="Z17" s="1008" t="str">
        <f t="shared" si="5"/>
        <v/>
      </c>
      <c r="AB17" s="1020"/>
    </row>
    <row r="18" spans="2:28">
      <c r="B18" s="1001">
        <v>13</v>
      </c>
      <c r="C18" s="1002" t="s">
        <v>767</v>
      </c>
      <c r="D18" s="1006" t="str">
        <f t="shared" si="0"/>
        <v>m</v>
      </c>
      <c r="E18" s="1001" t="s">
        <v>706</v>
      </c>
      <c r="F18" s="1009"/>
      <c r="G18" s="1001" t="s">
        <v>276</v>
      </c>
      <c r="H18" s="1009"/>
      <c r="I18" s="1012" t="s">
        <v>691</v>
      </c>
      <c r="J18" s="1009">
        <v>0</v>
      </c>
      <c r="K18" s="1013" t="s">
        <v>283</v>
      </c>
      <c r="L18" s="1008" t="str">
        <f t="shared" si="1"/>
        <v/>
      </c>
      <c r="N18" s="1014">
        <f>'【記載例】参考様式10'!$BB$13</f>
        <v>0.29166666666666669</v>
      </c>
      <c r="O18" s="997" t="s">
        <v>276</v>
      </c>
      <c r="P18" s="1014">
        <f>'【記載例】参考様式10'!$BF$13</f>
        <v>0.83333333333333337</v>
      </c>
      <c r="R18" s="1016" t="str">
        <f t="shared" si="2"/>
        <v/>
      </c>
      <c r="S18" s="997" t="s">
        <v>276</v>
      </c>
      <c r="T18" s="1016" t="str">
        <f t="shared" si="3"/>
        <v/>
      </c>
      <c r="U18" s="1017" t="s">
        <v>691</v>
      </c>
      <c r="V18" s="1009">
        <v>0</v>
      </c>
      <c r="W18" s="996" t="s">
        <v>283</v>
      </c>
      <c r="X18" s="1008" t="str">
        <f t="shared" si="4"/>
        <v/>
      </c>
      <c r="Z18" s="1008" t="str">
        <f t="shared" si="5"/>
        <v/>
      </c>
      <c r="AB18" s="1020"/>
    </row>
    <row r="19" spans="2:28">
      <c r="B19" s="1001">
        <v>14</v>
      </c>
      <c r="C19" s="1002" t="s">
        <v>687</v>
      </c>
      <c r="D19" s="1006" t="str">
        <f t="shared" si="0"/>
        <v>n</v>
      </c>
      <c r="E19" s="1001" t="s">
        <v>706</v>
      </c>
      <c r="F19" s="1009"/>
      <c r="G19" s="1001" t="s">
        <v>276</v>
      </c>
      <c r="H19" s="1009"/>
      <c r="I19" s="1012" t="s">
        <v>691</v>
      </c>
      <c r="J19" s="1009">
        <v>0</v>
      </c>
      <c r="K19" s="1013" t="s">
        <v>283</v>
      </c>
      <c r="L19" s="1008" t="str">
        <f t="shared" si="1"/>
        <v/>
      </c>
      <c r="N19" s="1014">
        <f>'【記載例】参考様式10'!$BB$13</f>
        <v>0.29166666666666669</v>
      </c>
      <c r="O19" s="997" t="s">
        <v>276</v>
      </c>
      <c r="P19" s="1014">
        <f>'【記載例】参考様式10'!$BF$13</f>
        <v>0.83333333333333337</v>
      </c>
      <c r="R19" s="1016" t="str">
        <f t="shared" si="2"/>
        <v/>
      </c>
      <c r="S19" s="997" t="s">
        <v>276</v>
      </c>
      <c r="T19" s="1016" t="str">
        <f t="shared" si="3"/>
        <v/>
      </c>
      <c r="U19" s="1017" t="s">
        <v>691</v>
      </c>
      <c r="V19" s="1009">
        <v>0</v>
      </c>
      <c r="W19" s="996" t="s">
        <v>283</v>
      </c>
      <c r="X19" s="1008" t="str">
        <f t="shared" si="4"/>
        <v/>
      </c>
      <c r="Z19" s="1008" t="str">
        <f t="shared" si="5"/>
        <v/>
      </c>
      <c r="AB19" s="1020"/>
    </row>
    <row r="20" spans="2:28">
      <c r="B20" s="1001">
        <v>15</v>
      </c>
      <c r="C20" s="1002" t="s">
        <v>704</v>
      </c>
      <c r="D20" s="1006" t="str">
        <f t="shared" si="0"/>
        <v>o</v>
      </c>
      <c r="E20" s="1001" t="s">
        <v>706</v>
      </c>
      <c r="F20" s="1009"/>
      <c r="G20" s="1001" t="s">
        <v>276</v>
      </c>
      <c r="H20" s="1009"/>
      <c r="I20" s="1012" t="s">
        <v>691</v>
      </c>
      <c r="J20" s="1009">
        <v>0</v>
      </c>
      <c r="K20" s="1013" t="s">
        <v>283</v>
      </c>
      <c r="L20" s="1008" t="str">
        <f t="shared" si="1"/>
        <v/>
      </c>
      <c r="N20" s="1014">
        <f>'【記載例】参考様式10'!$BB$13</f>
        <v>0.29166666666666669</v>
      </c>
      <c r="O20" s="997" t="s">
        <v>276</v>
      </c>
      <c r="P20" s="1014">
        <f>'【記載例】参考様式10'!$BF$13</f>
        <v>0.83333333333333337</v>
      </c>
      <c r="R20" s="1016" t="str">
        <f t="shared" si="2"/>
        <v/>
      </c>
      <c r="S20" s="997" t="s">
        <v>276</v>
      </c>
      <c r="T20" s="1016" t="str">
        <f t="shared" si="3"/>
        <v/>
      </c>
      <c r="U20" s="1017" t="s">
        <v>691</v>
      </c>
      <c r="V20" s="1009">
        <v>0</v>
      </c>
      <c r="W20" s="996" t="s">
        <v>283</v>
      </c>
      <c r="X20" s="1008" t="str">
        <f t="shared" si="4"/>
        <v/>
      </c>
      <c r="Z20" s="1008" t="str">
        <f t="shared" si="5"/>
        <v/>
      </c>
      <c r="AB20" s="1020"/>
    </row>
    <row r="21" spans="2:28">
      <c r="B21" s="1001">
        <v>16</v>
      </c>
      <c r="C21" s="1002" t="s">
        <v>15</v>
      </c>
      <c r="D21" s="1006" t="str">
        <f t="shared" si="0"/>
        <v>p</v>
      </c>
      <c r="E21" s="1001" t="s">
        <v>706</v>
      </c>
      <c r="F21" s="1009"/>
      <c r="G21" s="1001" t="s">
        <v>276</v>
      </c>
      <c r="H21" s="1009"/>
      <c r="I21" s="1012" t="s">
        <v>691</v>
      </c>
      <c r="J21" s="1009">
        <v>0</v>
      </c>
      <c r="K21" s="1013" t="s">
        <v>283</v>
      </c>
      <c r="L21" s="1008" t="str">
        <f t="shared" si="1"/>
        <v/>
      </c>
      <c r="N21" s="1014">
        <f>'【記載例】参考様式10'!$BB$13</f>
        <v>0.29166666666666669</v>
      </c>
      <c r="O21" s="997" t="s">
        <v>276</v>
      </c>
      <c r="P21" s="1014">
        <f>'【記載例】参考様式10'!$BF$13</f>
        <v>0.83333333333333337</v>
      </c>
      <c r="R21" s="1016" t="str">
        <f t="shared" si="2"/>
        <v/>
      </c>
      <c r="S21" s="997" t="s">
        <v>276</v>
      </c>
      <c r="T21" s="1016" t="str">
        <f t="shared" si="3"/>
        <v/>
      </c>
      <c r="U21" s="1017" t="s">
        <v>691</v>
      </c>
      <c r="V21" s="1009">
        <v>0</v>
      </c>
      <c r="W21" s="996" t="s">
        <v>283</v>
      </c>
      <c r="X21" s="1008" t="str">
        <f t="shared" si="4"/>
        <v/>
      </c>
      <c r="Z21" s="1008" t="str">
        <f t="shared" si="5"/>
        <v/>
      </c>
      <c r="AB21" s="1020"/>
    </row>
    <row r="22" spans="2:28">
      <c r="B22" s="1001">
        <v>17</v>
      </c>
      <c r="C22" s="1002" t="s">
        <v>769</v>
      </c>
      <c r="D22" s="1006" t="str">
        <f t="shared" si="0"/>
        <v>q</v>
      </c>
      <c r="E22" s="1001" t="s">
        <v>706</v>
      </c>
      <c r="F22" s="1009"/>
      <c r="G22" s="1001" t="s">
        <v>276</v>
      </c>
      <c r="H22" s="1009"/>
      <c r="I22" s="1012" t="s">
        <v>691</v>
      </c>
      <c r="J22" s="1009">
        <v>0</v>
      </c>
      <c r="K22" s="1013" t="s">
        <v>283</v>
      </c>
      <c r="L22" s="1008" t="str">
        <f t="shared" si="1"/>
        <v/>
      </c>
      <c r="N22" s="1014">
        <f>'【記載例】参考様式10'!$BB$13</f>
        <v>0.29166666666666669</v>
      </c>
      <c r="O22" s="997" t="s">
        <v>276</v>
      </c>
      <c r="P22" s="1014">
        <f>'【記載例】参考様式10'!$BF$13</f>
        <v>0.83333333333333337</v>
      </c>
      <c r="R22" s="1016" t="str">
        <f t="shared" si="2"/>
        <v/>
      </c>
      <c r="S22" s="997" t="s">
        <v>276</v>
      </c>
      <c r="T22" s="1016" t="str">
        <f t="shared" si="3"/>
        <v/>
      </c>
      <c r="U22" s="1017" t="s">
        <v>691</v>
      </c>
      <c r="V22" s="1009">
        <v>0</v>
      </c>
      <c r="W22" s="996" t="s">
        <v>283</v>
      </c>
      <c r="X22" s="1008" t="str">
        <f t="shared" si="4"/>
        <v/>
      </c>
      <c r="Z22" s="1008" t="str">
        <f t="shared" si="5"/>
        <v/>
      </c>
      <c r="AB22" s="1020"/>
    </row>
    <row r="23" spans="2:28">
      <c r="B23" s="1001">
        <v>18</v>
      </c>
      <c r="C23" s="1002" t="s">
        <v>233</v>
      </c>
      <c r="D23" s="1006" t="str">
        <f t="shared" si="0"/>
        <v>r</v>
      </c>
      <c r="E23" s="1001" t="s">
        <v>706</v>
      </c>
      <c r="F23" s="1010"/>
      <c r="G23" s="1001" t="s">
        <v>276</v>
      </c>
      <c r="H23" s="1010"/>
      <c r="I23" s="1012" t="s">
        <v>691</v>
      </c>
      <c r="J23" s="1010"/>
      <c r="K23" s="1013" t="s">
        <v>283</v>
      </c>
      <c r="L23" s="1002">
        <v>1</v>
      </c>
      <c r="N23" s="1015"/>
      <c r="O23" s="1001" t="s">
        <v>276</v>
      </c>
      <c r="P23" s="1015"/>
      <c r="Q23" s="1013"/>
      <c r="R23" s="1015"/>
      <c r="S23" s="1001" t="s">
        <v>276</v>
      </c>
      <c r="T23" s="1015"/>
      <c r="U23" s="1012" t="s">
        <v>691</v>
      </c>
      <c r="V23" s="1010"/>
      <c r="W23" s="1013" t="s">
        <v>283</v>
      </c>
      <c r="X23" s="1002">
        <v>1</v>
      </c>
      <c r="Y23" s="1013"/>
      <c r="Z23" s="1002" t="s">
        <v>780</v>
      </c>
      <c r="AB23" s="1020"/>
    </row>
    <row r="24" spans="2:28">
      <c r="B24" s="1001">
        <v>19</v>
      </c>
      <c r="C24" s="1002" t="s">
        <v>771</v>
      </c>
      <c r="D24" s="1006" t="str">
        <f t="shared" si="0"/>
        <v>s</v>
      </c>
      <c r="E24" s="1001" t="s">
        <v>706</v>
      </c>
      <c r="F24" s="1010"/>
      <c r="G24" s="1001" t="s">
        <v>276</v>
      </c>
      <c r="H24" s="1010"/>
      <c r="I24" s="1012" t="s">
        <v>691</v>
      </c>
      <c r="J24" s="1010"/>
      <c r="K24" s="1013" t="s">
        <v>283</v>
      </c>
      <c r="L24" s="1002">
        <v>2</v>
      </c>
      <c r="N24" s="1015"/>
      <c r="O24" s="1001" t="s">
        <v>276</v>
      </c>
      <c r="P24" s="1015"/>
      <c r="Q24" s="1013"/>
      <c r="R24" s="1015"/>
      <c r="S24" s="1001" t="s">
        <v>276</v>
      </c>
      <c r="T24" s="1015"/>
      <c r="U24" s="1012" t="s">
        <v>691</v>
      </c>
      <c r="V24" s="1010"/>
      <c r="W24" s="1013" t="s">
        <v>283</v>
      </c>
      <c r="X24" s="1002">
        <v>2</v>
      </c>
      <c r="Y24" s="1013"/>
      <c r="Z24" s="1002" t="s">
        <v>780</v>
      </c>
      <c r="AB24" s="1020"/>
    </row>
    <row r="25" spans="2:28">
      <c r="B25" s="1001">
        <v>20</v>
      </c>
      <c r="C25" s="1002" t="s">
        <v>106</v>
      </c>
      <c r="D25" s="1006" t="str">
        <f t="shared" si="0"/>
        <v>t</v>
      </c>
      <c r="E25" s="1001" t="s">
        <v>706</v>
      </c>
      <c r="F25" s="1010"/>
      <c r="G25" s="1001" t="s">
        <v>276</v>
      </c>
      <c r="H25" s="1010"/>
      <c r="I25" s="1012" t="s">
        <v>691</v>
      </c>
      <c r="J25" s="1010"/>
      <c r="K25" s="1013" t="s">
        <v>283</v>
      </c>
      <c r="L25" s="1002">
        <v>3</v>
      </c>
      <c r="N25" s="1015"/>
      <c r="O25" s="1001" t="s">
        <v>276</v>
      </c>
      <c r="P25" s="1015"/>
      <c r="Q25" s="1013"/>
      <c r="R25" s="1015"/>
      <c r="S25" s="1001" t="s">
        <v>276</v>
      </c>
      <c r="T25" s="1015"/>
      <c r="U25" s="1012" t="s">
        <v>691</v>
      </c>
      <c r="V25" s="1010"/>
      <c r="W25" s="1013" t="s">
        <v>283</v>
      </c>
      <c r="X25" s="1002">
        <v>3</v>
      </c>
      <c r="Y25" s="1013"/>
      <c r="Z25" s="1002" t="s">
        <v>780</v>
      </c>
      <c r="AB25" s="1020"/>
    </row>
    <row r="26" spans="2:28">
      <c r="B26" s="1001">
        <v>21</v>
      </c>
      <c r="C26" s="1002" t="s">
        <v>520</v>
      </c>
      <c r="D26" s="1006" t="str">
        <f t="shared" si="0"/>
        <v>u</v>
      </c>
      <c r="E26" s="1001" t="s">
        <v>706</v>
      </c>
      <c r="F26" s="1010"/>
      <c r="G26" s="1001" t="s">
        <v>276</v>
      </c>
      <c r="H26" s="1010"/>
      <c r="I26" s="1012" t="s">
        <v>691</v>
      </c>
      <c r="J26" s="1010"/>
      <c r="K26" s="1013" t="s">
        <v>283</v>
      </c>
      <c r="L26" s="1002">
        <v>4</v>
      </c>
      <c r="N26" s="1015"/>
      <c r="O26" s="1001" t="s">
        <v>276</v>
      </c>
      <c r="P26" s="1015"/>
      <c r="Q26" s="1013"/>
      <c r="R26" s="1015"/>
      <c r="S26" s="1001" t="s">
        <v>276</v>
      </c>
      <c r="T26" s="1015"/>
      <c r="U26" s="1012" t="s">
        <v>691</v>
      </c>
      <c r="V26" s="1010"/>
      <c r="W26" s="1013" t="s">
        <v>283</v>
      </c>
      <c r="X26" s="1002">
        <v>4</v>
      </c>
      <c r="Y26" s="1013"/>
      <c r="Z26" s="1002" t="s">
        <v>780</v>
      </c>
      <c r="AB26" s="1020"/>
    </row>
    <row r="27" spans="2:28">
      <c r="B27" s="1001">
        <v>22</v>
      </c>
      <c r="C27" s="1002" t="s">
        <v>773</v>
      </c>
      <c r="D27" s="1006" t="str">
        <f t="shared" si="0"/>
        <v>v</v>
      </c>
      <c r="E27" s="1001" t="s">
        <v>706</v>
      </c>
      <c r="F27" s="1010"/>
      <c r="G27" s="1001" t="s">
        <v>276</v>
      </c>
      <c r="H27" s="1010"/>
      <c r="I27" s="1012" t="s">
        <v>691</v>
      </c>
      <c r="J27" s="1010"/>
      <c r="K27" s="1013" t="s">
        <v>283</v>
      </c>
      <c r="L27" s="1002">
        <v>5</v>
      </c>
      <c r="N27" s="1015"/>
      <c r="O27" s="1001" t="s">
        <v>276</v>
      </c>
      <c r="P27" s="1015"/>
      <c r="Q27" s="1013"/>
      <c r="R27" s="1015"/>
      <c r="S27" s="1001" t="s">
        <v>276</v>
      </c>
      <c r="T27" s="1015"/>
      <c r="U27" s="1012" t="s">
        <v>691</v>
      </c>
      <c r="V27" s="1010"/>
      <c r="W27" s="1013" t="s">
        <v>283</v>
      </c>
      <c r="X27" s="1002">
        <v>5</v>
      </c>
      <c r="Y27" s="1013"/>
      <c r="Z27" s="1002" t="s">
        <v>780</v>
      </c>
      <c r="AB27" s="1020"/>
    </row>
    <row r="28" spans="2:28">
      <c r="B28" s="1001">
        <v>23</v>
      </c>
      <c r="C28" s="1002" t="s">
        <v>689</v>
      </c>
      <c r="D28" s="1006" t="str">
        <f t="shared" si="0"/>
        <v>w</v>
      </c>
      <c r="E28" s="1001" t="s">
        <v>706</v>
      </c>
      <c r="F28" s="1010"/>
      <c r="G28" s="1001" t="s">
        <v>276</v>
      </c>
      <c r="H28" s="1010"/>
      <c r="I28" s="1012" t="s">
        <v>691</v>
      </c>
      <c r="J28" s="1010"/>
      <c r="K28" s="1013" t="s">
        <v>283</v>
      </c>
      <c r="L28" s="1002">
        <v>6</v>
      </c>
      <c r="N28" s="1015"/>
      <c r="O28" s="1001" t="s">
        <v>276</v>
      </c>
      <c r="P28" s="1015"/>
      <c r="Q28" s="1013"/>
      <c r="R28" s="1015"/>
      <c r="S28" s="1001" t="s">
        <v>276</v>
      </c>
      <c r="T28" s="1015"/>
      <c r="U28" s="1012" t="s">
        <v>691</v>
      </c>
      <c r="V28" s="1010"/>
      <c r="W28" s="1013" t="s">
        <v>283</v>
      </c>
      <c r="X28" s="1002">
        <v>6</v>
      </c>
      <c r="Y28" s="1013"/>
      <c r="Z28" s="1002" t="s">
        <v>780</v>
      </c>
      <c r="AB28" s="1020"/>
    </row>
    <row r="29" spans="2:28">
      <c r="B29" s="1001">
        <v>24</v>
      </c>
      <c r="C29" s="1002" t="s">
        <v>774</v>
      </c>
      <c r="D29" s="1006" t="str">
        <f t="shared" si="0"/>
        <v>x</v>
      </c>
      <c r="E29" s="1001" t="s">
        <v>706</v>
      </c>
      <c r="F29" s="1010"/>
      <c r="G29" s="1001" t="s">
        <v>276</v>
      </c>
      <c r="H29" s="1010"/>
      <c r="I29" s="1012" t="s">
        <v>691</v>
      </c>
      <c r="J29" s="1010"/>
      <c r="K29" s="1013" t="s">
        <v>283</v>
      </c>
      <c r="L29" s="1002">
        <v>7</v>
      </c>
      <c r="N29" s="1015"/>
      <c r="O29" s="1001" t="s">
        <v>276</v>
      </c>
      <c r="P29" s="1015"/>
      <c r="Q29" s="1013"/>
      <c r="R29" s="1015"/>
      <c r="S29" s="1001" t="s">
        <v>276</v>
      </c>
      <c r="T29" s="1015"/>
      <c r="U29" s="1012" t="s">
        <v>691</v>
      </c>
      <c r="V29" s="1010"/>
      <c r="W29" s="1013" t="s">
        <v>283</v>
      </c>
      <c r="X29" s="1002">
        <v>7</v>
      </c>
      <c r="Y29" s="1013"/>
      <c r="Z29" s="1002" t="s">
        <v>780</v>
      </c>
      <c r="AB29" s="1020"/>
    </row>
    <row r="30" spans="2:28">
      <c r="B30" s="1001">
        <v>25</v>
      </c>
      <c r="C30" s="1002" t="s">
        <v>775</v>
      </c>
      <c r="D30" s="1006" t="str">
        <f t="shared" si="0"/>
        <v>y</v>
      </c>
      <c r="E30" s="1001" t="s">
        <v>706</v>
      </c>
      <c r="F30" s="1010"/>
      <c r="G30" s="1001" t="s">
        <v>276</v>
      </c>
      <c r="H30" s="1010"/>
      <c r="I30" s="1012" t="s">
        <v>691</v>
      </c>
      <c r="J30" s="1010"/>
      <c r="K30" s="1013" t="s">
        <v>283</v>
      </c>
      <c r="L30" s="1002">
        <v>8</v>
      </c>
      <c r="N30" s="1015"/>
      <c r="O30" s="1001" t="s">
        <v>276</v>
      </c>
      <c r="P30" s="1015"/>
      <c r="Q30" s="1013"/>
      <c r="R30" s="1015"/>
      <c r="S30" s="1001" t="s">
        <v>276</v>
      </c>
      <c r="T30" s="1015"/>
      <c r="U30" s="1012" t="s">
        <v>691</v>
      </c>
      <c r="V30" s="1010"/>
      <c r="W30" s="1013" t="s">
        <v>283</v>
      </c>
      <c r="X30" s="1002">
        <v>8</v>
      </c>
      <c r="Y30" s="1013"/>
      <c r="Z30" s="1002" t="s">
        <v>780</v>
      </c>
      <c r="AB30" s="1020"/>
    </row>
    <row r="31" spans="2:28">
      <c r="B31" s="1001">
        <v>26</v>
      </c>
      <c r="C31" s="1002" t="s">
        <v>548</v>
      </c>
      <c r="D31" s="1006" t="str">
        <f t="shared" si="0"/>
        <v>z</v>
      </c>
      <c r="E31" s="1001" t="s">
        <v>706</v>
      </c>
      <c r="F31" s="1010"/>
      <c r="G31" s="1001" t="s">
        <v>276</v>
      </c>
      <c r="H31" s="1010"/>
      <c r="I31" s="1012" t="s">
        <v>691</v>
      </c>
      <c r="J31" s="1010"/>
      <c r="K31" s="1013" t="s">
        <v>283</v>
      </c>
      <c r="L31" s="1002">
        <v>1</v>
      </c>
      <c r="N31" s="1015"/>
      <c r="O31" s="1001" t="s">
        <v>276</v>
      </c>
      <c r="P31" s="1015"/>
      <c r="Q31" s="1013"/>
      <c r="R31" s="1015"/>
      <c r="S31" s="1001" t="s">
        <v>276</v>
      </c>
      <c r="T31" s="1015"/>
      <c r="U31" s="1012" t="s">
        <v>691</v>
      </c>
      <c r="V31" s="1010"/>
      <c r="W31" s="1013" t="s">
        <v>283</v>
      </c>
      <c r="X31" s="1002" t="s">
        <v>780</v>
      </c>
      <c r="Y31" s="1013"/>
      <c r="Z31" s="1002">
        <v>1</v>
      </c>
      <c r="AB31" s="1020"/>
    </row>
    <row r="32" spans="2:28">
      <c r="B32" s="1001">
        <v>27</v>
      </c>
      <c r="C32" s="1002" t="s">
        <v>774</v>
      </c>
      <c r="D32" s="1006" t="str">
        <f t="shared" si="0"/>
        <v>x</v>
      </c>
      <c r="E32" s="1001" t="s">
        <v>706</v>
      </c>
      <c r="F32" s="1010"/>
      <c r="G32" s="1001" t="s">
        <v>276</v>
      </c>
      <c r="H32" s="1010"/>
      <c r="I32" s="1012" t="s">
        <v>691</v>
      </c>
      <c r="J32" s="1010"/>
      <c r="K32" s="1013" t="s">
        <v>283</v>
      </c>
      <c r="L32" s="1002">
        <v>2</v>
      </c>
      <c r="N32" s="1015"/>
      <c r="O32" s="1001" t="s">
        <v>276</v>
      </c>
      <c r="P32" s="1015"/>
      <c r="Q32" s="1013"/>
      <c r="R32" s="1015"/>
      <c r="S32" s="1001" t="s">
        <v>276</v>
      </c>
      <c r="T32" s="1015"/>
      <c r="U32" s="1012" t="s">
        <v>691</v>
      </c>
      <c r="V32" s="1010"/>
      <c r="W32" s="1013" t="s">
        <v>283</v>
      </c>
      <c r="X32" s="1002" t="s">
        <v>780</v>
      </c>
      <c r="Y32" s="1013"/>
      <c r="Z32" s="1002">
        <v>2</v>
      </c>
      <c r="AB32" s="1020"/>
    </row>
    <row r="33" spans="2:28">
      <c r="B33" s="1001">
        <v>28</v>
      </c>
      <c r="C33" s="1002" t="s">
        <v>776</v>
      </c>
      <c r="D33" s="1006" t="str">
        <f t="shared" si="0"/>
        <v>aa</v>
      </c>
      <c r="E33" s="1001" t="s">
        <v>706</v>
      </c>
      <c r="F33" s="1010"/>
      <c r="G33" s="1001" t="s">
        <v>276</v>
      </c>
      <c r="H33" s="1010"/>
      <c r="I33" s="1012" t="s">
        <v>691</v>
      </c>
      <c r="J33" s="1010"/>
      <c r="K33" s="1013" t="s">
        <v>283</v>
      </c>
      <c r="L33" s="1002">
        <v>3</v>
      </c>
      <c r="N33" s="1015"/>
      <c r="O33" s="1001" t="s">
        <v>276</v>
      </c>
      <c r="P33" s="1015"/>
      <c r="Q33" s="1013"/>
      <c r="R33" s="1015"/>
      <c r="S33" s="1001" t="s">
        <v>276</v>
      </c>
      <c r="T33" s="1015"/>
      <c r="U33" s="1012" t="s">
        <v>691</v>
      </c>
      <c r="V33" s="1010"/>
      <c r="W33" s="1013" t="s">
        <v>283</v>
      </c>
      <c r="X33" s="1002" t="s">
        <v>780</v>
      </c>
      <c r="Y33" s="1013"/>
      <c r="Z33" s="1002">
        <v>3</v>
      </c>
      <c r="AB33" s="1020"/>
    </row>
    <row r="34" spans="2:28">
      <c r="B34" s="1001">
        <v>29</v>
      </c>
      <c r="C34" s="1002" t="s">
        <v>408</v>
      </c>
      <c r="D34" s="1006" t="str">
        <f t="shared" si="0"/>
        <v>ab</v>
      </c>
      <c r="E34" s="1001" t="s">
        <v>706</v>
      </c>
      <c r="F34" s="1010"/>
      <c r="G34" s="1001" t="s">
        <v>276</v>
      </c>
      <c r="H34" s="1010"/>
      <c r="I34" s="1012" t="s">
        <v>691</v>
      </c>
      <c r="J34" s="1010"/>
      <c r="K34" s="1013" t="s">
        <v>283</v>
      </c>
      <c r="L34" s="1002">
        <v>4</v>
      </c>
      <c r="N34" s="1015"/>
      <c r="O34" s="1001" t="s">
        <v>276</v>
      </c>
      <c r="P34" s="1015"/>
      <c r="Q34" s="1013"/>
      <c r="R34" s="1015"/>
      <c r="S34" s="1001" t="s">
        <v>276</v>
      </c>
      <c r="T34" s="1015"/>
      <c r="U34" s="1012" t="s">
        <v>691</v>
      </c>
      <c r="V34" s="1010"/>
      <c r="W34" s="1013" t="s">
        <v>283</v>
      </c>
      <c r="X34" s="1002" t="s">
        <v>780</v>
      </c>
      <c r="Y34" s="1013"/>
      <c r="Z34" s="1002">
        <v>4</v>
      </c>
      <c r="AB34" s="1020"/>
    </row>
    <row r="35" spans="2:28">
      <c r="B35" s="1001">
        <v>30</v>
      </c>
      <c r="C35" s="1002" t="s">
        <v>195</v>
      </c>
      <c r="D35" s="1006" t="str">
        <f t="shared" si="0"/>
        <v>ac</v>
      </c>
      <c r="E35" s="1001" t="s">
        <v>706</v>
      </c>
      <c r="F35" s="1010"/>
      <c r="G35" s="1001" t="s">
        <v>276</v>
      </c>
      <c r="H35" s="1010"/>
      <c r="I35" s="1012" t="s">
        <v>691</v>
      </c>
      <c r="J35" s="1010"/>
      <c r="K35" s="1013" t="s">
        <v>283</v>
      </c>
      <c r="L35" s="1002">
        <v>5</v>
      </c>
      <c r="N35" s="1015"/>
      <c r="O35" s="1001" t="s">
        <v>276</v>
      </c>
      <c r="P35" s="1015"/>
      <c r="Q35" s="1013"/>
      <c r="R35" s="1015"/>
      <c r="S35" s="1001" t="s">
        <v>276</v>
      </c>
      <c r="T35" s="1015"/>
      <c r="U35" s="1012" t="s">
        <v>691</v>
      </c>
      <c r="V35" s="1010"/>
      <c r="W35" s="1013" t="s">
        <v>283</v>
      </c>
      <c r="X35" s="1002" t="s">
        <v>780</v>
      </c>
      <c r="Y35" s="1013"/>
      <c r="Z35" s="1002">
        <v>5</v>
      </c>
      <c r="AB35" s="1020"/>
    </row>
    <row r="36" spans="2:28">
      <c r="B36" s="1001">
        <v>31</v>
      </c>
      <c r="C36" s="1002" t="s">
        <v>777</v>
      </c>
      <c r="D36" s="1006" t="str">
        <f t="shared" si="0"/>
        <v>ad</v>
      </c>
      <c r="E36" s="1001" t="s">
        <v>706</v>
      </c>
      <c r="F36" s="1010"/>
      <c r="G36" s="1001" t="s">
        <v>276</v>
      </c>
      <c r="H36" s="1010"/>
      <c r="I36" s="1012" t="s">
        <v>691</v>
      </c>
      <c r="J36" s="1010"/>
      <c r="K36" s="1013" t="s">
        <v>283</v>
      </c>
      <c r="L36" s="1002">
        <v>6</v>
      </c>
      <c r="N36" s="1015"/>
      <c r="O36" s="1001" t="s">
        <v>276</v>
      </c>
      <c r="P36" s="1015"/>
      <c r="Q36" s="1013"/>
      <c r="R36" s="1015"/>
      <c r="S36" s="1001" t="s">
        <v>276</v>
      </c>
      <c r="T36" s="1015"/>
      <c r="U36" s="1012" t="s">
        <v>691</v>
      </c>
      <c r="V36" s="1010"/>
      <c r="W36" s="1013" t="s">
        <v>283</v>
      </c>
      <c r="X36" s="1002" t="s">
        <v>780</v>
      </c>
      <c r="Y36" s="1013"/>
      <c r="Z36" s="1002">
        <v>6</v>
      </c>
      <c r="AB36" s="1020"/>
    </row>
    <row r="37" spans="2:28">
      <c r="B37" s="1001">
        <v>32</v>
      </c>
      <c r="C37" s="1002" t="s">
        <v>779</v>
      </c>
      <c r="D37" s="1006" t="str">
        <f t="shared" si="0"/>
        <v>ae</v>
      </c>
      <c r="E37" s="1001" t="s">
        <v>706</v>
      </c>
      <c r="F37" s="1010"/>
      <c r="G37" s="1001" t="s">
        <v>276</v>
      </c>
      <c r="H37" s="1010"/>
      <c r="I37" s="1012" t="s">
        <v>691</v>
      </c>
      <c r="J37" s="1010"/>
      <c r="K37" s="1013" t="s">
        <v>283</v>
      </c>
      <c r="L37" s="1002">
        <v>7</v>
      </c>
      <c r="N37" s="1015"/>
      <c r="O37" s="1001" t="s">
        <v>276</v>
      </c>
      <c r="P37" s="1015"/>
      <c r="Q37" s="1013"/>
      <c r="R37" s="1015"/>
      <c r="S37" s="1001" t="s">
        <v>276</v>
      </c>
      <c r="T37" s="1015"/>
      <c r="U37" s="1012" t="s">
        <v>691</v>
      </c>
      <c r="V37" s="1010"/>
      <c r="W37" s="1013" t="s">
        <v>283</v>
      </c>
      <c r="X37" s="1002" t="s">
        <v>780</v>
      </c>
      <c r="Y37" s="1013"/>
      <c r="Z37" s="1002">
        <v>7</v>
      </c>
      <c r="AB37" s="1020"/>
    </row>
    <row r="38" spans="2:28">
      <c r="B38" s="1001">
        <v>33</v>
      </c>
      <c r="C38" s="1002" t="s">
        <v>172</v>
      </c>
      <c r="D38" s="1006" t="str">
        <f t="shared" si="0"/>
        <v>af</v>
      </c>
      <c r="E38" s="1001" t="s">
        <v>706</v>
      </c>
      <c r="F38" s="1010"/>
      <c r="G38" s="1001" t="s">
        <v>276</v>
      </c>
      <c r="H38" s="1010"/>
      <c r="I38" s="1012" t="s">
        <v>691</v>
      </c>
      <c r="J38" s="1010"/>
      <c r="K38" s="1013" t="s">
        <v>283</v>
      </c>
      <c r="L38" s="1002">
        <v>8</v>
      </c>
      <c r="N38" s="1015"/>
      <c r="O38" s="1001" t="s">
        <v>276</v>
      </c>
      <c r="P38" s="1015"/>
      <c r="Q38" s="1013"/>
      <c r="R38" s="1015"/>
      <c r="S38" s="1001" t="s">
        <v>276</v>
      </c>
      <c r="T38" s="1015"/>
      <c r="U38" s="1012" t="s">
        <v>691</v>
      </c>
      <c r="V38" s="1010"/>
      <c r="W38" s="1013" t="s">
        <v>283</v>
      </c>
      <c r="X38" s="1002" t="s">
        <v>780</v>
      </c>
      <c r="Y38" s="1013"/>
      <c r="Z38" s="1002">
        <v>8</v>
      </c>
      <c r="AB38" s="1020"/>
    </row>
    <row r="39" spans="2:28">
      <c r="B39" s="1001">
        <v>34</v>
      </c>
      <c r="C39" s="1003" t="s">
        <v>760</v>
      </c>
      <c r="D39" s="1006"/>
      <c r="E39" s="1001" t="s">
        <v>706</v>
      </c>
      <c r="F39" s="1009">
        <v>0.29166666666666669</v>
      </c>
      <c r="G39" s="1001" t="s">
        <v>276</v>
      </c>
      <c r="H39" s="1009">
        <v>0.39583333333333331</v>
      </c>
      <c r="I39" s="1012" t="s">
        <v>691</v>
      </c>
      <c r="J39" s="1009">
        <v>0</v>
      </c>
      <c r="K39" s="1013" t="s">
        <v>283</v>
      </c>
      <c r="L39" s="1008">
        <f>IF(OR(F39="",H39=""),"",(H39+IF(F39&gt;H39,1,0)-F39-J39)*24)</f>
        <v>2.4999999999999991</v>
      </c>
      <c r="N39" s="1014">
        <f>'【記載例】参考様式10'!$BB$13</f>
        <v>0.29166666666666669</v>
      </c>
      <c r="O39" s="997" t="s">
        <v>276</v>
      </c>
      <c r="P39" s="1014">
        <f>'【記載例】参考様式10'!$BF$13</f>
        <v>0.83333333333333337</v>
      </c>
      <c r="R39" s="1016">
        <f>IF(F39="","",IF(F39&lt;N39,N39,IF(F39&gt;=P39,"",F39)))</f>
        <v>0.29166666666666669</v>
      </c>
      <c r="S39" s="997" t="s">
        <v>276</v>
      </c>
      <c r="T39" s="1016">
        <f>IF(H39="","",IF(H39&gt;F39,IF(H39&lt;P39,H39,P39),P39))</f>
        <v>0.39583333333333331</v>
      </c>
      <c r="U39" s="1017" t="s">
        <v>691</v>
      </c>
      <c r="V39" s="1009">
        <v>0</v>
      </c>
      <c r="W39" s="996" t="s">
        <v>283</v>
      </c>
      <c r="X39" s="1008">
        <f>IF(R39="","",IF((T39+IF(R39&gt;T39,1,0)-R39-V39)*24=0,"",(T39+IF(R39&gt;T39,1,0)-R39-V39)*24))</f>
        <v>2.4999999999999991</v>
      </c>
      <c r="Z39" s="1008" t="str">
        <f t="shared" ref="Z39:Z47" si="6">IF(X39="",L39,IF(OR(L39-X39=0,L39-X39&lt;0),"-",L39-X39))</f>
        <v>-</v>
      </c>
      <c r="AB39" s="1020"/>
    </row>
    <row r="40" spans="2:28">
      <c r="B40" s="1001"/>
      <c r="C40" s="1004" t="s">
        <v>780</v>
      </c>
      <c r="D40" s="1006"/>
      <c r="E40" s="1001" t="s">
        <v>706</v>
      </c>
      <c r="F40" s="1009">
        <v>0.6875</v>
      </c>
      <c r="G40" s="1001" t="s">
        <v>276</v>
      </c>
      <c r="H40" s="1009">
        <v>0.83333333333333337</v>
      </c>
      <c r="I40" s="1012" t="s">
        <v>691</v>
      </c>
      <c r="J40" s="1009">
        <v>0</v>
      </c>
      <c r="K40" s="1013" t="s">
        <v>283</v>
      </c>
      <c r="L40" s="1008">
        <f>IF(OR(F40="",H40=""),"",(H40+IF(F40&gt;H40,1,0)-F40-J40)*24)</f>
        <v>3.5000000000000009</v>
      </c>
      <c r="N40" s="1014">
        <f>'【記載例】参考様式10'!$BB$13</f>
        <v>0.29166666666666669</v>
      </c>
      <c r="O40" s="997" t="s">
        <v>276</v>
      </c>
      <c r="P40" s="1014">
        <f>'【記載例】参考様式10'!$BF$13</f>
        <v>0.83333333333333337</v>
      </c>
      <c r="R40" s="1016">
        <f>IF(F40="","",IF(F40&lt;N40,N40,IF(F40&gt;=P40,"",F40)))</f>
        <v>0.6875</v>
      </c>
      <c r="S40" s="997" t="s">
        <v>276</v>
      </c>
      <c r="T40" s="1016">
        <f>IF(H40="","",IF(H40&gt;F40,IF(H40&lt;P40,H40,P40),P40))</f>
        <v>0.83333333333333337</v>
      </c>
      <c r="U40" s="1017" t="s">
        <v>691</v>
      </c>
      <c r="V40" s="1009">
        <v>0</v>
      </c>
      <c r="W40" s="996" t="s">
        <v>283</v>
      </c>
      <c r="X40" s="1008">
        <f>IF(R40="","",IF((T40+IF(R40&gt;T40,1,0)-R40-V40)*24=0,"",(T40+IF(R40&gt;T40,1,0)-R40-V40)*24))</f>
        <v>3.5000000000000009</v>
      </c>
      <c r="Z40" s="1008" t="str">
        <f t="shared" si="6"/>
        <v>-</v>
      </c>
      <c r="AB40" s="1020"/>
    </row>
    <row r="41" spans="2:28">
      <c r="B41" s="1001"/>
      <c r="C41" s="1005" t="s">
        <v>780</v>
      </c>
      <c r="D41" s="1006" t="str">
        <f>C39</f>
        <v>ag</v>
      </c>
      <c r="E41" s="1001" t="s">
        <v>706</v>
      </c>
      <c r="F41" s="1009" t="s">
        <v>780</v>
      </c>
      <c r="G41" s="1001" t="s">
        <v>276</v>
      </c>
      <c r="H41" s="1009" t="s">
        <v>780</v>
      </c>
      <c r="I41" s="1012" t="s">
        <v>691</v>
      </c>
      <c r="J41" s="1009" t="s">
        <v>780</v>
      </c>
      <c r="K41" s="1013" t="s">
        <v>283</v>
      </c>
      <c r="L41" s="1008">
        <f>IF(OR(L39="",L40=""),"",L39+L40)</f>
        <v>6</v>
      </c>
      <c r="N41" s="1014" t="s">
        <v>780</v>
      </c>
      <c r="O41" s="997" t="s">
        <v>276</v>
      </c>
      <c r="P41" s="1014" t="s">
        <v>780</v>
      </c>
      <c r="R41" s="1016" t="s">
        <v>780</v>
      </c>
      <c r="S41" s="997" t="s">
        <v>276</v>
      </c>
      <c r="T41" s="1016" t="s">
        <v>780</v>
      </c>
      <c r="U41" s="1017" t="s">
        <v>691</v>
      </c>
      <c r="V41" s="1009" t="s">
        <v>780</v>
      </c>
      <c r="W41" s="996" t="s">
        <v>283</v>
      </c>
      <c r="X41" s="1008">
        <f>IF(OR(X39="",X40=""),"",X39+X40)</f>
        <v>6</v>
      </c>
      <c r="Z41" s="1008" t="str">
        <f t="shared" si="6"/>
        <v>-</v>
      </c>
      <c r="AB41" s="1020" t="s">
        <v>452</v>
      </c>
    </row>
    <row r="42" spans="2:28">
      <c r="B42" s="1001"/>
      <c r="C42" s="1003" t="s">
        <v>765</v>
      </c>
      <c r="D42" s="1006"/>
      <c r="E42" s="1001" t="s">
        <v>706</v>
      </c>
      <c r="F42" s="1009"/>
      <c r="G42" s="1001" t="s">
        <v>276</v>
      </c>
      <c r="H42" s="1009"/>
      <c r="I42" s="1012" t="s">
        <v>691</v>
      </c>
      <c r="J42" s="1009">
        <v>0</v>
      </c>
      <c r="K42" s="1013" t="s">
        <v>283</v>
      </c>
      <c r="L42" s="1008" t="str">
        <f>IF(OR(F42="",H42=""),"",(H42+IF(F42&gt;H42,1,0)-F42-J42)*24)</f>
        <v/>
      </c>
      <c r="N42" s="1014">
        <f>'【記載例】参考様式10'!$BB$13</f>
        <v>0.29166666666666669</v>
      </c>
      <c r="O42" s="997" t="s">
        <v>276</v>
      </c>
      <c r="P42" s="1014">
        <f>'【記載例】参考様式10'!$BF$13</f>
        <v>0.83333333333333337</v>
      </c>
      <c r="R42" s="1016" t="str">
        <f>IF(F42="","",IF(F42&lt;N42,N42,IF(F42&gt;=P42,"",F42)))</f>
        <v/>
      </c>
      <c r="S42" s="997" t="s">
        <v>276</v>
      </c>
      <c r="T42" s="1016" t="str">
        <f>IF(H42="","",IF(H42&gt;F42,IF(H42&lt;P42,H42,P42),P42))</f>
        <v/>
      </c>
      <c r="U42" s="1017" t="s">
        <v>691</v>
      </c>
      <c r="V42" s="1009">
        <v>0</v>
      </c>
      <c r="W42" s="996" t="s">
        <v>283</v>
      </c>
      <c r="X42" s="1008" t="str">
        <f>IF(R42="","",IF((T42+IF(R42&gt;T42,1,0)-R42-V42)*24=0,"",(T42+IF(R42&gt;T42,1,0)-R42-V42)*24))</f>
        <v/>
      </c>
      <c r="Z42" s="1008" t="str">
        <f t="shared" si="6"/>
        <v/>
      </c>
      <c r="AB42" s="1020"/>
    </row>
    <row r="43" spans="2:28">
      <c r="B43" s="1001">
        <v>35</v>
      </c>
      <c r="C43" s="1004" t="s">
        <v>780</v>
      </c>
      <c r="D43" s="1006"/>
      <c r="E43" s="1001" t="s">
        <v>706</v>
      </c>
      <c r="F43" s="1009"/>
      <c r="G43" s="1001" t="s">
        <v>276</v>
      </c>
      <c r="H43" s="1009"/>
      <c r="I43" s="1012" t="s">
        <v>691</v>
      </c>
      <c r="J43" s="1009">
        <v>0</v>
      </c>
      <c r="K43" s="1013" t="s">
        <v>283</v>
      </c>
      <c r="L43" s="1008" t="str">
        <f>IF(OR(F43="",H43=""),"",(H43+IF(F43&gt;H43,1,0)-F43-J43)*24)</f>
        <v/>
      </c>
      <c r="N43" s="1014">
        <f>'【記載例】参考様式10'!$BB$13</f>
        <v>0.29166666666666669</v>
      </c>
      <c r="O43" s="997" t="s">
        <v>276</v>
      </c>
      <c r="P43" s="1014">
        <f>'【記載例】参考様式10'!$BF$13</f>
        <v>0.83333333333333337</v>
      </c>
      <c r="R43" s="1016" t="str">
        <f>IF(F43="","",IF(F43&lt;N43,N43,IF(F43&gt;=P43,"",F43)))</f>
        <v/>
      </c>
      <c r="S43" s="997" t="s">
        <v>276</v>
      </c>
      <c r="T43" s="1016" t="str">
        <f>IF(H43="","",IF(H43&gt;F43,IF(H43&lt;P43,H43,P43),P43))</f>
        <v/>
      </c>
      <c r="U43" s="1017" t="s">
        <v>691</v>
      </c>
      <c r="V43" s="1009">
        <v>0</v>
      </c>
      <c r="W43" s="996" t="s">
        <v>283</v>
      </c>
      <c r="X43" s="1008" t="str">
        <f>IF(R43="","",IF((T43+IF(R43&gt;T43,1,0)-R43-V43)*24=0,"",(T43+IF(R43&gt;T43,1,0)-R43-V43)*24))</f>
        <v/>
      </c>
      <c r="Z43" s="1008" t="str">
        <f t="shared" si="6"/>
        <v/>
      </c>
      <c r="AB43" s="1020"/>
    </row>
    <row r="44" spans="2:28">
      <c r="B44" s="1001"/>
      <c r="C44" s="1005" t="s">
        <v>780</v>
      </c>
      <c r="D44" s="1006" t="str">
        <f>C42</f>
        <v>ah</v>
      </c>
      <c r="E44" s="1001" t="s">
        <v>706</v>
      </c>
      <c r="F44" s="1009" t="s">
        <v>780</v>
      </c>
      <c r="G44" s="1001" t="s">
        <v>276</v>
      </c>
      <c r="H44" s="1009" t="s">
        <v>780</v>
      </c>
      <c r="I44" s="1012" t="s">
        <v>691</v>
      </c>
      <c r="J44" s="1009" t="s">
        <v>780</v>
      </c>
      <c r="K44" s="1013" t="s">
        <v>283</v>
      </c>
      <c r="L44" s="1008" t="str">
        <f>IF(OR(L42="",L43=""),"",L42+L43)</f>
        <v/>
      </c>
      <c r="N44" s="1014" t="s">
        <v>780</v>
      </c>
      <c r="O44" s="997" t="s">
        <v>276</v>
      </c>
      <c r="P44" s="1014" t="s">
        <v>780</v>
      </c>
      <c r="R44" s="1016" t="s">
        <v>780</v>
      </c>
      <c r="S44" s="997" t="s">
        <v>276</v>
      </c>
      <c r="T44" s="1016" t="s">
        <v>780</v>
      </c>
      <c r="U44" s="1017" t="s">
        <v>691</v>
      </c>
      <c r="V44" s="1009" t="s">
        <v>780</v>
      </c>
      <c r="W44" s="996" t="s">
        <v>283</v>
      </c>
      <c r="X44" s="1008" t="str">
        <f>IF(OR(X42="",X43=""),"",X42+X43)</f>
        <v/>
      </c>
      <c r="Z44" s="1008" t="str">
        <f t="shared" si="6"/>
        <v/>
      </c>
      <c r="AB44" s="1020" t="s">
        <v>457</v>
      </c>
    </row>
    <row r="45" spans="2:28">
      <c r="B45" s="1001"/>
      <c r="C45" s="1003" t="s">
        <v>781</v>
      </c>
      <c r="D45" s="1006"/>
      <c r="E45" s="1001" t="s">
        <v>706</v>
      </c>
      <c r="F45" s="1009"/>
      <c r="G45" s="1001" t="s">
        <v>276</v>
      </c>
      <c r="H45" s="1009"/>
      <c r="I45" s="1012" t="s">
        <v>691</v>
      </c>
      <c r="J45" s="1009">
        <v>0</v>
      </c>
      <c r="K45" s="1013" t="s">
        <v>283</v>
      </c>
      <c r="L45" s="1008" t="str">
        <f>IF(OR(F45="",H45=""),"",(H45+IF(F45&gt;H45,1,0)-F45-J45)*24)</f>
        <v/>
      </c>
      <c r="N45" s="1014">
        <f>'【記載例】参考様式10'!$BB$13</f>
        <v>0.29166666666666669</v>
      </c>
      <c r="O45" s="997" t="s">
        <v>276</v>
      </c>
      <c r="P45" s="1014">
        <f>'【記載例】参考様式10'!$BF$13</f>
        <v>0.83333333333333337</v>
      </c>
      <c r="R45" s="1016" t="str">
        <f>IF(F45="","",IF(F45&lt;N45,N45,IF(F45&gt;=P45,"",F45)))</f>
        <v/>
      </c>
      <c r="S45" s="997" t="s">
        <v>276</v>
      </c>
      <c r="T45" s="1016" t="str">
        <f>IF(H45="","",IF(H45&gt;F45,IF(H45&lt;P45,H45,P45),P45))</f>
        <v/>
      </c>
      <c r="U45" s="1017" t="s">
        <v>691</v>
      </c>
      <c r="V45" s="1009">
        <v>0</v>
      </c>
      <c r="W45" s="996" t="s">
        <v>283</v>
      </c>
      <c r="X45" s="1008" t="str">
        <f>IF(R45="","",IF((T45+IF(R45&gt;T45,1,0)-R45-V45)*24=0,"",(T45+IF(R45&gt;T45,1,0)-R45-V45)*24))</f>
        <v/>
      </c>
      <c r="Z45" s="1008" t="str">
        <f t="shared" si="6"/>
        <v/>
      </c>
      <c r="AB45" s="1020"/>
    </row>
    <row r="46" spans="2:28">
      <c r="B46" s="1001">
        <v>36</v>
      </c>
      <c r="C46" s="1004" t="s">
        <v>780</v>
      </c>
      <c r="D46" s="1006"/>
      <c r="E46" s="1001" t="s">
        <v>706</v>
      </c>
      <c r="F46" s="1009"/>
      <c r="G46" s="1001" t="s">
        <v>276</v>
      </c>
      <c r="H46" s="1009"/>
      <c r="I46" s="1012" t="s">
        <v>691</v>
      </c>
      <c r="J46" s="1009">
        <v>0</v>
      </c>
      <c r="K46" s="1013" t="s">
        <v>283</v>
      </c>
      <c r="L46" s="1008" t="str">
        <f>IF(OR(F46="",H46=""),"",(H46+IF(F46&gt;H46,1,0)-F46-J46)*24)</f>
        <v/>
      </c>
      <c r="N46" s="1014">
        <f>'【記載例】参考様式10'!$BB$13</f>
        <v>0.29166666666666669</v>
      </c>
      <c r="O46" s="997" t="s">
        <v>276</v>
      </c>
      <c r="P46" s="1014">
        <f>'【記載例】参考様式10'!$BF$13</f>
        <v>0.83333333333333337</v>
      </c>
      <c r="R46" s="1016" t="str">
        <f>IF(F46="","",IF(F46&lt;N46,N46,IF(F46&gt;=P46,"",F46)))</f>
        <v/>
      </c>
      <c r="S46" s="997" t="s">
        <v>276</v>
      </c>
      <c r="T46" s="1016" t="str">
        <f>IF(H46="","",IF(H46&gt;F46,IF(H46&lt;P46,H46,P46),P46))</f>
        <v/>
      </c>
      <c r="U46" s="1017" t="s">
        <v>691</v>
      </c>
      <c r="V46" s="1009">
        <v>0</v>
      </c>
      <c r="W46" s="996" t="s">
        <v>283</v>
      </c>
      <c r="X46" s="1008" t="str">
        <f>IF(R46="","",IF((T46+IF(R46&gt;T46,1,0)-R46-V46)*24=0,"",(T46+IF(R46&gt;T46,1,0)-R46-V46)*24))</f>
        <v/>
      </c>
      <c r="Z46" s="1008" t="str">
        <f t="shared" si="6"/>
        <v/>
      </c>
      <c r="AB46" s="1020"/>
    </row>
    <row r="47" spans="2:28">
      <c r="B47" s="1001"/>
      <c r="C47" s="1005" t="s">
        <v>780</v>
      </c>
      <c r="D47" s="1006" t="str">
        <f>C45</f>
        <v>ai</v>
      </c>
      <c r="E47" s="1001" t="s">
        <v>706</v>
      </c>
      <c r="F47" s="1009" t="s">
        <v>780</v>
      </c>
      <c r="G47" s="1001" t="s">
        <v>276</v>
      </c>
      <c r="H47" s="1009" t="s">
        <v>780</v>
      </c>
      <c r="I47" s="1012" t="s">
        <v>691</v>
      </c>
      <c r="J47" s="1009" t="s">
        <v>780</v>
      </c>
      <c r="K47" s="1013" t="s">
        <v>283</v>
      </c>
      <c r="L47" s="1008" t="str">
        <f>IF(OR(L45="",L46=""),"",L45+L46)</f>
        <v/>
      </c>
      <c r="N47" s="1014" t="s">
        <v>780</v>
      </c>
      <c r="O47" s="997" t="s">
        <v>276</v>
      </c>
      <c r="P47" s="1014" t="s">
        <v>780</v>
      </c>
      <c r="R47" s="1016" t="s">
        <v>780</v>
      </c>
      <c r="S47" s="997" t="s">
        <v>276</v>
      </c>
      <c r="T47" s="1016" t="s">
        <v>780</v>
      </c>
      <c r="U47" s="1017" t="s">
        <v>691</v>
      </c>
      <c r="V47" s="1009" t="s">
        <v>780</v>
      </c>
      <c r="W47" s="996" t="s">
        <v>283</v>
      </c>
      <c r="X47" s="1008" t="str">
        <f>IF(OR(X45="",X46=""),"",X45+X46)</f>
        <v/>
      </c>
      <c r="Z47" s="1008" t="str">
        <f t="shared" si="6"/>
        <v/>
      </c>
      <c r="AB47" s="1020" t="s">
        <v>457</v>
      </c>
    </row>
    <row r="49" spans="3:4">
      <c r="C49" s="999" t="s">
        <v>211</v>
      </c>
      <c r="D49" s="999"/>
    </row>
    <row r="50" spans="3:4">
      <c r="C50" s="999" t="s">
        <v>782</v>
      </c>
      <c r="D50" s="999"/>
    </row>
    <row r="51" spans="3:4">
      <c r="C51" s="999" t="s">
        <v>311</v>
      </c>
      <c r="D51" s="999"/>
    </row>
    <row r="52" spans="3:4">
      <c r="C52" s="999" t="s">
        <v>783</v>
      </c>
      <c r="D52" s="999"/>
    </row>
  </sheetData>
  <sheetProtection sheet="1" insertRows="0" deleteRows="0"/>
  <mergeCells count="4">
    <mergeCell ref="F4:L4"/>
    <mergeCell ref="N4:P4"/>
    <mergeCell ref="R4:X4"/>
    <mergeCell ref="AB4:AB5"/>
  </mergeCells>
  <phoneticPr fontId="39"/>
  <printOptions horizontalCentered="1"/>
  <pageMargins left="0.70866141732283472" right="0.70866141732283472" top="0.55118110236220474" bottom="0.35433070866141736" header="0.31496062992125984" footer="0.31496062992125984"/>
  <pageSetup paperSize="9" scale="42"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zoomScale="60" zoomScaleNormal="60" workbookViewId="0">
      <selection activeCell="B1" sqref="B1"/>
    </sheetView>
  </sheetViews>
  <sheetFormatPr defaultRowHeight="25.5"/>
  <cols>
    <col min="1" max="1" width="1.875" style="1011" customWidth="1"/>
    <col min="2" max="2" width="11.5" style="1011" customWidth="1"/>
    <col min="3" max="12" width="40.625" style="1011" customWidth="1"/>
    <col min="13" max="16384" width="9" style="1011" customWidth="1"/>
  </cols>
  <sheetData>
    <row r="1" spans="2:12">
      <c r="B1" s="1022" t="s">
        <v>173</v>
      </c>
      <c r="C1" s="1022"/>
      <c r="D1" s="1022"/>
    </row>
    <row r="2" spans="2:12">
      <c r="B2" s="1022"/>
      <c r="C2" s="1022"/>
      <c r="D2" s="1022"/>
    </row>
    <row r="3" spans="2:12">
      <c r="B3" s="1023" t="s">
        <v>179</v>
      </c>
      <c r="C3" s="1023" t="s">
        <v>820</v>
      </c>
      <c r="D3" s="1022"/>
    </row>
    <row r="4" spans="2:12">
      <c r="B4" s="1024">
        <v>1</v>
      </c>
      <c r="C4" s="1029" t="s">
        <v>1</v>
      </c>
      <c r="D4" s="1022"/>
    </row>
    <row r="5" spans="2:12">
      <c r="B5" s="1024">
        <v>2</v>
      </c>
      <c r="C5" s="1029" t="s">
        <v>822</v>
      </c>
    </row>
    <row r="6" spans="2:12">
      <c r="B6" s="1024">
        <v>3</v>
      </c>
      <c r="C6" s="1029" t="s">
        <v>823</v>
      </c>
      <c r="D6" s="1022"/>
    </row>
    <row r="7" spans="2:12">
      <c r="B7" s="1024">
        <v>4</v>
      </c>
      <c r="C7" s="1029" t="s">
        <v>825</v>
      </c>
      <c r="D7" s="1022"/>
    </row>
    <row r="8" spans="2:12">
      <c r="B8" s="1024">
        <v>5</v>
      </c>
      <c r="C8" s="1029" t="s">
        <v>805</v>
      </c>
      <c r="D8" s="1022"/>
    </row>
    <row r="9" spans="2:12">
      <c r="B9" s="1024">
        <v>6</v>
      </c>
      <c r="C9" s="1029" t="s">
        <v>163</v>
      </c>
      <c r="D9" s="1022"/>
    </row>
    <row r="10" spans="2:12">
      <c r="B10" s="1024">
        <v>7</v>
      </c>
      <c r="C10" s="1029" t="s">
        <v>163</v>
      </c>
      <c r="D10" s="1022"/>
    </row>
    <row r="12" spans="2:12">
      <c r="B12" s="1022" t="s">
        <v>819</v>
      </c>
    </row>
    <row r="13" spans="2:12" ht="26.25"/>
    <row r="14" spans="2:12" ht="26.25">
      <c r="B14" s="1025" t="s">
        <v>322</v>
      </c>
      <c r="C14" s="1030" t="s">
        <v>358</v>
      </c>
      <c r="D14" s="1034" t="s">
        <v>165</v>
      </c>
      <c r="E14" s="1034" t="s">
        <v>464</v>
      </c>
      <c r="F14" s="1034" t="s">
        <v>163</v>
      </c>
      <c r="G14" s="1034" t="s">
        <v>163</v>
      </c>
      <c r="H14" s="1034" t="s">
        <v>163</v>
      </c>
      <c r="I14" s="1034" t="s">
        <v>163</v>
      </c>
      <c r="J14" s="1034" t="s">
        <v>163</v>
      </c>
      <c r="K14" s="1034" t="s">
        <v>163</v>
      </c>
      <c r="L14" s="1038" t="s">
        <v>163</v>
      </c>
    </row>
    <row r="15" spans="2:12">
      <c r="B15" s="1026" t="s">
        <v>698</v>
      </c>
      <c r="C15" s="1031" t="s">
        <v>75</v>
      </c>
      <c r="D15" s="1035" t="s">
        <v>749</v>
      </c>
      <c r="E15" s="1035" t="s">
        <v>58</v>
      </c>
      <c r="F15" s="1036" t="s">
        <v>163</v>
      </c>
      <c r="G15" s="1036" t="s">
        <v>163</v>
      </c>
      <c r="H15" s="1036" t="s">
        <v>163</v>
      </c>
      <c r="I15" s="1036" t="s">
        <v>163</v>
      </c>
      <c r="J15" s="1036" t="s">
        <v>163</v>
      </c>
      <c r="K15" s="1036" t="s">
        <v>163</v>
      </c>
      <c r="L15" s="1039" t="s">
        <v>163</v>
      </c>
    </row>
    <row r="16" spans="2:12">
      <c r="B16" s="1027"/>
      <c r="C16" s="1032" t="s">
        <v>163</v>
      </c>
      <c r="D16" s="1036" t="s">
        <v>752</v>
      </c>
      <c r="E16" s="1036" t="s">
        <v>831</v>
      </c>
      <c r="F16" s="1036" t="s">
        <v>163</v>
      </c>
      <c r="G16" s="1036" t="s">
        <v>163</v>
      </c>
      <c r="H16" s="1036" t="s">
        <v>163</v>
      </c>
      <c r="I16" s="1036" t="s">
        <v>163</v>
      </c>
      <c r="J16" s="1036" t="s">
        <v>163</v>
      </c>
      <c r="K16" s="1036" t="s">
        <v>163</v>
      </c>
      <c r="L16" s="1039" t="s">
        <v>163</v>
      </c>
    </row>
    <row r="17" spans="2:12">
      <c r="B17" s="1027"/>
      <c r="C17" s="1032" t="s">
        <v>163</v>
      </c>
      <c r="D17" s="1036" t="s">
        <v>750</v>
      </c>
      <c r="E17" s="1036" t="s">
        <v>833</v>
      </c>
      <c r="F17" s="1036" t="s">
        <v>163</v>
      </c>
      <c r="G17" s="1036" t="s">
        <v>163</v>
      </c>
      <c r="H17" s="1036" t="s">
        <v>163</v>
      </c>
      <c r="I17" s="1036" t="s">
        <v>163</v>
      </c>
      <c r="J17" s="1036" t="s">
        <v>163</v>
      </c>
      <c r="K17" s="1036" t="s">
        <v>163</v>
      </c>
      <c r="L17" s="1039" t="s">
        <v>163</v>
      </c>
    </row>
    <row r="18" spans="2:12">
      <c r="B18" s="1027"/>
      <c r="C18" s="1032" t="s">
        <v>163</v>
      </c>
      <c r="D18" s="1036" t="s">
        <v>163</v>
      </c>
      <c r="E18" s="1036" t="s">
        <v>163</v>
      </c>
      <c r="F18" s="1036" t="s">
        <v>163</v>
      </c>
      <c r="G18" s="1036" t="s">
        <v>163</v>
      </c>
      <c r="H18" s="1036" t="s">
        <v>163</v>
      </c>
      <c r="I18" s="1036" t="s">
        <v>163</v>
      </c>
      <c r="J18" s="1036" t="s">
        <v>163</v>
      </c>
      <c r="K18" s="1036" t="s">
        <v>163</v>
      </c>
      <c r="L18" s="1039" t="s">
        <v>163</v>
      </c>
    </row>
    <row r="19" spans="2:12">
      <c r="B19" s="1027"/>
      <c r="C19" s="1032" t="s">
        <v>163</v>
      </c>
      <c r="D19" s="1036" t="s">
        <v>163</v>
      </c>
      <c r="E19" s="1036" t="s">
        <v>163</v>
      </c>
      <c r="F19" s="1036" t="s">
        <v>163</v>
      </c>
      <c r="G19" s="1036" t="s">
        <v>163</v>
      </c>
      <c r="H19" s="1036" t="s">
        <v>163</v>
      </c>
      <c r="I19" s="1036" t="s">
        <v>163</v>
      </c>
      <c r="J19" s="1036" t="s">
        <v>163</v>
      </c>
      <c r="K19" s="1036" t="s">
        <v>163</v>
      </c>
      <c r="L19" s="1039" t="s">
        <v>163</v>
      </c>
    </row>
    <row r="20" spans="2:12">
      <c r="B20" s="1027"/>
      <c r="C20" s="1032" t="s">
        <v>163</v>
      </c>
      <c r="D20" s="1036" t="s">
        <v>163</v>
      </c>
      <c r="E20" s="1036" t="s">
        <v>163</v>
      </c>
      <c r="F20" s="1036" t="s">
        <v>163</v>
      </c>
      <c r="G20" s="1036" t="s">
        <v>163</v>
      </c>
      <c r="H20" s="1036" t="s">
        <v>163</v>
      </c>
      <c r="I20" s="1036" t="s">
        <v>163</v>
      </c>
      <c r="J20" s="1036" t="s">
        <v>163</v>
      </c>
      <c r="K20" s="1036" t="s">
        <v>163</v>
      </c>
      <c r="L20" s="1039" t="s">
        <v>163</v>
      </c>
    </row>
    <row r="21" spans="2:12">
      <c r="B21" s="1027"/>
      <c r="C21" s="1032" t="s">
        <v>163</v>
      </c>
      <c r="D21" s="1036" t="s">
        <v>163</v>
      </c>
      <c r="E21" s="1036" t="s">
        <v>163</v>
      </c>
      <c r="F21" s="1036" t="s">
        <v>163</v>
      </c>
      <c r="G21" s="1036" t="s">
        <v>163</v>
      </c>
      <c r="H21" s="1036" t="s">
        <v>163</v>
      </c>
      <c r="I21" s="1036" t="s">
        <v>163</v>
      </c>
      <c r="J21" s="1036" t="s">
        <v>163</v>
      </c>
      <c r="K21" s="1036" t="s">
        <v>163</v>
      </c>
      <c r="L21" s="1039" t="s">
        <v>163</v>
      </c>
    </row>
    <row r="22" spans="2:12">
      <c r="B22" s="1027"/>
      <c r="C22" s="1032" t="s">
        <v>163</v>
      </c>
      <c r="D22" s="1036" t="s">
        <v>163</v>
      </c>
      <c r="E22" s="1036" t="s">
        <v>163</v>
      </c>
      <c r="F22" s="1036" t="s">
        <v>163</v>
      </c>
      <c r="G22" s="1036" t="s">
        <v>163</v>
      </c>
      <c r="H22" s="1036" t="s">
        <v>163</v>
      </c>
      <c r="I22" s="1036" t="s">
        <v>163</v>
      </c>
      <c r="J22" s="1036" t="s">
        <v>163</v>
      </c>
      <c r="K22" s="1036" t="s">
        <v>163</v>
      </c>
      <c r="L22" s="1039" t="s">
        <v>163</v>
      </c>
    </row>
    <row r="23" spans="2:12" ht="26.25">
      <c r="B23" s="1028"/>
      <c r="C23" s="1033" t="s">
        <v>163</v>
      </c>
      <c r="D23" s="1037" t="s">
        <v>163</v>
      </c>
      <c r="E23" s="1037" t="s">
        <v>163</v>
      </c>
      <c r="F23" s="1037" t="s">
        <v>163</v>
      </c>
      <c r="G23" s="1037" t="s">
        <v>163</v>
      </c>
      <c r="H23" s="1037" t="s">
        <v>163</v>
      </c>
      <c r="I23" s="1037" t="s">
        <v>163</v>
      </c>
      <c r="J23" s="1037" t="s">
        <v>163</v>
      </c>
      <c r="K23" s="1037" t="s">
        <v>163</v>
      </c>
      <c r="L23" s="1040" t="s">
        <v>163</v>
      </c>
    </row>
    <row r="25" spans="2:12">
      <c r="C25" s="1011" t="s">
        <v>515</v>
      </c>
    </row>
    <row r="26" spans="2:12">
      <c r="C26" s="1011" t="s">
        <v>679</v>
      </c>
    </row>
    <row r="27" spans="2:12">
      <c r="C27" s="1011" t="s">
        <v>690</v>
      </c>
    </row>
    <row r="28" spans="2:12">
      <c r="C28" s="1011" t="s">
        <v>537</v>
      </c>
    </row>
    <row r="29" spans="2:12">
      <c r="C29" s="1011" t="s">
        <v>814</v>
      </c>
    </row>
    <row r="30" spans="2:12">
      <c r="C30" s="1011" t="s">
        <v>298</v>
      </c>
    </row>
    <row r="32" spans="2:12">
      <c r="C32" s="1011" t="s">
        <v>827</v>
      </c>
    </row>
    <row r="33" spans="3:3">
      <c r="C33" s="1011" t="s">
        <v>828</v>
      </c>
    </row>
    <row r="35" spans="3:3">
      <c r="C35" s="1011" t="s">
        <v>294</v>
      </c>
    </row>
    <row r="36" spans="3:3">
      <c r="C36" s="1011" t="s">
        <v>793</v>
      </c>
    </row>
    <row r="37" spans="3:3">
      <c r="C37" s="1011" t="s">
        <v>587</v>
      </c>
    </row>
    <row r="38" spans="3:3">
      <c r="C38" s="1011" t="s">
        <v>341</v>
      </c>
    </row>
    <row r="39" spans="3:3">
      <c r="C39" s="1011" t="s">
        <v>830</v>
      </c>
    </row>
    <row r="40" spans="3:3">
      <c r="C40" s="1011" t="s">
        <v>212</v>
      </c>
    </row>
  </sheetData>
  <mergeCells count="1">
    <mergeCell ref="B15:B23"/>
  </mergeCells>
  <phoneticPr fontId="39"/>
  <pageMargins left="0.70866141732283472" right="0.70866141732283472" top="0.74803149606299213" bottom="0.74803149606299213" header="0.31496062992125984" footer="0.31496062992125984"/>
  <pageSetup paperSize="9" scale="27"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AI41"/>
  <sheetViews>
    <sheetView view="pageBreakPreview" zoomScaleSheetLayoutView="100" workbookViewId="0"/>
  </sheetViews>
  <sheetFormatPr defaultRowHeight="16.5" customHeight="1"/>
  <cols>
    <col min="1" max="1" width="14" style="435" customWidth="1"/>
    <col min="2" max="2" width="4.875" style="435" customWidth="1"/>
    <col min="3" max="3" width="19.5" style="435" customWidth="1"/>
    <col min="4" max="31" width="4" style="435" customWidth="1"/>
    <col min="32" max="34" width="10.6640625" style="435" customWidth="1"/>
    <col min="35" max="35" width="14.875" style="435" customWidth="1"/>
    <col min="36" max="16384" width="9" style="435" bestFit="1" customWidth="1"/>
  </cols>
  <sheetData>
    <row r="1" spans="1:35" ht="16.5" customHeight="1">
      <c r="A1" s="1041" t="s">
        <v>725</v>
      </c>
      <c r="X1" s="1042"/>
      <c r="Y1" s="1120"/>
      <c r="Z1" s="1120"/>
      <c r="AA1" s="1120"/>
      <c r="AB1" s="1120"/>
      <c r="AC1" s="1120"/>
      <c r="AD1" s="1120"/>
      <c r="AE1" s="1120"/>
      <c r="AF1" s="1120"/>
      <c r="AG1" s="1120"/>
      <c r="AH1" s="1120"/>
      <c r="AI1" s="1120"/>
    </row>
    <row r="2" spans="1:35" ht="16.5" customHeight="1">
      <c r="A2" s="1041" t="s">
        <v>854</v>
      </c>
      <c r="B2" s="1042"/>
      <c r="C2" s="1042"/>
      <c r="D2" s="1042"/>
      <c r="E2" s="1042"/>
      <c r="F2" s="1042"/>
      <c r="G2" s="1042"/>
      <c r="H2" s="1042"/>
      <c r="I2" s="1042"/>
      <c r="J2" s="1042"/>
      <c r="K2" s="1042"/>
      <c r="L2" s="1042"/>
      <c r="Y2" s="1121" t="s">
        <v>879</v>
      </c>
      <c r="Z2" s="1125"/>
      <c r="AA2" s="1125"/>
      <c r="AB2" s="1125"/>
      <c r="AC2" s="1125"/>
      <c r="AD2" s="1125"/>
      <c r="AE2" s="1128"/>
      <c r="AF2" s="451"/>
      <c r="AG2" s="453"/>
      <c r="AH2" s="453"/>
      <c r="AI2" s="456"/>
    </row>
    <row r="3" spans="1:35" ht="16.5" customHeight="1">
      <c r="A3" s="1042"/>
      <c r="B3" s="1042"/>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1:35" ht="16.5" customHeight="1">
      <c r="A4" s="1043" t="s">
        <v>855</v>
      </c>
      <c r="B4" s="1057" t="s">
        <v>870</v>
      </c>
      <c r="C4" s="1069" t="s">
        <v>873</v>
      </c>
      <c r="D4" s="1080" t="s">
        <v>875</v>
      </c>
      <c r="E4" s="1080"/>
      <c r="F4" s="1080"/>
      <c r="G4" s="1080"/>
      <c r="H4" s="1080"/>
      <c r="I4" s="1080"/>
      <c r="J4" s="1080"/>
      <c r="K4" s="1080" t="s">
        <v>732</v>
      </c>
      <c r="L4" s="1080"/>
      <c r="M4" s="1080"/>
      <c r="N4" s="1080"/>
      <c r="O4" s="1080"/>
      <c r="P4" s="1080"/>
      <c r="Q4" s="1080"/>
      <c r="R4" s="1080" t="s">
        <v>880</v>
      </c>
      <c r="S4" s="1080"/>
      <c r="T4" s="1080"/>
      <c r="U4" s="1080"/>
      <c r="V4" s="1080"/>
      <c r="W4" s="1080"/>
      <c r="X4" s="1080"/>
      <c r="Y4" s="1080" t="s">
        <v>840</v>
      </c>
      <c r="Z4" s="1080"/>
      <c r="AA4" s="1080"/>
      <c r="AB4" s="1080"/>
      <c r="AC4" s="1080"/>
      <c r="AD4" s="1080"/>
      <c r="AE4" s="1129"/>
      <c r="AF4" s="1140" t="s">
        <v>881</v>
      </c>
      <c r="AG4" s="1151"/>
      <c r="AH4" s="1158"/>
      <c r="AI4" s="1164" t="s">
        <v>631</v>
      </c>
    </row>
    <row r="5" spans="1:35" ht="16.5" customHeight="1">
      <c r="A5" s="1044"/>
      <c r="B5" s="1058"/>
      <c r="C5" s="1070"/>
      <c r="D5" s="1081">
        <v>1</v>
      </c>
      <c r="E5" s="1095">
        <v>2</v>
      </c>
      <c r="F5" s="1095">
        <v>3</v>
      </c>
      <c r="G5" s="1104">
        <v>4</v>
      </c>
      <c r="H5" s="1105">
        <v>5</v>
      </c>
      <c r="I5" s="1095">
        <v>6</v>
      </c>
      <c r="J5" s="1106">
        <v>7</v>
      </c>
      <c r="K5" s="1081">
        <v>8</v>
      </c>
      <c r="L5" s="1095">
        <v>9</v>
      </c>
      <c r="M5" s="1095">
        <v>10</v>
      </c>
      <c r="N5" s="1104">
        <v>11</v>
      </c>
      <c r="O5" s="1105">
        <v>12</v>
      </c>
      <c r="P5" s="1095">
        <v>13</v>
      </c>
      <c r="Q5" s="1106">
        <v>14</v>
      </c>
      <c r="R5" s="1081">
        <v>15</v>
      </c>
      <c r="S5" s="1095">
        <v>16</v>
      </c>
      <c r="T5" s="1095">
        <v>17</v>
      </c>
      <c r="U5" s="1104">
        <v>18</v>
      </c>
      <c r="V5" s="1105">
        <v>19</v>
      </c>
      <c r="W5" s="1095">
        <v>20</v>
      </c>
      <c r="X5" s="1106">
        <v>21</v>
      </c>
      <c r="Y5" s="1081">
        <v>22</v>
      </c>
      <c r="Z5" s="1095">
        <v>23</v>
      </c>
      <c r="AA5" s="1095">
        <v>24</v>
      </c>
      <c r="AB5" s="1104">
        <v>25</v>
      </c>
      <c r="AC5" s="1105">
        <v>26</v>
      </c>
      <c r="AD5" s="1095">
        <v>27</v>
      </c>
      <c r="AE5" s="1130">
        <v>28</v>
      </c>
      <c r="AF5" s="1141" t="s">
        <v>678</v>
      </c>
      <c r="AG5" s="1152" t="s">
        <v>124</v>
      </c>
      <c r="AH5" s="1152" t="s">
        <v>882</v>
      </c>
      <c r="AI5" s="1165"/>
    </row>
    <row r="6" spans="1:35" ht="16.5" customHeight="1">
      <c r="A6" s="1045"/>
      <c r="B6" s="1059"/>
      <c r="C6" s="1071"/>
      <c r="D6" s="1082"/>
      <c r="E6" s="1096"/>
      <c r="F6" s="1096"/>
      <c r="G6" s="1096"/>
      <c r="H6" s="1096"/>
      <c r="I6" s="1096"/>
      <c r="J6" s="1107"/>
      <c r="K6" s="1082"/>
      <c r="L6" s="1096"/>
      <c r="M6" s="1096"/>
      <c r="N6" s="1096"/>
      <c r="O6" s="1096"/>
      <c r="P6" s="1096"/>
      <c r="Q6" s="1107"/>
      <c r="R6" s="1082"/>
      <c r="S6" s="1096"/>
      <c r="T6" s="1096"/>
      <c r="U6" s="1096"/>
      <c r="V6" s="1096"/>
      <c r="W6" s="1096"/>
      <c r="X6" s="1107"/>
      <c r="Y6" s="1082"/>
      <c r="Z6" s="1096"/>
      <c r="AA6" s="1096"/>
      <c r="AB6" s="1096"/>
      <c r="AC6" s="1096"/>
      <c r="AD6" s="1096"/>
      <c r="AE6" s="1107"/>
      <c r="AF6" s="1142" t="s">
        <v>797</v>
      </c>
      <c r="AG6" s="1153" t="s">
        <v>881</v>
      </c>
      <c r="AH6" s="1153" t="s">
        <v>78</v>
      </c>
      <c r="AI6" s="1166"/>
    </row>
    <row r="7" spans="1:35" ht="18" customHeight="1">
      <c r="A7" s="1046"/>
      <c r="B7" s="1060"/>
      <c r="C7" s="1072"/>
      <c r="D7" s="1083"/>
      <c r="E7" s="1097"/>
      <c r="F7" s="1097"/>
      <c r="G7" s="1097"/>
      <c r="H7" s="1097"/>
      <c r="I7" s="1097"/>
      <c r="J7" s="1108"/>
      <c r="K7" s="1083"/>
      <c r="L7" s="1097"/>
      <c r="M7" s="1097"/>
      <c r="N7" s="1097"/>
      <c r="O7" s="1097"/>
      <c r="P7" s="1097"/>
      <c r="Q7" s="1108"/>
      <c r="R7" s="1083"/>
      <c r="S7" s="1097"/>
      <c r="T7" s="1097"/>
      <c r="U7" s="1097"/>
      <c r="V7" s="1097"/>
      <c r="W7" s="1097"/>
      <c r="X7" s="1108"/>
      <c r="Y7" s="1083"/>
      <c r="Z7" s="1097"/>
      <c r="AA7" s="1097"/>
      <c r="AB7" s="1097"/>
      <c r="AC7" s="1097"/>
      <c r="AD7" s="1097"/>
      <c r="AE7" s="1131"/>
      <c r="AF7" s="1143"/>
      <c r="AG7" s="1154"/>
      <c r="AH7" s="1159"/>
      <c r="AI7" s="1167"/>
    </row>
    <row r="8" spans="1:35" ht="18" customHeight="1">
      <c r="A8" s="1047"/>
      <c r="B8" s="1061"/>
      <c r="C8" s="1073"/>
      <c r="D8" s="1084"/>
      <c r="E8" s="1098"/>
      <c r="F8" s="1098"/>
      <c r="G8" s="1098"/>
      <c r="H8" s="1098"/>
      <c r="I8" s="1098"/>
      <c r="J8" s="1109"/>
      <c r="K8" s="1084"/>
      <c r="L8" s="1098"/>
      <c r="M8" s="1098"/>
      <c r="N8" s="1098"/>
      <c r="O8" s="1098"/>
      <c r="P8" s="1098"/>
      <c r="Q8" s="1109"/>
      <c r="R8" s="1084"/>
      <c r="S8" s="1098"/>
      <c r="T8" s="1098"/>
      <c r="U8" s="1098"/>
      <c r="V8" s="1098"/>
      <c r="W8" s="1098"/>
      <c r="X8" s="1109"/>
      <c r="Y8" s="1084"/>
      <c r="Z8" s="1098"/>
      <c r="AA8" s="1098"/>
      <c r="AB8" s="1098"/>
      <c r="AC8" s="1098"/>
      <c r="AD8" s="1098"/>
      <c r="AE8" s="1132"/>
      <c r="AF8" s="1144"/>
      <c r="AG8" s="1155"/>
      <c r="AH8" s="1160"/>
      <c r="AI8" s="1168"/>
    </row>
    <row r="9" spans="1:35" ht="18" customHeight="1">
      <c r="A9" s="1048"/>
      <c r="B9" s="1062"/>
      <c r="C9" s="1074"/>
      <c r="D9" s="1085"/>
      <c r="E9" s="1099"/>
      <c r="F9" s="1099"/>
      <c r="G9" s="1099"/>
      <c r="H9" s="1099"/>
      <c r="I9" s="1099"/>
      <c r="J9" s="1099"/>
      <c r="K9" s="1085"/>
      <c r="L9" s="1099"/>
      <c r="M9" s="1099"/>
      <c r="N9" s="1099"/>
      <c r="O9" s="1099"/>
      <c r="P9" s="1099"/>
      <c r="Q9" s="1099"/>
      <c r="R9" s="1085"/>
      <c r="S9" s="1099"/>
      <c r="T9" s="1099"/>
      <c r="U9" s="1099"/>
      <c r="V9" s="1099"/>
      <c r="W9" s="1099"/>
      <c r="X9" s="1110"/>
      <c r="Y9" s="1086"/>
      <c r="Z9" s="1099"/>
      <c r="AA9" s="1099"/>
      <c r="AB9" s="1099"/>
      <c r="AC9" s="1099"/>
      <c r="AD9" s="1099"/>
      <c r="AE9" s="1133"/>
      <c r="AF9" s="1145"/>
      <c r="AG9" s="1155"/>
      <c r="AH9" s="1161"/>
      <c r="AI9" s="1168"/>
    </row>
    <row r="10" spans="1:35" ht="18" customHeight="1">
      <c r="A10" s="1048"/>
      <c r="B10" s="1062"/>
      <c r="C10" s="1074"/>
      <c r="D10" s="1086"/>
      <c r="E10" s="1099"/>
      <c r="F10" s="1099"/>
      <c r="G10" s="1099"/>
      <c r="H10" s="1099"/>
      <c r="I10" s="1099"/>
      <c r="J10" s="1110"/>
      <c r="K10" s="1086"/>
      <c r="L10" s="1099"/>
      <c r="M10" s="1099"/>
      <c r="N10" s="1099"/>
      <c r="O10" s="1099"/>
      <c r="P10" s="1099"/>
      <c r="Q10" s="1110"/>
      <c r="R10" s="1086"/>
      <c r="S10" s="1099"/>
      <c r="T10" s="1099"/>
      <c r="U10" s="1099"/>
      <c r="V10" s="1099"/>
      <c r="W10" s="1099"/>
      <c r="X10" s="1110"/>
      <c r="Y10" s="1086"/>
      <c r="Z10" s="1099"/>
      <c r="AA10" s="1099"/>
      <c r="AB10" s="1099"/>
      <c r="AC10" s="1099"/>
      <c r="AD10" s="1099"/>
      <c r="AE10" s="1133"/>
      <c r="AF10" s="1145"/>
      <c r="AG10" s="1155"/>
      <c r="AH10" s="1161"/>
      <c r="AI10" s="1168"/>
    </row>
    <row r="11" spans="1:35" ht="18" customHeight="1">
      <c r="A11" s="1048"/>
      <c r="B11" s="1062"/>
      <c r="C11" s="1074"/>
      <c r="D11" s="1085"/>
      <c r="E11" s="1099"/>
      <c r="F11" s="1099"/>
      <c r="G11" s="1099"/>
      <c r="H11" s="1099"/>
      <c r="I11" s="1099"/>
      <c r="J11" s="1111"/>
      <c r="K11" s="1085"/>
      <c r="L11" s="1099"/>
      <c r="M11" s="1099"/>
      <c r="N11" s="1099"/>
      <c r="O11" s="1099"/>
      <c r="P11" s="1099"/>
      <c r="Q11" s="1111"/>
      <c r="R11" s="1085"/>
      <c r="S11" s="1099"/>
      <c r="T11" s="1099"/>
      <c r="U11" s="1099"/>
      <c r="V11" s="1099"/>
      <c r="W11" s="1099"/>
      <c r="X11" s="1111"/>
      <c r="Y11" s="1085"/>
      <c r="Z11" s="1099"/>
      <c r="AA11" s="1099"/>
      <c r="AB11" s="1099"/>
      <c r="AC11" s="1099"/>
      <c r="AD11" s="1099"/>
      <c r="AE11" s="1134"/>
      <c r="AF11" s="1145"/>
      <c r="AG11" s="1155"/>
      <c r="AH11" s="1161"/>
      <c r="AI11" s="1168"/>
    </row>
    <row r="12" spans="1:35" ht="18" customHeight="1">
      <c r="A12" s="1048"/>
      <c r="B12" s="1062"/>
      <c r="C12" s="1074"/>
      <c r="D12" s="1085"/>
      <c r="E12" s="1099"/>
      <c r="F12" s="1099"/>
      <c r="G12" s="1099"/>
      <c r="H12" s="1099"/>
      <c r="I12" s="1099"/>
      <c r="J12" s="1111"/>
      <c r="K12" s="1085"/>
      <c r="L12" s="1099"/>
      <c r="M12" s="1099"/>
      <c r="N12" s="1099"/>
      <c r="O12" s="1099"/>
      <c r="P12" s="1099"/>
      <c r="Q12" s="1111"/>
      <c r="R12" s="1085"/>
      <c r="S12" s="1099"/>
      <c r="T12" s="1099"/>
      <c r="U12" s="1099"/>
      <c r="V12" s="1099"/>
      <c r="W12" s="1099"/>
      <c r="X12" s="1111"/>
      <c r="Y12" s="1085"/>
      <c r="Z12" s="1099"/>
      <c r="AA12" s="1099"/>
      <c r="AB12" s="1099"/>
      <c r="AC12" s="1099"/>
      <c r="AD12" s="1099"/>
      <c r="AE12" s="1134"/>
      <c r="AF12" s="1145"/>
      <c r="AG12" s="1155"/>
      <c r="AH12" s="1161"/>
      <c r="AI12" s="1168"/>
    </row>
    <row r="13" spans="1:35" ht="18" customHeight="1">
      <c r="A13" s="1048"/>
      <c r="B13" s="1062"/>
      <c r="C13" s="1074"/>
      <c r="D13" s="1085"/>
      <c r="E13" s="1099"/>
      <c r="F13" s="1099"/>
      <c r="G13" s="1099"/>
      <c r="H13" s="1099"/>
      <c r="I13" s="1099"/>
      <c r="J13" s="1111"/>
      <c r="K13" s="1085"/>
      <c r="L13" s="1099"/>
      <c r="M13" s="1099"/>
      <c r="N13" s="1099"/>
      <c r="O13" s="1099"/>
      <c r="P13" s="1099"/>
      <c r="Q13" s="1111"/>
      <c r="R13" s="1085"/>
      <c r="S13" s="1099"/>
      <c r="T13" s="1099"/>
      <c r="U13" s="1099"/>
      <c r="V13" s="1099"/>
      <c r="W13" s="1099"/>
      <c r="X13" s="1111"/>
      <c r="Y13" s="1085"/>
      <c r="Z13" s="1099"/>
      <c r="AA13" s="1099"/>
      <c r="AB13" s="1099"/>
      <c r="AC13" s="1099"/>
      <c r="AD13" s="1099"/>
      <c r="AE13" s="1134"/>
      <c r="AF13" s="1145"/>
      <c r="AG13" s="1155"/>
      <c r="AH13" s="1161"/>
      <c r="AI13" s="1168"/>
    </row>
    <row r="14" spans="1:35" ht="18" customHeight="1">
      <c r="A14" s="1048"/>
      <c r="B14" s="1062"/>
      <c r="C14" s="1074"/>
      <c r="D14" s="1085"/>
      <c r="E14" s="1099"/>
      <c r="F14" s="1099"/>
      <c r="G14" s="1099"/>
      <c r="H14" s="1099"/>
      <c r="I14" s="1099"/>
      <c r="J14" s="1111"/>
      <c r="K14" s="1085"/>
      <c r="L14" s="1099"/>
      <c r="M14" s="1099"/>
      <c r="N14" s="1099"/>
      <c r="O14" s="1099"/>
      <c r="P14" s="1099"/>
      <c r="Q14" s="1111"/>
      <c r="R14" s="1085"/>
      <c r="S14" s="1099"/>
      <c r="T14" s="1099"/>
      <c r="U14" s="1099"/>
      <c r="V14" s="1099"/>
      <c r="W14" s="1099"/>
      <c r="X14" s="1111"/>
      <c r="Y14" s="1085"/>
      <c r="Z14" s="1099"/>
      <c r="AA14" s="1099"/>
      <c r="AB14" s="1099"/>
      <c r="AC14" s="1099"/>
      <c r="AD14" s="1099"/>
      <c r="AE14" s="1135"/>
      <c r="AF14" s="1145"/>
      <c r="AG14" s="1155"/>
      <c r="AH14" s="1161"/>
      <c r="AI14" s="1169"/>
    </row>
    <row r="15" spans="1:35" ht="18" customHeight="1">
      <c r="A15" s="1048"/>
      <c r="B15" s="1062"/>
      <c r="C15" s="1074"/>
      <c r="D15" s="1087"/>
      <c r="E15" s="1100"/>
      <c r="F15" s="1100"/>
      <c r="G15" s="1100"/>
      <c r="H15" s="1100"/>
      <c r="I15" s="1100"/>
      <c r="J15" s="1112"/>
      <c r="K15" s="1087"/>
      <c r="L15" s="1100"/>
      <c r="M15" s="1100"/>
      <c r="N15" s="1100"/>
      <c r="O15" s="1100"/>
      <c r="P15" s="1100"/>
      <c r="Q15" s="1112"/>
      <c r="R15" s="1087"/>
      <c r="S15" s="1100"/>
      <c r="T15" s="1100"/>
      <c r="U15" s="1100"/>
      <c r="V15" s="1100"/>
      <c r="W15" s="1100"/>
      <c r="X15" s="1112"/>
      <c r="Y15" s="1087"/>
      <c r="Z15" s="1100"/>
      <c r="AA15" s="1100"/>
      <c r="AB15" s="1100"/>
      <c r="AC15" s="1100"/>
      <c r="AD15" s="1100"/>
      <c r="AE15" s="1136"/>
      <c r="AF15" s="1145"/>
      <c r="AG15" s="1155"/>
      <c r="AH15" s="1161"/>
      <c r="AI15" s="1168"/>
    </row>
    <row r="16" spans="1:35" ht="18" customHeight="1">
      <c r="A16" s="1049" t="s">
        <v>857</v>
      </c>
      <c r="B16" s="1063"/>
      <c r="C16" s="1075"/>
      <c r="D16" s="1088"/>
      <c r="E16" s="1101"/>
      <c r="F16" s="1101"/>
      <c r="G16" s="1101"/>
      <c r="H16" s="1101"/>
      <c r="I16" s="1101"/>
      <c r="J16" s="1113"/>
      <c r="K16" s="1088"/>
      <c r="L16" s="1101"/>
      <c r="M16" s="1101"/>
      <c r="N16" s="1101"/>
      <c r="O16" s="1101"/>
      <c r="P16" s="1101"/>
      <c r="Q16" s="1113"/>
      <c r="R16" s="1088"/>
      <c r="S16" s="1101"/>
      <c r="T16" s="1101"/>
      <c r="U16" s="1101"/>
      <c r="V16" s="1101"/>
      <c r="W16" s="1101"/>
      <c r="X16" s="1113"/>
      <c r="Y16" s="1088"/>
      <c r="Z16" s="1101"/>
      <c r="AA16" s="1101"/>
      <c r="AB16" s="1101"/>
      <c r="AC16" s="1101"/>
      <c r="AD16" s="1101"/>
      <c r="AE16" s="1137"/>
      <c r="AF16" s="1146"/>
      <c r="AG16" s="1156"/>
      <c r="AH16" s="1162"/>
      <c r="AI16" s="1168"/>
    </row>
    <row r="17" spans="1:35" ht="18" customHeight="1">
      <c r="A17" s="1050" t="s">
        <v>858</v>
      </c>
      <c r="B17" s="1064"/>
      <c r="C17" s="1076"/>
      <c r="D17" s="1089"/>
      <c r="E17" s="1102"/>
      <c r="F17" s="1102"/>
      <c r="G17" s="1102"/>
      <c r="H17" s="1102"/>
      <c r="I17" s="1102"/>
      <c r="J17" s="1114"/>
      <c r="K17" s="1089"/>
      <c r="L17" s="1102"/>
      <c r="M17" s="1102"/>
      <c r="N17" s="1102"/>
      <c r="O17" s="1102"/>
      <c r="P17" s="1102"/>
      <c r="Q17" s="1114"/>
      <c r="R17" s="1089"/>
      <c r="S17" s="1102"/>
      <c r="T17" s="1102"/>
      <c r="U17" s="1102"/>
      <c r="V17" s="1102"/>
      <c r="W17" s="1102"/>
      <c r="X17" s="1114"/>
      <c r="Y17" s="1089"/>
      <c r="Z17" s="1102"/>
      <c r="AA17" s="1102"/>
      <c r="AB17" s="1102"/>
      <c r="AC17" s="1102"/>
      <c r="AD17" s="1102"/>
      <c r="AE17" s="1138"/>
      <c r="AF17" s="1146"/>
      <c r="AG17" s="1156"/>
      <c r="AH17" s="1162"/>
      <c r="AI17" s="1168"/>
    </row>
    <row r="18" spans="1:35" ht="16.5" customHeight="1">
      <c r="A18" s="463" t="s">
        <v>860</v>
      </c>
      <c r="B18" s="465"/>
      <c r="C18" s="467"/>
      <c r="D18" s="1090"/>
      <c r="E18" s="1103"/>
      <c r="F18" s="1103"/>
      <c r="G18" s="1103"/>
      <c r="H18" s="1103"/>
      <c r="I18" s="1103"/>
      <c r="J18" s="1115"/>
      <c r="K18" s="1090"/>
      <c r="L18" s="1103"/>
      <c r="M18" s="1103"/>
      <c r="N18" s="1103"/>
      <c r="O18" s="1103"/>
      <c r="P18" s="1103"/>
      <c r="Q18" s="1115"/>
      <c r="R18" s="1090"/>
      <c r="S18" s="1103"/>
      <c r="T18" s="1103"/>
      <c r="U18" s="1103"/>
      <c r="V18" s="1103"/>
      <c r="W18" s="1103"/>
      <c r="X18" s="1115"/>
      <c r="Y18" s="1122"/>
      <c r="Z18" s="1126"/>
      <c r="AA18" s="1126"/>
      <c r="AB18" s="1126"/>
      <c r="AC18" s="1126"/>
      <c r="AD18" s="1126"/>
      <c r="AE18" s="1139"/>
      <c r="AF18" s="1147"/>
      <c r="AG18" s="1157"/>
      <c r="AH18" s="1163"/>
      <c r="AI18" s="1170"/>
    </row>
    <row r="19" spans="1:35" ht="13.5" customHeight="1">
      <c r="A19" s="1051" t="s">
        <v>593</v>
      </c>
      <c r="B19" s="1065" t="s">
        <v>286</v>
      </c>
      <c r="C19" s="1077"/>
      <c r="D19" s="1091"/>
      <c r="E19" s="1091"/>
      <c r="F19" s="1091"/>
      <c r="G19" s="1091"/>
      <c r="H19" s="1091"/>
      <c r="I19" s="1091"/>
      <c r="J19" s="1091"/>
      <c r="K19" s="1091"/>
      <c r="L19" s="1091"/>
      <c r="N19" s="1091"/>
      <c r="O19" s="1091"/>
      <c r="P19" s="1091"/>
      <c r="Q19" s="1091"/>
      <c r="R19" s="1091"/>
      <c r="S19" s="1091"/>
      <c r="T19" s="1091"/>
      <c r="U19" s="1091"/>
      <c r="V19" s="1091"/>
      <c r="W19" s="1091"/>
      <c r="X19" s="1091"/>
      <c r="Y19" s="1091"/>
      <c r="Z19" s="1091"/>
      <c r="AA19" s="1091"/>
      <c r="AB19" s="1091"/>
      <c r="AC19" s="1091"/>
      <c r="AD19" s="1091"/>
      <c r="AE19" s="1091"/>
      <c r="AF19" s="1148"/>
      <c r="AG19" s="1148"/>
      <c r="AH19" s="1148"/>
      <c r="AI19" s="1171"/>
    </row>
    <row r="20" spans="1:35" ht="16.5" customHeight="1">
      <c r="A20" s="1052"/>
      <c r="B20" s="1066"/>
      <c r="C20" s="1078" t="s">
        <v>242</v>
      </c>
      <c r="D20" s="1078"/>
      <c r="E20" s="1078"/>
      <c r="F20" s="1078" t="s">
        <v>876</v>
      </c>
      <c r="G20" s="1078"/>
      <c r="H20" s="1078"/>
      <c r="I20" s="1078"/>
      <c r="L20" s="1093"/>
      <c r="M20" s="1042"/>
      <c r="N20" s="1093"/>
      <c r="P20" s="1093"/>
      <c r="Q20" s="1093"/>
      <c r="R20" s="1093"/>
      <c r="S20" s="1093"/>
      <c r="T20" s="1093"/>
      <c r="U20" s="1093"/>
      <c r="V20" s="1093"/>
      <c r="W20" s="1093"/>
      <c r="X20" s="1093"/>
      <c r="Y20" s="1093"/>
      <c r="Z20" s="1093"/>
      <c r="AA20" s="1093"/>
      <c r="AC20" s="1093"/>
      <c r="AD20" s="1093"/>
      <c r="AE20" s="1093"/>
      <c r="AF20" s="1149"/>
      <c r="AG20" s="1149"/>
      <c r="AH20" s="1149"/>
      <c r="AI20" s="1172"/>
    </row>
    <row r="21" spans="1:35" ht="16.5" customHeight="1">
      <c r="A21" s="1051"/>
      <c r="B21" s="1066" t="s">
        <v>871</v>
      </c>
      <c r="C21" s="1079"/>
      <c r="D21" s="1079"/>
      <c r="E21" s="1079"/>
      <c r="F21" s="1078"/>
      <c r="G21" s="1078"/>
      <c r="H21" s="1078"/>
      <c r="I21" s="1078"/>
      <c r="L21" s="1093"/>
      <c r="M21" s="1042"/>
      <c r="N21" s="1093"/>
      <c r="P21" s="1093"/>
      <c r="Q21" s="1093"/>
      <c r="R21" s="1093"/>
      <c r="S21" s="1093"/>
      <c r="T21" s="1093"/>
      <c r="U21" s="1093"/>
      <c r="V21" s="1093"/>
      <c r="W21" s="1093"/>
      <c r="X21" s="1093"/>
      <c r="Y21" s="1093"/>
      <c r="Z21" s="1093"/>
      <c r="AA21" s="1093"/>
      <c r="AB21" s="1127"/>
      <c r="AC21" s="1093"/>
      <c r="AD21" s="1093"/>
      <c r="AE21" s="1093"/>
      <c r="AF21" s="1149"/>
      <c r="AG21" s="1149"/>
      <c r="AH21" s="1149"/>
      <c r="AI21" s="1172"/>
    </row>
    <row r="22" spans="1:35" ht="16.5" customHeight="1">
      <c r="A22" s="1053"/>
      <c r="B22" s="1066" t="s">
        <v>702</v>
      </c>
      <c r="C22" s="1079"/>
      <c r="D22" s="1079"/>
      <c r="E22" s="1079"/>
      <c r="F22" s="1078"/>
      <c r="G22" s="1078"/>
      <c r="H22" s="1078"/>
      <c r="I22" s="1078"/>
      <c r="J22" s="1093"/>
      <c r="K22" s="1093"/>
      <c r="L22" s="1093"/>
      <c r="M22" s="1042"/>
      <c r="N22" s="1093"/>
      <c r="P22" s="1093"/>
      <c r="Q22" s="1093"/>
      <c r="R22" s="1093"/>
      <c r="S22" s="1093"/>
      <c r="T22" s="1093"/>
      <c r="U22" s="1093"/>
      <c r="V22" s="1093"/>
      <c r="W22" s="1093"/>
      <c r="X22" s="1093"/>
      <c r="Y22" s="1093"/>
      <c r="Z22" s="1093"/>
      <c r="AA22" s="1093"/>
      <c r="AB22" s="1042"/>
      <c r="AC22" s="1093"/>
      <c r="AD22" s="1093"/>
      <c r="AE22" s="1093"/>
      <c r="AF22" s="1149"/>
      <c r="AG22" s="1149"/>
      <c r="AH22" s="1149"/>
      <c r="AI22" s="1172"/>
    </row>
    <row r="23" spans="1:35" ht="16.5" customHeight="1">
      <c r="A23" s="1053"/>
      <c r="B23" s="1066" t="s">
        <v>392</v>
      </c>
      <c r="C23" s="1079"/>
      <c r="D23" s="1079"/>
      <c r="E23" s="1079"/>
      <c r="F23" s="1078"/>
      <c r="G23" s="1078"/>
      <c r="H23" s="1078"/>
      <c r="I23" s="1078"/>
      <c r="J23" s="1093"/>
      <c r="K23" s="1093"/>
      <c r="L23" s="1116" t="s">
        <v>877</v>
      </c>
      <c r="M23" s="1117"/>
      <c r="N23" s="1117"/>
      <c r="O23" s="1117"/>
      <c r="P23" s="1117"/>
      <c r="Q23" s="1117"/>
      <c r="R23" s="1117"/>
      <c r="S23" s="1117"/>
      <c r="T23" s="1117"/>
      <c r="U23" s="1117"/>
      <c r="V23" s="1117"/>
      <c r="W23" s="1117"/>
      <c r="X23" s="1117"/>
      <c r="Y23" s="1123"/>
      <c r="Z23" s="1093"/>
      <c r="AA23" s="1093"/>
      <c r="AB23" s="1042"/>
      <c r="AC23" s="1093"/>
      <c r="AD23" s="1093"/>
      <c r="AE23" s="1093"/>
      <c r="AF23" s="1149"/>
      <c r="AG23" s="1149"/>
      <c r="AH23" s="1149"/>
      <c r="AI23" s="1172"/>
    </row>
    <row r="24" spans="1:35" ht="16.5" customHeight="1">
      <c r="A24" s="1053"/>
      <c r="B24" s="1066" t="s">
        <v>657</v>
      </c>
      <c r="C24" s="1079"/>
      <c r="D24" s="1079"/>
      <c r="E24" s="1079"/>
      <c r="F24" s="1078"/>
      <c r="G24" s="1078"/>
      <c r="H24" s="1078"/>
      <c r="I24" s="1078"/>
      <c r="J24" s="1093"/>
      <c r="K24" s="1093"/>
      <c r="L24" s="1071" t="s">
        <v>878</v>
      </c>
      <c r="M24" s="1071"/>
      <c r="N24" s="1071"/>
      <c r="O24" s="1071"/>
      <c r="P24" s="1071"/>
      <c r="Q24" s="1118" t="s">
        <v>660</v>
      </c>
      <c r="R24" s="1119"/>
      <c r="S24" s="1119"/>
      <c r="T24" s="1119"/>
      <c r="U24" s="1119"/>
      <c r="V24" s="1119"/>
      <c r="W24" s="1119"/>
      <c r="X24" s="1119"/>
      <c r="Y24" s="1124"/>
      <c r="Z24" s="1093"/>
      <c r="AA24" s="1093"/>
      <c r="AB24" s="1093"/>
      <c r="AC24" s="1093"/>
      <c r="AD24" s="1093"/>
      <c r="AE24" s="1093"/>
      <c r="AF24" s="1149"/>
      <c r="AG24" s="1149"/>
      <c r="AH24" s="1149"/>
      <c r="AI24" s="1172"/>
    </row>
    <row r="25" spans="1:35" ht="16.5" customHeight="1">
      <c r="A25" s="1054"/>
      <c r="B25" s="1067"/>
      <c r="C25" s="1067"/>
      <c r="D25" s="1092"/>
      <c r="E25" s="1092"/>
      <c r="F25" s="1092"/>
      <c r="G25" s="1092"/>
      <c r="H25" s="1092"/>
      <c r="I25" s="1092"/>
      <c r="J25" s="1092"/>
      <c r="K25" s="1092"/>
      <c r="L25" s="1092"/>
      <c r="M25" s="1092"/>
      <c r="N25" s="1092"/>
      <c r="O25" s="1067"/>
      <c r="P25" s="1092"/>
      <c r="Q25" s="1092"/>
      <c r="R25" s="1092"/>
      <c r="S25" s="1092"/>
      <c r="T25" s="1092"/>
      <c r="U25" s="1092"/>
      <c r="V25" s="1092"/>
      <c r="W25" s="1092"/>
      <c r="X25" s="1092"/>
      <c r="Y25" s="1092"/>
      <c r="Z25" s="1092"/>
      <c r="AA25" s="1092"/>
      <c r="AB25" s="1092"/>
      <c r="AC25" s="1092"/>
      <c r="AD25" s="1092"/>
      <c r="AE25" s="1092"/>
      <c r="AF25" s="1150"/>
      <c r="AG25" s="1150"/>
      <c r="AH25" s="1150"/>
      <c r="AI25" s="1173"/>
    </row>
    <row r="26" spans="1:35" ht="16.5" customHeight="1">
      <c r="A26" s="1042"/>
      <c r="B26" s="1042"/>
      <c r="C26" s="1042"/>
      <c r="D26" s="1093"/>
      <c r="E26" s="1093"/>
      <c r="F26" s="1093"/>
      <c r="G26" s="1093"/>
      <c r="H26" s="1093"/>
      <c r="I26" s="1093"/>
      <c r="J26" s="1093"/>
      <c r="K26" s="1093"/>
      <c r="L26" s="1093"/>
      <c r="M26" s="1093"/>
      <c r="N26" s="1093"/>
      <c r="O26" s="1042"/>
      <c r="P26" s="1093"/>
      <c r="Q26" s="1093"/>
      <c r="R26" s="1093"/>
      <c r="S26" s="1093"/>
      <c r="T26" s="1093"/>
      <c r="U26" s="1093"/>
      <c r="V26" s="1093"/>
      <c r="W26" s="1093"/>
      <c r="X26" s="1093"/>
      <c r="Y26" s="1093"/>
      <c r="Z26" s="1093"/>
      <c r="AA26" s="1093"/>
      <c r="AB26" s="1093"/>
      <c r="AC26" s="1093"/>
      <c r="AD26" s="1093"/>
      <c r="AE26" s="1093"/>
      <c r="AF26" s="1149"/>
      <c r="AG26" s="1149"/>
      <c r="AH26" s="1149"/>
      <c r="AI26" s="1149"/>
    </row>
    <row r="27" spans="1:35" ht="15.6" customHeight="1">
      <c r="A27" s="1055" t="s">
        <v>184</v>
      </c>
      <c r="B27" s="1055"/>
      <c r="C27" s="1055"/>
      <c r="D27" s="1068"/>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row>
    <row r="28" spans="1:35" ht="15.6" customHeight="1">
      <c r="A28" s="1055" t="s">
        <v>598</v>
      </c>
      <c r="B28" s="1055"/>
      <c r="C28" s="1055"/>
      <c r="D28" s="1068"/>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row>
    <row r="29" spans="1:35" ht="15.6" customHeight="1">
      <c r="A29" s="1055" t="s">
        <v>479</v>
      </c>
      <c r="B29" s="1042"/>
      <c r="C29" s="1042"/>
      <c r="D29" s="1094"/>
      <c r="E29" s="1094"/>
      <c r="F29" s="1094"/>
      <c r="G29" s="1094"/>
      <c r="H29" s="1094"/>
      <c r="I29" s="1094"/>
      <c r="J29" s="1094"/>
      <c r="K29" s="1094"/>
      <c r="L29" s="1094"/>
      <c r="M29" s="1094"/>
      <c r="N29" s="1094"/>
      <c r="O29" s="1094"/>
      <c r="P29" s="1094"/>
      <c r="Q29" s="1094"/>
      <c r="R29" s="1094"/>
      <c r="S29" s="1042"/>
      <c r="T29" s="1042"/>
      <c r="U29" s="1042"/>
      <c r="V29" s="1042"/>
      <c r="W29" s="1042"/>
      <c r="X29" s="1042"/>
      <c r="Y29" s="1042"/>
      <c r="Z29" s="1042"/>
      <c r="AA29" s="1042"/>
      <c r="AB29" s="1042"/>
      <c r="AC29" s="1042"/>
      <c r="AD29" s="1042"/>
      <c r="AE29" s="1042"/>
      <c r="AF29" s="1042"/>
      <c r="AG29" s="1042"/>
      <c r="AH29" s="1042"/>
      <c r="AI29" s="1042"/>
    </row>
    <row r="30" spans="1:35" ht="15.6" customHeight="1">
      <c r="A30" s="1056" t="s">
        <v>747</v>
      </c>
      <c r="B30" s="1042"/>
      <c r="C30" s="1042"/>
      <c r="D30" s="1094"/>
      <c r="E30" s="1094"/>
      <c r="F30" s="1094"/>
      <c r="G30" s="1094"/>
      <c r="H30" s="1094"/>
      <c r="I30" s="1094"/>
      <c r="J30" s="1094"/>
      <c r="K30" s="1094"/>
      <c r="L30" s="1094"/>
      <c r="M30" s="1094"/>
      <c r="N30" s="1094"/>
      <c r="O30" s="1094"/>
      <c r="P30" s="1094"/>
      <c r="Q30" s="1094"/>
      <c r="R30" s="1094"/>
      <c r="S30" s="1042"/>
      <c r="T30" s="1042"/>
      <c r="U30" s="1042"/>
      <c r="V30" s="1042"/>
      <c r="W30" s="1042"/>
      <c r="X30" s="1042"/>
      <c r="Y30" s="1042"/>
      <c r="Z30" s="1042"/>
      <c r="AA30" s="1042"/>
      <c r="AB30" s="1042"/>
      <c r="AC30" s="1042"/>
      <c r="AD30" s="1042"/>
      <c r="AE30" s="1042"/>
      <c r="AF30" s="1042"/>
      <c r="AG30" s="1042"/>
      <c r="AH30" s="1042"/>
      <c r="AI30" s="1042"/>
    </row>
    <row r="31" spans="1:35" ht="15.6" customHeight="1">
      <c r="A31" s="1055" t="s">
        <v>861</v>
      </c>
      <c r="B31" s="1042"/>
      <c r="C31" s="1042"/>
      <c r="D31" s="1094"/>
      <c r="E31" s="1094"/>
      <c r="F31" s="1094"/>
      <c r="G31" s="1094"/>
      <c r="H31" s="1094"/>
      <c r="I31" s="1094"/>
      <c r="J31" s="1094"/>
      <c r="K31" s="1094"/>
      <c r="L31" s="1094"/>
      <c r="M31" s="1094"/>
      <c r="N31" s="1094"/>
      <c r="O31" s="1094"/>
      <c r="P31" s="1094"/>
      <c r="Q31" s="1094"/>
      <c r="R31" s="1094"/>
      <c r="S31" s="1042"/>
      <c r="T31" s="1042"/>
      <c r="U31" s="1042"/>
      <c r="V31" s="1042"/>
      <c r="W31" s="1042"/>
      <c r="X31" s="1042"/>
      <c r="Y31" s="1042"/>
      <c r="Z31" s="1042"/>
      <c r="AA31" s="1042"/>
      <c r="AB31" s="1042"/>
      <c r="AC31" s="1042"/>
      <c r="AD31" s="1042"/>
      <c r="AE31" s="1042"/>
      <c r="AF31" s="1042"/>
      <c r="AG31" s="1042"/>
      <c r="AH31" s="1042"/>
      <c r="AI31" s="1042"/>
    </row>
    <row r="32" spans="1:35" ht="15.6" customHeight="1">
      <c r="A32" s="1056" t="s">
        <v>862</v>
      </c>
      <c r="B32" s="1042"/>
      <c r="C32" s="1042"/>
      <c r="D32" s="1094"/>
      <c r="E32" s="1094"/>
      <c r="F32" s="1094"/>
      <c r="G32" s="1094"/>
      <c r="H32" s="1094"/>
      <c r="I32" s="1094"/>
      <c r="J32" s="1094"/>
      <c r="K32" s="1094"/>
      <c r="L32" s="1094"/>
      <c r="M32" s="1094"/>
      <c r="N32" s="1094"/>
      <c r="O32" s="1094"/>
      <c r="P32" s="1094"/>
      <c r="Q32" s="1094"/>
      <c r="R32" s="1094"/>
      <c r="S32" s="1042"/>
      <c r="T32" s="1042"/>
      <c r="U32" s="1042"/>
      <c r="V32" s="1042"/>
      <c r="W32" s="1042"/>
      <c r="X32" s="1042"/>
      <c r="Y32" s="1042"/>
      <c r="Z32" s="1042"/>
      <c r="AA32" s="1042"/>
      <c r="AB32" s="1042"/>
      <c r="AC32" s="1042"/>
      <c r="AD32" s="1042"/>
      <c r="AE32" s="1042"/>
      <c r="AF32" s="1042"/>
      <c r="AG32" s="1042"/>
      <c r="AH32" s="1042"/>
      <c r="AI32" s="1042"/>
    </row>
    <row r="33" spans="1:35" ht="15.6" customHeight="1">
      <c r="A33" s="1056" t="s">
        <v>864</v>
      </c>
      <c r="B33" s="1055"/>
      <c r="C33" s="1055"/>
      <c r="D33" s="1068"/>
      <c r="E33" s="1042"/>
      <c r="F33" s="1042"/>
      <c r="G33" s="1042"/>
      <c r="H33" s="1042"/>
      <c r="I33" s="1042"/>
      <c r="J33" s="1042"/>
      <c r="K33" s="1042"/>
      <c r="L33" s="1042"/>
      <c r="M33" s="1042"/>
      <c r="N33" s="1042"/>
      <c r="O33" s="1042"/>
      <c r="P33" s="1042"/>
      <c r="Q33" s="1042"/>
      <c r="R33" s="1042"/>
      <c r="S33" s="1042"/>
      <c r="T33" s="1042"/>
      <c r="U33" s="1042"/>
      <c r="V33" s="1042"/>
      <c r="W33" s="1042"/>
      <c r="X33" s="1042"/>
      <c r="Y33" s="1042"/>
      <c r="Z33" s="1042"/>
      <c r="AA33" s="1042"/>
      <c r="AB33" s="1042"/>
      <c r="AC33" s="1042"/>
      <c r="AD33" s="1042"/>
      <c r="AE33" s="1042"/>
      <c r="AF33" s="1042"/>
      <c r="AG33" s="1042"/>
      <c r="AH33" s="1042"/>
      <c r="AI33" s="1042"/>
    </row>
    <row r="34" spans="1:35" ht="15.6" customHeight="1">
      <c r="A34" s="1055" t="s">
        <v>866</v>
      </c>
      <c r="B34" s="1055"/>
      <c r="C34" s="1055"/>
      <c r="D34" s="1068"/>
      <c r="E34" s="1042"/>
      <c r="F34" s="1042"/>
      <c r="G34" s="1042"/>
      <c r="H34" s="1042"/>
      <c r="I34" s="1042"/>
      <c r="J34" s="1042"/>
      <c r="K34" s="1042"/>
      <c r="L34" s="1042"/>
      <c r="M34" s="1042"/>
      <c r="N34" s="1042"/>
      <c r="O34" s="1042"/>
      <c r="P34" s="1042"/>
      <c r="Q34" s="1042"/>
      <c r="R34" s="1042"/>
      <c r="S34" s="1042"/>
      <c r="T34" s="1042"/>
      <c r="U34" s="1042"/>
      <c r="V34" s="1042"/>
      <c r="W34" s="1042"/>
      <c r="X34" s="1042"/>
      <c r="Y34" s="1042"/>
      <c r="Z34" s="1042"/>
      <c r="AA34" s="1042"/>
      <c r="AB34" s="1042"/>
      <c r="AC34" s="1042"/>
      <c r="AD34" s="1042"/>
      <c r="AE34" s="1042"/>
      <c r="AF34" s="1042"/>
      <c r="AG34" s="1042"/>
      <c r="AH34" s="1042"/>
      <c r="AI34" s="1042"/>
    </row>
    <row r="35" spans="1:35" ht="15.6" customHeight="1">
      <c r="A35" s="1055" t="s">
        <v>867</v>
      </c>
      <c r="B35" s="1055"/>
      <c r="C35" s="1055"/>
      <c r="D35" s="1068"/>
      <c r="E35" s="1042"/>
      <c r="F35" s="1042"/>
      <c r="G35" s="1042"/>
      <c r="H35" s="1042"/>
      <c r="I35" s="1042"/>
      <c r="J35" s="1042"/>
      <c r="K35" s="1042"/>
      <c r="L35" s="1042"/>
      <c r="M35" s="1042"/>
      <c r="N35" s="1042"/>
      <c r="O35" s="1042"/>
      <c r="P35" s="1042"/>
      <c r="Q35" s="1042"/>
      <c r="R35" s="1042"/>
      <c r="S35" s="1042"/>
      <c r="T35" s="1042"/>
      <c r="U35" s="1042"/>
      <c r="V35" s="1042"/>
      <c r="W35" s="1042"/>
      <c r="X35" s="1042"/>
      <c r="Y35" s="1042"/>
      <c r="Z35" s="1042"/>
      <c r="AA35" s="1042"/>
      <c r="AB35" s="1042"/>
      <c r="AC35" s="1042"/>
      <c r="AD35" s="1042"/>
      <c r="AE35" s="1042"/>
      <c r="AF35" s="1042"/>
      <c r="AG35" s="1042"/>
      <c r="AH35" s="1042"/>
      <c r="AI35" s="1042"/>
    </row>
    <row r="36" spans="1:35" ht="15.6" customHeight="1">
      <c r="A36" s="1055" t="s">
        <v>596</v>
      </c>
      <c r="B36" s="1055"/>
      <c r="C36" s="1055"/>
      <c r="D36" s="1068"/>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row>
    <row r="37" spans="1:35" ht="15.6" customHeight="1">
      <c r="A37" s="1055" t="s">
        <v>868</v>
      </c>
      <c r="B37" s="1055"/>
      <c r="C37" s="1055"/>
      <c r="D37" s="1068"/>
      <c r="E37" s="1042"/>
      <c r="F37" s="1042"/>
      <c r="G37" s="1042"/>
      <c r="H37" s="1042"/>
      <c r="I37" s="1042"/>
      <c r="J37" s="1042"/>
      <c r="K37" s="1042"/>
      <c r="L37" s="1042"/>
      <c r="M37" s="1042"/>
      <c r="N37" s="1042"/>
      <c r="O37" s="1042"/>
      <c r="P37" s="1042"/>
      <c r="Q37" s="1042"/>
      <c r="R37" s="1042"/>
      <c r="S37" s="1042"/>
      <c r="T37" s="1042"/>
      <c r="U37" s="1042"/>
      <c r="V37" s="1042"/>
      <c r="W37" s="1042"/>
      <c r="X37" s="1042"/>
      <c r="Y37" s="1042"/>
      <c r="Z37" s="1042"/>
      <c r="AA37" s="1042"/>
      <c r="AB37" s="1042"/>
      <c r="AC37" s="1042"/>
      <c r="AD37" s="1042"/>
      <c r="AE37" s="1042"/>
      <c r="AF37" s="1042"/>
      <c r="AG37" s="1042"/>
      <c r="AH37" s="1042"/>
      <c r="AI37" s="1042"/>
    </row>
    <row r="38" spans="1:35" ht="15.6" customHeight="1">
      <c r="A38" s="1055" t="s">
        <v>869</v>
      </c>
      <c r="B38" s="1068"/>
      <c r="C38" s="1068"/>
      <c r="D38" s="1068"/>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row>
    <row r="39" spans="1:35" ht="15.6" customHeight="1">
      <c r="A39" s="1055" t="s">
        <v>632</v>
      </c>
      <c r="B39" s="1068"/>
      <c r="C39" s="1068"/>
      <c r="D39" s="1068"/>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row>
    <row r="40" spans="1:35" ht="15.6" customHeight="1">
      <c r="A40" s="1055" t="s">
        <v>383</v>
      </c>
      <c r="B40" s="1068"/>
      <c r="C40" s="1068"/>
      <c r="D40" s="1068"/>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row>
    <row r="41" spans="1:35" ht="15.6" customHeight="1">
      <c r="A41" s="1055" t="s">
        <v>826</v>
      </c>
    </row>
  </sheetData>
  <mergeCells count="29">
    <mergeCell ref="Y1:AE1"/>
    <mergeCell ref="AF1:AI1"/>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L23:Y23"/>
    <mergeCell ref="C24:E24"/>
    <mergeCell ref="F24:I24"/>
    <mergeCell ref="L24:P24"/>
    <mergeCell ref="Q24:Y24"/>
    <mergeCell ref="A4:A6"/>
    <mergeCell ref="B4:B6"/>
    <mergeCell ref="C4:C6"/>
    <mergeCell ref="AI4:AI6"/>
  </mergeCells>
  <phoneticPr fontId="16"/>
  <pageMargins left="0.51" right="0.19685039370078741" top="0.27559055118110237" bottom="0" header="0.55118110236220474" footer="0.19685039370078741"/>
  <pageSetup paperSize="9" scale="90" fitToWidth="1" fitToHeight="0" orientation="landscape" usePrinterDefaults="1" horizontalDpi="300" verticalDpi="300" r:id="rId1"/>
  <headerFooter alignWithMargins="0">
    <oddHeader>&amp;R付表の別添関係</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I41"/>
  <sheetViews>
    <sheetView view="pageBreakPreview" zoomScale="80" zoomScaleSheetLayoutView="80" workbookViewId="0"/>
  </sheetViews>
  <sheetFormatPr defaultRowHeight="16.5" customHeight="1"/>
  <cols>
    <col min="1" max="1" width="15.6640625" style="435" customWidth="1"/>
    <col min="2" max="2" width="7" style="435" customWidth="1"/>
    <col min="3" max="3" width="17.5" style="435" customWidth="1"/>
    <col min="4" max="31" width="5" style="435" customWidth="1"/>
    <col min="32" max="34" width="11.83203125" style="435" customWidth="1"/>
    <col min="35" max="35" width="19.33203125" style="435" customWidth="1"/>
    <col min="36" max="16384" width="9" style="435" bestFit="1" customWidth="1"/>
  </cols>
  <sheetData>
    <row r="1" spans="1:35" ht="16.5" customHeight="1">
      <c r="A1" s="1041" t="s">
        <v>916</v>
      </c>
      <c r="X1" s="1042"/>
      <c r="Y1" s="1120"/>
      <c r="Z1" s="1120"/>
      <c r="AA1" s="1120"/>
      <c r="AB1" s="1120"/>
      <c r="AC1" s="1120"/>
      <c r="AD1" s="1120"/>
      <c r="AE1" s="1120"/>
      <c r="AF1" s="1120"/>
      <c r="AG1" s="1120"/>
      <c r="AH1" s="1120"/>
      <c r="AI1" s="1120"/>
    </row>
    <row r="2" spans="1:35" ht="16.5" customHeight="1">
      <c r="A2" s="1041" t="s">
        <v>430</v>
      </c>
      <c r="B2" s="1042"/>
      <c r="C2" s="1042"/>
      <c r="D2" s="1042"/>
      <c r="E2" s="1042"/>
      <c r="F2" s="1042"/>
      <c r="G2" s="1042"/>
      <c r="H2" s="1042"/>
      <c r="I2" s="1042"/>
      <c r="J2" s="1042"/>
      <c r="K2" s="1042"/>
      <c r="L2" s="1042"/>
      <c r="Y2" s="1121" t="s">
        <v>879</v>
      </c>
      <c r="Z2" s="1125"/>
      <c r="AA2" s="1125"/>
      <c r="AB2" s="1125"/>
      <c r="AC2" s="1125"/>
      <c r="AD2" s="1125"/>
      <c r="AE2" s="1128"/>
      <c r="AF2" s="451"/>
      <c r="AG2" s="453"/>
      <c r="AH2" s="453"/>
      <c r="AI2" s="456"/>
    </row>
    <row r="3" spans="1:35" ht="16.5" customHeight="1">
      <c r="A3" s="1042"/>
      <c r="B3" s="1042"/>
      <c r="C3" s="1042"/>
      <c r="D3" s="1042"/>
      <c r="E3" s="1042"/>
      <c r="F3" s="1042"/>
      <c r="G3" s="1042"/>
      <c r="H3" s="1042"/>
      <c r="I3" s="1042"/>
      <c r="J3" s="1042"/>
      <c r="K3" s="1042"/>
      <c r="L3" s="1042"/>
      <c r="M3" s="1042"/>
      <c r="N3" s="1042"/>
      <c r="O3" s="1042"/>
      <c r="P3" s="1042"/>
      <c r="Q3" s="1042"/>
      <c r="R3" s="1042"/>
      <c r="S3" s="1042"/>
      <c r="T3" s="1042"/>
      <c r="U3" s="1042"/>
      <c r="V3" s="1042"/>
      <c r="W3" s="1042"/>
      <c r="X3" s="1042"/>
      <c r="Y3" s="1042"/>
      <c r="Z3" s="1042"/>
      <c r="AA3" s="1042"/>
      <c r="AB3" s="1042"/>
      <c r="AC3" s="1042"/>
      <c r="AD3" s="1042"/>
      <c r="AE3" s="1042"/>
      <c r="AF3" s="1042"/>
      <c r="AG3" s="1042"/>
      <c r="AH3" s="1042"/>
      <c r="AI3" s="1042"/>
    </row>
    <row r="4" spans="1:35" ht="16.5" customHeight="1">
      <c r="A4" s="1043" t="s">
        <v>855</v>
      </c>
      <c r="B4" s="1057" t="s">
        <v>870</v>
      </c>
      <c r="C4" s="1069" t="s">
        <v>873</v>
      </c>
      <c r="D4" s="1080" t="s">
        <v>875</v>
      </c>
      <c r="E4" s="1080"/>
      <c r="F4" s="1080"/>
      <c r="G4" s="1080"/>
      <c r="H4" s="1080"/>
      <c r="I4" s="1080"/>
      <c r="J4" s="1080"/>
      <c r="K4" s="1080" t="s">
        <v>732</v>
      </c>
      <c r="L4" s="1080"/>
      <c r="M4" s="1080"/>
      <c r="N4" s="1080"/>
      <c r="O4" s="1080"/>
      <c r="P4" s="1080"/>
      <c r="Q4" s="1080"/>
      <c r="R4" s="1080" t="s">
        <v>880</v>
      </c>
      <c r="S4" s="1080"/>
      <c r="T4" s="1080"/>
      <c r="U4" s="1080"/>
      <c r="V4" s="1080"/>
      <c r="W4" s="1080"/>
      <c r="X4" s="1080"/>
      <c r="Y4" s="1080" t="s">
        <v>840</v>
      </c>
      <c r="Z4" s="1080"/>
      <c r="AA4" s="1080"/>
      <c r="AB4" s="1080"/>
      <c r="AC4" s="1080"/>
      <c r="AD4" s="1080"/>
      <c r="AE4" s="1129"/>
      <c r="AF4" s="1140" t="s">
        <v>881</v>
      </c>
      <c r="AG4" s="1151"/>
      <c r="AH4" s="1158"/>
      <c r="AI4" s="1164" t="s">
        <v>631</v>
      </c>
    </row>
    <row r="5" spans="1:35" ht="16.5" customHeight="1">
      <c r="A5" s="1044"/>
      <c r="B5" s="1058"/>
      <c r="C5" s="1070"/>
      <c r="D5" s="1178">
        <v>1</v>
      </c>
      <c r="E5" s="1184">
        <v>2</v>
      </c>
      <c r="F5" s="1184">
        <v>3</v>
      </c>
      <c r="G5" s="1190">
        <v>4</v>
      </c>
      <c r="H5" s="1191">
        <v>5</v>
      </c>
      <c r="I5" s="1184">
        <v>6</v>
      </c>
      <c r="J5" s="1192">
        <v>7</v>
      </c>
      <c r="K5" s="1178">
        <v>8</v>
      </c>
      <c r="L5" s="1184">
        <v>9</v>
      </c>
      <c r="M5" s="1095">
        <v>10</v>
      </c>
      <c r="N5" s="1104">
        <v>11</v>
      </c>
      <c r="O5" s="1105">
        <v>12</v>
      </c>
      <c r="P5" s="1095">
        <v>13</v>
      </c>
      <c r="Q5" s="1106">
        <v>14</v>
      </c>
      <c r="R5" s="1081">
        <v>15</v>
      </c>
      <c r="S5" s="1095">
        <v>16</v>
      </c>
      <c r="T5" s="1095">
        <v>17</v>
      </c>
      <c r="U5" s="1104">
        <v>18</v>
      </c>
      <c r="V5" s="1105">
        <v>19</v>
      </c>
      <c r="W5" s="1095">
        <v>20</v>
      </c>
      <c r="X5" s="1106">
        <v>21</v>
      </c>
      <c r="Y5" s="1081">
        <v>22</v>
      </c>
      <c r="Z5" s="1095">
        <v>23</v>
      </c>
      <c r="AA5" s="1095">
        <v>24</v>
      </c>
      <c r="AB5" s="1104">
        <v>25</v>
      </c>
      <c r="AC5" s="1105">
        <v>26</v>
      </c>
      <c r="AD5" s="1095">
        <v>27</v>
      </c>
      <c r="AE5" s="1130">
        <v>28</v>
      </c>
      <c r="AF5" s="1141" t="s">
        <v>678</v>
      </c>
      <c r="AG5" s="1152" t="s">
        <v>124</v>
      </c>
      <c r="AH5" s="1152" t="s">
        <v>882</v>
      </c>
      <c r="AI5" s="1165"/>
    </row>
    <row r="6" spans="1:35" ht="16.5" customHeight="1">
      <c r="A6" s="1045"/>
      <c r="B6" s="1059"/>
      <c r="C6" s="1176" t="s">
        <v>790</v>
      </c>
      <c r="D6" s="1082" t="s">
        <v>196</v>
      </c>
      <c r="E6" s="1096" t="s">
        <v>697</v>
      </c>
      <c r="F6" s="1096" t="s">
        <v>900</v>
      </c>
      <c r="G6" s="1096" t="s">
        <v>907</v>
      </c>
      <c r="H6" s="1096" t="s">
        <v>908</v>
      </c>
      <c r="I6" s="1096" t="s">
        <v>909</v>
      </c>
      <c r="J6" s="1107" t="s">
        <v>334</v>
      </c>
      <c r="K6" s="1082" t="s">
        <v>196</v>
      </c>
      <c r="L6" s="1096" t="s">
        <v>697</v>
      </c>
      <c r="M6" s="1096" t="s">
        <v>900</v>
      </c>
      <c r="N6" s="1096" t="s">
        <v>907</v>
      </c>
      <c r="O6" s="1096" t="s">
        <v>908</v>
      </c>
      <c r="P6" s="1096" t="s">
        <v>909</v>
      </c>
      <c r="Q6" s="1107" t="s">
        <v>334</v>
      </c>
      <c r="R6" s="1082" t="s">
        <v>196</v>
      </c>
      <c r="S6" s="1096" t="s">
        <v>697</v>
      </c>
      <c r="T6" s="1096" t="s">
        <v>900</v>
      </c>
      <c r="U6" s="1096" t="s">
        <v>907</v>
      </c>
      <c r="V6" s="1096" t="s">
        <v>908</v>
      </c>
      <c r="W6" s="1096" t="s">
        <v>909</v>
      </c>
      <c r="X6" s="1107" t="s">
        <v>334</v>
      </c>
      <c r="Y6" s="1082" t="s">
        <v>196</v>
      </c>
      <c r="Z6" s="1096" t="s">
        <v>697</v>
      </c>
      <c r="AA6" s="1096" t="s">
        <v>900</v>
      </c>
      <c r="AB6" s="1096" t="s">
        <v>907</v>
      </c>
      <c r="AC6" s="1096" t="s">
        <v>908</v>
      </c>
      <c r="AD6" s="1096" t="s">
        <v>909</v>
      </c>
      <c r="AE6" s="1107" t="s">
        <v>334</v>
      </c>
      <c r="AF6" s="1142" t="s">
        <v>797</v>
      </c>
      <c r="AG6" s="1153" t="s">
        <v>881</v>
      </c>
      <c r="AH6" s="1153" t="s">
        <v>78</v>
      </c>
      <c r="AI6" s="1166"/>
    </row>
    <row r="7" spans="1:35" ht="18" customHeight="1">
      <c r="A7" s="1046" t="s">
        <v>884</v>
      </c>
      <c r="B7" s="1060" t="s">
        <v>893</v>
      </c>
      <c r="C7" s="1072" t="s">
        <v>896</v>
      </c>
      <c r="D7" s="1179"/>
      <c r="E7" s="1185"/>
      <c r="F7" s="1185" t="s">
        <v>759</v>
      </c>
      <c r="G7" s="1185" t="s">
        <v>759</v>
      </c>
      <c r="H7" s="1185" t="s">
        <v>759</v>
      </c>
      <c r="I7" s="1185" t="s">
        <v>759</v>
      </c>
      <c r="J7" s="1193" t="s">
        <v>757</v>
      </c>
      <c r="K7" s="1179"/>
      <c r="L7" s="1185"/>
      <c r="M7" s="1185" t="s">
        <v>758</v>
      </c>
      <c r="N7" s="1185" t="s">
        <v>758</v>
      </c>
      <c r="O7" s="1185" t="s">
        <v>758</v>
      </c>
      <c r="P7" s="1185" t="s">
        <v>758</v>
      </c>
      <c r="Q7" s="1193" t="s">
        <v>757</v>
      </c>
      <c r="R7" s="1179"/>
      <c r="S7" s="1185"/>
      <c r="T7" s="1185" t="s">
        <v>394</v>
      </c>
      <c r="U7" s="1185" t="s">
        <v>394</v>
      </c>
      <c r="V7" s="1185" t="s">
        <v>394</v>
      </c>
      <c r="W7" s="1185" t="s">
        <v>394</v>
      </c>
      <c r="X7" s="1193" t="s">
        <v>757</v>
      </c>
      <c r="Y7" s="1179"/>
      <c r="Z7" s="1185"/>
      <c r="AA7" s="1185" t="s">
        <v>759</v>
      </c>
      <c r="AB7" s="1185" t="s">
        <v>759</v>
      </c>
      <c r="AC7" s="1185" t="s">
        <v>759</v>
      </c>
      <c r="AD7" s="1185" t="s">
        <v>759</v>
      </c>
      <c r="AE7" s="1208" t="s">
        <v>757</v>
      </c>
      <c r="AF7" s="1143">
        <v>160</v>
      </c>
      <c r="AG7" s="1154">
        <f>AF7/4</f>
        <v>40</v>
      </c>
      <c r="AH7" s="1159">
        <v>1</v>
      </c>
      <c r="AI7" s="1167" t="s">
        <v>912</v>
      </c>
    </row>
    <row r="8" spans="1:35" ht="18" customHeight="1">
      <c r="A8" s="1048" t="s">
        <v>885</v>
      </c>
      <c r="B8" s="1062" t="s">
        <v>893</v>
      </c>
      <c r="C8" s="1074" t="s">
        <v>824</v>
      </c>
      <c r="D8" s="1180" t="s">
        <v>759</v>
      </c>
      <c r="E8" s="1186" t="s">
        <v>757</v>
      </c>
      <c r="F8" s="1187"/>
      <c r="G8" s="1187"/>
      <c r="H8" s="1187" t="s">
        <v>758</v>
      </c>
      <c r="I8" s="1187" t="s">
        <v>758</v>
      </c>
      <c r="J8" s="1194" t="s">
        <v>758</v>
      </c>
      <c r="K8" s="1180" t="s">
        <v>758</v>
      </c>
      <c r="L8" s="1186" t="s">
        <v>757</v>
      </c>
      <c r="M8" s="1187"/>
      <c r="N8" s="1187"/>
      <c r="O8" s="1187" t="s">
        <v>394</v>
      </c>
      <c r="P8" s="1187" t="s">
        <v>394</v>
      </c>
      <c r="Q8" s="1194" t="s">
        <v>394</v>
      </c>
      <c r="R8" s="1180" t="s">
        <v>394</v>
      </c>
      <c r="S8" s="1186" t="s">
        <v>757</v>
      </c>
      <c r="T8" s="1187"/>
      <c r="U8" s="1187"/>
      <c r="V8" s="1187" t="s">
        <v>759</v>
      </c>
      <c r="W8" s="1187" t="s">
        <v>759</v>
      </c>
      <c r="X8" s="1194" t="s">
        <v>759</v>
      </c>
      <c r="Y8" s="1180" t="s">
        <v>759</v>
      </c>
      <c r="Z8" s="1186" t="s">
        <v>757</v>
      </c>
      <c r="AA8" s="1187"/>
      <c r="AB8" s="1187"/>
      <c r="AC8" s="1187" t="s">
        <v>758</v>
      </c>
      <c r="AD8" s="1187" t="s">
        <v>758</v>
      </c>
      <c r="AE8" s="1209" t="s">
        <v>758</v>
      </c>
      <c r="AF8" s="1144">
        <v>160</v>
      </c>
      <c r="AG8" s="1155">
        <f>AF8/4</f>
        <v>40</v>
      </c>
      <c r="AH8" s="1160">
        <v>1</v>
      </c>
      <c r="AI8" s="1168" t="s">
        <v>912</v>
      </c>
    </row>
    <row r="9" spans="1:35" ht="18" customHeight="1">
      <c r="A9" s="1048" t="s">
        <v>886</v>
      </c>
      <c r="B9" s="1062" t="s">
        <v>894</v>
      </c>
      <c r="C9" s="1074" t="s">
        <v>897</v>
      </c>
      <c r="D9" s="1180" t="s">
        <v>758</v>
      </c>
      <c r="E9" s="1187" t="s">
        <v>758</v>
      </c>
      <c r="F9" s="1186" t="s">
        <v>757</v>
      </c>
      <c r="G9" s="1186" t="s">
        <v>757</v>
      </c>
      <c r="H9" s="1187"/>
      <c r="I9" s="1187"/>
      <c r="J9" s="1187" t="s">
        <v>394</v>
      </c>
      <c r="K9" s="1180" t="s">
        <v>394</v>
      </c>
      <c r="L9" s="1187" t="s">
        <v>394</v>
      </c>
      <c r="M9" s="1186" t="s">
        <v>757</v>
      </c>
      <c r="N9" s="1186" t="s">
        <v>757</v>
      </c>
      <c r="O9" s="1187"/>
      <c r="P9" s="1187"/>
      <c r="Q9" s="1187" t="s">
        <v>759</v>
      </c>
      <c r="R9" s="1180" t="s">
        <v>759</v>
      </c>
      <c r="S9" s="1187" t="s">
        <v>759</v>
      </c>
      <c r="T9" s="1186" t="s">
        <v>757</v>
      </c>
      <c r="U9" s="1186" t="s">
        <v>757</v>
      </c>
      <c r="V9" s="1187"/>
      <c r="W9" s="1187"/>
      <c r="X9" s="1195" t="s">
        <v>758</v>
      </c>
      <c r="Y9" s="1181" t="s">
        <v>758</v>
      </c>
      <c r="Z9" s="1187" t="s">
        <v>758</v>
      </c>
      <c r="AA9" s="1186" t="s">
        <v>757</v>
      </c>
      <c r="AB9" s="1186" t="s">
        <v>757</v>
      </c>
      <c r="AC9" s="1187"/>
      <c r="AD9" s="1187"/>
      <c r="AE9" s="1210" t="s">
        <v>394</v>
      </c>
      <c r="AF9" s="1145">
        <v>160</v>
      </c>
      <c r="AG9" s="1155">
        <f>AF9/4</f>
        <v>40</v>
      </c>
      <c r="AH9" s="1161">
        <v>1</v>
      </c>
      <c r="AI9" s="1168"/>
    </row>
    <row r="10" spans="1:35" ht="18" customHeight="1">
      <c r="A10" s="1048" t="s">
        <v>886</v>
      </c>
      <c r="B10" s="1062" t="s">
        <v>894</v>
      </c>
      <c r="C10" s="1074" t="s">
        <v>829</v>
      </c>
      <c r="D10" s="1181"/>
      <c r="E10" s="1187" t="s">
        <v>394</v>
      </c>
      <c r="F10" s="1187" t="s">
        <v>394</v>
      </c>
      <c r="G10" s="1187" t="s">
        <v>394</v>
      </c>
      <c r="H10" s="1187" t="s">
        <v>394</v>
      </c>
      <c r="I10" s="1186" t="s">
        <v>757</v>
      </c>
      <c r="J10" s="1195"/>
      <c r="K10" s="1181"/>
      <c r="L10" s="1187" t="s">
        <v>759</v>
      </c>
      <c r="M10" s="1187" t="s">
        <v>759</v>
      </c>
      <c r="N10" s="1187" t="s">
        <v>759</v>
      </c>
      <c r="O10" s="1187" t="s">
        <v>759</v>
      </c>
      <c r="P10" s="1186" t="s">
        <v>757</v>
      </c>
      <c r="Q10" s="1195"/>
      <c r="R10" s="1181"/>
      <c r="S10" s="1187" t="s">
        <v>758</v>
      </c>
      <c r="T10" s="1187" t="s">
        <v>758</v>
      </c>
      <c r="U10" s="1187" t="s">
        <v>758</v>
      </c>
      <c r="V10" s="1187" t="s">
        <v>758</v>
      </c>
      <c r="W10" s="1186" t="s">
        <v>757</v>
      </c>
      <c r="X10" s="1195"/>
      <c r="Y10" s="1181"/>
      <c r="Z10" s="1187" t="s">
        <v>394</v>
      </c>
      <c r="AA10" s="1187" t="s">
        <v>394</v>
      </c>
      <c r="AB10" s="1187" t="s">
        <v>394</v>
      </c>
      <c r="AC10" s="1187" t="s">
        <v>394</v>
      </c>
      <c r="AD10" s="1186" t="s">
        <v>757</v>
      </c>
      <c r="AE10" s="1210"/>
      <c r="AF10" s="1145">
        <v>160</v>
      </c>
      <c r="AG10" s="1155">
        <f>AF10/4</f>
        <v>40</v>
      </c>
      <c r="AH10" s="1161">
        <v>1</v>
      </c>
      <c r="AI10" s="1168"/>
    </row>
    <row r="11" spans="1:35" ht="18" customHeight="1">
      <c r="A11" s="1048" t="s">
        <v>886</v>
      </c>
      <c r="B11" s="1062" t="s">
        <v>894</v>
      </c>
      <c r="C11" s="1074" t="s">
        <v>846</v>
      </c>
      <c r="D11" s="1180" t="s">
        <v>394</v>
      </c>
      <c r="E11" s="1187" t="s">
        <v>759</v>
      </c>
      <c r="F11" s="1187"/>
      <c r="G11" s="1187"/>
      <c r="H11" s="1186" t="s">
        <v>757</v>
      </c>
      <c r="I11" s="1187"/>
      <c r="J11" s="1194" t="s">
        <v>759</v>
      </c>
      <c r="K11" s="1180" t="s">
        <v>759</v>
      </c>
      <c r="L11" s="1187" t="s">
        <v>758</v>
      </c>
      <c r="M11" s="1187"/>
      <c r="N11" s="1187"/>
      <c r="O11" s="1186" t="s">
        <v>757</v>
      </c>
      <c r="P11" s="1187"/>
      <c r="Q11" s="1194" t="s">
        <v>758</v>
      </c>
      <c r="R11" s="1180" t="s">
        <v>758</v>
      </c>
      <c r="S11" s="1187" t="s">
        <v>394</v>
      </c>
      <c r="T11" s="1187"/>
      <c r="U11" s="1187"/>
      <c r="V11" s="1186" t="s">
        <v>757</v>
      </c>
      <c r="W11" s="1187"/>
      <c r="X11" s="1194" t="s">
        <v>394</v>
      </c>
      <c r="Y11" s="1180" t="s">
        <v>394</v>
      </c>
      <c r="Z11" s="1187" t="s">
        <v>759</v>
      </c>
      <c r="AA11" s="1187"/>
      <c r="AB11" s="1187"/>
      <c r="AC11" s="1186" t="s">
        <v>757</v>
      </c>
      <c r="AD11" s="1187"/>
      <c r="AE11" s="1211" t="s">
        <v>759</v>
      </c>
      <c r="AF11" s="1145">
        <v>128</v>
      </c>
      <c r="AG11" s="1155">
        <v>32</v>
      </c>
      <c r="AH11" s="1161">
        <v>0.8</v>
      </c>
      <c r="AI11" s="1215"/>
    </row>
    <row r="12" spans="1:35" ht="18" customHeight="1">
      <c r="A12" s="1048" t="s">
        <v>886</v>
      </c>
      <c r="B12" s="1062" t="s">
        <v>617</v>
      </c>
      <c r="C12" s="1074" t="s">
        <v>580</v>
      </c>
      <c r="D12" s="1180" t="s">
        <v>757</v>
      </c>
      <c r="E12" s="1187"/>
      <c r="F12" s="1187" t="s">
        <v>758</v>
      </c>
      <c r="G12" s="1187" t="s">
        <v>758</v>
      </c>
      <c r="H12" s="1187"/>
      <c r="I12" s="1187" t="s">
        <v>394</v>
      </c>
      <c r="J12" s="1194"/>
      <c r="K12" s="1198" t="s">
        <v>757</v>
      </c>
      <c r="L12" s="1187"/>
      <c r="M12" s="1187" t="s">
        <v>394</v>
      </c>
      <c r="N12" s="1187" t="s">
        <v>394</v>
      </c>
      <c r="O12" s="1187"/>
      <c r="P12" s="1187" t="s">
        <v>759</v>
      </c>
      <c r="Q12" s="1194"/>
      <c r="R12" s="1198" t="s">
        <v>757</v>
      </c>
      <c r="S12" s="1187"/>
      <c r="T12" s="1187" t="s">
        <v>759</v>
      </c>
      <c r="U12" s="1187" t="s">
        <v>759</v>
      </c>
      <c r="V12" s="1187"/>
      <c r="W12" s="1187" t="s">
        <v>758</v>
      </c>
      <c r="X12" s="1194"/>
      <c r="Y12" s="1198" t="s">
        <v>757</v>
      </c>
      <c r="Z12" s="1187"/>
      <c r="AA12" s="1187" t="s">
        <v>758</v>
      </c>
      <c r="AB12" s="1187" t="s">
        <v>758</v>
      </c>
      <c r="AC12" s="1187"/>
      <c r="AD12" s="1187" t="s">
        <v>394</v>
      </c>
      <c r="AE12" s="1211"/>
      <c r="AF12" s="1145">
        <v>128</v>
      </c>
      <c r="AG12" s="1155">
        <f>AF12/4</f>
        <v>32</v>
      </c>
      <c r="AH12" s="1161">
        <v>0.8</v>
      </c>
      <c r="AI12" s="1168" t="s">
        <v>913</v>
      </c>
    </row>
    <row r="13" spans="1:35" ht="18" customHeight="1">
      <c r="A13" s="1048" t="s">
        <v>886</v>
      </c>
      <c r="B13" s="1062" t="s">
        <v>617</v>
      </c>
      <c r="C13" s="1074" t="s">
        <v>729</v>
      </c>
      <c r="D13" s="1180" t="s">
        <v>759</v>
      </c>
      <c r="E13" s="1187"/>
      <c r="F13" s="1187"/>
      <c r="G13" s="1187" t="s">
        <v>394</v>
      </c>
      <c r="H13" s="1187" t="s">
        <v>394</v>
      </c>
      <c r="I13" s="1187"/>
      <c r="J13" s="1194" t="s">
        <v>758</v>
      </c>
      <c r="K13" s="1180" t="s">
        <v>759</v>
      </c>
      <c r="L13" s="1187"/>
      <c r="M13" s="1187"/>
      <c r="N13" s="1187" t="s">
        <v>394</v>
      </c>
      <c r="O13" s="1187" t="s">
        <v>394</v>
      </c>
      <c r="P13" s="1187"/>
      <c r="Q13" s="1194" t="s">
        <v>758</v>
      </c>
      <c r="R13" s="1180" t="s">
        <v>759</v>
      </c>
      <c r="S13" s="1187"/>
      <c r="T13" s="1187"/>
      <c r="U13" s="1187" t="s">
        <v>394</v>
      </c>
      <c r="V13" s="1187" t="s">
        <v>394</v>
      </c>
      <c r="W13" s="1187"/>
      <c r="X13" s="1194" t="s">
        <v>758</v>
      </c>
      <c r="Y13" s="1180" t="s">
        <v>759</v>
      </c>
      <c r="Z13" s="1187"/>
      <c r="AA13" s="1187"/>
      <c r="AB13" s="1187" t="s">
        <v>394</v>
      </c>
      <c r="AC13" s="1187" t="s">
        <v>394</v>
      </c>
      <c r="AD13" s="1187"/>
      <c r="AE13" s="1211" t="s">
        <v>758</v>
      </c>
      <c r="AF13" s="1145">
        <v>128</v>
      </c>
      <c r="AG13" s="1155">
        <f>AF13/4</f>
        <v>32</v>
      </c>
      <c r="AH13" s="1161">
        <v>0.8</v>
      </c>
      <c r="AI13" s="1168" t="s">
        <v>914</v>
      </c>
    </row>
    <row r="14" spans="1:35" ht="18" customHeight="1">
      <c r="A14" s="1048" t="s">
        <v>886</v>
      </c>
      <c r="B14" s="1062" t="s">
        <v>617</v>
      </c>
      <c r="C14" s="1074" t="s">
        <v>13</v>
      </c>
      <c r="D14" s="1180"/>
      <c r="E14" s="1187" t="s">
        <v>759</v>
      </c>
      <c r="F14" s="1187"/>
      <c r="G14" s="1187"/>
      <c r="H14" s="1187"/>
      <c r="I14" s="1187" t="s">
        <v>759</v>
      </c>
      <c r="J14" s="1194"/>
      <c r="K14" s="1180"/>
      <c r="L14" s="1187" t="s">
        <v>759</v>
      </c>
      <c r="M14" s="1187"/>
      <c r="N14" s="1187"/>
      <c r="O14" s="1187"/>
      <c r="P14" s="1187" t="s">
        <v>759</v>
      </c>
      <c r="Q14" s="1194"/>
      <c r="R14" s="1180"/>
      <c r="S14" s="1187" t="s">
        <v>759</v>
      </c>
      <c r="T14" s="1187"/>
      <c r="U14" s="1187"/>
      <c r="V14" s="1187"/>
      <c r="W14" s="1187" t="s">
        <v>759</v>
      </c>
      <c r="X14" s="1194"/>
      <c r="Y14" s="1180"/>
      <c r="Z14" s="1187" t="s">
        <v>759</v>
      </c>
      <c r="AA14" s="1187"/>
      <c r="AB14" s="1187"/>
      <c r="AC14" s="1187"/>
      <c r="AD14" s="1187" t="s">
        <v>759</v>
      </c>
      <c r="AE14" s="1211"/>
      <c r="AF14" s="1145">
        <v>64</v>
      </c>
      <c r="AG14" s="1155">
        <f>AF14/4</f>
        <v>16</v>
      </c>
      <c r="AH14" s="1161">
        <v>0.4</v>
      </c>
      <c r="AI14" s="1169" t="s">
        <v>45</v>
      </c>
    </row>
    <row r="15" spans="1:35" ht="18" customHeight="1">
      <c r="A15" s="1174" t="s">
        <v>886</v>
      </c>
      <c r="B15" s="1175" t="s">
        <v>617</v>
      </c>
      <c r="C15" s="1177" t="s">
        <v>225</v>
      </c>
      <c r="D15" s="1182"/>
      <c r="E15" s="1188"/>
      <c r="F15" s="1188" t="s">
        <v>758</v>
      </c>
      <c r="G15" s="1188"/>
      <c r="H15" s="1188"/>
      <c r="I15" s="1188"/>
      <c r="J15" s="1196"/>
      <c r="K15" s="1182"/>
      <c r="L15" s="1188"/>
      <c r="M15" s="1188" t="s">
        <v>758</v>
      </c>
      <c r="N15" s="1188"/>
      <c r="O15" s="1188"/>
      <c r="P15" s="1188"/>
      <c r="Q15" s="1196"/>
      <c r="R15" s="1182"/>
      <c r="S15" s="1188"/>
      <c r="T15" s="1188" t="s">
        <v>758</v>
      </c>
      <c r="U15" s="1188"/>
      <c r="V15" s="1188"/>
      <c r="W15" s="1188"/>
      <c r="X15" s="1196"/>
      <c r="Y15" s="1182"/>
      <c r="Z15" s="1188"/>
      <c r="AA15" s="1188" t="s">
        <v>758</v>
      </c>
      <c r="AB15" s="1188"/>
      <c r="AC15" s="1188"/>
      <c r="AD15" s="1188"/>
      <c r="AE15" s="1212"/>
      <c r="AF15" s="1145">
        <v>32</v>
      </c>
      <c r="AG15" s="1155">
        <f>AF15/4</f>
        <v>8</v>
      </c>
      <c r="AH15" s="1161">
        <v>0.2</v>
      </c>
      <c r="AI15" s="1168" t="s">
        <v>915</v>
      </c>
    </row>
    <row r="16" spans="1:35" ht="18" customHeight="1">
      <c r="A16" s="1049" t="s">
        <v>857</v>
      </c>
      <c r="B16" s="1063"/>
      <c r="C16" s="1075"/>
      <c r="D16" s="1183"/>
      <c r="E16" s="1189"/>
      <c r="F16" s="1189"/>
      <c r="G16" s="1189"/>
      <c r="H16" s="1189"/>
      <c r="I16" s="1189"/>
      <c r="J16" s="1197"/>
      <c r="K16" s="1183"/>
      <c r="L16" s="1189"/>
      <c r="M16" s="1189"/>
      <c r="N16" s="1189"/>
      <c r="O16" s="1189"/>
      <c r="P16" s="1189"/>
      <c r="Q16" s="1197"/>
      <c r="R16" s="1183"/>
      <c r="S16" s="1189"/>
      <c r="T16" s="1189"/>
      <c r="U16" s="1189"/>
      <c r="V16" s="1189"/>
      <c r="W16" s="1189"/>
      <c r="X16" s="1197"/>
      <c r="Y16" s="1183"/>
      <c r="Z16" s="1189"/>
      <c r="AA16" s="1189"/>
      <c r="AB16" s="1189"/>
      <c r="AC16" s="1189"/>
      <c r="AD16" s="1189"/>
      <c r="AE16" s="1213"/>
      <c r="AF16" s="1146"/>
      <c r="AG16" s="1156"/>
      <c r="AH16" s="1162"/>
      <c r="AI16" s="1168"/>
    </row>
    <row r="17" spans="1:35" ht="18" customHeight="1">
      <c r="A17" s="1050" t="s">
        <v>858</v>
      </c>
      <c r="B17" s="1064"/>
      <c r="C17" s="1076"/>
      <c r="D17" s="1089"/>
      <c r="E17" s="1102"/>
      <c r="F17" s="1102"/>
      <c r="G17" s="1102"/>
      <c r="H17" s="1102"/>
      <c r="I17" s="1102"/>
      <c r="J17" s="1114"/>
      <c r="K17" s="1089"/>
      <c r="L17" s="1102"/>
      <c r="M17" s="1102"/>
      <c r="N17" s="1102"/>
      <c r="O17" s="1102"/>
      <c r="P17" s="1102"/>
      <c r="Q17" s="1114"/>
      <c r="R17" s="1089"/>
      <c r="S17" s="1102"/>
      <c r="T17" s="1102"/>
      <c r="U17" s="1102"/>
      <c r="V17" s="1102"/>
      <c r="W17" s="1102"/>
      <c r="X17" s="1114"/>
      <c r="Y17" s="1089"/>
      <c r="Z17" s="1102"/>
      <c r="AA17" s="1102"/>
      <c r="AB17" s="1102"/>
      <c r="AC17" s="1102"/>
      <c r="AD17" s="1102"/>
      <c r="AE17" s="1138"/>
      <c r="AF17" s="1146"/>
      <c r="AG17" s="1156"/>
      <c r="AH17" s="1162"/>
      <c r="AI17" s="1168"/>
    </row>
    <row r="18" spans="1:35" ht="16.5" customHeight="1">
      <c r="A18" s="463" t="s">
        <v>860</v>
      </c>
      <c r="B18" s="465"/>
      <c r="C18" s="467"/>
      <c r="D18" s="1090"/>
      <c r="E18" s="1103"/>
      <c r="F18" s="1103"/>
      <c r="G18" s="1103"/>
      <c r="H18" s="1103"/>
      <c r="I18" s="1103"/>
      <c r="J18" s="1115"/>
      <c r="K18" s="1090"/>
      <c r="L18" s="1103"/>
      <c r="M18" s="1103"/>
      <c r="N18" s="1103"/>
      <c r="O18" s="1103"/>
      <c r="P18" s="1103"/>
      <c r="Q18" s="1115"/>
      <c r="R18" s="1090"/>
      <c r="S18" s="1103"/>
      <c r="T18" s="1103"/>
      <c r="U18" s="1103"/>
      <c r="V18" s="1103"/>
      <c r="W18" s="1103"/>
      <c r="X18" s="1115"/>
      <c r="Y18" s="1090"/>
      <c r="Z18" s="1103"/>
      <c r="AA18" s="1103"/>
      <c r="AB18" s="1103"/>
      <c r="AC18" s="1103"/>
      <c r="AD18" s="1103"/>
      <c r="AE18" s="1214"/>
      <c r="AF18" s="1147">
        <f>SUM(AF7:AF15)</f>
        <v>1120</v>
      </c>
      <c r="AG18" s="1157">
        <f>AF18/4</f>
        <v>280</v>
      </c>
      <c r="AH18" s="1163">
        <v>7</v>
      </c>
      <c r="AI18" s="1170"/>
    </row>
    <row r="19" spans="1:35" ht="13.5" customHeight="1">
      <c r="A19" s="1051" t="s">
        <v>593</v>
      </c>
      <c r="B19" s="1065" t="s">
        <v>286</v>
      </c>
      <c r="C19" s="1077"/>
      <c r="D19" s="1091"/>
      <c r="E19" s="1091"/>
      <c r="F19" s="1091"/>
      <c r="G19" s="1091"/>
      <c r="H19" s="1091"/>
      <c r="I19" s="1091"/>
      <c r="J19" s="1091"/>
      <c r="K19" s="1091"/>
      <c r="L19" s="1091"/>
      <c r="N19" s="1091"/>
      <c r="O19" s="1091"/>
      <c r="P19" s="1091"/>
      <c r="Q19" s="1091"/>
      <c r="R19" s="1091"/>
      <c r="S19" s="1091"/>
      <c r="T19" s="1091"/>
      <c r="U19" s="1091"/>
      <c r="V19" s="1091"/>
      <c r="W19" s="1091"/>
      <c r="X19" s="1091"/>
      <c r="Y19" s="1091"/>
      <c r="Z19" s="1091"/>
      <c r="AA19" s="1091"/>
      <c r="AB19" s="1091"/>
      <c r="AC19" s="1091"/>
      <c r="AD19" s="1091"/>
      <c r="AE19" s="1091"/>
      <c r="AF19" s="1148"/>
      <c r="AG19" s="1148"/>
      <c r="AH19" s="1148"/>
      <c r="AI19" s="1171"/>
    </row>
    <row r="20" spans="1:35" ht="16.5" customHeight="1">
      <c r="A20" s="1052"/>
      <c r="B20" s="1066"/>
      <c r="C20" s="1078" t="s">
        <v>242</v>
      </c>
      <c r="D20" s="1078"/>
      <c r="E20" s="1078"/>
      <c r="F20" s="1078" t="s">
        <v>876</v>
      </c>
      <c r="G20" s="1078"/>
      <c r="H20" s="1078"/>
      <c r="I20" s="1078"/>
      <c r="L20" s="1093"/>
      <c r="M20" s="1042"/>
      <c r="N20" s="1093"/>
      <c r="P20" s="1093"/>
      <c r="Q20" s="1093"/>
      <c r="R20" s="1093"/>
      <c r="S20" s="1093"/>
      <c r="T20" s="1093"/>
      <c r="U20" s="1093"/>
      <c r="V20" s="1093"/>
      <c r="W20" s="1093"/>
      <c r="X20" s="1093"/>
      <c r="Y20" s="1093"/>
      <c r="Z20" s="1093"/>
      <c r="AA20" s="1093"/>
      <c r="AC20" s="1093"/>
      <c r="AD20" s="1093"/>
      <c r="AE20" s="1093"/>
      <c r="AF20" s="1149"/>
      <c r="AG20" s="1149"/>
      <c r="AH20" s="1149"/>
      <c r="AI20" s="1172"/>
    </row>
    <row r="21" spans="1:35" ht="16.5" customHeight="1">
      <c r="A21" s="1051"/>
      <c r="B21" s="1066" t="s">
        <v>871</v>
      </c>
      <c r="C21" s="1079" t="s">
        <v>528</v>
      </c>
      <c r="D21" s="1079"/>
      <c r="E21" s="1079"/>
      <c r="F21" s="1078" t="s">
        <v>902</v>
      </c>
      <c r="G21" s="1078"/>
      <c r="H21" s="1078"/>
      <c r="I21" s="1078"/>
      <c r="L21" s="1093"/>
      <c r="M21" s="1042"/>
      <c r="N21" s="1093"/>
      <c r="P21" s="1093"/>
      <c r="Q21" s="1093"/>
      <c r="R21" s="1093"/>
      <c r="S21" s="1093"/>
      <c r="T21" s="1093"/>
      <c r="U21" s="1093"/>
      <c r="V21" s="1093"/>
      <c r="W21" s="1093"/>
      <c r="X21" s="1093"/>
      <c r="Y21" s="1093"/>
      <c r="Z21" s="1093"/>
      <c r="AA21" s="1093"/>
      <c r="AB21" s="1127"/>
      <c r="AC21" s="1093"/>
      <c r="AD21" s="1093"/>
      <c r="AE21" s="1093"/>
      <c r="AF21" s="1149"/>
      <c r="AG21" s="1149"/>
      <c r="AH21" s="1149"/>
      <c r="AI21" s="1172"/>
    </row>
    <row r="22" spans="1:35" ht="16.5" customHeight="1">
      <c r="A22" s="1053"/>
      <c r="B22" s="1066" t="s">
        <v>702</v>
      </c>
      <c r="C22" s="1079" t="s">
        <v>898</v>
      </c>
      <c r="D22" s="1079"/>
      <c r="E22" s="1079"/>
      <c r="F22" s="1078" t="s">
        <v>902</v>
      </c>
      <c r="G22" s="1078"/>
      <c r="H22" s="1078"/>
      <c r="I22" s="1078"/>
      <c r="J22" s="1093"/>
      <c r="K22" s="1093"/>
      <c r="L22" s="1199" t="s">
        <v>877</v>
      </c>
      <c r="M22" s="1201"/>
      <c r="N22" s="1201"/>
      <c r="O22" s="1201"/>
      <c r="P22" s="1201"/>
      <c r="Q22" s="1201"/>
      <c r="R22" s="1201"/>
      <c r="S22" s="1201"/>
      <c r="T22" s="1201"/>
      <c r="U22" s="1201"/>
      <c r="V22" s="1201"/>
      <c r="W22" s="1201"/>
      <c r="X22" s="1201"/>
      <c r="Y22" s="1205"/>
      <c r="Z22" s="1093"/>
      <c r="AA22" s="1093"/>
      <c r="AB22" s="1042"/>
      <c r="AC22" s="1093"/>
      <c r="AD22" s="1093"/>
      <c r="AE22" s="1093"/>
      <c r="AF22" s="1149"/>
      <c r="AG22" s="1149"/>
      <c r="AH22" s="1149"/>
      <c r="AI22" s="1172"/>
    </row>
    <row r="23" spans="1:35" ht="16.5" customHeight="1">
      <c r="A23" s="1053"/>
      <c r="B23" s="1066" t="s">
        <v>392</v>
      </c>
      <c r="C23" s="1079" t="s">
        <v>34</v>
      </c>
      <c r="D23" s="1079"/>
      <c r="E23" s="1079"/>
      <c r="F23" s="1078" t="s">
        <v>905</v>
      </c>
      <c r="G23" s="1078"/>
      <c r="H23" s="1078"/>
      <c r="I23" s="1078"/>
      <c r="J23" s="1093"/>
      <c r="K23" s="1093"/>
      <c r="L23" s="1200"/>
      <c r="M23" s="1202"/>
      <c r="N23" s="1202"/>
      <c r="O23" s="1202"/>
      <c r="P23" s="1202"/>
      <c r="Q23" s="1202"/>
      <c r="R23" s="1202"/>
      <c r="S23" s="1202"/>
      <c r="T23" s="1202"/>
      <c r="U23" s="1202"/>
      <c r="V23" s="1202"/>
      <c r="W23" s="1202"/>
      <c r="X23" s="1202"/>
      <c r="Y23" s="1206"/>
      <c r="Z23" s="1093"/>
      <c r="AA23" s="1093"/>
      <c r="AB23" s="1042"/>
      <c r="AC23" s="1093"/>
      <c r="AD23" s="1093"/>
      <c r="AE23" s="1093"/>
      <c r="AF23" s="1149"/>
      <c r="AG23" s="1149"/>
      <c r="AH23" s="1149"/>
      <c r="AI23" s="1172"/>
    </row>
    <row r="24" spans="1:35" ht="16.5" customHeight="1">
      <c r="A24" s="1053"/>
      <c r="B24" s="1066" t="s">
        <v>657</v>
      </c>
      <c r="C24" s="1079" t="s">
        <v>899</v>
      </c>
      <c r="D24" s="1079"/>
      <c r="E24" s="1079"/>
      <c r="F24" s="1078" t="s">
        <v>906</v>
      </c>
      <c r="G24" s="1078"/>
      <c r="H24" s="1078"/>
      <c r="I24" s="1078"/>
      <c r="J24" s="1093"/>
      <c r="K24" s="1093"/>
      <c r="L24" s="1071" t="s">
        <v>878</v>
      </c>
      <c r="M24" s="1071"/>
      <c r="N24" s="1071"/>
      <c r="O24" s="1071"/>
      <c r="P24" s="1071"/>
      <c r="Q24" s="1203" t="s">
        <v>404</v>
      </c>
      <c r="R24" s="1204"/>
      <c r="S24" s="1204"/>
      <c r="T24" s="1204"/>
      <c r="U24" s="1204"/>
      <c r="V24" s="1204"/>
      <c r="W24" s="1204"/>
      <c r="X24" s="1204"/>
      <c r="Y24" s="1207"/>
      <c r="Z24" s="1093"/>
      <c r="AA24" s="1065" t="s">
        <v>911</v>
      </c>
      <c r="AB24" s="1093"/>
      <c r="AC24" s="1093"/>
      <c r="AD24" s="1093"/>
      <c r="AE24" s="1093"/>
      <c r="AF24" s="1149"/>
      <c r="AG24" s="1149"/>
      <c r="AH24" s="1149"/>
      <c r="AI24" s="1172"/>
    </row>
    <row r="25" spans="1:35" ht="16.5" customHeight="1">
      <c r="A25" s="1054"/>
      <c r="B25" s="1067"/>
      <c r="C25" s="1067"/>
      <c r="D25" s="1092"/>
      <c r="E25" s="1092"/>
      <c r="F25" s="1092"/>
      <c r="G25" s="1092"/>
      <c r="H25" s="1092"/>
      <c r="I25" s="1092"/>
      <c r="J25" s="1092"/>
      <c r="K25" s="1092"/>
      <c r="L25" s="1092"/>
      <c r="M25" s="1092"/>
      <c r="N25" s="1092"/>
      <c r="O25" s="1067"/>
      <c r="P25" s="1092"/>
      <c r="Q25" s="1092"/>
      <c r="R25" s="1092"/>
      <c r="S25" s="1092"/>
      <c r="T25" s="1092"/>
      <c r="U25" s="1092"/>
      <c r="V25" s="1092"/>
      <c r="W25" s="1092"/>
      <c r="X25" s="1092"/>
      <c r="Y25" s="1092"/>
      <c r="Z25" s="1092"/>
      <c r="AA25" s="1092"/>
      <c r="AB25" s="1092"/>
      <c r="AC25" s="1092"/>
      <c r="AD25" s="1092"/>
      <c r="AE25" s="1092"/>
      <c r="AF25" s="1150"/>
      <c r="AG25" s="1150"/>
      <c r="AH25" s="1150"/>
      <c r="AI25" s="1173"/>
    </row>
    <row r="26" spans="1:35" ht="16.5" customHeight="1">
      <c r="A26" s="1042"/>
      <c r="B26" s="1042"/>
      <c r="C26" s="1042"/>
      <c r="D26" s="1093"/>
      <c r="E26" s="1093"/>
      <c r="F26" s="1093"/>
      <c r="G26" s="1093"/>
      <c r="H26" s="1093"/>
      <c r="I26" s="1093"/>
      <c r="J26" s="1093"/>
      <c r="K26" s="1093"/>
      <c r="L26" s="1093"/>
      <c r="M26" s="1093"/>
      <c r="N26" s="1093"/>
      <c r="O26" s="1042"/>
      <c r="P26" s="1093"/>
      <c r="Q26" s="1093"/>
      <c r="R26" s="1093"/>
      <c r="S26" s="1093"/>
      <c r="T26" s="1093"/>
      <c r="U26" s="1093"/>
      <c r="V26" s="1093"/>
      <c r="W26" s="1093"/>
      <c r="X26" s="1093"/>
      <c r="Y26" s="1093"/>
      <c r="Z26" s="1093"/>
      <c r="AA26" s="1093"/>
      <c r="AB26" s="1093"/>
      <c r="AC26" s="1093"/>
      <c r="AD26" s="1093"/>
      <c r="AE26" s="1093"/>
      <c r="AF26" s="1149"/>
      <c r="AG26" s="1149"/>
      <c r="AH26" s="1149"/>
      <c r="AI26" s="1149"/>
    </row>
    <row r="27" spans="1:35" ht="16.5" customHeight="1">
      <c r="A27" s="1055" t="s">
        <v>701</v>
      </c>
      <c r="B27" s="1055"/>
      <c r="C27" s="1055"/>
      <c r="D27" s="1068"/>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row>
    <row r="28" spans="1:35" ht="16.5" customHeight="1">
      <c r="A28" s="1055" t="s">
        <v>888</v>
      </c>
      <c r="B28" s="1042"/>
      <c r="C28" s="1042"/>
      <c r="D28" s="1094"/>
      <c r="E28" s="1094"/>
      <c r="F28" s="1094"/>
      <c r="G28" s="1094"/>
      <c r="H28" s="1094"/>
      <c r="I28" s="1094"/>
      <c r="J28" s="1094"/>
      <c r="K28" s="1094"/>
      <c r="L28" s="1094"/>
      <c r="M28" s="1094"/>
      <c r="N28" s="1094"/>
      <c r="O28" s="1094"/>
      <c r="P28" s="1094"/>
      <c r="Q28" s="1094"/>
      <c r="R28" s="1094"/>
      <c r="S28" s="1042"/>
      <c r="T28" s="1042"/>
      <c r="U28" s="1042"/>
      <c r="V28" s="1042"/>
      <c r="W28" s="1042"/>
      <c r="X28" s="1042"/>
      <c r="Y28" s="1042"/>
      <c r="Z28" s="1042"/>
      <c r="AA28" s="1042"/>
      <c r="AB28" s="1042"/>
      <c r="AC28" s="1042"/>
      <c r="AD28" s="1042"/>
      <c r="AE28" s="1042"/>
      <c r="AF28" s="1042"/>
      <c r="AG28" s="1042"/>
      <c r="AH28" s="1042"/>
      <c r="AI28" s="1042"/>
    </row>
    <row r="29" spans="1:35" ht="16.5" customHeight="1">
      <c r="A29" s="1055" t="s">
        <v>135</v>
      </c>
      <c r="B29" s="1042"/>
      <c r="C29" s="1042"/>
      <c r="D29" s="1094"/>
      <c r="E29" s="1094"/>
      <c r="F29" s="1094"/>
      <c r="G29" s="1094"/>
      <c r="H29" s="1094"/>
      <c r="I29" s="1094"/>
      <c r="J29" s="1094"/>
      <c r="K29" s="1094"/>
      <c r="L29" s="1094"/>
      <c r="M29" s="1094"/>
      <c r="N29" s="1094"/>
      <c r="O29" s="1094"/>
      <c r="P29" s="1094"/>
      <c r="Q29" s="1094"/>
      <c r="R29" s="1094"/>
      <c r="S29" s="1042"/>
      <c r="T29" s="1042"/>
      <c r="U29" s="1042"/>
      <c r="V29" s="1042"/>
      <c r="W29" s="1042"/>
      <c r="X29" s="1042"/>
      <c r="Y29" s="1042"/>
      <c r="Z29" s="1042"/>
      <c r="AA29" s="1042"/>
      <c r="AB29" s="1042"/>
      <c r="AC29" s="1042"/>
      <c r="AD29" s="1042"/>
      <c r="AE29" s="1042"/>
      <c r="AF29" s="1042"/>
      <c r="AG29" s="1042"/>
      <c r="AH29" s="1042"/>
      <c r="AI29" s="1042"/>
    </row>
    <row r="30" spans="1:35" ht="16.5" customHeight="1">
      <c r="A30" s="1056" t="s">
        <v>747</v>
      </c>
      <c r="B30" s="1042"/>
      <c r="C30" s="1042"/>
      <c r="D30" s="1094"/>
      <c r="E30" s="1094"/>
      <c r="F30" s="1094"/>
      <c r="G30" s="1094"/>
      <c r="H30" s="1094"/>
      <c r="I30" s="1094"/>
      <c r="J30" s="1094"/>
      <c r="K30" s="1094"/>
      <c r="L30" s="1094"/>
      <c r="M30" s="1094"/>
      <c r="N30" s="1094"/>
      <c r="O30" s="1094"/>
      <c r="P30" s="1094"/>
      <c r="Q30" s="1094"/>
      <c r="R30" s="1094"/>
      <c r="S30" s="1042"/>
      <c r="T30" s="1042"/>
      <c r="U30" s="1042"/>
      <c r="V30" s="1042"/>
      <c r="W30" s="1042"/>
      <c r="X30" s="1042"/>
      <c r="Y30" s="1042"/>
      <c r="Z30" s="1042"/>
      <c r="AA30" s="1042"/>
      <c r="AB30" s="1042"/>
      <c r="AC30" s="1042"/>
      <c r="AD30" s="1042"/>
      <c r="AE30" s="1042"/>
      <c r="AF30" s="1042"/>
      <c r="AG30" s="1042"/>
      <c r="AH30" s="1042"/>
      <c r="AI30" s="1042"/>
    </row>
    <row r="31" spans="1:35" ht="16.5" customHeight="1">
      <c r="A31" s="1055" t="s">
        <v>861</v>
      </c>
      <c r="B31" s="1055"/>
      <c r="C31" s="1055"/>
      <c r="D31" s="1068"/>
      <c r="E31" s="1042"/>
      <c r="F31" s="1042"/>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1042"/>
      <c r="AI31" s="1042"/>
    </row>
    <row r="32" spans="1:35" ht="16.5" customHeight="1">
      <c r="A32" s="1056" t="s">
        <v>862</v>
      </c>
      <c r="B32" s="1055"/>
      <c r="C32" s="1055"/>
      <c r="D32" s="1068"/>
      <c r="E32" s="1042"/>
      <c r="F32" s="1042"/>
      <c r="G32" s="1042"/>
      <c r="H32" s="1042"/>
      <c r="I32" s="1042"/>
      <c r="J32" s="1042"/>
      <c r="K32" s="1042"/>
      <c r="L32" s="1042"/>
      <c r="M32" s="1042"/>
      <c r="N32" s="1042"/>
      <c r="O32" s="1042"/>
      <c r="P32" s="1042"/>
      <c r="Q32" s="1042"/>
      <c r="R32" s="1042"/>
      <c r="S32" s="1042"/>
      <c r="T32" s="1042"/>
      <c r="U32" s="1042"/>
      <c r="V32" s="1042"/>
      <c r="W32" s="1042"/>
      <c r="X32" s="1042"/>
      <c r="Y32" s="1042"/>
      <c r="Z32" s="1042"/>
      <c r="AA32" s="1042"/>
      <c r="AB32" s="1042"/>
      <c r="AC32" s="1042"/>
      <c r="AD32" s="1042"/>
      <c r="AE32" s="1042"/>
      <c r="AF32" s="1042"/>
      <c r="AG32" s="1042"/>
      <c r="AH32" s="1042"/>
      <c r="AI32" s="1042"/>
    </row>
    <row r="33" spans="1:35" ht="16.5" customHeight="1">
      <c r="A33" s="1056" t="s">
        <v>864</v>
      </c>
      <c r="B33" s="1055"/>
      <c r="C33" s="1055"/>
      <c r="D33" s="1068"/>
      <c r="E33" s="1042"/>
      <c r="F33" s="1042"/>
      <c r="G33" s="1042"/>
      <c r="H33" s="1042"/>
      <c r="I33" s="1042"/>
      <c r="J33" s="1042"/>
      <c r="K33" s="1042"/>
      <c r="L33" s="1042"/>
      <c r="M33" s="1042"/>
      <c r="N33" s="1042"/>
      <c r="O33" s="1042"/>
      <c r="P33" s="1042"/>
      <c r="Q33" s="1042"/>
      <c r="R33" s="1042"/>
      <c r="S33" s="1042"/>
      <c r="T33" s="1042"/>
      <c r="U33" s="1042"/>
      <c r="V33" s="1042"/>
      <c r="W33" s="1042"/>
      <c r="X33" s="1042"/>
      <c r="Y33" s="1042"/>
      <c r="Z33" s="1042"/>
      <c r="AA33" s="1042"/>
      <c r="AB33" s="1042"/>
      <c r="AC33" s="1042"/>
      <c r="AD33" s="1042"/>
      <c r="AE33" s="1042"/>
      <c r="AF33" s="1042"/>
      <c r="AG33" s="1042"/>
      <c r="AH33" s="1042"/>
      <c r="AI33" s="1042"/>
    </row>
    <row r="34" spans="1:35" ht="16.5" customHeight="1">
      <c r="A34" s="1055" t="s">
        <v>890</v>
      </c>
      <c r="B34" s="1055"/>
      <c r="C34" s="1055"/>
      <c r="D34" s="1068"/>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row>
    <row r="35" spans="1:35" ht="16.5" customHeight="1">
      <c r="A35" s="1055" t="s">
        <v>120</v>
      </c>
      <c r="B35" s="1055"/>
      <c r="C35" s="1055"/>
      <c r="D35" s="1068"/>
      <c r="E35" s="1042"/>
      <c r="F35" s="1042"/>
      <c r="G35" s="1042"/>
      <c r="H35" s="1042"/>
      <c r="I35" s="1042"/>
      <c r="J35" s="1042"/>
      <c r="K35" s="1042"/>
      <c r="L35" s="1042"/>
      <c r="M35" s="1042"/>
      <c r="N35" s="1042"/>
      <c r="O35" s="1042"/>
      <c r="P35" s="1042"/>
      <c r="Q35" s="1042"/>
      <c r="R35" s="1042"/>
      <c r="S35" s="1042"/>
      <c r="T35" s="1042"/>
      <c r="U35" s="1042"/>
      <c r="V35" s="1042"/>
      <c r="W35" s="1042"/>
      <c r="X35" s="1042"/>
      <c r="Y35" s="1042"/>
      <c r="Z35" s="1042"/>
      <c r="AA35" s="1042"/>
      <c r="AB35" s="1042"/>
      <c r="AC35" s="1042"/>
      <c r="AD35" s="1042"/>
      <c r="AE35" s="1042"/>
      <c r="AF35" s="1042"/>
      <c r="AG35" s="1042"/>
      <c r="AH35" s="1042"/>
      <c r="AI35" s="1042"/>
    </row>
    <row r="36" spans="1:35" ht="16.5" customHeight="1">
      <c r="A36" s="1055" t="s">
        <v>596</v>
      </c>
      <c r="B36" s="1068"/>
      <c r="C36" s="1068"/>
      <c r="D36" s="1068"/>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row>
    <row r="37" spans="1:35" ht="16.5" customHeight="1">
      <c r="A37" s="1055" t="s">
        <v>868</v>
      </c>
      <c r="B37" s="1068"/>
      <c r="C37" s="1068"/>
      <c r="D37" s="1068"/>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row>
    <row r="38" spans="1:35" ht="16.5" customHeight="1">
      <c r="A38" s="1055" t="s">
        <v>891</v>
      </c>
      <c r="B38" s="1068"/>
      <c r="C38" s="1068"/>
      <c r="D38" s="1068"/>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row>
    <row r="39" spans="1:35" ht="16.5" customHeight="1">
      <c r="A39" s="1055" t="s">
        <v>892</v>
      </c>
      <c r="B39" s="1068"/>
      <c r="C39" s="1068"/>
      <c r="D39" s="1068"/>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row>
    <row r="40" spans="1:35" ht="16.5" customHeight="1">
      <c r="A40" s="1055" t="s">
        <v>383</v>
      </c>
    </row>
    <row r="41" spans="1:35" ht="16.5" customHeight="1">
      <c r="A41" s="1055" t="s">
        <v>826</v>
      </c>
    </row>
  </sheetData>
  <mergeCells count="29">
    <mergeCell ref="Y1:AE1"/>
    <mergeCell ref="AF1:AI1"/>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C24:E24"/>
    <mergeCell ref="F24:I24"/>
    <mergeCell ref="L24:P24"/>
    <mergeCell ref="Q24:Y24"/>
    <mergeCell ref="A4:A6"/>
    <mergeCell ref="B4:B6"/>
    <mergeCell ref="C4:C5"/>
    <mergeCell ref="AI4:AI6"/>
    <mergeCell ref="L22:Y23"/>
  </mergeCells>
  <phoneticPr fontId="16"/>
  <pageMargins left="0.52" right="0.19685039370078741" top="0.3" bottom="0.19685039370078741" header="0.55118110236220474" footer="0.19685039370078741"/>
  <pageSetup paperSize="9" scale="79" fitToWidth="1" fitToHeight="1" orientation="landscape" usePrinterDefaults="1" horizontalDpi="300" verticalDpi="300" r:id="rId1"/>
  <headerFooter alignWithMargins="0">
    <oddHeader>&amp;R付表の別添関係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tabColor rgb="FFFF0000"/>
  </sheetPr>
  <dimension ref="A2:IV104"/>
  <sheetViews>
    <sheetView view="pageBreakPreview" zoomScale="90" zoomScaleNormal="70" zoomScaleSheetLayoutView="90" workbookViewId="0">
      <selection activeCell="B1" sqref="B1"/>
    </sheetView>
  </sheetViews>
  <sheetFormatPr defaultRowHeight="20.25" customHeight="1"/>
  <cols>
    <col min="1" max="2" width="4.25" style="103" customWidth="1"/>
    <col min="3" max="3" width="44.6640625" style="102" customWidth="1"/>
    <col min="4" max="4" width="4.875" style="102" customWidth="1"/>
    <col min="5" max="5" width="41.625" style="102" customWidth="1"/>
    <col min="6" max="6" width="4.875" style="102" customWidth="1"/>
    <col min="7" max="7" width="19.625" style="264" customWidth="1"/>
    <col min="8" max="8" width="62.1640625" style="102" customWidth="1"/>
    <col min="9" max="24" width="4.875" style="102" customWidth="1"/>
    <col min="25" max="32" width="7" style="102" customWidth="1"/>
    <col min="33" max="33" width="12" style="102" bestFit="1" customWidth="1"/>
    <col min="34" max="256" width="9" style="102"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289" width="12" bestFit="1" customWidth="1"/>
    <col min="290"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545" width="12" bestFit="1" customWidth="1"/>
    <col min="546"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801" width="12" bestFit="1" customWidth="1"/>
    <col min="802"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057" width="12" bestFit="1" customWidth="1"/>
    <col min="1058"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313" width="12" bestFit="1" customWidth="1"/>
    <col min="1314"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569" width="12" bestFit="1" customWidth="1"/>
    <col min="1570"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1825" width="12" bestFit="1" customWidth="1"/>
    <col min="1826"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081" width="12" bestFit="1" customWidth="1"/>
    <col min="2082"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337" width="12" bestFit="1" customWidth="1"/>
    <col min="2338"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593" width="12" bestFit="1" customWidth="1"/>
    <col min="2594"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2849" width="12" bestFit="1" customWidth="1"/>
    <col min="2850"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105" width="12" bestFit="1" customWidth="1"/>
    <col min="3106"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361" width="12" bestFit="1" customWidth="1"/>
    <col min="3362"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617" width="12" bestFit="1" customWidth="1"/>
    <col min="3618"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3873" width="12" bestFit="1" customWidth="1"/>
    <col min="3874"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129" width="12" bestFit="1" customWidth="1"/>
    <col min="4130"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385" width="12" bestFit="1" customWidth="1"/>
    <col min="4386"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641" width="12" bestFit="1" customWidth="1"/>
    <col min="4642"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4897" width="12" bestFit="1" customWidth="1"/>
    <col min="4898"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153" width="12" bestFit="1" customWidth="1"/>
    <col min="5154"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409" width="12" bestFit="1" customWidth="1"/>
    <col min="5410"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665" width="12" bestFit="1" customWidth="1"/>
    <col min="5666"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5921" width="12" bestFit="1" customWidth="1"/>
    <col min="5922"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177" width="12" bestFit="1" customWidth="1"/>
    <col min="6178"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433" width="12" bestFit="1" customWidth="1"/>
    <col min="6434"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689" width="12" bestFit="1" customWidth="1"/>
    <col min="6690"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6945" width="12" bestFit="1" customWidth="1"/>
    <col min="6946"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201" width="12" bestFit="1" customWidth="1"/>
    <col min="7202"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457" width="12" bestFit="1" customWidth="1"/>
    <col min="7458"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713" width="12" bestFit="1" customWidth="1"/>
    <col min="7714"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7969" width="12" bestFit="1" customWidth="1"/>
    <col min="7970"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225" width="12" bestFit="1" customWidth="1"/>
    <col min="8226"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481" width="12" bestFit="1" customWidth="1"/>
    <col min="8482"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737" width="12" bestFit="1" customWidth="1"/>
    <col min="8738"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8993" width="12" bestFit="1" customWidth="1"/>
    <col min="8994"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249" width="12" bestFit="1" customWidth="1"/>
    <col min="9250"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505" width="12" bestFit="1" customWidth="1"/>
    <col min="9506"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761" width="12" bestFit="1" customWidth="1"/>
    <col min="9762"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017" width="12" bestFit="1" customWidth="1"/>
    <col min="10018"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273" width="12" bestFit="1" customWidth="1"/>
    <col min="10274"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529" width="12" bestFit="1" customWidth="1"/>
    <col min="10530"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0785" width="12" bestFit="1" customWidth="1"/>
    <col min="10786"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041" width="12" bestFit="1" customWidth="1"/>
    <col min="11042"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297" width="12" bestFit="1" customWidth="1"/>
    <col min="11298"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553" width="12" bestFit="1" customWidth="1"/>
    <col min="11554"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1809" width="12" bestFit="1" customWidth="1"/>
    <col min="11810"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065" width="12" bestFit="1" customWidth="1"/>
    <col min="12066"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321" width="12" bestFit="1" customWidth="1"/>
    <col min="12322"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577" width="12" bestFit="1" customWidth="1"/>
    <col min="12578"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2833" width="12" bestFit="1" customWidth="1"/>
    <col min="12834"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089" width="12" bestFit="1" customWidth="1"/>
    <col min="13090"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345" width="12" bestFit="1" customWidth="1"/>
    <col min="13346"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601" width="12" bestFit="1" customWidth="1"/>
    <col min="13602"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3857" width="12" bestFit="1" customWidth="1"/>
    <col min="13858"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113" width="12" bestFit="1" customWidth="1"/>
    <col min="14114"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369" width="12" bestFit="1" customWidth="1"/>
    <col min="14370"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625" width="12" bestFit="1" customWidth="1"/>
    <col min="14626"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4881" width="12" bestFit="1" customWidth="1"/>
    <col min="14882"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137" width="12" bestFit="1" customWidth="1"/>
    <col min="15138"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393" width="12" bestFit="1" customWidth="1"/>
    <col min="15394"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649" width="12" bestFit="1" customWidth="1"/>
    <col min="15650"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5905" width="12" bestFit="1" customWidth="1"/>
    <col min="15906"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161" width="12" bestFit="1" customWidth="1"/>
    <col min="16162" max="16384" width="9" customWidth="1"/>
  </cols>
  <sheetData>
    <row r="2" spans="1:32" ht="20.25" customHeight="1">
      <c r="A2" s="267" t="s">
        <v>836</v>
      </c>
      <c r="B2" s="267"/>
      <c r="C2" s="287"/>
      <c r="D2" s="287"/>
      <c r="E2" s="287"/>
      <c r="F2" s="287"/>
      <c r="G2" s="309"/>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row>
    <row r="3" spans="1:32" ht="20.25" customHeight="1">
      <c r="A3" s="268" t="s">
        <v>503</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row>
    <row r="4" spans="1:32" ht="20.25" customHeight="1">
      <c r="A4" s="146"/>
      <c r="B4" s="146"/>
      <c r="C4" s="287"/>
      <c r="D4" s="287"/>
      <c r="E4" s="287"/>
      <c r="F4" s="287"/>
      <c r="G4" s="309"/>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row>
    <row r="5" spans="1:32" ht="30" customHeight="1">
      <c r="A5" s="146"/>
      <c r="B5" s="146"/>
      <c r="C5" s="287"/>
      <c r="D5" s="287"/>
      <c r="E5" s="287"/>
      <c r="F5" s="287"/>
      <c r="G5" s="309"/>
      <c r="H5" s="287"/>
      <c r="I5" s="287"/>
      <c r="J5" s="146"/>
      <c r="K5" s="146"/>
      <c r="L5" s="146"/>
      <c r="M5" s="146"/>
      <c r="N5" s="146"/>
      <c r="O5" s="146"/>
      <c r="P5" s="146"/>
      <c r="Q5" s="146"/>
      <c r="R5" s="146"/>
      <c r="S5" s="200" t="s">
        <v>542</v>
      </c>
      <c r="T5" s="206"/>
      <c r="U5" s="206"/>
      <c r="V5" s="225"/>
      <c r="W5" s="368"/>
      <c r="X5" s="369"/>
      <c r="Y5" s="369"/>
      <c r="Z5" s="369"/>
      <c r="AA5" s="369"/>
      <c r="AB5" s="369"/>
      <c r="AC5" s="369"/>
      <c r="AD5" s="369"/>
      <c r="AE5" s="369"/>
      <c r="AF5" s="225"/>
    </row>
    <row r="6" spans="1:32" ht="20.25" customHeight="1">
      <c r="A6" s="146"/>
      <c r="B6" s="146"/>
      <c r="C6" s="287"/>
      <c r="D6" s="287"/>
      <c r="E6" s="287"/>
      <c r="F6" s="287"/>
      <c r="G6" s="309"/>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row>
    <row r="7" spans="1:32" ht="18.75" customHeight="1">
      <c r="A7" s="101"/>
      <c r="C7" s="288"/>
      <c r="D7" s="263"/>
      <c r="E7" s="288"/>
      <c r="F7" s="288"/>
      <c r="G7" s="310"/>
      <c r="I7" s="334"/>
      <c r="J7" s="101"/>
      <c r="K7" s="101"/>
      <c r="L7" s="334"/>
      <c r="M7" s="101"/>
      <c r="N7" s="101"/>
      <c r="O7" s="334"/>
      <c r="P7" s="101"/>
      <c r="Q7" s="264"/>
      <c r="R7" s="101"/>
      <c r="S7" s="101"/>
      <c r="T7" s="101"/>
      <c r="Y7" s="378"/>
      <c r="Z7" s="378"/>
      <c r="AA7" s="378"/>
      <c r="AB7" s="378"/>
      <c r="AC7" s="378"/>
      <c r="AD7" s="378"/>
      <c r="AE7" s="378"/>
      <c r="AF7" s="378"/>
    </row>
    <row r="8" spans="1:32" ht="18.75" customHeight="1">
      <c r="A8" s="101"/>
      <c r="C8" s="288"/>
      <c r="D8" s="263"/>
      <c r="E8" s="288"/>
      <c r="F8" s="288"/>
      <c r="G8" s="310"/>
      <c r="I8" s="334"/>
      <c r="J8" s="101"/>
      <c r="K8" s="101"/>
      <c r="L8" s="334"/>
      <c r="M8" s="101"/>
      <c r="N8" s="101"/>
      <c r="O8" s="334"/>
      <c r="P8" s="101"/>
      <c r="Q8" s="264"/>
      <c r="R8" s="101"/>
      <c r="S8" s="101"/>
      <c r="T8" s="101"/>
      <c r="Y8" s="378"/>
      <c r="Z8" s="378"/>
      <c r="AA8" s="378"/>
      <c r="AB8" s="378"/>
      <c r="AC8" s="378"/>
      <c r="AD8" s="378"/>
      <c r="AE8" s="378"/>
      <c r="AF8" s="378"/>
    </row>
    <row r="9" spans="1:32" s="265" customFormat="1" ht="18" customHeight="1">
      <c r="A9" s="269" t="s">
        <v>505</v>
      </c>
      <c r="B9" s="280"/>
      <c r="C9" s="289"/>
      <c r="D9" s="269" t="s">
        <v>146</v>
      </c>
      <c r="E9" s="289"/>
      <c r="F9" s="304" t="s">
        <v>228</v>
      </c>
      <c r="G9" s="311"/>
      <c r="H9" s="269" t="s">
        <v>514</v>
      </c>
      <c r="I9" s="280"/>
      <c r="J9" s="280"/>
      <c r="K9" s="280"/>
      <c r="L9" s="280"/>
      <c r="M9" s="280"/>
      <c r="N9" s="280"/>
      <c r="O9" s="280"/>
      <c r="P9" s="280"/>
      <c r="Q9" s="280"/>
      <c r="R9" s="280"/>
      <c r="S9" s="280"/>
      <c r="T9" s="280"/>
      <c r="U9" s="280"/>
      <c r="V9" s="280"/>
      <c r="W9" s="280"/>
      <c r="X9" s="289"/>
      <c r="Y9" s="269" t="s">
        <v>413</v>
      </c>
      <c r="Z9" s="280"/>
      <c r="AA9" s="280"/>
      <c r="AB9" s="289"/>
      <c r="AC9" s="269" t="s">
        <v>550</v>
      </c>
      <c r="AD9" s="280"/>
      <c r="AE9" s="280"/>
      <c r="AF9" s="289"/>
    </row>
    <row r="10" spans="1:32" s="265" customFormat="1" ht="18.75" customHeight="1">
      <c r="A10" s="270" t="s">
        <v>156</v>
      </c>
      <c r="B10" s="281"/>
      <c r="C10" s="283"/>
      <c r="D10" s="270"/>
      <c r="E10" s="299"/>
      <c r="F10" s="305"/>
      <c r="G10" s="312"/>
      <c r="H10" s="321" t="s">
        <v>296</v>
      </c>
      <c r="I10" s="336" t="s">
        <v>7</v>
      </c>
      <c r="J10" s="343" t="s">
        <v>521</v>
      </c>
      <c r="K10" s="351"/>
      <c r="L10" s="351"/>
      <c r="M10" s="336" t="s">
        <v>7</v>
      </c>
      <c r="N10" s="343" t="s">
        <v>325</v>
      </c>
      <c r="O10" s="351"/>
      <c r="P10" s="351"/>
      <c r="Q10" s="336" t="s">
        <v>7</v>
      </c>
      <c r="R10" s="343" t="s">
        <v>410</v>
      </c>
      <c r="S10" s="351"/>
      <c r="T10" s="351"/>
      <c r="U10" s="336" t="s">
        <v>7</v>
      </c>
      <c r="V10" s="343" t="s">
        <v>547</v>
      </c>
      <c r="W10" s="351"/>
      <c r="X10" s="301"/>
      <c r="Y10" s="379"/>
      <c r="Z10" s="385"/>
      <c r="AA10" s="385"/>
      <c r="AB10" s="388"/>
      <c r="AC10" s="379"/>
      <c r="AD10" s="385"/>
      <c r="AE10" s="385"/>
      <c r="AF10" s="388"/>
    </row>
    <row r="11" spans="1:32" s="265" customFormat="1" ht="18.75" customHeight="1">
      <c r="A11" s="271"/>
      <c r="B11" s="282"/>
      <c r="C11" s="285"/>
      <c r="D11" s="271"/>
      <c r="E11" s="300"/>
      <c r="F11" s="298"/>
      <c r="G11" s="313"/>
      <c r="H11" s="322"/>
      <c r="I11" s="335" t="s">
        <v>7</v>
      </c>
      <c r="J11" s="344" t="s">
        <v>61</v>
      </c>
      <c r="K11" s="352"/>
      <c r="L11" s="352"/>
      <c r="M11" s="360" t="s">
        <v>7</v>
      </c>
      <c r="N11" s="344" t="s">
        <v>91</v>
      </c>
      <c r="O11" s="352"/>
      <c r="P11" s="352"/>
      <c r="Q11" s="360" t="s">
        <v>7</v>
      </c>
      <c r="R11" s="344" t="s">
        <v>541</v>
      </c>
      <c r="S11" s="352"/>
      <c r="T11" s="352"/>
      <c r="U11" s="360" t="s">
        <v>7</v>
      </c>
      <c r="V11" s="344" t="s">
        <v>549</v>
      </c>
      <c r="W11" s="352"/>
      <c r="X11" s="303"/>
      <c r="Y11" s="380"/>
      <c r="Z11" s="386"/>
      <c r="AA11" s="386"/>
      <c r="AB11" s="389"/>
      <c r="AC11" s="380"/>
      <c r="AD11" s="386"/>
      <c r="AE11" s="386"/>
      <c r="AF11" s="389"/>
    </row>
    <row r="12" spans="1:32" s="265" customFormat="1" ht="18.75" customHeight="1">
      <c r="A12" s="272"/>
      <c r="B12" s="283"/>
      <c r="C12" s="290"/>
      <c r="D12" s="295"/>
      <c r="E12" s="301"/>
      <c r="F12" s="306"/>
      <c r="G12" s="314"/>
      <c r="H12" s="323" t="s">
        <v>516</v>
      </c>
      <c r="I12" s="337" t="s">
        <v>7</v>
      </c>
      <c r="J12" s="345" t="s">
        <v>524</v>
      </c>
      <c r="K12" s="353"/>
      <c r="L12" s="355"/>
      <c r="M12" s="361" t="s">
        <v>7</v>
      </c>
      <c r="N12" s="345" t="s">
        <v>490</v>
      </c>
      <c r="O12" s="364"/>
      <c r="P12" s="364"/>
      <c r="Q12" s="364"/>
      <c r="R12" s="364"/>
      <c r="S12" s="364"/>
      <c r="T12" s="364"/>
      <c r="U12" s="364"/>
      <c r="V12" s="364"/>
      <c r="W12" s="364"/>
      <c r="X12" s="370"/>
      <c r="Y12" s="381" t="s">
        <v>7</v>
      </c>
      <c r="Z12" s="343" t="s">
        <v>399</v>
      </c>
      <c r="AA12" s="343"/>
      <c r="AB12" s="390"/>
      <c r="AC12" s="381" t="s">
        <v>7</v>
      </c>
      <c r="AD12" s="343" t="s">
        <v>399</v>
      </c>
      <c r="AE12" s="343"/>
      <c r="AF12" s="390"/>
    </row>
    <row r="13" spans="1:32" s="265" customFormat="1" ht="18.75" customHeight="1">
      <c r="A13" s="273"/>
      <c r="B13" s="284"/>
      <c r="C13" s="291"/>
      <c r="D13" s="296"/>
      <c r="E13" s="302"/>
      <c r="F13" s="307"/>
      <c r="G13" s="315"/>
      <c r="H13" s="324" t="s">
        <v>82</v>
      </c>
      <c r="I13" s="338" t="s">
        <v>7</v>
      </c>
      <c r="J13" s="346" t="s">
        <v>149</v>
      </c>
      <c r="K13" s="346"/>
      <c r="L13" s="356"/>
      <c r="M13" s="357" t="s">
        <v>7</v>
      </c>
      <c r="N13" s="346" t="s">
        <v>483</v>
      </c>
      <c r="O13" s="346"/>
      <c r="P13" s="356"/>
      <c r="Q13" s="354"/>
      <c r="R13" s="354"/>
      <c r="S13" s="354"/>
      <c r="T13" s="354"/>
      <c r="U13" s="354"/>
      <c r="V13" s="354"/>
      <c r="W13" s="354"/>
      <c r="X13" s="371"/>
      <c r="Y13" s="274" t="s">
        <v>7</v>
      </c>
      <c r="Z13" s="387" t="s">
        <v>530</v>
      </c>
      <c r="AA13" s="383"/>
      <c r="AB13" s="391"/>
      <c r="AC13" s="274" t="s">
        <v>7</v>
      </c>
      <c r="AD13" s="387" t="s">
        <v>530</v>
      </c>
      <c r="AE13" s="383"/>
      <c r="AF13" s="391"/>
    </row>
    <row r="14" spans="1:32" s="265" customFormat="1" ht="18.75" customHeight="1">
      <c r="A14" s="273"/>
      <c r="B14" s="284"/>
      <c r="C14" s="291"/>
      <c r="D14" s="296"/>
      <c r="E14" s="302"/>
      <c r="F14" s="307"/>
      <c r="G14" s="315"/>
      <c r="H14" s="325" t="s">
        <v>517</v>
      </c>
      <c r="I14" s="338" t="s">
        <v>7</v>
      </c>
      <c r="J14" s="346" t="s">
        <v>525</v>
      </c>
      <c r="K14" s="354"/>
      <c r="L14" s="356"/>
      <c r="M14" s="357" t="s">
        <v>7</v>
      </c>
      <c r="N14" s="346" t="s">
        <v>534</v>
      </c>
      <c r="O14" s="365"/>
      <c r="P14" s="365"/>
      <c r="Q14" s="354"/>
      <c r="R14" s="354"/>
      <c r="S14" s="354"/>
      <c r="T14" s="354"/>
      <c r="U14" s="354"/>
      <c r="V14" s="354"/>
      <c r="W14" s="354"/>
      <c r="X14" s="371"/>
      <c r="Y14" s="382"/>
      <c r="Z14" s="383"/>
      <c r="AA14" s="383"/>
      <c r="AB14" s="391"/>
      <c r="AC14" s="382"/>
      <c r="AD14" s="383"/>
      <c r="AE14" s="383"/>
      <c r="AF14" s="391"/>
    </row>
    <row r="15" spans="1:32" s="265" customFormat="1" ht="19.5" customHeight="1">
      <c r="A15" s="273"/>
      <c r="B15" s="284"/>
      <c r="C15" s="292"/>
      <c r="D15" s="297"/>
      <c r="E15" s="302"/>
      <c r="F15" s="296"/>
      <c r="G15" s="316"/>
      <c r="H15" s="326" t="s">
        <v>920</v>
      </c>
      <c r="I15" s="338" t="s">
        <v>7</v>
      </c>
      <c r="J15" s="346" t="s">
        <v>525</v>
      </c>
      <c r="K15" s="354"/>
      <c r="L15" s="356"/>
      <c r="M15" s="357" t="s">
        <v>7</v>
      </c>
      <c r="N15" s="346" t="s">
        <v>405</v>
      </c>
      <c r="O15" s="357"/>
      <c r="P15" s="346"/>
      <c r="Q15" s="365"/>
      <c r="R15" s="365"/>
      <c r="S15" s="365"/>
      <c r="T15" s="365"/>
      <c r="U15" s="365"/>
      <c r="V15" s="365"/>
      <c r="W15" s="365"/>
      <c r="X15" s="372"/>
      <c r="Y15" s="383"/>
      <c r="Z15" s="383"/>
      <c r="AA15" s="383"/>
      <c r="AB15" s="391"/>
      <c r="AC15" s="382"/>
      <c r="AD15" s="383"/>
      <c r="AE15" s="383"/>
      <c r="AF15" s="391"/>
    </row>
    <row r="16" spans="1:32" s="265" customFormat="1" ht="19.5" customHeight="1">
      <c r="A16" s="273"/>
      <c r="B16" s="284"/>
      <c r="C16" s="292"/>
      <c r="D16" s="297"/>
      <c r="E16" s="302"/>
      <c r="F16" s="296"/>
      <c r="G16" s="316"/>
      <c r="H16" s="326" t="s">
        <v>919</v>
      </c>
      <c r="I16" s="338" t="s">
        <v>7</v>
      </c>
      <c r="J16" s="346" t="s">
        <v>525</v>
      </c>
      <c r="K16" s="354"/>
      <c r="L16" s="356"/>
      <c r="M16" s="357" t="s">
        <v>7</v>
      </c>
      <c r="N16" s="346" t="s">
        <v>405</v>
      </c>
      <c r="O16" s="357"/>
      <c r="P16" s="346"/>
      <c r="Q16" s="365"/>
      <c r="R16" s="365"/>
      <c r="S16" s="365"/>
      <c r="T16" s="365"/>
      <c r="U16" s="365"/>
      <c r="V16" s="365"/>
      <c r="W16" s="365"/>
      <c r="X16" s="372"/>
      <c r="Y16" s="383"/>
      <c r="Z16" s="383"/>
      <c r="AA16" s="383"/>
      <c r="AB16" s="391"/>
      <c r="AC16" s="382"/>
      <c r="AD16" s="383"/>
      <c r="AE16" s="383"/>
      <c r="AF16" s="391"/>
    </row>
    <row r="17" spans="1:32" s="265" customFormat="1" ht="18.75" customHeight="1">
      <c r="A17" s="273"/>
      <c r="B17" s="284"/>
      <c r="C17" s="291"/>
      <c r="D17" s="296"/>
      <c r="E17" s="302"/>
      <c r="F17" s="307"/>
      <c r="G17" s="315"/>
      <c r="H17" s="327" t="s">
        <v>154</v>
      </c>
      <c r="I17" s="339" t="s">
        <v>7</v>
      </c>
      <c r="J17" s="347" t="s">
        <v>149</v>
      </c>
      <c r="K17" s="347"/>
      <c r="L17" s="339" t="s">
        <v>7</v>
      </c>
      <c r="M17" s="347" t="s">
        <v>105</v>
      </c>
      <c r="N17" s="347"/>
      <c r="O17" s="349"/>
      <c r="P17" s="349"/>
      <c r="Q17" s="349"/>
      <c r="R17" s="349"/>
      <c r="S17" s="349"/>
      <c r="T17" s="349"/>
      <c r="U17" s="349"/>
      <c r="V17" s="349"/>
      <c r="W17" s="349"/>
      <c r="X17" s="373"/>
      <c r="Y17" s="382"/>
      <c r="Z17" s="383"/>
      <c r="AA17" s="383"/>
      <c r="AB17" s="391"/>
      <c r="AC17" s="382"/>
      <c r="AD17" s="383"/>
      <c r="AE17" s="383"/>
      <c r="AF17" s="391"/>
    </row>
    <row r="18" spans="1:32" s="265" customFormat="1" ht="18.75" customHeight="1">
      <c r="A18" s="273"/>
      <c r="B18" s="284"/>
      <c r="C18" s="291"/>
      <c r="D18" s="296"/>
      <c r="E18" s="302"/>
      <c r="F18" s="307"/>
      <c r="G18" s="315"/>
      <c r="H18" s="328"/>
      <c r="I18" s="340"/>
      <c r="J18" s="348"/>
      <c r="K18" s="348"/>
      <c r="L18" s="340"/>
      <c r="M18" s="348"/>
      <c r="N18" s="348"/>
      <c r="O18" s="362"/>
      <c r="P18" s="362"/>
      <c r="Q18" s="362"/>
      <c r="R18" s="362"/>
      <c r="S18" s="362"/>
      <c r="T18" s="362"/>
      <c r="U18" s="362"/>
      <c r="V18" s="362"/>
      <c r="W18" s="362"/>
      <c r="X18" s="374"/>
      <c r="Y18" s="382"/>
      <c r="Z18" s="383"/>
      <c r="AA18" s="383"/>
      <c r="AB18" s="391"/>
      <c r="AC18" s="382"/>
      <c r="AD18" s="383"/>
      <c r="AE18" s="383"/>
      <c r="AF18" s="391"/>
    </row>
    <row r="19" spans="1:32" s="265" customFormat="1" ht="18.75" customHeight="1">
      <c r="A19" s="273"/>
      <c r="B19" s="284"/>
      <c r="C19" s="291"/>
      <c r="D19" s="296"/>
      <c r="E19" s="302"/>
      <c r="F19" s="307"/>
      <c r="G19" s="315"/>
      <c r="H19" s="324" t="s">
        <v>384</v>
      </c>
      <c r="I19" s="341" t="s">
        <v>7</v>
      </c>
      <c r="J19" s="346" t="s">
        <v>149</v>
      </c>
      <c r="K19" s="346"/>
      <c r="L19" s="357" t="s">
        <v>7</v>
      </c>
      <c r="M19" s="346" t="s">
        <v>532</v>
      </c>
      <c r="N19" s="346"/>
      <c r="O19" s="358" t="s">
        <v>7</v>
      </c>
      <c r="P19" s="346" t="s">
        <v>293</v>
      </c>
      <c r="Q19" s="363"/>
      <c r="R19" s="363"/>
      <c r="S19" s="363"/>
      <c r="T19" s="363"/>
      <c r="U19" s="363"/>
      <c r="V19" s="363"/>
      <c r="W19" s="363"/>
      <c r="X19" s="375"/>
      <c r="Y19" s="382"/>
      <c r="Z19" s="383"/>
      <c r="AA19" s="383"/>
      <c r="AB19" s="391"/>
      <c r="AC19" s="382"/>
      <c r="AD19" s="383"/>
      <c r="AE19" s="383"/>
      <c r="AF19" s="391"/>
    </row>
    <row r="20" spans="1:32" s="265" customFormat="1" ht="18.75" customHeight="1">
      <c r="A20" s="273"/>
      <c r="B20" s="284"/>
      <c r="C20" s="291"/>
      <c r="D20" s="296"/>
      <c r="E20" s="302"/>
      <c r="F20" s="307"/>
      <c r="G20" s="315"/>
      <c r="H20" s="324" t="s">
        <v>111</v>
      </c>
      <c r="I20" s="338" t="s">
        <v>7</v>
      </c>
      <c r="J20" s="346" t="s">
        <v>149</v>
      </c>
      <c r="K20" s="354"/>
      <c r="L20" s="357" t="s">
        <v>7</v>
      </c>
      <c r="M20" s="346" t="s">
        <v>105</v>
      </c>
      <c r="N20" s="363"/>
      <c r="O20" s="363"/>
      <c r="P20" s="363"/>
      <c r="Q20" s="363"/>
      <c r="R20" s="363"/>
      <c r="S20" s="363"/>
      <c r="T20" s="363"/>
      <c r="U20" s="363"/>
      <c r="V20" s="363"/>
      <c r="W20" s="363"/>
      <c r="X20" s="375"/>
      <c r="Y20" s="382"/>
      <c r="Z20" s="383"/>
      <c r="AA20" s="383"/>
      <c r="AB20" s="391"/>
      <c r="AC20" s="382"/>
      <c r="AD20" s="383"/>
      <c r="AE20" s="383"/>
      <c r="AF20" s="391"/>
    </row>
    <row r="21" spans="1:32" s="265" customFormat="1" ht="18.75" customHeight="1">
      <c r="A21" s="273"/>
      <c r="B21" s="284"/>
      <c r="C21" s="291"/>
      <c r="D21" s="296"/>
      <c r="E21" s="302"/>
      <c r="F21" s="307"/>
      <c r="G21" s="315"/>
      <c r="H21" s="325" t="s">
        <v>232</v>
      </c>
      <c r="I21" s="338" t="s">
        <v>7</v>
      </c>
      <c r="J21" s="346" t="s">
        <v>527</v>
      </c>
      <c r="K21" s="354"/>
      <c r="L21" s="356"/>
      <c r="M21" s="357" t="s">
        <v>7</v>
      </c>
      <c r="N21" s="346" t="s">
        <v>535</v>
      </c>
      <c r="O21" s="365"/>
      <c r="P21" s="365"/>
      <c r="Q21" s="365"/>
      <c r="R21" s="365"/>
      <c r="S21" s="365"/>
      <c r="T21" s="365"/>
      <c r="U21" s="365"/>
      <c r="V21" s="365"/>
      <c r="W21" s="365"/>
      <c r="X21" s="372"/>
      <c r="Y21" s="382"/>
      <c r="Z21" s="383"/>
      <c r="AA21" s="383"/>
      <c r="AB21" s="391"/>
      <c r="AC21" s="382"/>
      <c r="AD21" s="383"/>
      <c r="AE21" s="383"/>
      <c r="AF21" s="391"/>
    </row>
    <row r="22" spans="1:32" s="265" customFormat="1" ht="18.75" customHeight="1">
      <c r="A22" s="273"/>
      <c r="B22" s="284"/>
      <c r="C22" s="291"/>
      <c r="D22" s="296"/>
      <c r="E22" s="302"/>
      <c r="F22" s="307"/>
      <c r="G22" s="315"/>
      <c r="H22" s="324" t="s">
        <v>519</v>
      </c>
      <c r="I22" s="338" t="s">
        <v>7</v>
      </c>
      <c r="J22" s="346" t="s">
        <v>149</v>
      </c>
      <c r="K22" s="354"/>
      <c r="L22" s="357" t="s">
        <v>7</v>
      </c>
      <c r="M22" s="346" t="s">
        <v>105</v>
      </c>
      <c r="N22" s="363"/>
      <c r="O22" s="363"/>
      <c r="P22" s="363"/>
      <c r="Q22" s="363"/>
      <c r="R22" s="363"/>
      <c r="S22" s="363"/>
      <c r="T22" s="363"/>
      <c r="U22" s="363"/>
      <c r="V22" s="363"/>
      <c r="W22" s="363"/>
      <c r="X22" s="375"/>
      <c r="Y22" s="382"/>
      <c r="Z22" s="383"/>
      <c r="AA22" s="383"/>
      <c r="AB22" s="391"/>
      <c r="AC22" s="382"/>
      <c r="AD22" s="383"/>
      <c r="AE22" s="383"/>
      <c r="AF22" s="391"/>
    </row>
    <row r="23" spans="1:32" s="265" customFormat="1" ht="18.75" customHeight="1">
      <c r="A23" s="274" t="s">
        <v>7</v>
      </c>
      <c r="B23" s="284">
        <v>32</v>
      </c>
      <c r="C23" s="291" t="s">
        <v>923</v>
      </c>
      <c r="D23" s="274" t="s">
        <v>7</v>
      </c>
      <c r="E23" s="302" t="s">
        <v>477</v>
      </c>
      <c r="F23" s="307"/>
      <c r="G23" s="315"/>
      <c r="H23" s="324" t="s">
        <v>544</v>
      </c>
      <c r="I23" s="341" t="s">
        <v>7</v>
      </c>
      <c r="J23" s="346" t="s">
        <v>149</v>
      </c>
      <c r="K23" s="346"/>
      <c r="L23" s="357" t="s">
        <v>7</v>
      </c>
      <c r="M23" s="346" t="s">
        <v>764</v>
      </c>
      <c r="N23" s="346"/>
      <c r="O23" s="358"/>
      <c r="P23" s="358" t="s">
        <v>7</v>
      </c>
      <c r="Q23" s="346" t="s">
        <v>922</v>
      </c>
      <c r="R23" s="358"/>
      <c r="S23" s="346"/>
      <c r="T23" s="358" t="s">
        <v>7</v>
      </c>
      <c r="U23" s="346" t="s">
        <v>929</v>
      </c>
      <c r="V23" s="363"/>
      <c r="W23" s="363"/>
      <c r="X23" s="375"/>
      <c r="Y23" s="382"/>
      <c r="Z23" s="383"/>
      <c r="AA23" s="383"/>
      <c r="AB23" s="391"/>
      <c r="AC23" s="382"/>
      <c r="AD23" s="383"/>
      <c r="AE23" s="383"/>
      <c r="AF23" s="391"/>
    </row>
    <row r="24" spans="1:32" s="265" customFormat="1" ht="18.75" customHeight="1">
      <c r="A24" s="273"/>
      <c r="B24" s="284"/>
      <c r="C24" s="291" t="s">
        <v>198</v>
      </c>
      <c r="D24" s="274" t="s">
        <v>7</v>
      </c>
      <c r="E24" s="302" t="s">
        <v>509</v>
      </c>
      <c r="F24" s="307"/>
      <c r="G24" s="315"/>
      <c r="H24" s="324" t="s">
        <v>565</v>
      </c>
      <c r="I24" s="341" t="s">
        <v>7</v>
      </c>
      <c r="J24" s="346" t="s">
        <v>149</v>
      </c>
      <c r="K24" s="346"/>
      <c r="L24" s="357" t="s">
        <v>7</v>
      </c>
      <c r="M24" s="362" t="s">
        <v>105</v>
      </c>
      <c r="N24" s="346"/>
      <c r="O24" s="358"/>
      <c r="P24" s="358"/>
      <c r="Q24" s="358"/>
      <c r="R24" s="358"/>
      <c r="S24" s="358"/>
      <c r="T24" s="358"/>
      <c r="U24" s="358"/>
      <c r="V24" s="358"/>
      <c r="W24" s="358"/>
      <c r="X24" s="375"/>
      <c r="Y24" s="382"/>
      <c r="Z24" s="383"/>
      <c r="AA24" s="383"/>
      <c r="AB24" s="391"/>
      <c r="AC24" s="382"/>
      <c r="AD24" s="383"/>
      <c r="AE24" s="383"/>
      <c r="AF24" s="391"/>
    </row>
    <row r="25" spans="1:32" s="265" customFormat="1" ht="18.75" customHeight="1">
      <c r="A25" s="273"/>
      <c r="B25" s="284"/>
      <c r="C25" s="293"/>
      <c r="D25" s="274" t="s">
        <v>7</v>
      </c>
      <c r="E25" s="302" t="s">
        <v>427</v>
      </c>
      <c r="F25" s="307"/>
      <c r="G25" s="315"/>
      <c r="H25" s="324" t="s">
        <v>418</v>
      </c>
      <c r="I25" s="338" t="s">
        <v>7</v>
      </c>
      <c r="J25" s="346" t="s">
        <v>149</v>
      </c>
      <c r="K25" s="346"/>
      <c r="L25" s="357" t="s">
        <v>7</v>
      </c>
      <c r="M25" s="346" t="s">
        <v>532</v>
      </c>
      <c r="N25" s="346"/>
      <c r="O25" s="357" t="s">
        <v>7</v>
      </c>
      <c r="P25" s="346" t="s">
        <v>293</v>
      </c>
      <c r="Q25" s="363"/>
      <c r="R25" s="363"/>
      <c r="S25" s="363"/>
      <c r="T25" s="363"/>
      <c r="U25" s="363"/>
      <c r="V25" s="363"/>
      <c r="W25" s="363"/>
      <c r="X25" s="375"/>
      <c r="Y25" s="382"/>
      <c r="Z25" s="383"/>
      <c r="AA25" s="383"/>
      <c r="AB25" s="391"/>
      <c r="AC25" s="382"/>
      <c r="AD25" s="383"/>
      <c r="AE25" s="383"/>
      <c r="AF25" s="391"/>
    </row>
    <row r="26" spans="1:32" s="265" customFormat="1" ht="18.75" customHeight="1">
      <c r="A26" s="273"/>
      <c r="B26" s="284"/>
      <c r="C26" s="293"/>
      <c r="D26" s="274" t="s">
        <v>7</v>
      </c>
      <c r="E26" s="302" t="s">
        <v>511</v>
      </c>
      <c r="F26" s="307"/>
      <c r="G26" s="315"/>
      <c r="H26" s="329" t="s">
        <v>924</v>
      </c>
      <c r="I26" s="338" t="s">
        <v>7</v>
      </c>
      <c r="J26" s="346" t="s">
        <v>149</v>
      </c>
      <c r="K26" s="346"/>
      <c r="L26" s="357" t="s">
        <v>7</v>
      </c>
      <c r="M26" s="346" t="s">
        <v>532</v>
      </c>
      <c r="N26" s="346"/>
      <c r="O26" s="357" t="s">
        <v>7</v>
      </c>
      <c r="P26" s="346" t="s">
        <v>293</v>
      </c>
      <c r="Q26" s="354"/>
      <c r="R26" s="354"/>
      <c r="S26" s="354"/>
      <c r="T26" s="354"/>
      <c r="U26" s="354"/>
      <c r="V26" s="354"/>
      <c r="W26" s="354"/>
      <c r="X26" s="371"/>
      <c r="Y26" s="382"/>
      <c r="Z26" s="383"/>
      <c r="AA26" s="383"/>
      <c r="AB26" s="391"/>
      <c r="AC26" s="382"/>
      <c r="AD26" s="383"/>
      <c r="AE26" s="383"/>
      <c r="AF26" s="391"/>
    </row>
    <row r="27" spans="1:32" s="265" customFormat="1" ht="18.75" customHeight="1">
      <c r="A27" s="273"/>
      <c r="B27" s="284"/>
      <c r="C27" s="291"/>
      <c r="D27" s="296"/>
      <c r="E27" s="302"/>
      <c r="F27" s="307"/>
      <c r="G27" s="315"/>
      <c r="H27" s="330" t="s">
        <v>90</v>
      </c>
      <c r="I27" s="338" t="s">
        <v>7</v>
      </c>
      <c r="J27" s="346" t="s">
        <v>149</v>
      </c>
      <c r="K27" s="354"/>
      <c r="L27" s="357" t="s">
        <v>7</v>
      </c>
      <c r="M27" s="346" t="s">
        <v>105</v>
      </c>
      <c r="N27" s="363"/>
      <c r="O27" s="363"/>
      <c r="P27" s="363"/>
      <c r="Q27" s="363"/>
      <c r="R27" s="363"/>
      <c r="S27" s="363"/>
      <c r="T27" s="363"/>
      <c r="U27" s="363"/>
      <c r="V27" s="363"/>
      <c r="W27" s="363"/>
      <c r="X27" s="375"/>
      <c r="Y27" s="382"/>
      <c r="Z27" s="383"/>
      <c r="AA27" s="383"/>
      <c r="AB27" s="391"/>
      <c r="AC27" s="382"/>
      <c r="AD27" s="383"/>
      <c r="AE27" s="383"/>
      <c r="AF27" s="391"/>
    </row>
    <row r="28" spans="1:32" s="265" customFormat="1" ht="18.75" customHeight="1">
      <c r="A28" s="273"/>
      <c r="B28" s="284"/>
      <c r="C28" s="291"/>
      <c r="D28" s="296"/>
      <c r="E28" s="302"/>
      <c r="F28" s="296"/>
      <c r="G28" s="302"/>
      <c r="H28" s="329" t="s">
        <v>925</v>
      </c>
      <c r="I28" s="338" t="s">
        <v>7</v>
      </c>
      <c r="J28" s="346" t="s">
        <v>149</v>
      </c>
      <c r="K28" s="346"/>
      <c r="L28" s="357" t="s">
        <v>7</v>
      </c>
      <c r="M28" s="362" t="s">
        <v>105</v>
      </c>
      <c r="N28" s="346"/>
      <c r="O28" s="346"/>
      <c r="P28" s="346"/>
      <c r="Q28" s="354"/>
      <c r="R28" s="354"/>
      <c r="S28" s="354"/>
      <c r="T28" s="354"/>
      <c r="U28" s="354"/>
      <c r="V28" s="354"/>
      <c r="W28" s="354"/>
      <c r="X28" s="371"/>
      <c r="Y28" s="382"/>
      <c r="Z28" s="383"/>
      <c r="AA28" s="383"/>
      <c r="AB28" s="391"/>
      <c r="AC28" s="382"/>
      <c r="AD28" s="383"/>
      <c r="AE28" s="383"/>
      <c r="AF28" s="391"/>
    </row>
    <row r="29" spans="1:32" s="265" customFormat="1" ht="18.75" customHeight="1">
      <c r="A29" s="273"/>
      <c r="B29" s="284"/>
      <c r="C29" s="291"/>
      <c r="D29" s="296"/>
      <c r="E29" s="302"/>
      <c r="F29" s="296"/>
      <c r="G29" s="302"/>
      <c r="H29" s="329" t="s">
        <v>926</v>
      </c>
      <c r="I29" s="338" t="s">
        <v>7</v>
      </c>
      <c r="J29" s="346" t="s">
        <v>149</v>
      </c>
      <c r="K29" s="346"/>
      <c r="L29" s="357" t="s">
        <v>7</v>
      </c>
      <c r="M29" s="362" t="s">
        <v>105</v>
      </c>
      <c r="N29" s="346"/>
      <c r="O29" s="346"/>
      <c r="P29" s="346"/>
      <c r="Q29" s="354"/>
      <c r="R29" s="354"/>
      <c r="S29" s="354"/>
      <c r="T29" s="354"/>
      <c r="U29" s="354"/>
      <c r="V29" s="354"/>
      <c r="W29" s="354"/>
      <c r="X29" s="371"/>
      <c r="Y29" s="382"/>
      <c r="Z29" s="383"/>
      <c r="AA29" s="383"/>
      <c r="AB29" s="391"/>
      <c r="AC29" s="382"/>
      <c r="AD29" s="383"/>
      <c r="AE29" s="383"/>
      <c r="AF29" s="391"/>
    </row>
    <row r="30" spans="1:32" s="265" customFormat="1" ht="18.75" customHeight="1">
      <c r="A30" s="273"/>
      <c r="B30" s="284"/>
      <c r="C30" s="291"/>
      <c r="D30" s="296"/>
      <c r="E30" s="302"/>
      <c r="F30" s="307"/>
      <c r="G30" s="315"/>
      <c r="H30" s="331" t="s">
        <v>928</v>
      </c>
      <c r="I30" s="338" t="s">
        <v>7</v>
      </c>
      <c r="J30" s="346" t="s">
        <v>149</v>
      </c>
      <c r="K30" s="346"/>
      <c r="L30" s="357" t="s">
        <v>7</v>
      </c>
      <c r="M30" s="346" t="s">
        <v>532</v>
      </c>
      <c r="N30" s="346"/>
      <c r="O30" s="357" t="s">
        <v>7</v>
      </c>
      <c r="P30" s="346" t="s">
        <v>293</v>
      </c>
      <c r="Q30" s="365"/>
      <c r="R30" s="365"/>
      <c r="S30" s="365"/>
      <c r="T30" s="365"/>
      <c r="U30" s="367"/>
      <c r="V30" s="367"/>
      <c r="W30" s="367"/>
      <c r="X30" s="376"/>
      <c r="Y30" s="382"/>
      <c r="Z30" s="383"/>
      <c r="AA30" s="383"/>
      <c r="AB30" s="391"/>
      <c r="AC30" s="382"/>
      <c r="AD30" s="383"/>
      <c r="AE30" s="383"/>
      <c r="AF30" s="391"/>
    </row>
    <row r="31" spans="1:32" s="265" customFormat="1" ht="18.75" customHeight="1">
      <c r="A31" s="273"/>
      <c r="B31" s="284"/>
      <c r="C31" s="291"/>
      <c r="D31" s="296"/>
      <c r="E31" s="302"/>
      <c r="F31" s="307"/>
      <c r="G31" s="315"/>
      <c r="H31" s="324" t="s">
        <v>513</v>
      </c>
      <c r="I31" s="338" t="s">
        <v>7</v>
      </c>
      <c r="J31" s="346" t="s">
        <v>149</v>
      </c>
      <c r="K31" s="346"/>
      <c r="L31" s="357" t="s">
        <v>7</v>
      </c>
      <c r="M31" s="346" t="s">
        <v>183</v>
      </c>
      <c r="N31" s="346"/>
      <c r="O31" s="357" t="s">
        <v>7</v>
      </c>
      <c r="P31" s="346" t="s">
        <v>540</v>
      </c>
      <c r="Q31" s="363"/>
      <c r="R31" s="357" t="s">
        <v>7</v>
      </c>
      <c r="S31" s="346" t="s">
        <v>545</v>
      </c>
      <c r="T31" s="363"/>
      <c r="U31" s="363"/>
      <c r="V31" s="363"/>
      <c r="W31" s="363"/>
      <c r="X31" s="375"/>
      <c r="Y31" s="382"/>
      <c r="Z31" s="383"/>
      <c r="AA31" s="383"/>
      <c r="AB31" s="391"/>
      <c r="AC31" s="382"/>
      <c r="AD31" s="383"/>
      <c r="AE31" s="383"/>
      <c r="AF31" s="391"/>
    </row>
    <row r="32" spans="1:32" s="265" customFormat="1" ht="18.75" customHeight="1">
      <c r="A32" s="273"/>
      <c r="B32" s="284"/>
      <c r="C32" s="292"/>
      <c r="D32" s="297"/>
      <c r="E32" s="302"/>
      <c r="F32" s="296"/>
      <c r="G32" s="316"/>
      <c r="H32" s="330" t="s">
        <v>918</v>
      </c>
      <c r="I32" s="338" t="s">
        <v>7</v>
      </c>
      <c r="J32" s="346" t="s">
        <v>149</v>
      </c>
      <c r="K32" s="346"/>
      <c r="L32" s="357" t="s">
        <v>7</v>
      </c>
      <c r="M32" s="346" t="s">
        <v>183</v>
      </c>
      <c r="N32" s="346"/>
      <c r="O32" s="357" t="s">
        <v>7</v>
      </c>
      <c r="P32" s="346" t="s">
        <v>540</v>
      </c>
      <c r="Q32" s="346"/>
      <c r="R32" s="357" t="s">
        <v>7</v>
      </c>
      <c r="S32" s="346" t="s">
        <v>412</v>
      </c>
      <c r="T32" s="346"/>
      <c r="U32" s="365"/>
      <c r="V32" s="365"/>
      <c r="W32" s="365"/>
      <c r="X32" s="372"/>
      <c r="Y32" s="383"/>
      <c r="Z32" s="383"/>
      <c r="AA32" s="383"/>
      <c r="AB32" s="391"/>
      <c r="AC32" s="382"/>
      <c r="AD32" s="383"/>
      <c r="AE32" s="383"/>
      <c r="AF32" s="391"/>
    </row>
    <row r="33" spans="1:32" s="265" customFormat="1" ht="18.75" customHeight="1">
      <c r="A33" s="273"/>
      <c r="B33" s="284"/>
      <c r="C33" s="292"/>
      <c r="D33" s="297"/>
      <c r="E33" s="302"/>
      <c r="F33" s="296"/>
      <c r="G33" s="316"/>
      <c r="H33" s="332" t="s">
        <v>887</v>
      </c>
      <c r="I33" s="341" t="s">
        <v>7</v>
      </c>
      <c r="J33" s="349" t="s">
        <v>149</v>
      </c>
      <c r="K33" s="349"/>
      <c r="L33" s="358" t="s">
        <v>7</v>
      </c>
      <c r="M33" s="349" t="s">
        <v>532</v>
      </c>
      <c r="N33" s="349"/>
      <c r="O33" s="358" t="s">
        <v>7</v>
      </c>
      <c r="P33" s="349" t="s">
        <v>293</v>
      </c>
      <c r="Q33" s="349"/>
      <c r="R33" s="358"/>
      <c r="S33" s="349"/>
      <c r="T33" s="349"/>
      <c r="U33" s="367"/>
      <c r="V33" s="367"/>
      <c r="W33" s="367"/>
      <c r="X33" s="376"/>
      <c r="Y33" s="383"/>
      <c r="Z33" s="383"/>
      <c r="AA33" s="383"/>
      <c r="AB33" s="391"/>
      <c r="AC33" s="382"/>
      <c r="AD33" s="383"/>
      <c r="AE33" s="383"/>
      <c r="AF33" s="391"/>
    </row>
    <row r="34" spans="1:32" s="265" customFormat="1" ht="19.5" customHeight="1">
      <c r="A34" s="275"/>
      <c r="B34" s="285"/>
      <c r="C34" s="294"/>
      <c r="D34" s="298"/>
      <c r="E34" s="303"/>
      <c r="F34" s="308"/>
      <c r="G34" s="317"/>
      <c r="H34" s="333" t="s">
        <v>917</v>
      </c>
      <c r="I34" s="342" t="s">
        <v>7</v>
      </c>
      <c r="J34" s="350" t="s">
        <v>149</v>
      </c>
      <c r="K34" s="350"/>
      <c r="L34" s="359" t="s">
        <v>7</v>
      </c>
      <c r="M34" s="350" t="s">
        <v>105</v>
      </c>
      <c r="N34" s="350"/>
      <c r="O34" s="350"/>
      <c r="P34" s="350"/>
      <c r="Q34" s="366"/>
      <c r="R34" s="366"/>
      <c r="S34" s="366"/>
      <c r="T34" s="366"/>
      <c r="U34" s="366"/>
      <c r="V34" s="366"/>
      <c r="W34" s="366"/>
      <c r="X34" s="377"/>
      <c r="Y34" s="384"/>
      <c r="Z34" s="384"/>
      <c r="AA34" s="384"/>
      <c r="AB34" s="392"/>
      <c r="AC34" s="393"/>
      <c r="AD34" s="384"/>
      <c r="AE34" s="384"/>
      <c r="AF34" s="392"/>
    </row>
    <row r="35" spans="1:32" s="265" customFormat="1" ht="18.75" customHeight="1">
      <c r="A35" s="272"/>
      <c r="B35" s="283"/>
      <c r="C35" s="290"/>
      <c r="D35" s="295"/>
      <c r="E35" s="301"/>
      <c r="F35" s="295"/>
      <c r="G35" s="314"/>
      <c r="H35" s="323" t="s">
        <v>516</v>
      </c>
      <c r="I35" s="337" t="s">
        <v>7</v>
      </c>
      <c r="J35" s="345" t="s">
        <v>524</v>
      </c>
      <c r="K35" s="353"/>
      <c r="L35" s="355"/>
      <c r="M35" s="361" t="s">
        <v>7</v>
      </c>
      <c r="N35" s="345" t="s">
        <v>490</v>
      </c>
      <c r="O35" s="364"/>
      <c r="P35" s="364"/>
      <c r="Q35" s="364"/>
      <c r="R35" s="364"/>
      <c r="S35" s="364"/>
      <c r="T35" s="364"/>
      <c r="U35" s="364"/>
      <c r="V35" s="364"/>
      <c r="W35" s="364"/>
      <c r="X35" s="370"/>
      <c r="Y35" s="381" t="s">
        <v>7</v>
      </c>
      <c r="Z35" s="343" t="s">
        <v>399</v>
      </c>
      <c r="AA35" s="343"/>
      <c r="AB35" s="390"/>
      <c r="AC35" s="381" t="s">
        <v>7</v>
      </c>
      <c r="AD35" s="343" t="s">
        <v>399</v>
      </c>
      <c r="AE35" s="343"/>
      <c r="AF35" s="390"/>
    </row>
    <row r="36" spans="1:32" s="265" customFormat="1" ht="18.75" customHeight="1">
      <c r="A36" s="273"/>
      <c r="B36" s="284"/>
      <c r="C36" s="291"/>
      <c r="D36" s="296"/>
      <c r="E36" s="302"/>
      <c r="F36" s="296"/>
      <c r="G36" s="315"/>
      <c r="H36" s="324" t="s">
        <v>82</v>
      </c>
      <c r="I36" s="338" t="s">
        <v>7</v>
      </c>
      <c r="J36" s="346" t="s">
        <v>149</v>
      </c>
      <c r="K36" s="346"/>
      <c r="L36" s="356"/>
      <c r="M36" s="357" t="s">
        <v>7</v>
      </c>
      <c r="N36" s="346" t="s">
        <v>483</v>
      </c>
      <c r="O36" s="346"/>
      <c r="P36" s="356"/>
      <c r="Q36" s="354"/>
      <c r="R36" s="354"/>
      <c r="S36" s="354"/>
      <c r="T36" s="354"/>
      <c r="U36" s="354"/>
      <c r="V36" s="354"/>
      <c r="W36" s="354"/>
      <c r="X36" s="371"/>
      <c r="Y36" s="274" t="s">
        <v>7</v>
      </c>
      <c r="Z36" s="387" t="s">
        <v>530</v>
      </c>
      <c r="AA36" s="383"/>
      <c r="AB36" s="391"/>
      <c r="AC36" s="274" t="s">
        <v>7</v>
      </c>
      <c r="AD36" s="387" t="s">
        <v>530</v>
      </c>
      <c r="AE36" s="383"/>
      <c r="AF36" s="391"/>
    </row>
    <row r="37" spans="1:32" s="265" customFormat="1" ht="18.75" customHeight="1">
      <c r="A37" s="273"/>
      <c r="B37" s="284"/>
      <c r="C37" s="291"/>
      <c r="D37" s="296"/>
      <c r="E37" s="302"/>
      <c r="F37" s="296"/>
      <c r="G37" s="315"/>
      <c r="H37" s="325" t="s">
        <v>517</v>
      </c>
      <c r="I37" s="338" t="s">
        <v>7</v>
      </c>
      <c r="J37" s="346" t="s">
        <v>525</v>
      </c>
      <c r="K37" s="354"/>
      <c r="L37" s="356"/>
      <c r="M37" s="357" t="s">
        <v>7</v>
      </c>
      <c r="N37" s="346" t="s">
        <v>534</v>
      </c>
      <c r="O37" s="365"/>
      <c r="P37" s="365"/>
      <c r="Q37" s="354"/>
      <c r="R37" s="354"/>
      <c r="S37" s="354"/>
      <c r="T37" s="354"/>
      <c r="U37" s="354"/>
      <c r="V37" s="354"/>
      <c r="W37" s="354"/>
      <c r="X37" s="371"/>
      <c r="Y37" s="382"/>
      <c r="Z37" s="383"/>
      <c r="AA37" s="383"/>
      <c r="AB37" s="391"/>
      <c r="AC37" s="382"/>
      <c r="AD37" s="383"/>
      <c r="AE37" s="383"/>
      <c r="AF37" s="391"/>
    </row>
    <row r="38" spans="1:32" s="265" customFormat="1" ht="19.5" customHeight="1">
      <c r="A38" s="273"/>
      <c r="B38" s="284"/>
      <c r="C38" s="292"/>
      <c r="D38" s="297"/>
      <c r="E38" s="302"/>
      <c r="F38" s="296"/>
      <c r="G38" s="316"/>
      <c r="H38" s="326" t="s">
        <v>920</v>
      </c>
      <c r="I38" s="338" t="s">
        <v>7</v>
      </c>
      <c r="J38" s="346" t="s">
        <v>525</v>
      </c>
      <c r="K38" s="354"/>
      <c r="L38" s="356"/>
      <c r="M38" s="357" t="s">
        <v>7</v>
      </c>
      <c r="N38" s="346" t="s">
        <v>405</v>
      </c>
      <c r="O38" s="357"/>
      <c r="P38" s="346"/>
      <c r="Q38" s="365"/>
      <c r="R38" s="365"/>
      <c r="S38" s="365"/>
      <c r="T38" s="365"/>
      <c r="U38" s="365"/>
      <c r="V38" s="365"/>
      <c r="W38" s="365"/>
      <c r="X38" s="372"/>
      <c r="Y38" s="383"/>
      <c r="Z38" s="383"/>
      <c r="AA38" s="383"/>
      <c r="AB38" s="391"/>
      <c r="AC38" s="382"/>
      <c r="AD38" s="383"/>
      <c r="AE38" s="383"/>
      <c r="AF38" s="391"/>
    </row>
    <row r="39" spans="1:32" s="265" customFormat="1" ht="19.5" customHeight="1">
      <c r="A39" s="273"/>
      <c r="B39" s="284"/>
      <c r="C39" s="292"/>
      <c r="D39" s="297"/>
      <c r="E39" s="302"/>
      <c r="F39" s="296"/>
      <c r="G39" s="316"/>
      <c r="H39" s="326" t="s">
        <v>919</v>
      </c>
      <c r="I39" s="338" t="s">
        <v>7</v>
      </c>
      <c r="J39" s="346" t="s">
        <v>525</v>
      </c>
      <c r="K39" s="354"/>
      <c r="L39" s="356"/>
      <c r="M39" s="357" t="s">
        <v>7</v>
      </c>
      <c r="N39" s="346" t="s">
        <v>405</v>
      </c>
      <c r="O39" s="357"/>
      <c r="P39" s="346"/>
      <c r="Q39" s="365"/>
      <c r="R39" s="365"/>
      <c r="S39" s="365"/>
      <c r="T39" s="365"/>
      <c r="U39" s="365"/>
      <c r="V39" s="365"/>
      <c r="W39" s="365"/>
      <c r="X39" s="372"/>
      <c r="Y39" s="383"/>
      <c r="Z39" s="383"/>
      <c r="AA39" s="383"/>
      <c r="AB39" s="391"/>
      <c r="AC39" s="382"/>
      <c r="AD39" s="383"/>
      <c r="AE39" s="383"/>
      <c r="AF39" s="391"/>
    </row>
    <row r="40" spans="1:32" s="265" customFormat="1" ht="18.75" customHeight="1">
      <c r="A40" s="273"/>
      <c r="B40" s="284"/>
      <c r="C40" s="291"/>
      <c r="D40" s="296"/>
      <c r="E40" s="302"/>
      <c r="F40" s="296"/>
      <c r="G40" s="315"/>
      <c r="H40" s="327" t="s">
        <v>154</v>
      </c>
      <c r="I40" s="339" t="s">
        <v>7</v>
      </c>
      <c r="J40" s="347" t="s">
        <v>149</v>
      </c>
      <c r="K40" s="347"/>
      <c r="L40" s="339" t="s">
        <v>7</v>
      </c>
      <c r="M40" s="347" t="s">
        <v>105</v>
      </c>
      <c r="N40" s="347"/>
      <c r="O40" s="349"/>
      <c r="P40" s="349"/>
      <c r="Q40" s="349"/>
      <c r="R40" s="349"/>
      <c r="S40" s="349"/>
      <c r="T40" s="349"/>
      <c r="U40" s="349"/>
      <c r="V40" s="349"/>
      <c r="W40" s="349"/>
      <c r="X40" s="373"/>
      <c r="Y40" s="382"/>
      <c r="Z40" s="383"/>
      <c r="AA40" s="383"/>
      <c r="AB40" s="391"/>
      <c r="AC40" s="382"/>
      <c r="AD40" s="383"/>
      <c r="AE40" s="383"/>
      <c r="AF40" s="391"/>
    </row>
    <row r="41" spans="1:32" s="265" customFormat="1" ht="18.75" customHeight="1">
      <c r="A41" s="273"/>
      <c r="B41" s="284"/>
      <c r="C41" s="291"/>
      <c r="D41" s="296"/>
      <c r="E41" s="302"/>
      <c r="F41" s="296"/>
      <c r="G41" s="315"/>
      <c r="H41" s="328"/>
      <c r="I41" s="340"/>
      <c r="J41" s="348"/>
      <c r="K41" s="348"/>
      <c r="L41" s="340"/>
      <c r="M41" s="348"/>
      <c r="N41" s="348"/>
      <c r="O41" s="362"/>
      <c r="P41" s="362"/>
      <c r="Q41" s="362"/>
      <c r="R41" s="362"/>
      <c r="S41" s="362"/>
      <c r="T41" s="362"/>
      <c r="U41" s="362"/>
      <c r="V41" s="362"/>
      <c r="W41" s="362"/>
      <c r="X41" s="374"/>
      <c r="Y41" s="382"/>
      <c r="Z41" s="383"/>
      <c r="AA41" s="383"/>
      <c r="AB41" s="391"/>
      <c r="AC41" s="382"/>
      <c r="AD41" s="383"/>
      <c r="AE41" s="383"/>
      <c r="AF41" s="391"/>
    </row>
    <row r="42" spans="1:32" s="265" customFormat="1" ht="18.75" customHeight="1">
      <c r="A42" s="273"/>
      <c r="B42" s="284"/>
      <c r="C42" s="291"/>
      <c r="D42" s="296"/>
      <c r="E42" s="302"/>
      <c r="F42" s="296"/>
      <c r="G42" s="315"/>
      <c r="H42" s="324" t="s">
        <v>384</v>
      </c>
      <c r="I42" s="341" t="s">
        <v>7</v>
      </c>
      <c r="J42" s="346" t="s">
        <v>149</v>
      </c>
      <c r="K42" s="346"/>
      <c r="L42" s="357" t="s">
        <v>7</v>
      </c>
      <c r="M42" s="346" t="s">
        <v>532</v>
      </c>
      <c r="N42" s="346"/>
      <c r="O42" s="358" t="s">
        <v>7</v>
      </c>
      <c r="P42" s="346" t="s">
        <v>293</v>
      </c>
      <c r="Q42" s="363"/>
      <c r="R42" s="363"/>
      <c r="S42" s="363"/>
      <c r="T42" s="363"/>
      <c r="U42" s="363"/>
      <c r="V42" s="363"/>
      <c r="W42" s="363"/>
      <c r="X42" s="375"/>
      <c r="Y42" s="382"/>
      <c r="Z42" s="383"/>
      <c r="AA42" s="383"/>
      <c r="AB42" s="391"/>
      <c r="AC42" s="382"/>
      <c r="AD42" s="383"/>
      <c r="AE42" s="383"/>
      <c r="AF42" s="391"/>
    </row>
    <row r="43" spans="1:32" s="265" customFormat="1" ht="18.75" customHeight="1">
      <c r="A43" s="273"/>
      <c r="B43" s="284"/>
      <c r="C43" s="291"/>
      <c r="D43" s="296"/>
      <c r="E43" s="302"/>
      <c r="F43" s="296"/>
      <c r="G43" s="315"/>
      <c r="H43" s="324" t="s">
        <v>111</v>
      </c>
      <c r="I43" s="338" t="s">
        <v>7</v>
      </c>
      <c r="J43" s="346" t="s">
        <v>149</v>
      </c>
      <c r="K43" s="354"/>
      <c r="L43" s="357" t="s">
        <v>7</v>
      </c>
      <c r="M43" s="346" t="s">
        <v>105</v>
      </c>
      <c r="N43" s="363"/>
      <c r="O43" s="363"/>
      <c r="P43" s="363"/>
      <c r="Q43" s="363"/>
      <c r="R43" s="363"/>
      <c r="S43" s="363"/>
      <c r="T43" s="363"/>
      <c r="U43" s="363"/>
      <c r="V43" s="363"/>
      <c r="W43" s="363"/>
      <c r="X43" s="375"/>
      <c r="Y43" s="382"/>
      <c r="Z43" s="383"/>
      <c r="AA43" s="383"/>
      <c r="AB43" s="391"/>
      <c r="AC43" s="382"/>
      <c r="AD43" s="383"/>
      <c r="AE43" s="383"/>
      <c r="AF43" s="391"/>
    </row>
    <row r="44" spans="1:32" s="265" customFormat="1" ht="18.75" customHeight="1">
      <c r="A44" s="274" t="s">
        <v>7</v>
      </c>
      <c r="B44" s="284">
        <v>37</v>
      </c>
      <c r="C44" s="291" t="s">
        <v>193</v>
      </c>
      <c r="D44" s="274" t="s">
        <v>7</v>
      </c>
      <c r="E44" s="302" t="s">
        <v>477</v>
      </c>
      <c r="F44" s="296"/>
      <c r="G44" s="315"/>
      <c r="H44" s="325" t="s">
        <v>312</v>
      </c>
      <c r="I44" s="338" t="s">
        <v>7</v>
      </c>
      <c r="J44" s="346" t="s">
        <v>527</v>
      </c>
      <c r="K44" s="354"/>
      <c r="L44" s="356"/>
      <c r="M44" s="357" t="s">
        <v>7</v>
      </c>
      <c r="N44" s="346" t="s">
        <v>535</v>
      </c>
      <c r="O44" s="365"/>
      <c r="P44" s="365"/>
      <c r="Q44" s="365"/>
      <c r="R44" s="365"/>
      <c r="S44" s="365"/>
      <c r="T44" s="365"/>
      <c r="U44" s="365"/>
      <c r="V44" s="365"/>
      <c r="W44" s="365"/>
      <c r="X44" s="372"/>
      <c r="Y44" s="382"/>
      <c r="Z44" s="383"/>
      <c r="AA44" s="383"/>
      <c r="AB44" s="391"/>
      <c r="AC44" s="382"/>
      <c r="AD44" s="383"/>
      <c r="AE44" s="383"/>
      <c r="AF44" s="391"/>
    </row>
    <row r="45" spans="1:32" s="265" customFormat="1" ht="18.75" customHeight="1">
      <c r="A45" s="273"/>
      <c r="B45" s="284"/>
      <c r="C45" s="291" t="s">
        <v>198</v>
      </c>
      <c r="D45" s="274" t="s">
        <v>7</v>
      </c>
      <c r="E45" s="302" t="s">
        <v>509</v>
      </c>
      <c r="F45" s="296"/>
      <c r="G45" s="315"/>
      <c r="H45" s="324" t="s">
        <v>418</v>
      </c>
      <c r="I45" s="341" t="s">
        <v>7</v>
      </c>
      <c r="J45" s="346" t="s">
        <v>149</v>
      </c>
      <c r="K45" s="346"/>
      <c r="L45" s="357" t="s">
        <v>7</v>
      </c>
      <c r="M45" s="346" t="s">
        <v>532</v>
      </c>
      <c r="N45" s="346"/>
      <c r="O45" s="358" t="s">
        <v>7</v>
      </c>
      <c r="P45" s="346" t="s">
        <v>293</v>
      </c>
      <c r="Q45" s="363"/>
      <c r="R45" s="363"/>
      <c r="S45" s="363"/>
      <c r="T45" s="363"/>
      <c r="U45" s="363"/>
      <c r="V45" s="363"/>
      <c r="W45" s="363"/>
      <c r="X45" s="375"/>
      <c r="Y45" s="382"/>
      <c r="Z45" s="383"/>
      <c r="AA45" s="383"/>
      <c r="AB45" s="391"/>
      <c r="AC45" s="382"/>
      <c r="AD45" s="383"/>
      <c r="AE45" s="383"/>
      <c r="AF45" s="391"/>
    </row>
    <row r="46" spans="1:32" s="265" customFormat="1" ht="18.75" customHeight="1">
      <c r="A46" s="273"/>
      <c r="B46" s="284"/>
      <c r="C46" s="293"/>
      <c r="D46" s="274" t="s">
        <v>7</v>
      </c>
      <c r="E46" s="302" t="s">
        <v>427</v>
      </c>
      <c r="F46" s="296"/>
      <c r="G46" s="315"/>
      <c r="H46" s="329" t="s">
        <v>924</v>
      </c>
      <c r="I46" s="338" t="s">
        <v>7</v>
      </c>
      <c r="J46" s="346" t="s">
        <v>149</v>
      </c>
      <c r="K46" s="346"/>
      <c r="L46" s="357" t="s">
        <v>7</v>
      </c>
      <c r="M46" s="346" t="s">
        <v>532</v>
      </c>
      <c r="N46" s="346"/>
      <c r="O46" s="357" t="s">
        <v>7</v>
      </c>
      <c r="P46" s="346" t="s">
        <v>293</v>
      </c>
      <c r="Q46" s="354"/>
      <c r="R46" s="354"/>
      <c r="S46" s="354"/>
      <c r="T46" s="354"/>
      <c r="U46" s="354"/>
      <c r="V46" s="354"/>
      <c r="W46" s="354"/>
      <c r="X46" s="371"/>
      <c r="Y46" s="382"/>
      <c r="Z46" s="383"/>
      <c r="AA46" s="383"/>
      <c r="AB46" s="391"/>
      <c r="AC46" s="382"/>
      <c r="AD46" s="383"/>
      <c r="AE46" s="383"/>
      <c r="AF46" s="391"/>
    </row>
    <row r="47" spans="1:32" s="265" customFormat="1" ht="18.75" customHeight="1">
      <c r="A47" s="273"/>
      <c r="B47" s="284"/>
      <c r="C47" s="291"/>
      <c r="D47" s="274" t="s">
        <v>7</v>
      </c>
      <c r="E47" s="302" t="s">
        <v>511</v>
      </c>
      <c r="F47" s="296"/>
      <c r="G47" s="315"/>
      <c r="H47" s="330" t="s">
        <v>90</v>
      </c>
      <c r="I47" s="338" t="s">
        <v>7</v>
      </c>
      <c r="J47" s="346" t="s">
        <v>149</v>
      </c>
      <c r="K47" s="354"/>
      <c r="L47" s="357" t="s">
        <v>7</v>
      </c>
      <c r="M47" s="346" t="s">
        <v>105</v>
      </c>
      <c r="N47" s="363"/>
      <c r="O47" s="363"/>
      <c r="P47" s="363"/>
      <c r="Q47" s="363"/>
      <c r="R47" s="363"/>
      <c r="S47" s="363"/>
      <c r="T47" s="363"/>
      <c r="U47" s="363"/>
      <c r="V47" s="363"/>
      <c r="W47" s="363"/>
      <c r="X47" s="375"/>
      <c r="Y47" s="382"/>
      <c r="Z47" s="383"/>
      <c r="AA47" s="383"/>
      <c r="AB47" s="391"/>
      <c r="AC47" s="382"/>
      <c r="AD47" s="383"/>
      <c r="AE47" s="383"/>
      <c r="AF47" s="391"/>
    </row>
    <row r="48" spans="1:32" s="265" customFormat="1" ht="18.75" customHeight="1">
      <c r="A48" s="273"/>
      <c r="B48" s="284"/>
      <c r="C48" s="292"/>
      <c r="D48" s="297"/>
      <c r="E48" s="302"/>
      <c r="F48" s="296"/>
      <c r="G48" s="302"/>
      <c r="H48" s="329" t="s">
        <v>925</v>
      </c>
      <c r="I48" s="338" t="s">
        <v>7</v>
      </c>
      <c r="J48" s="346" t="s">
        <v>149</v>
      </c>
      <c r="K48" s="346"/>
      <c r="L48" s="357" t="s">
        <v>7</v>
      </c>
      <c r="M48" s="362" t="s">
        <v>105</v>
      </c>
      <c r="N48" s="346"/>
      <c r="O48" s="346"/>
      <c r="P48" s="346"/>
      <c r="Q48" s="354"/>
      <c r="R48" s="354"/>
      <c r="S48" s="354"/>
      <c r="T48" s="354"/>
      <c r="U48" s="354"/>
      <c r="V48" s="354"/>
      <c r="W48" s="354"/>
      <c r="X48" s="371"/>
      <c r="Y48" s="382"/>
      <c r="Z48" s="383"/>
      <c r="AA48" s="383"/>
      <c r="AB48" s="391"/>
      <c r="AC48" s="382"/>
      <c r="AD48" s="383"/>
      <c r="AE48" s="383"/>
      <c r="AF48" s="391"/>
    </row>
    <row r="49" spans="1:32" s="265" customFormat="1" ht="18.75" customHeight="1">
      <c r="A49" s="273"/>
      <c r="B49" s="284"/>
      <c r="C49" s="292"/>
      <c r="D49" s="297"/>
      <c r="E49" s="302"/>
      <c r="F49" s="296"/>
      <c r="G49" s="302"/>
      <c r="H49" s="329" t="s">
        <v>926</v>
      </c>
      <c r="I49" s="338" t="s">
        <v>7</v>
      </c>
      <c r="J49" s="346" t="s">
        <v>149</v>
      </c>
      <c r="K49" s="346"/>
      <c r="L49" s="357" t="s">
        <v>7</v>
      </c>
      <c r="M49" s="362" t="s">
        <v>105</v>
      </c>
      <c r="N49" s="346"/>
      <c r="O49" s="346"/>
      <c r="P49" s="346"/>
      <c r="Q49" s="354"/>
      <c r="R49" s="354"/>
      <c r="S49" s="354"/>
      <c r="T49" s="354"/>
      <c r="U49" s="354"/>
      <c r="V49" s="354"/>
      <c r="W49" s="354"/>
      <c r="X49" s="371"/>
      <c r="Y49" s="382"/>
      <c r="Z49" s="383"/>
      <c r="AA49" s="383"/>
      <c r="AB49" s="391"/>
      <c r="AC49" s="382"/>
      <c r="AD49" s="383"/>
      <c r="AE49" s="383"/>
      <c r="AF49" s="391"/>
    </row>
    <row r="50" spans="1:32" s="265" customFormat="1" ht="18.75" customHeight="1">
      <c r="A50" s="273"/>
      <c r="B50" s="284"/>
      <c r="C50" s="292"/>
      <c r="D50" s="297"/>
      <c r="E50" s="302"/>
      <c r="F50" s="296"/>
      <c r="G50" s="315"/>
      <c r="H50" s="331" t="s">
        <v>928</v>
      </c>
      <c r="I50" s="338" t="s">
        <v>7</v>
      </c>
      <c r="J50" s="346" t="s">
        <v>149</v>
      </c>
      <c r="K50" s="346"/>
      <c r="L50" s="357" t="s">
        <v>7</v>
      </c>
      <c r="M50" s="346" t="s">
        <v>532</v>
      </c>
      <c r="N50" s="346"/>
      <c r="O50" s="357" t="s">
        <v>7</v>
      </c>
      <c r="P50" s="346" t="s">
        <v>293</v>
      </c>
      <c r="Q50" s="365"/>
      <c r="R50" s="365"/>
      <c r="S50" s="365"/>
      <c r="T50" s="365"/>
      <c r="U50" s="367"/>
      <c r="V50" s="367"/>
      <c r="W50" s="367"/>
      <c r="X50" s="376"/>
      <c r="Y50" s="382"/>
      <c r="Z50" s="383"/>
      <c r="AA50" s="383"/>
      <c r="AB50" s="391"/>
      <c r="AC50" s="382"/>
      <c r="AD50" s="383"/>
      <c r="AE50" s="383"/>
      <c r="AF50" s="391"/>
    </row>
    <row r="51" spans="1:32" s="265" customFormat="1" ht="18.75" customHeight="1">
      <c r="A51" s="273"/>
      <c r="B51" s="284"/>
      <c r="C51" s="291"/>
      <c r="D51" s="296"/>
      <c r="E51" s="302"/>
      <c r="F51" s="296"/>
      <c r="G51" s="315"/>
      <c r="H51" s="324" t="s">
        <v>513</v>
      </c>
      <c r="I51" s="338" t="s">
        <v>7</v>
      </c>
      <c r="J51" s="346" t="s">
        <v>149</v>
      </c>
      <c r="K51" s="346"/>
      <c r="L51" s="357" t="s">
        <v>7</v>
      </c>
      <c r="M51" s="346" t="s">
        <v>183</v>
      </c>
      <c r="N51" s="346"/>
      <c r="O51" s="357" t="s">
        <v>7</v>
      </c>
      <c r="P51" s="346" t="s">
        <v>540</v>
      </c>
      <c r="Q51" s="363"/>
      <c r="R51" s="357" t="s">
        <v>7</v>
      </c>
      <c r="S51" s="346" t="s">
        <v>545</v>
      </c>
      <c r="T51" s="363"/>
      <c r="U51" s="363"/>
      <c r="V51" s="363"/>
      <c r="W51" s="363"/>
      <c r="X51" s="375"/>
      <c r="Y51" s="382"/>
      <c r="Z51" s="383"/>
      <c r="AA51" s="383"/>
      <c r="AB51" s="391"/>
      <c r="AC51" s="382"/>
      <c r="AD51" s="383"/>
      <c r="AE51" s="383"/>
      <c r="AF51" s="391"/>
    </row>
    <row r="52" spans="1:32" s="265" customFormat="1" ht="18.75" customHeight="1">
      <c r="A52" s="273"/>
      <c r="B52" s="284"/>
      <c r="C52" s="292"/>
      <c r="D52" s="297"/>
      <c r="E52" s="302"/>
      <c r="F52" s="296"/>
      <c r="G52" s="316"/>
      <c r="H52" s="330" t="s">
        <v>918</v>
      </c>
      <c r="I52" s="338" t="s">
        <v>7</v>
      </c>
      <c r="J52" s="346" t="s">
        <v>149</v>
      </c>
      <c r="K52" s="346"/>
      <c r="L52" s="357" t="s">
        <v>7</v>
      </c>
      <c r="M52" s="346" t="s">
        <v>183</v>
      </c>
      <c r="N52" s="346"/>
      <c r="O52" s="357" t="s">
        <v>7</v>
      </c>
      <c r="P52" s="346" t="s">
        <v>540</v>
      </c>
      <c r="Q52" s="346"/>
      <c r="R52" s="357" t="s">
        <v>7</v>
      </c>
      <c r="S52" s="346" t="s">
        <v>412</v>
      </c>
      <c r="T52" s="346"/>
      <c r="U52" s="365"/>
      <c r="V52" s="365"/>
      <c r="W52" s="365"/>
      <c r="X52" s="372"/>
      <c r="Y52" s="383"/>
      <c r="Z52" s="383"/>
      <c r="AA52" s="383"/>
      <c r="AB52" s="391"/>
      <c r="AC52" s="382"/>
      <c r="AD52" s="383"/>
      <c r="AE52" s="383"/>
      <c r="AF52" s="391"/>
    </row>
    <row r="53" spans="1:32" s="265" customFormat="1" ht="18.75" customHeight="1">
      <c r="A53" s="273"/>
      <c r="B53" s="284"/>
      <c r="C53" s="292"/>
      <c r="D53" s="297"/>
      <c r="E53" s="302"/>
      <c r="F53" s="296"/>
      <c r="G53" s="316"/>
      <c r="H53" s="332" t="s">
        <v>887</v>
      </c>
      <c r="I53" s="341" t="s">
        <v>7</v>
      </c>
      <c r="J53" s="349" t="s">
        <v>149</v>
      </c>
      <c r="K53" s="349"/>
      <c r="L53" s="358" t="s">
        <v>7</v>
      </c>
      <c r="M53" s="349" t="s">
        <v>532</v>
      </c>
      <c r="N53" s="349"/>
      <c r="O53" s="358" t="s">
        <v>7</v>
      </c>
      <c r="P53" s="349" t="s">
        <v>293</v>
      </c>
      <c r="Q53" s="349"/>
      <c r="R53" s="358"/>
      <c r="S53" s="349"/>
      <c r="T53" s="349"/>
      <c r="U53" s="367"/>
      <c r="V53" s="367"/>
      <c r="W53" s="367"/>
      <c r="X53" s="376"/>
      <c r="Y53" s="383"/>
      <c r="Z53" s="383"/>
      <c r="AA53" s="383"/>
      <c r="AB53" s="391"/>
      <c r="AC53" s="382"/>
      <c r="AD53" s="383"/>
      <c r="AE53" s="383"/>
      <c r="AF53" s="391"/>
    </row>
    <row r="54" spans="1:32" s="265" customFormat="1" ht="19.5" customHeight="1">
      <c r="A54" s="275"/>
      <c r="B54" s="285"/>
      <c r="C54" s="294"/>
      <c r="D54" s="298"/>
      <c r="E54" s="303"/>
      <c r="F54" s="308"/>
      <c r="G54" s="317"/>
      <c r="H54" s="333" t="s">
        <v>917</v>
      </c>
      <c r="I54" s="342" t="s">
        <v>7</v>
      </c>
      <c r="J54" s="350" t="s">
        <v>149</v>
      </c>
      <c r="K54" s="350"/>
      <c r="L54" s="359" t="s">
        <v>7</v>
      </c>
      <c r="M54" s="350" t="s">
        <v>105</v>
      </c>
      <c r="N54" s="350"/>
      <c r="O54" s="350"/>
      <c r="P54" s="350"/>
      <c r="Q54" s="366"/>
      <c r="R54" s="366"/>
      <c r="S54" s="366"/>
      <c r="T54" s="366"/>
      <c r="U54" s="366"/>
      <c r="V54" s="366"/>
      <c r="W54" s="366"/>
      <c r="X54" s="377"/>
      <c r="Y54" s="384"/>
      <c r="Z54" s="384"/>
      <c r="AA54" s="384"/>
      <c r="AB54" s="392"/>
      <c r="AC54" s="393"/>
      <c r="AD54" s="384"/>
      <c r="AE54" s="384"/>
      <c r="AF54" s="392"/>
    </row>
    <row r="55" spans="1:32" s="265" customFormat="1" ht="18.75" customHeight="1">
      <c r="A55" s="272"/>
      <c r="B55" s="283"/>
      <c r="C55" s="290"/>
      <c r="D55" s="295"/>
      <c r="E55" s="301"/>
      <c r="F55" s="306"/>
      <c r="G55" s="314"/>
      <c r="H55" s="323" t="s">
        <v>516</v>
      </c>
      <c r="I55" s="337" t="s">
        <v>7</v>
      </c>
      <c r="J55" s="345" t="s">
        <v>524</v>
      </c>
      <c r="K55" s="353"/>
      <c r="L55" s="355"/>
      <c r="M55" s="361" t="s">
        <v>7</v>
      </c>
      <c r="N55" s="345" t="s">
        <v>490</v>
      </c>
      <c r="O55" s="364"/>
      <c r="P55" s="364"/>
      <c r="Q55" s="364"/>
      <c r="R55" s="364"/>
      <c r="S55" s="364"/>
      <c r="T55" s="364"/>
      <c r="U55" s="364"/>
      <c r="V55" s="364"/>
      <c r="W55" s="364"/>
      <c r="X55" s="370"/>
      <c r="Y55" s="381" t="s">
        <v>7</v>
      </c>
      <c r="Z55" s="343" t="s">
        <v>399</v>
      </c>
      <c r="AA55" s="343"/>
      <c r="AB55" s="390"/>
      <c r="AC55" s="381" t="s">
        <v>7</v>
      </c>
      <c r="AD55" s="343" t="s">
        <v>399</v>
      </c>
      <c r="AE55" s="343"/>
      <c r="AF55" s="390"/>
    </row>
    <row r="56" spans="1:32" s="265" customFormat="1" ht="18.75" customHeight="1">
      <c r="A56" s="273"/>
      <c r="B56" s="284"/>
      <c r="C56" s="291"/>
      <c r="D56" s="296"/>
      <c r="E56" s="302"/>
      <c r="F56" s="307"/>
      <c r="G56" s="315"/>
      <c r="H56" s="324" t="s">
        <v>82</v>
      </c>
      <c r="I56" s="338" t="s">
        <v>7</v>
      </c>
      <c r="J56" s="346" t="s">
        <v>149</v>
      </c>
      <c r="K56" s="346"/>
      <c r="L56" s="356"/>
      <c r="M56" s="357" t="s">
        <v>7</v>
      </c>
      <c r="N56" s="346" t="s">
        <v>483</v>
      </c>
      <c r="O56" s="346"/>
      <c r="P56" s="356"/>
      <c r="Q56" s="354"/>
      <c r="R56" s="354"/>
      <c r="S56" s="354"/>
      <c r="T56" s="354"/>
      <c r="U56" s="354"/>
      <c r="V56" s="354"/>
      <c r="W56" s="354"/>
      <c r="X56" s="371"/>
      <c r="Y56" s="274" t="s">
        <v>7</v>
      </c>
      <c r="Z56" s="387" t="s">
        <v>530</v>
      </c>
      <c r="AA56" s="383"/>
      <c r="AB56" s="391"/>
      <c r="AC56" s="274" t="s">
        <v>7</v>
      </c>
      <c r="AD56" s="387" t="s">
        <v>530</v>
      </c>
      <c r="AE56" s="383"/>
      <c r="AF56" s="391"/>
    </row>
    <row r="57" spans="1:32" s="265" customFormat="1" ht="19.5" customHeight="1">
      <c r="A57" s="273"/>
      <c r="B57" s="284"/>
      <c r="C57" s="292"/>
      <c r="D57" s="297"/>
      <c r="E57" s="302"/>
      <c r="F57" s="296"/>
      <c r="G57" s="316"/>
      <c r="H57" s="326" t="s">
        <v>920</v>
      </c>
      <c r="I57" s="338" t="s">
        <v>7</v>
      </c>
      <c r="J57" s="346" t="s">
        <v>525</v>
      </c>
      <c r="K57" s="354"/>
      <c r="L57" s="356"/>
      <c r="M57" s="357" t="s">
        <v>7</v>
      </c>
      <c r="N57" s="346" t="s">
        <v>405</v>
      </c>
      <c r="O57" s="357"/>
      <c r="P57" s="346"/>
      <c r="Q57" s="365"/>
      <c r="R57" s="365"/>
      <c r="S57" s="365"/>
      <c r="T57" s="365"/>
      <c r="U57" s="365"/>
      <c r="V57" s="365"/>
      <c r="W57" s="365"/>
      <c r="X57" s="372"/>
      <c r="Y57" s="383"/>
      <c r="Z57" s="383"/>
      <c r="AA57" s="383"/>
      <c r="AB57" s="391"/>
      <c r="AC57" s="382"/>
      <c r="AD57" s="383"/>
      <c r="AE57" s="383"/>
      <c r="AF57" s="391"/>
    </row>
    <row r="58" spans="1:32" s="265" customFormat="1" ht="19.5" customHeight="1">
      <c r="A58" s="273"/>
      <c r="B58" s="284"/>
      <c r="C58" s="292"/>
      <c r="D58" s="297"/>
      <c r="E58" s="302"/>
      <c r="F58" s="296"/>
      <c r="G58" s="316"/>
      <c r="H58" s="326" t="s">
        <v>919</v>
      </c>
      <c r="I58" s="338" t="s">
        <v>7</v>
      </c>
      <c r="J58" s="346" t="s">
        <v>525</v>
      </c>
      <c r="K58" s="354"/>
      <c r="L58" s="356"/>
      <c r="M58" s="357" t="s">
        <v>7</v>
      </c>
      <c r="N58" s="346" t="s">
        <v>405</v>
      </c>
      <c r="O58" s="357"/>
      <c r="P58" s="346"/>
      <c r="Q58" s="365"/>
      <c r="R58" s="365"/>
      <c r="S58" s="365"/>
      <c r="T58" s="365"/>
      <c r="U58" s="365"/>
      <c r="V58" s="365"/>
      <c r="W58" s="365"/>
      <c r="X58" s="372"/>
      <c r="Y58" s="383"/>
      <c r="Z58" s="383"/>
      <c r="AA58" s="383"/>
      <c r="AB58" s="391"/>
      <c r="AC58" s="382"/>
      <c r="AD58" s="383"/>
      <c r="AE58" s="383"/>
      <c r="AF58" s="391"/>
    </row>
    <row r="59" spans="1:32" s="265" customFormat="1" ht="18.75" customHeight="1">
      <c r="A59" s="273"/>
      <c r="B59" s="284"/>
      <c r="C59" s="291"/>
      <c r="D59" s="296"/>
      <c r="E59" s="302"/>
      <c r="F59" s="307"/>
      <c r="G59" s="315"/>
      <c r="H59" s="327" t="s">
        <v>154</v>
      </c>
      <c r="I59" s="339" t="s">
        <v>7</v>
      </c>
      <c r="J59" s="347" t="s">
        <v>149</v>
      </c>
      <c r="K59" s="347"/>
      <c r="L59" s="339" t="s">
        <v>7</v>
      </c>
      <c r="M59" s="347" t="s">
        <v>105</v>
      </c>
      <c r="N59" s="347"/>
      <c r="O59" s="349"/>
      <c r="P59" s="349"/>
      <c r="Q59" s="349"/>
      <c r="R59" s="349"/>
      <c r="S59" s="349"/>
      <c r="T59" s="349"/>
      <c r="U59" s="349"/>
      <c r="V59" s="349"/>
      <c r="W59" s="349"/>
      <c r="X59" s="373"/>
      <c r="Y59" s="382"/>
      <c r="Z59" s="383"/>
      <c r="AA59" s="383"/>
      <c r="AB59" s="391"/>
      <c r="AC59" s="382"/>
      <c r="AD59" s="383"/>
      <c r="AE59" s="383"/>
      <c r="AF59" s="391"/>
    </row>
    <row r="60" spans="1:32" s="265" customFormat="1" ht="18.75" customHeight="1">
      <c r="A60" s="273"/>
      <c r="B60" s="284"/>
      <c r="C60" s="291"/>
      <c r="D60" s="296"/>
      <c r="E60" s="302"/>
      <c r="F60" s="307"/>
      <c r="G60" s="315"/>
      <c r="H60" s="328"/>
      <c r="I60" s="340"/>
      <c r="J60" s="348"/>
      <c r="K60" s="348"/>
      <c r="L60" s="340"/>
      <c r="M60" s="348"/>
      <c r="N60" s="348"/>
      <c r="O60" s="362"/>
      <c r="P60" s="362"/>
      <c r="Q60" s="362"/>
      <c r="R60" s="362"/>
      <c r="S60" s="362"/>
      <c r="T60" s="362"/>
      <c r="U60" s="362"/>
      <c r="V60" s="362"/>
      <c r="W60" s="362"/>
      <c r="X60" s="374"/>
      <c r="Y60" s="382"/>
      <c r="Z60" s="383"/>
      <c r="AA60" s="383"/>
      <c r="AB60" s="391"/>
      <c r="AC60" s="382"/>
      <c r="AD60" s="383"/>
      <c r="AE60" s="383"/>
      <c r="AF60" s="391"/>
    </row>
    <row r="61" spans="1:32" s="265" customFormat="1" ht="18.75" customHeight="1">
      <c r="A61" s="273"/>
      <c r="B61" s="284"/>
      <c r="C61" s="291"/>
      <c r="D61" s="296"/>
      <c r="E61" s="302"/>
      <c r="F61" s="307"/>
      <c r="G61" s="315"/>
      <c r="H61" s="324" t="s">
        <v>384</v>
      </c>
      <c r="I61" s="341" t="s">
        <v>7</v>
      </c>
      <c r="J61" s="346" t="s">
        <v>149</v>
      </c>
      <c r="K61" s="346"/>
      <c r="L61" s="357" t="s">
        <v>7</v>
      </c>
      <c r="M61" s="346" t="s">
        <v>532</v>
      </c>
      <c r="N61" s="346"/>
      <c r="O61" s="358" t="s">
        <v>7</v>
      </c>
      <c r="P61" s="346" t="s">
        <v>293</v>
      </c>
      <c r="Q61" s="363"/>
      <c r="R61" s="363"/>
      <c r="S61" s="363"/>
      <c r="T61" s="363"/>
      <c r="U61" s="363"/>
      <c r="V61" s="363"/>
      <c r="W61" s="363"/>
      <c r="X61" s="375"/>
      <c r="Y61" s="382"/>
      <c r="Z61" s="383"/>
      <c r="AA61" s="383"/>
      <c r="AB61" s="391"/>
      <c r="AC61" s="382"/>
      <c r="AD61" s="383"/>
      <c r="AE61" s="383"/>
      <c r="AF61" s="391"/>
    </row>
    <row r="62" spans="1:32" s="265" customFormat="1" ht="18.75" customHeight="1">
      <c r="A62" s="274" t="s">
        <v>7</v>
      </c>
      <c r="B62" s="284">
        <v>38</v>
      </c>
      <c r="C62" s="291" t="s">
        <v>923</v>
      </c>
      <c r="D62" s="274" t="s">
        <v>7</v>
      </c>
      <c r="E62" s="302" t="s">
        <v>477</v>
      </c>
      <c r="F62" s="307"/>
      <c r="G62" s="315"/>
      <c r="H62" s="324" t="s">
        <v>111</v>
      </c>
      <c r="I62" s="338" t="s">
        <v>7</v>
      </c>
      <c r="J62" s="346" t="s">
        <v>149</v>
      </c>
      <c r="K62" s="354"/>
      <c r="L62" s="357" t="s">
        <v>7</v>
      </c>
      <c r="M62" s="346" t="s">
        <v>105</v>
      </c>
      <c r="N62" s="363"/>
      <c r="O62" s="363"/>
      <c r="P62" s="363"/>
      <c r="Q62" s="363"/>
      <c r="R62" s="363"/>
      <c r="S62" s="363"/>
      <c r="T62" s="363"/>
      <c r="U62" s="363"/>
      <c r="V62" s="363"/>
      <c r="W62" s="363"/>
      <c r="X62" s="375"/>
      <c r="Y62" s="382"/>
      <c r="Z62" s="383"/>
      <c r="AA62" s="383"/>
      <c r="AB62" s="391"/>
      <c r="AC62" s="382"/>
      <c r="AD62" s="383"/>
      <c r="AE62" s="383"/>
      <c r="AF62" s="391"/>
    </row>
    <row r="63" spans="1:32" s="265" customFormat="1" ht="18.75" customHeight="1">
      <c r="A63" s="273"/>
      <c r="B63" s="284"/>
      <c r="C63" s="291" t="s">
        <v>198</v>
      </c>
      <c r="D63" s="274" t="s">
        <v>7</v>
      </c>
      <c r="E63" s="302" t="s">
        <v>509</v>
      </c>
      <c r="F63" s="307"/>
      <c r="G63" s="315"/>
      <c r="H63" s="324" t="s">
        <v>544</v>
      </c>
      <c r="I63" s="341" t="s">
        <v>7</v>
      </c>
      <c r="J63" s="346" t="s">
        <v>149</v>
      </c>
      <c r="K63" s="346"/>
      <c r="L63" s="357" t="s">
        <v>7</v>
      </c>
      <c r="M63" s="346" t="s">
        <v>764</v>
      </c>
      <c r="N63" s="346"/>
      <c r="O63" s="358"/>
      <c r="P63" s="358" t="s">
        <v>7</v>
      </c>
      <c r="Q63" s="346" t="s">
        <v>922</v>
      </c>
      <c r="R63" s="358"/>
      <c r="S63" s="346"/>
      <c r="T63" s="358" t="s">
        <v>7</v>
      </c>
      <c r="U63" s="346" t="s">
        <v>929</v>
      </c>
      <c r="V63" s="363"/>
      <c r="W63" s="363"/>
      <c r="X63" s="375"/>
      <c r="Y63" s="382"/>
      <c r="Z63" s="383"/>
      <c r="AA63" s="383"/>
      <c r="AB63" s="391"/>
      <c r="AC63" s="382"/>
      <c r="AD63" s="383"/>
      <c r="AE63" s="383"/>
      <c r="AF63" s="391"/>
    </row>
    <row r="64" spans="1:32" s="265" customFormat="1" ht="18.75" customHeight="1">
      <c r="A64" s="273"/>
      <c r="B64" s="284"/>
      <c r="C64" s="291" t="s">
        <v>76</v>
      </c>
      <c r="D64" s="274" t="s">
        <v>7</v>
      </c>
      <c r="E64" s="302" t="s">
        <v>427</v>
      </c>
      <c r="F64" s="307"/>
      <c r="G64" s="315"/>
      <c r="H64" s="324" t="s">
        <v>565</v>
      </c>
      <c r="I64" s="341" t="s">
        <v>7</v>
      </c>
      <c r="J64" s="346" t="s">
        <v>149</v>
      </c>
      <c r="K64" s="346"/>
      <c r="L64" s="357" t="s">
        <v>7</v>
      </c>
      <c r="M64" s="362" t="s">
        <v>105</v>
      </c>
      <c r="N64" s="346"/>
      <c r="O64" s="358"/>
      <c r="P64" s="358"/>
      <c r="Q64" s="358"/>
      <c r="R64" s="358"/>
      <c r="S64" s="358"/>
      <c r="T64" s="358"/>
      <c r="U64" s="358"/>
      <c r="V64" s="358"/>
      <c r="W64" s="358"/>
      <c r="X64" s="375"/>
      <c r="Y64" s="382"/>
      <c r="Z64" s="383"/>
      <c r="AA64" s="383"/>
      <c r="AB64" s="391"/>
      <c r="AC64" s="382"/>
      <c r="AD64" s="383"/>
      <c r="AE64" s="383"/>
      <c r="AF64" s="391"/>
    </row>
    <row r="65" spans="1:32" s="265" customFormat="1" ht="18.75" customHeight="1">
      <c r="A65" s="273"/>
      <c r="B65" s="284"/>
      <c r="C65" s="293"/>
      <c r="D65" s="274" t="s">
        <v>7</v>
      </c>
      <c r="E65" s="302" t="s">
        <v>511</v>
      </c>
      <c r="F65" s="296"/>
      <c r="G65" s="302"/>
      <c r="H65" s="329" t="s">
        <v>925</v>
      </c>
      <c r="I65" s="338" t="s">
        <v>7</v>
      </c>
      <c r="J65" s="346" t="s">
        <v>149</v>
      </c>
      <c r="K65" s="346"/>
      <c r="L65" s="357" t="s">
        <v>7</v>
      </c>
      <c r="M65" s="362" t="s">
        <v>105</v>
      </c>
      <c r="N65" s="346"/>
      <c r="O65" s="346"/>
      <c r="P65" s="346"/>
      <c r="Q65" s="354"/>
      <c r="R65" s="354"/>
      <c r="S65" s="354"/>
      <c r="T65" s="354"/>
      <c r="U65" s="354"/>
      <c r="V65" s="354"/>
      <c r="W65" s="354"/>
      <c r="X65" s="371"/>
      <c r="Y65" s="382"/>
      <c r="Z65" s="383"/>
      <c r="AA65" s="383"/>
      <c r="AB65" s="391"/>
      <c r="AC65" s="382"/>
      <c r="AD65" s="383"/>
      <c r="AE65" s="383"/>
      <c r="AF65" s="391"/>
    </row>
    <row r="66" spans="1:32" s="265" customFormat="1" ht="18.75" customHeight="1">
      <c r="A66" s="273"/>
      <c r="B66" s="284"/>
      <c r="C66" s="291"/>
      <c r="D66" s="297"/>
      <c r="E66" s="302"/>
      <c r="F66" s="296"/>
      <c r="G66" s="302"/>
      <c r="H66" s="329" t="s">
        <v>926</v>
      </c>
      <c r="I66" s="338" t="s">
        <v>7</v>
      </c>
      <c r="J66" s="346" t="s">
        <v>149</v>
      </c>
      <c r="K66" s="346"/>
      <c r="L66" s="357" t="s">
        <v>7</v>
      </c>
      <c r="M66" s="362" t="s">
        <v>105</v>
      </c>
      <c r="N66" s="346"/>
      <c r="O66" s="346"/>
      <c r="P66" s="346"/>
      <c r="Q66" s="354"/>
      <c r="R66" s="354"/>
      <c r="S66" s="354"/>
      <c r="T66" s="354"/>
      <c r="U66" s="354"/>
      <c r="V66" s="354"/>
      <c r="W66" s="354"/>
      <c r="X66" s="371"/>
      <c r="Y66" s="382"/>
      <c r="Z66" s="383"/>
      <c r="AA66" s="383"/>
      <c r="AB66" s="391"/>
      <c r="AC66" s="382"/>
      <c r="AD66" s="383"/>
      <c r="AE66" s="383"/>
      <c r="AF66" s="391"/>
    </row>
    <row r="67" spans="1:32" s="265" customFormat="1" ht="18.75" customHeight="1">
      <c r="A67" s="273"/>
      <c r="B67" s="284"/>
      <c r="C67" s="291"/>
      <c r="D67" s="296"/>
      <c r="E67" s="302"/>
      <c r="F67" s="307"/>
      <c r="G67" s="315"/>
      <c r="H67" s="331" t="s">
        <v>928</v>
      </c>
      <c r="I67" s="338" t="s">
        <v>7</v>
      </c>
      <c r="J67" s="346" t="s">
        <v>149</v>
      </c>
      <c r="K67" s="346"/>
      <c r="L67" s="357" t="s">
        <v>7</v>
      </c>
      <c r="M67" s="346" t="s">
        <v>532</v>
      </c>
      <c r="N67" s="346"/>
      <c r="O67" s="357" t="s">
        <v>7</v>
      </c>
      <c r="P67" s="346" t="s">
        <v>293</v>
      </c>
      <c r="Q67" s="365"/>
      <c r="R67" s="365"/>
      <c r="S67" s="365"/>
      <c r="T67" s="365"/>
      <c r="U67" s="367"/>
      <c r="V67" s="367"/>
      <c r="W67" s="367"/>
      <c r="X67" s="376"/>
      <c r="Y67" s="382"/>
      <c r="Z67" s="383"/>
      <c r="AA67" s="383"/>
      <c r="AB67" s="391"/>
      <c r="AC67" s="382"/>
      <c r="AD67" s="383"/>
      <c r="AE67" s="383"/>
      <c r="AF67" s="391"/>
    </row>
    <row r="68" spans="1:32" s="265" customFormat="1" ht="18.75" customHeight="1">
      <c r="A68" s="273"/>
      <c r="B68" s="284"/>
      <c r="C68" s="291"/>
      <c r="D68" s="297"/>
      <c r="E68" s="302"/>
      <c r="F68" s="307"/>
      <c r="G68" s="315"/>
      <c r="H68" s="324" t="s">
        <v>513</v>
      </c>
      <c r="I68" s="338" t="s">
        <v>7</v>
      </c>
      <c r="J68" s="346" t="s">
        <v>149</v>
      </c>
      <c r="K68" s="346"/>
      <c r="L68" s="357" t="s">
        <v>7</v>
      </c>
      <c r="M68" s="346" t="s">
        <v>183</v>
      </c>
      <c r="N68" s="346"/>
      <c r="O68" s="357" t="s">
        <v>7</v>
      </c>
      <c r="P68" s="346" t="s">
        <v>540</v>
      </c>
      <c r="Q68" s="363"/>
      <c r="R68" s="357" t="s">
        <v>7</v>
      </c>
      <c r="S68" s="346" t="s">
        <v>545</v>
      </c>
      <c r="T68" s="363"/>
      <c r="U68" s="363"/>
      <c r="V68" s="363"/>
      <c r="W68" s="363"/>
      <c r="X68" s="375"/>
      <c r="Y68" s="382"/>
      <c r="Z68" s="383"/>
      <c r="AA68" s="383"/>
      <c r="AB68" s="391"/>
      <c r="AC68" s="382"/>
      <c r="AD68" s="383"/>
      <c r="AE68" s="383"/>
      <c r="AF68" s="391"/>
    </row>
    <row r="69" spans="1:32" s="265" customFormat="1" ht="18.75" customHeight="1">
      <c r="A69" s="273"/>
      <c r="B69" s="284"/>
      <c r="C69" s="292"/>
      <c r="D69" s="297"/>
      <c r="E69" s="302"/>
      <c r="F69" s="296"/>
      <c r="G69" s="316"/>
      <c r="H69" s="330" t="s">
        <v>918</v>
      </c>
      <c r="I69" s="338" t="s">
        <v>7</v>
      </c>
      <c r="J69" s="346" t="s">
        <v>149</v>
      </c>
      <c r="K69" s="346"/>
      <c r="L69" s="357" t="s">
        <v>7</v>
      </c>
      <c r="M69" s="346" t="s">
        <v>183</v>
      </c>
      <c r="N69" s="346"/>
      <c r="O69" s="357" t="s">
        <v>7</v>
      </c>
      <c r="P69" s="346" t="s">
        <v>540</v>
      </c>
      <c r="Q69" s="346"/>
      <c r="R69" s="357" t="s">
        <v>7</v>
      </c>
      <c r="S69" s="346" t="s">
        <v>412</v>
      </c>
      <c r="T69" s="346"/>
      <c r="U69" s="365"/>
      <c r="V69" s="365"/>
      <c r="W69" s="365"/>
      <c r="X69" s="372"/>
      <c r="Y69" s="383"/>
      <c r="Z69" s="383"/>
      <c r="AA69" s="383"/>
      <c r="AB69" s="391"/>
      <c r="AC69" s="382"/>
      <c r="AD69" s="383"/>
      <c r="AE69" s="383"/>
      <c r="AF69" s="391"/>
    </row>
    <row r="70" spans="1:32" s="265" customFormat="1" ht="18.75" customHeight="1">
      <c r="A70" s="273"/>
      <c r="B70" s="284"/>
      <c r="C70" s="292"/>
      <c r="D70" s="297"/>
      <c r="E70" s="302"/>
      <c r="F70" s="296"/>
      <c r="G70" s="316"/>
      <c r="H70" s="332" t="s">
        <v>887</v>
      </c>
      <c r="I70" s="341" t="s">
        <v>7</v>
      </c>
      <c r="J70" s="349" t="s">
        <v>149</v>
      </c>
      <c r="K70" s="349"/>
      <c r="L70" s="358" t="s">
        <v>7</v>
      </c>
      <c r="M70" s="349" t="s">
        <v>532</v>
      </c>
      <c r="N70" s="349"/>
      <c r="O70" s="358" t="s">
        <v>7</v>
      </c>
      <c r="P70" s="349" t="s">
        <v>293</v>
      </c>
      <c r="Q70" s="349"/>
      <c r="R70" s="358"/>
      <c r="S70" s="349"/>
      <c r="T70" s="349"/>
      <c r="U70" s="367"/>
      <c r="V70" s="367"/>
      <c r="W70" s="367"/>
      <c r="X70" s="376"/>
      <c r="Y70" s="383"/>
      <c r="Z70" s="383"/>
      <c r="AA70" s="383"/>
      <c r="AB70" s="391"/>
      <c r="AC70" s="382"/>
      <c r="AD70" s="383"/>
      <c r="AE70" s="383"/>
      <c r="AF70" s="391"/>
    </row>
    <row r="71" spans="1:32" s="265" customFormat="1" ht="19.5" customHeight="1">
      <c r="A71" s="275"/>
      <c r="B71" s="285"/>
      <c r="C71" s="294"/>
      <c r="D71" s="298"/>
      <c r="E71" s="303"/>
      <c r="F71" s="308"/>
      <c r="G71" s="317"/>
      <c r="H71" s="333" t="s">
        <v>917</v>
      </c>
      <c r="I71" s="342" t="s">
        <v>7</v>
      </c>
      <c r="J71" s="350" t="s">
        <v>149</v>
      </c>
      <c r="K71" s="350"/>
      <c r="L71" s="359" t="s">
        <v>7</v>
      </c>
      <c r="M71" s="350" t="s">
        <v>105</v>
      </c>
      <c r="N71" s="350"/>
      <c r="O71" s="350"/>
      <c r="P71" s="350"/>
      <c r="Q71" s="366"/>
      <c r="R71" s="366"/>
      <c r="S71" s="366"/>
      <c r="T71" s="366"/>
      <c r="U71" s="366"/>
      <c r="V71" s="366"/>
      <c r="W71" s="366"/>
      <c r="X71" s="377"/>
      <c r="Y71" s="384"/>
      <c r="Z71" s="384"/>
      <c r="AA71" s="384"/>
      <c r="AB71" s="392"/>
      <c r="AC71" s="393"/>
      <c r="AD71" s="384"/>
      <c r="AE71" s="384"/>
      <c r="AF71" s="392"/>
    </row>
    <row r="72" spans="1:32" s="265" customFormat="1" ht="18.75" customHeight="1">
      <c r="A72" s="272"/>
      <c r="B72" s="283"/>
      <c r="C72" s="290"/>
      <c r="D72" s="295"/>
      <c r="E72" s="301"/>
      <c r="F72" s="306"/>
      <c r="G72" s="318"/>
      <c r="H72" s="323" t="s">
        <v>516</v>
      </c>
      <c r="I72" s="337" t="s">
        <v>7</v>
      </c>
      <c r="J72" s="345" t="s">
        <v>524</v>
      </c>
      <c r="K72" s="353"/>
      <c r="L72" s="355"/>
      <c r="M72" s="361" t="s">
        <v>7</v>
      </c>
      <c r="N72" s="345" t="s">
        <v>490</v>
      </c>
      <c r="O72" s="364"/>
      <c r="P72" s="364"/>
      <c r="Q72" s="364"/>
      <c r="R72" s="364"/>
      <c r="S72" s="364"/>
      <c r="T72" s="364"/>
      <c r="U72" s="364"/>
      <c r="V72" s="364"/>
      <c r="W72" s="364"/>
      <c r="X72" s="370"/>
      <c r="Y72" s="381" t="s">
        <v>7</v>
      </c>
      <c r="Z72" s="343" t="s">
        <v>399</v>
      </c>
      <c r="AA72" s="343"/>
      <c r="AB72" s="390"/>
      <c r="AC72" s="381" t="s">
        <v>7</v>
      </c>
      <c r="AD72" s="343" t="s">
        <v>399</v>
      </c>
      <c r="AE72" s="343"/>
      <c r="AF72" s="390"/>
    </row>
    <row r="73" spans="1:32" s="265" customFormat="1" ht="18.75" customHeight="1">
      <c r="A73" s="273"/>
      <c r="B73" s="284"/>
      <c r="C73" s="291"/>
      <c r="D73" s="296"/>
      <c r="E73" s="302"/>
      <c r="F73" s="307"/>
      <c r="G73" s="319"/>
      <c r="H73" s="324" t="s">
        <v>82</v>
      </c>
      <c r="I73" s="338" t="s">
        <v>7</v>
      </c>
      <c r="J73" s="346" t="s">
        <v>149</v>
      </c>
      <c r="K73" s="346"/>
      <c r="L73" s="356"/>
      <c r="M73" s="357" t="s">
        <v>7</v>
      </c>
      <c r="N73" s="346" t="s">
        <v>483</v>
      </c>
      <c r="O73" s="346"/>
      <c r="P73" s="356"/>
      <c r="Q73" s="354"/>
      <c r="R73" s="354"/>
      <c r="S73" s="354"/>
      <c r="T73" s="354"/>
      <c r="U73" s="354"/>
      <c r="V73" s="354"/>
      <c r="W73" s="354"/>
      <c r="X73" s="371"/>
      <c r="Y73" s="274" t="s">
        <v>7</v>
      </c>
      <c r="Z73" s="387" t="s">
        <v>530</v>
      </c>
      <c r="AA73" s="383"/>
      <c r="AB73" s="391"/>
      <c r="AC73" s="274" t="s">
        <v>7</v>
      </c>
      <c r="AD73" s="387" t="s">
        <v>530</v>
      </c>
      <c r="AE73" s="383"/>
      <c r="AF73" s="391"/>
    </row>
    <row r="74" spans="1:32" s="265" customFormat="1" ht="19.5" customHeight="1">
      <c r="A74" s="273"/>
      <c r="B74" s="284"/>
      <c r="C74" s="292"/>
      <c r="D74" s="297"/>
      <c r="E74" s="302"/>
      <c r="F74" s="296"/>
      <c r="G74" s="316"/>
      <c r="H74" s="326" t="s">
        <v>920</v>
      </c>
      <c r="I74" s="338" t="s">
        <v>7</v>
      </c>
      <c r="J74" s="346" t="s">
        <v>525</v>
      </c>
      <c r="K74" s="354"/>
      <c r="L74" s="356"/>
      <c r="M74" s="357" t="s">
        <v>7</v>
      </c>
      <c r="N74" s="346" t="s">
        <v>405</v>
      </c>
      <c r="O74" s="357"/>
      <c r="P74" s="346"/>
      <c r="Q74" s="365"/>
      <c r="R74" s="365"/>
      <c r="S74" s="365"/>
      <c r="T74" s="365"/>
      <c r="U74" s="365"/>
      <c r="V74" s="365"/>
      <c r="W74" s="365"/>
      <c r="X74" s="372"/>
      <c r="Y74" s="383"/>
      <c r="Z74" s="383"/>
      <c r="AA74" s="383"/>
      <c r="AB74" s="391"/>
      <c r="AC74" s="382"/>
      <c r="AD74" s="383"/>
      <c r="AE74" s="383"/>
      <c r="AF74" s="391"/>
    </row>
    <row r="75" spans="1:32" s="265" customFormat="1" ht="19.5" customHeight="1">
      <c r="A75" s="273"/>
      <c r="B75" s="284"/>
      <c r="C75" s="292"/>
      <c r="D75" s="297"/>
      <c r="E75" s="302"/>
      <c r="F75" s="296"/>
      <c r="G75" s="316"/>
      <c r="H75" s="326" t="s">
        <v>919</v>
      </c>
      <c r="I75" s="338" t="s">
        <v>7</v>
      </c>
      <c r="J75" s="346" t="s">
        <v>525</v>
      </c>
      <c r="K75" s="354"/>
      <c r="L75" s="356"/>
      <c r="M75" s="357" t="s">
        <v>7</v>
      </c>
      <c r="N75" s="346" t="s">
        <v>405</v>
      </c>
      <c r="O75" s="357"/>
      <c r="P75" s="346"/>
      <c r="Q75" s="365"/>
      <c r="R75" s="365"/>
      <c r="S75" s="365"/>
      <c r="T75" s="365"/>
      <c r="U75" s="365"/>
      <c r="V75" s="365"/>
      <c r="W75" s="365"/>
      <c r="X75" s="372"/>
      <c r="Y75" s="383"/>
      <c r="Z75" s="383"/>
      <c r="AA75" s="383"/>
      <c r="AB75" s="391"/>
      <c r="AC75" s="382"/>
      <c r="AD75" s="383"/>
      <c r="AE75" s="383"/>
      <c r="AF75" s="391"/>
    </row>
    <row r="76" spans="1:32" s="265" customFormat="1" ht="18.75" customHeight="1">
      <c r="A76" s="273"/>
      <c r="B76" s="284"/>
      <c r="C76" s="292"/>
      <c r="D76" s="297"/>
      <c r="E76" s="302"/>
      <c r="F76" s="307"/>
      <c r="G76" s="319"/>
      <c r="H76" s="327" t="s">
        <v>154</v>
      </c>
      <c r="I76" s="339" t="s">
        <v>7</v>
      </c>
      <c r="J76" s="347" t="s">
        <v>149</v>
      </c>
      <c r="K76" s="347"/>
      <c r="L76" s="339" t="s">
        <v>7</v>
      </c>
      <c r="M76" s="347" t="s">
        <v>105</v>
      </c>
      <c r="N76" s="347"/>
      <c r="O76" s="349"/>
      <c r="P76" s="349"/>
      <c r="Q76" s="349"/>
      <c r="R76" s="349"/>
      <c r="S76" s="349"/>
      <c r="T76" s="349"/>
      <c r="U76" s="349"/>
      <c r="V76" s="349"/>
      <c r="W76" s="349"/>
      <c r="X76" s="373"/>
      <c r="Y76" s="382"/>
      <c r="Z76" s="383"/>
      <c r="AA76" s="383"/>
      <c r="AB76" s="391"/>
      <c r="AC76" s="382"/>
      <c r="AD76" s="383"/>
      <c r="AE76" s="383"/>
      <c r="AF76" s="391"/>
    </row>
    <row r="77" spans="1:32" s="265" customFormat="1" ht="18.75" customHeight="1">
      <c r="A77" s="273"/>
      <c r="B77" s="284"/>
      <c r="C77" s="292"/>
      <c r="D77" s="297"/>
      <c r="E77" s="302"/>
      <c r="F77" s="307"/>
      <c r="G77" s="319"/>
      <c r="H77" s="328"/>
      <c r="I77" s="340"/>
      <c r="J77" s="348"/>
      <c r="K77" s="348"/>
      <c r="L77" s="340"/>
      <c r="M77" s="348"/>
      <c r="N77" s="348"/>
      <c r="O77" s="362"/>
      <c r="P77" s="362"/>
      <c r="Q77" s="362"/>
      <c r="R77" s="362"/>
      <c r="S77" s="362"/>
      <c r="T77" s="362"/>
      <c r="U77" s="362"/>
      <c r="V77" s="362"/>
      <c r="W77" s="362"/>
      <c r="X77" s="374"/>
      <c r="Y77" s="382"/>
      <c r="Z77" s="383"/>
      <c r="AA77" s="383"/>
      <c r="AB77" s="391"/>
      <c r="AC77" s="382"/>
      <c r="AD77" s="383"/>
      <c r="AE77" s="383"/>
      <c r="AF77" s="391"/>
    </row>
    <row r="78" spans="1:32" s="265" customFormat="1" ht="18.75" customHeight="1">
      <c r="A78" s="273"/>
      <c r="B78" s="284"/>
      <c r="C78" s="291" t="s">
        <v>193</v>
      </c>
      <c r="D78" s="274" t="s">
        <v>7</v>
      </c>
      <c r="E78" s="302" t="s">
        <v>477</v>
      </c>
      <c r="F78" s="307"/>
      <c r="G78" s="319"/>
      <c r="H78" s="324" t="s">
        <v>384</v>
      </c>
      <c r="I78" s="341" t="s">
        <v>7</v>
      </c>
      <c r="J78" s="346" t="s">
        <v>149</v>
      </c>
      <c r="K78" s="346"/>
      <c r="L78" s="357" t="s">
        <v>7</v>
      </c>
      <c r="M78" s="346" t="s">
        <v>532</v>
      </c>
      <c r="N78" s="346"/>
      <c r="O78" s="358" t="s">
        <v>7</v>
      </c>
      <c r="P78" s="346" t="s">
        <v>293</v>
      </c>
      <c r="Q78" s="363"/>
      <c r="R78" s="363"/>
      <c r="S78" s="363"/>
      <c r="T78" s="363"/>
      <c r="U78" s="363"/>
      <c r="V78" s="363"/>
      <c r="W78" s="363"/>
      <c r="X78" s="375"/>
      <c r="Y78" s="382"/>
      <c r="Z78" s="383"/>
      <c r="AA78" s="383"/>
      <c r="AB78" s="391"/>
      <c r="AC78" s="382"/>
      <c r="AD78" s="383"/>
      <c r="AE78" s="383"/>
      <c r="AF78" s="391"/>
    </row>
    <row r="79" spans="1:32" s="265" customFormat="1" ht="18.75" customHeight="1">
      <c r="A79" s="274" t="s">
        <v>7</v>
      </c>
      <c r="B79" s="284">
        <v>39</v>
      </c>
      <c r="C79" s="291" t="s">
        <v>198</v>
      </c>
      <c r="D79" s="274" t="s">
        <v>7</v>
      </c>
      <c r="E79" s="302" t="s">
        <v>509</v>
      </c>
      <c r="F79" s="307"/>
      <c r="G79" s="319"/>
      <c r="H79" s="324" t="s">
        <v>111</v>
      </c>
      <c r="I79" s="338" t="s">
        <v>7</v>
      </c>
      <c r="J79" s="346" t="s">
        <v>149</v>
      </c>
      <c r="K79" s="354"/>
      <c r="L79" s="357" t="s">
        <v>7</v>
      </c>
      <c r="M79" s="346" t="s">
        <v>105</v>
      </c>
      <c r="N79" s="363"/>
      <c r="O79" s="363"/>
      <c r="P79" s="363"/>
      <c r="Q79" s="363"/>
      <c r="R79" s="363"/>
      <c r="S79" s="363"/>
      <c r="T79" s="363"/>
      <c r="U79" s="363"/>
      <c r="V79" s="363"/>
      <c r="W79" s="363"/>
      <c r="X79" s="375"/>
      <c r="Y79" s="382"/>
      <c r="Z79" s="383"/>
      <c r="AA79" s="383"/>
      <c r="AB79" s="391"/>
      <c r="AC79" s="382"/>
      <c r="AD79" s="383"/>
      <c r="AE79" s="383"/>
      <c r="AF79" s="391"/>
    </row>
    <row r="80" spans="1:32" s="265" customFormat="1" ht="18.75" customHeight="1">
      <c r="A80" s="273"/>
      <c r="B80" s="284"/>
      <c r="C80" s="291" t="s">
        <v>76</v>
      </c>
      <c r="D80" s="274" t="s">
        <v>7</v>
      </c>
      <c r="E80" s="302" t="s">
        <v>427</v>
      </c>
      <c r="F80" s="296"/>
      <c r="G80" s="302"/>
      <c r="H80" s="329" t="s">
        <v>925</v>
      </c>
      <c r="I80" s="338" t="s">
        <v>7</v>
      </c>
      <c r="J80" s="346" t="s">
        <v>149</v>
      </c>
      <c r="K80" s="346"/>
      <c r="L80" s="357" t="s">
        <v>7</v>
      </c>
      <c r="M80" s="362" t="s">
        <v>105</v>
      </c>
      <c r="N80" s="346"/>
      <c r="O80" s="346"/>
      <c r="P80" s="346"/>
      <c r="Q80" s="354"/>
      <c r="R80" s="354"/>
      <c r="S80" s="354"/>
      <c r="T80" s="354"/>
      <c r="U80" s="354"/>
      <c r="V80" s="354"/>
      <c r="W80" s="354"/>
      <c r="X80" s="371"/>
      <c r="Y80" s="382"/>
      <c r="Z80" s="383"/>
      <c r="AA80" s="383"/>
      <c r="AB80" s="391"/>
      <c r="AC80" s="382"/>
      <c r="AD80" s="383"/>
      <c r="AE80" s="383"/>
      <c r="AF80" s="391"/>
    </row>
    <row r="81" spans="1:256" s="265" customFormat="1" ht="18.75" customHeight="1">
      <c r="A81" s="273"/>
      <c r="B81" s="284"/>
      <c r="C81" s="292"/>
      <c r="D81" s="274" t="s">
        <v>7</v>
      </c>
      <c r="E81" s="302" t="s">
        <v>511</v>
      </c>
      <c r="F81" s="296"/>
      <c r="G81" s="302"/>
      <c r="H81" s="329" t="s">
        <v>926</v>
      </c>
      <c r="I81" s="338" t="s">
        <v>7</v>
      </c>
      <c r="J81" s="346" t="s">
        <v>149</v>
      </c>
      <c r="K81" s="346"/>
      <c r="L81" s="357" t="s">
        <v>7</v>
      </c>
      <c r="M81" s="362" t="s">
        <v>105</v>
      </c>
      <c r="N81" s="346"/>
      <c r="O81" s="346"/>
      <c r="P81" s="346"/>
      <c r="Q81" s="354"/>
      <c r="R81" s="354"/>
      <c r="S81" s="354"/>
      <c r="T81" s="354"/>
      <c r="U81" s="354"/>
      <c r="V81" s="354"/>
      <c r="W81" s="354"/>
      <c r="X81" s="371"/>
      <c r="Y81" s="382"/>
      <c r="Z81" s="383"/>
      <c r="AA81" s="383"/>
      <c r="AB81" s="391"/>
      <c r="AC81" s="382"/>
      <c r="AD81" s="383"/>
      <c r="AE81" s="383"/>
      <c r="AF81" s="391"/>
      <c r="AG81" s="265"/>
      <c r="AH81" s="265"/>
      <c r="AI81" s="265"/>
      <c r="AJ81" s="265"/>
      <c r="AK81" s="265"/>
      <c r="AL81" s="265"/>
      <c r="AM81" s="265"/>
      <c r="AN81" s="265"/>
      <c r="AO81" s="265"/>
      <c r="AP81" s="265"/>
      <c r="AQ81" s="265"/>
      <c r="AR81" s="265"/>
      <c r="AS81" s="265"/>
      <c r="AT81" s="265"/>
      <c r="AU81" s="265"/>
      <c r="AV81" s="265"/>
      <c r="AW81" s="265"/>
      <c r="AX81" s="265"/>
      <c r="AY81" s="265"/>
      <c r="AZ81" s="265"/>
      <c r="BA81" s="265"/>
      <c r="BB81" s="265"/>
      <c r="BC81" s="265"/>
      <c r="BD81" s="265"/>
      <c r="BE81" s="265"/>
      <c r="BF81" s="265"/>
      <c r="BG81" s="265"/>
      <c r="BH81" s="265"/>
      <c r="BI81" s="265"/>
      <c r="BJ81" s="265"/>
      <c r="BK81" s="265"/>
      <c r="BL81" s="265"/>
      <c r="BM81" s="265"/>
      <c r="BN81" s="265"/>
      <c r="BO81" s="265"/>
      <c r="BP81" s="265"/>
      <c r="BQ81" s="265"/>
      <c r="BR81" s="265"/>
      <c r="BS81" s="265"/>
      <c r="BT81" s="265"/>
      <c r="BU81" s="265"/>
      <c r="BV81" s="265"/>
      <c r="BW81" s="265"/>
      <c r="BX81" s="265"/>
      <c r="BY81" s="265"/>
      <c r="BZ81" s="265"/>
      <c r="CA81" s="265"/>
      <c r="CB81" s="265"/>
      <c r="CC81" s="265"/>
      <c r="CD81" s="265"/>
      <c r="CE81" s="265"/>
      <c r="CF81" s="265"/>
      <c r="CG81" s="265"/>
      <c r="CH81" s="265"/>
      <c r="CI81" s="265"/>
      <c r="CJ81" s="265"/>
      <c r="CK81" s="265"/>
      <c r="CL81" s="265"/>
      <c r="CM81" s="265"/>
      <c r="CN81" s="265"/>
      <c r="CO81" s="265"/>
      <c r="CP81" s="265"/>
      <c r="CQ81" s="265"/>
      <c r="CR81" s="265"/>
      <c r="CS81" s="265"/>
      <c r="CT81" s="265"/>
      <c r="CU81" s="265"/>
      <c r="CV81" s="265"/>
      <c r="CW81" s="265"/>
      <c r="CX81" s="265"/>
      <c r="CY81" s="265"/>
      <c r="CZ81" s="265"/>
      <c r="DA81" s="265"/>
      <c r="DB81" s="265"/>
      <c r="DC81" s="265"/>
      <c r="DD81" s="265"/>
      <c r="DE81" s="265"/>
      <c r="DF81" s="265"/>
      <c r="DG81" s="265"/>
      <c r="DH81" s="265"/>
      <c r="DI81" s="265"/>
      <c r="DJ81" s="265"/>
      <c r="DK81" s="265"/>
      <c r="DL81" s="265"/>
      <c r="DM81" s="265"/>
      <c r="DN81" s="265"/>
      <c r="DO81" s="265"/>
      <c r="DP81" s="265"/>
      <c r="DQ81" s="265"/>
      <c r="DR81" s="265"/>
      <c r="DS81" s="265"/>
      <c r="DT81" s="265"/>
      <c r="DU81" s="265"/>
      <c r="DV81" s="265"/>
      <c r="DW81" s="265"/>
      <c r="DX81" s="265"/>
      <c r="DY81" s="265"/>
      <c r="DZ81" s="265"/>
      <c r="EA81" s="265"/>
      <c r="EB81" s="265"/>
      <c r="EC81" s="265"/>
      <c r="ED81" s="265"/>
      <c r="EE81" s="265"/>
      <c r="EF81" s="265"/>
      <c r="EG81" s="265"/>
      <c r="EH81" s="265"/>
      <c r="EI81" s="265"/>
      <c r="EJ81" s="265"/>
      <c r="EK81" s="265"/>
      <c r="EL81" s="265"/>
      <c r="EM81" s="265"/>
      <c r="EN81" s="265"/>
      <c r="EO81" s="265"/>
      <c r="EP81" s="265"/>
      <c r="EQ81" s="265"/>
      <c r="ER81" s="265"/>
      <c r="ES81" s="265"/>
      <c r="ET81" s="265"/>
      <c r="EU81" s="265"/>
      <c r="EV81" s="265"/>
      <c r="EW81" s="265"/>
      <c r="EX81" s="265"/>
      <c r="EY81" s="265"/>
      <c r="EZ81" s="265"/>
      <c r="FA81" s="265"/>
      <c r="FB81" s="265"/>
      <c r="FC81" s="265"/>
      <c r="FD81" s="265"/>
      <c r="FE81" s="265"/>
      <c r="FF81" s="265"/>
      <c r="FG81" s="265"/>
      <c r="FH81" s="265"/>
      <c r="FI81" s="265"/>
      <c r="FJ81" s="265"/>
      <c r="FK81" s="265"/>
      <c r="FL81" s="265"/>
      <c r="FM81" s="265"/>
      <c r="FN81" s="265"/>
      <c r="FO81" s="265"/>
      <c r="FP81" s="265"/>
      <c r="FQ81" s="265"/>
      <c r="FR81" s="265"/>
      <c r="FS81" s="265"/>
      <c r="FT81" s="265"/>
      <c r="FU81" s="265"/>
      <c r="FV81" s="265"/>
      <c r="FW81" s="265"/>
      <c r="FX81" s="265"/>
      <c r="FY81" s="265"/>
      <c r="FZ81" s="265"/>
      <c r="GA81" s="265"/>
      <c r="GB81" s="265"/>
      <c r="GC81" s="265"/>
      <c r="GD81" s="265"/>
      <c r="GE81" s="265"/>
      <c r="GF81" s="265"/>
      <c r="GG81" s="265"/>
      <c r="GH81" s="265"/>
      <c r="GI81" s="265"/>
      <c r="GJ81" s="265"/>
      <c r="GK81" s="265"/>
      <c r="GL81" s="265"/>
      <c r="GM81" s="265"/>
      <c r="GN81" s="265"/>
      <c r="GO81" s="265"/>
      <c r="GP81" s="265"/>
      <c r="GQ81" s="265"/>
      <c r="GR81" s="265"/>
      <c r="GS81" s="265"/>
      <c r="GT81" s="265"/>
      <c r="GU81" s="265"/>
      <c r="GV81" s="265"/>
      <c r="GW81" s="265"/>
      <c r="GX81" s="265"/>
      <c r="GY81" s="265"/>
      <c r="GZ81" s="265"/>
      <c r="HA81" s="265"/>
      <c r="HB81" s="265"/>
      <c r="HC81" s="265"/>
      <c r="HD81" s="265"/>
      <c r="HE81" s="265"/>
      <c r="HF81" s="265"/>
      <c r="HG81" s="265"/>
      <c r="HH81" s="265"/>
      <c r="HI81" s="265"/>
      <c r="HJ81" s="265"/>
      <c r="HK81" s="265"/>
      <c r="HL81" s="265"/>
      <c r="HM81" s="265"/>
      <c r="HN81" s="265"/>
      <c r="HO81" s="265"/>
      <c r="HP81" s="265"/>
      <c r="HQ81" s="265"/>
      <c r="HR81" s="265"/>
      <c r="HS81" s="265"/>
      <c r="HT81" s="265"/>
      <c r="HU81" s="265"/>
      <c r="HV81" s="265"/>
      <c r="HW81" s="265"/>
      <c r="HX81" s="265"/>
      <c r="HY81" s="265"/>
      <c r="HZ81" s="265"/>
      <c r="IA81" s="265"/>
      <c r="IB81" s="265"/>
      <c r="IC81" s="265"/>
      <c r="ID81" s="265"/>
      <c r="IE81" s="265"/>
      <c r="IF81" s="265"/>
      <c r="IG81" s="265"/>
      <c r="IH81" s="265"/>
      <c r="II81" s="265"/>
      <c r="IJ81" s="265"/>
      <c r="IK81" s="265"/>
      <c r="IL81" s="265"/>
      <c r="IM81" s="265"/>
      <c r="IN81" s="265"/>
      <c r="IO81" s="265"/>
      <c r="IP81" s="265"/>
      <c r="IQ81" s="265"/>
      <c r="IR81" s="265"/>
      <c r="IS81" s="265"/>
      <c r="IT81" s="265"/>
      <c r="IU81" s="265"/>
      <c r="IV81" s="265"/>
    </row>
    <row r="82" spans="1:256" s="265" customFormat="1" ht="18.75" customHeight="1">
      <c r="A82" s="273"/>
      <c r="B82" s="284"/>
      <c r="C82" s="292"/>
      <c r="D82" s="297"/>
      <c r="E82" s="302"/>
      <c r="F82" s="307"/>
      <c r="G82" s="319"/>
      <c r="H82" s="331" t="s">
        <v>928</v>
      </c>
      <c r="I82" s="338" t="s">
        <v>7</v>
      </c>
      <c r="J82" s="346" t="s">
        <v>149</v>
      </c>
      <c r="K82" s="346"/>
      <c r="L82" s="357" t="s">
        <v>7</v>
      </c>
      <c r="M82" s="346" t="s">
        <v>532</v>
      </c>
      <c r="N82" s="346"/>
      <c r="O82" s="357" t="s">
        <v>7</v>
      </c>
      <c r="P82" s="346" t="s">
        <v>293</v>
      </c>
      <c r="Q82" s="365"/>
      <c r="R82" s="365"/>
      <c r="S82" s="365"/>
      <c r="T82" s="365"/>
      <c r="U82" s="367"/>
      <c r="V82" s="367"/>
      <c r="W82" s="367"/>
      <c r="X82" s="376"/>
      <c r="Y82" s="382"/>
      <c r="Z82" s="383"/>
      <c r="AA82" s="383"/>
      <c r="AB82" s="391"/>
      <c r="AC82" s="382"/>
      <c r="AD82" s="383"/>
      <c r="AE82" s="383"/>
      <c r="AF82" s="391"/>
      <c r="AG82" s="265"/>
      <c r="AH82" s="265"/>
      <c r="AI82" s="265"/>
      <c r="AJ82" s="265"/>
      <c r="AK82" s="265"/>
      <c r="AL82" s="265"/>
      <c r="AM82" s="265"/>
      <c r="AN82" s="265"/>
      <c r="AO82" s="265"/>
      <c r="AP82" s="265"/>
      <c r="AQ82" s="265"/>
      <c r="AR82" s="265"/>
      <c r="AS82" s="265"/>
      <c r="AT82" s="265"/>
      <c r="AU82" s="265"/>
      <c r="AV82" s="265"/>
      <c r="AW82" s="265"/>
      <c r="AX82" s="265"/>
      <c r="AY82" s="265"/>
      <c r="AZ82" s="265"/>
      <c r="BA82" s="265"/>
      <c r="BB82" s="265"/>
      <c r="BC82" s="265"/>
      <c r="BD82" s="265"/>
      <c r="BE82" s="265"/>
      <c r="BF82" s="265"/>
      <c r="BG82" s="265"/>
      <c r="BH82" s="265"/>
      <c r="BI82" s="265"/>
      <c r="BJ82" s="265"/>
      <c r="BK82" s="265"/>
      <c r="BL82" s="265"/>
      <c r="BM82" s="265"/>
      <c r="BN82" s="265"/>
      <c r="BO82" s="265"/>
      <c r="BP82" s="265"/>
      <c r="BQ82" s="265"/>
      <c r="BR82" s="265"/>
      <c r="BS82" s="265"/>
      <c r="BT82" s="265"/>
      <c r="BU82" s="265"/>
      <c r="BV82" s="265"/>
      <c r="BW82" s="265"/>
      <c r="BX82" s="265"/>
      <c r="BY82" s="265"/>
      <c r="BZ82" s="265"/>
      <c r="CA82" s="265"/>
      <c r="CB82" s="265"/>
      <c r="CC82" s="265"/>
      <c r="CD82" s="265"/>
      <c r="CE82" s="265"/>
      <c r="CF82" s="265"/>
      <c r="CG82" s="265"/>
      <c r="CH82" s="265"/>
      <c r="CI82" s="265"/>
      <c r="CJ82" s="265"/>
      <c r="CK82" s="265"/>
      <c r="CL82" s="265"/>
      <c r="CM82" s="265"/>
      <c r="CN82" s="265"/>
      <c r="CO82" s="265"/>
      <c r="CP82" s="265"/>
      <c r="CQ82" s="265"/>
      <c r="CR82" s="265"/>
      <c r="CS82" s="265"/>
      <c r="CT82" s="265"/>
      <c r="CU82" s="265"/>
      <c r="CV82" s="265"/>
      <c r="CW82" s="265"/>
      <c r="CX82" s="265"/>
      <c r="CY82" s="265"/>
      <c r="CZ82" s="265"/>
      <c r="DA82" s="265"/>
      <c r="DB82" s="265"/>
      <c r="DC82" s="265"/>
      <c r="DD82" s="265"/>
      <c r="DE82" s="265"/>
      <c r="DF82" s="265"/>
      <c r="DG82" s="265"/>
      <c r="DH82" s="265"/>
      <c r="DI82" s="265"/>
      <c r="DJ82" s="265"/>
      <c r="DK82" s="265"/>
      <c r="DL82" s="265"/>
      <c r="DM82" s="265"/>
      <c r="DN82" s="265"/>
      <c r="DO82" s="265"/>
      <c r="DP82" s="265"/>
      <c r="DQ82" s="265"/>
      <c r="DR82" s="265"/>
      <c r="DS82" s="265"/>
      <c r="DT82" s="265"/>
      <c r="DU82" s="265"/>
      <c r="DV82" s="265"/>
      <c r="DW82" s="265"/>
      <c r="DX82" s="265"/>
      <c r="DY82" s="265"/>
      <c r="DZ82" s="265"/>
      <c r="EA82" s="265"/>
      <c r="EB82" s="265"/>
      <c r="EC82" s="265"/>
      <c r="ED82" s="265"/>
      <c r="EE82" s="265"/>
      <c r="EF82" s="265"/>
      <c r="EG82" s="265"/>
      <c r="EH82" s="265"/>
      <c r="EI82" s="265"/>
      <c r="EJ82" s="265"/>
      <c r="EK82" s="265"/>
      <c r="EL82" s="265"/>
      <c r="EM82" s="265"/>
      <c r="EN82" s="265"/>
      <c r="EO82" s="265"/>
      <c r="EP82" s="265"/>
      <c r="EQ82" s="265"/>
      <c r="ER82" s="265"/>
      <c r="ES82" s="265"/>
      <c r="ET82" s="265"/>
      <c r="EU82" s="265"/>
      <c r="EV82" s="265"/>
      <c r="EW82" s="265"/>
      <c r="EX82" s="265"/>
      <c r="EY82" s="265"/>
      <c r="EZ82" s="265"/>
      <c r="FA82" s="265"/>
      <c r="FB82" s="265"/>
      <c r="FC82" s="265"/>
      <c r="FD82" s="265"/>
      <c r="FE82" s="265"/>
      <c r="FF82" s="265"/>
      <c r="FG82" s="265"/>
      <c r="FH82" s="265"/>
      <c r="FI82" s="265"/>
      <c r="FJ82" s="265"/>
      <c r="FK82" s="265"/>
      <c r="FL82" s="265"/>
      <c r="FM82" s="265"/>
      <c r="FN82" s="265"/>
      <c r="FO82" s="265"/>
      <c r="FP82" s="265"/>
      <c r="FQ82" s="265"/>
      <c r="FR82" s="265"/>
      <c r="FS82" s="265"/>
      <c r="FT82" s="265"/>
      <c r="FU82" s="265"/>
      <c r="FV82" s="265"/>
      <c r="FW82" s="265"/>
      <c r="FX82" s="265"/>
      <c r="FY82" s="265"/>
      <c r="FZ82" s="265"/>
      <c r="GA82" s="265"/>
      <c r="GB82" s="265"/>
      <c r="GC82" s="265"/>
      <c r="GD82" s="265"/>
      <c r="GE82" s="265"/>
      <c r="GF82" s="265"/>
      <c r="GG82" s="265"/>
      <c r="GH82" s="265"/>
      <c r="GI82" s="265"/>
      <c r="GJ82" s="265"/>
      <c r="GK82" s="265"/>
      <c r="GL82" s="265"/>
      <c r="GM82" s="265"/>
      <c r="GN82" s="265"/>
      <c r="GO82" s="265"/>
      <c r="GP82" s="265"/>
      <c r="GQ82" s="265"/>
      <c r="GR82" s="265"/>
      <c r="GS82" s="265"/>
      <c r="GT82" s="265"/>
      <c r="GU82" s="265"/>
      <c r="GV82" s="265"/>
      <c r="GW82" s="265"/>
      <c r="GX82" s="265"/>
      <c r="GY82" s="265"/>
      <c r="GZ82" s="265"/>
      <c r="HA82" s="265"/>
      <c r="HB82" s="265"/>
      <c r="HC82" s="265"/>
      <c r="HD82" s="265"/>
      <c r="HE82" s="265"/>
      <c r="HF82" s="265"/>
      <c r="HG82" s="265"/>
      <c r="HH82" s="265"/>
      <c r="HI82" s="265"/>
      <c r="HJ82" s="265"/>
      <c r="HK82" s="265"/>
      <c r="HL82" s="265"/>
      <c r="HM82" s="265"/>
      <c r="HN82" s="265"/>
      <c r="HO82" s="265"/>
      <c r="HP82" s="265"/>
      <c r="HQ82" s="265"/>
      <c r="HR82" s="265"/>
      <c r="HS82" s="265"/>
      <c r="HT82" s="265"/>
      <c r="HU82" s="265"/>
      <c r="HV82" s="265"/>
      <c r="HW82" s="265"/>
      <c r="HX82" s="265"/>
      <c r="HY82" s="265"/>
      <c r="HZ82" s="265"/>
      <c r="IA82" s="265"/>
      <c r="IB82" s="265"/>
      <c r="IC82" s="265"/>
      <c r="ID82" s="265"/>
      <c r="IE82" s="265"/>
      <c r="IF82" s="265"/>
      <c r="IG82" s="265"/>
      <c r="IH82" s="265"/>
      <c r="II82" s="265"/>
      <c r="IJ82" s="265"/>
      <c r="IK82" s="265"/>
      <c r="IL82" s="265"/>
      <c r="IM82" s="265"/>
      <c r="IN82" s="265"/>
      <c r="IO82" s="265"/>
      <c r="IP82" s="265"/>
      <c r="IQ82" s="265"/>
      <c r="IR82" s="265"/>
      <c r="IS82" s="265"/>
      <c r="IT82" s="265"/>
      <c r="IU82" s="265"/>
      <c r="IV82" s="265"/>
    </row>
    <row r="83" spans="1:256" s="265" customFormat="1" ht="18.75" customHeight="1">
      <c r="A83" s="273"/>
      <c r="B83" s="284"/>
      <c r="C83" s="292"/>
      <c r="D83" s="297"/>
      <c r="E83" s="302"/>
      <c r="F83" s="307"/>
      <c r="G83" s="319"/>
      <c r="H83" s="324" t="s">
        <v>513</v>
      </c>
      <c r="I83" s="338" t="s">
        <v>7</v>
      </c>
      <c r="J83" s="346" t="s">
        <v>149</v>
      </c>
      <c r="K83" s="346"/>
      <c r="L83" s="357" t="s">
        <v>7</v>
      </c>
      <c r="M83" s="346" t="s">
        <v>183</v>
      </c>
      <c r="N83" s="346"/>
      <c r="O83" s="357" t="s">
        <v>7</v>
      </c>
      <c r="P83" s="346" t="s">
        <v>540</v>
      </c>
      <c r="Q83" s="363"/>
      <c r="R83" s="357" t="s">
        <v>7</v>
      </c>
      <c r="S83" s="346" t="s">
        <v>545</v>
      </c>
      <c r="T83" s="363"/>
      <c r="U83" s="363"/>
      <c r="V83" s="363"/>
      <c r="W83" s="363"/>
      <c r="X83" s="375"/>
      <c r="Y83" s="382"/>
      <c r="Z83" s="383"/>
      <c r="AA83" s="383"/>
      <c r="AB83" s="391"/>
      <c r="AC83" s="382"/>
      <c r="AD83" s="383"/>
      <c r="AE83" s="383"/>
      <c r="AF83" s="391"/>
      <c r="AG83" s="265"/>
      <c r="AH83" s="265"/>
      <c r="AI83" s="265"/>
      <c r="AJ83" s="265"/>
      <c r="AK83" s="265"/>
      <c r="AL83" s="265"/>
      <c r="AM83" s="265"/>
      <c r="AN83" s="265"/>
      <c r="AO83" s="265"/>
      <c r="AP83" s="265"/>
      <c r="AQ83" s="265"/>
      <c r="AR83" s="265"/>
      <c r="AS83" s="265"/>
      <c r="AT83" s="265"/>
      <c r="AU83" s="265"/>
      <c r="AV83" s="265"/>
      <c r="AW83" s="265"/>
      <c r="AX83" s="265"/>
      <c r="AY83" s="265"/>
      <c r="AZ83" s="265"/>
      <c r="BA83" s="265"/>
      <c r="BB83" s="265"/>
      <c r="BC83" s="265"/>
      <c r="BD83" s="265"/>
      <c r="BE83" s="265"/>
      <c r="BF83" s="265"/>
      <c r="BG83" s="265"/>
      <c r="BH83" s="265"/>
      <c r="BI83" s="265"/>
      <c r="BJ83" s="265"/>
      <c r="BK83" s="265"/>
      <c r="BL83" s="265"/>
      <c r="BM83" s="265"/>
      <c r="BN83" s="265"/>
      <c r="BO83" s="265"/>
      <c r="BP83" s="265"/>
      <c r="BQ83" s="265"/>
      <c r="BR83" s="265"/>
      <c r="BS83" s="265"/>
      <c r="BT83" s="265"/>
      <c r="BU83" s="265"/>
      <c r="BV83" s="265"/>
      <c r="BW83" s="265"/>
      <c r="BX83" s="265"/>
      <c r="BY83" s="265"/>
      <c r="BZ83" s="265"/>
      <c r="CA83" s="265"/>
      <c r="CB83" s="265"/>
      <c r="CC83" s="265"/>
      <c r="CD83" s="265"/>
      <c r="CE83" s="265"/>
      <c r="CF83" s="265"/>
      <c r="CG83" s="265"/>
      <c r="CH83" s="265"/>
      <c r="CI83" s="265"/>
      <c r="CJ83" s="265"/>
      <c r="CK83" s="265"/>
      <c r="CL83" s="265"/>
      <c r="CM83" s="265"/>
      <c r="CN83" s="265"/>
      <c r="CO83" s="265"/>
      <c r="CP83" s="265"/>
      <c r="CQ83" s="265"/>
      <c r="CR83" s="265"/>
      <c r="CS83" s="265"/>
      <c r="CT83" s="265"/>
      <c r="CU83" s="265"/>
      <c r="CV83" s="265"/>
      <c r="CW83" s="265"/>
      <c r="CX83" s="265"/>
      <c r="CY83" s="265"/>
      <c r="CZ83" s="265"/>
      <c r="DA83" s="265"/>
      <c r="DB83" s="265"/>
      <c r="DC83" s="265"/>
      <c r="DD83" s="265"/>
      <c r="DE83" s="265"/>
      <c r="DF83" s="265"/>
      <c r="DG83" s="265"/>
      <c r="DH83" s="265"/>
      <c r="DI83" s="265"/>
      <c r="DJ83" s="265"/>
      <c r="DK83" s="265"/>
      <c r="DL83" s="265"/>
      <c r="DM83" s="265"/>
      <c r="DN83" s="265"/>
      <c r="DO83" s="265"/>
      <c r="DP83" s="265"/>
      <c r="DQ83" s="265"/>
      <c r="DR83" s="265"/>
      <c r="DS83" s="265"/>
      <c r="DT83" s="265"/>
      <c r="DU83" s="265"/>
      <c r="DV83" s="265"/>
      <c r="DW83" s="265"/>
      <c r="DX83" s="265"/>
      <c r="DY83" s="265"/>
      <c r="DZ83" s="265"/>
      <c r="EA83" s="265"/>
      <c r="EB83" s="265"/>
      <c r="EC83" s="265"/>
      <c r="ED83" s="265"/>
      <c r="EE83" s="265"/>
      <c r="EF83" s="265"/>
      <c r="EG83" s="265"/>
      <c r="EH83" s="265"/>
      <c r="EI83" s="265"/>
      <c r="EJ83" s="265"/>
      <c r="EK83" s="265"/>
      <c r="EL83" s="265"/>
      <c r="EM83" s="265"/>
      <c r="EN83" s="265"/>
      <c r="EO83" s="265"/>
      <c r="EP83" s="265"/>
      <c r="EQ83" s="265"/>
      <c r="ER83" s="265"/>
      <c r="ES83" s="265"/>
      <c r="ET83" s="265"/>
      <c r="EU83" s="265"/>
      <c r="EV83" s="265"/>
      <c r="EW83" s="265"/>
      <c r="EX83" s="265"/>
      <c r="EY83" s="265"/>
      <c r="EZ83" s="265"/>
      <c r="FA83" s="265"/>
      <c r="FB83" s="265"/>
      <c r="FC83" s="265"/>
      <c r="FD83" s="265"/>
      <c r="FE83" s="265"/>
      <c r="FF83" s="265"/>
      <c r="FG83" s="265"/>
      <c r="FH83" s="265"/>
      <c r="FI83" s="265"/>
      <c r="FJ83" s="265"/>
      <c r="FK83" s="265"/>
      <c r="FL83" s="265"/>
      <c r="FM83" s="265"/>
      <c r="FN83" s="265"/>
      <c r="FO83" s="265"/>
      <c r="FP83" s="265"/>
      <c r="FQ83" s="265"/>
      <c r="FR83" s="265"/>
      <c r="FS83" s="265"/>
      <c r="FT83" s="265"/>
      <c r="FU83" s="265"/>
      <c r="FV83" s="265"/>
      <c r="FW83" s="265"/>
      <c r="FX83" s="265"/>
      <c r="FY83" s="265"/>
      <c r="FZ83" s="265"/>
      <c r="GA83" s="265"/>
      <c r="GB83" s="265"/>
      <c r="GC83" s="265"/>
      <c r="GD83" s="265"/>
      <c r="GE83" s="265"/>
      <c r="GF83" s="265"/>
      <c r="GG83" s="265"/>
      <c r="GH83" s="265"/>
      <c r="GI83" s="265"/>
      <c r="GJ83" s="265"/>
      <c r="GK83" s="265"/>
      <c r="GL83" s="265"/>
      <c r="GM83" s="265"/>
      <c r="GN83" s="265"/>
      <c r="GO83" s="265"/>
      <c r="GP83" s="265"/>
      <c r="GQ83" s="265"/>
      <c r="GR83" s="265"/>
      <c r="GS83" s="265"/>
      <c r="GT83" s="265"/>
      <c r="GU83" s="265"/>
      <c r="GV83" s="265"/>
      <c r="GW83" s="265"/>
      <c r="GX83" s="265"/>
      <c r="GY83" s="265"/>
      <c r="GZ83" s="265"/>
      <c r="HA83" s="265"/>
      <c r="HB83" s="265"/>
      <c r="HC83" s="265"/>
      <c r="HD83" s="265"/>
      <c r="HE83" s="265"/>
      <c r="HF83" s="265"/>
      <c r="HG83" s="265"/>
      <c r="HH83" s="265"/>
      <c r="HI83" s="265"/>
      <c r="HJ83" s="265"/>
      <c r="HK83" s="265"/>
      <c r="HL83" s="265"/>
      <c r="HM83" s="265"/>
      <c r="HN83" s="265"/>
      <c r="HO83" s="265"/>
      <c r="HP83" s="265"/>
      <c r="HQ83" s="265"/>
      <c r="HR83" s="265"/>
      <c r="HS83" s="265"/>
      <c r="HT83" s="265"/>
      <c r="HU83" s="265"/>
      <c r="HV83" s="265"/>
      <c r="HW83" s="265"/>
      <c r="HX83" s="265"/>
      <c r="HY83" s="265"/>
      <c r="HZ83" s="265"/>
      <c r="IA83" s="265"/>
      <c r="IB83" s="265"/>
      <c r="IC83" s="265"/>
      <c r="ID83" s="265"/>
      <c r="IE83" s="265"/>
      <c r="IF83" s="265"/>
      <c r="IG83" s="265"/>
      <c r="IH83" s="265"/>
      <c r="II83" s="265"/>
      <c r="IJ83" s="265"/>
      <c r="IK83" s="265"/>
      <c r="IL83" s="265"/>
      <c r="IM83" s="265"/>
      <c r="IN83" s="265"/>
      <c r="IO83" s="265"/>
      <c r="IP83" s="265"/>
      <c r="IQ83" s="265"/>
      <c r="IR83" s="265"/>
      <c r="IS83" s="265"/>
      <c r="IT83" s="265"/>
      <c r="IU83" s="265"/>
      <c r="IV83" s="265"/>
    </row>
    <row r="84" spans="1:256" s="265" customFormat="1" ht="18.75" customHeight="1">
      <c r="A84" s="273"/>
      <c r="B84" s="284"/>
      <c r="C84" s="292"/>
      <c r="D84" s="297"/>
      <c r="E84" s="302"/>
      <c r="F84" s="296"/>
      <c r="G84" s="316"/>
      <c r="H84" s="330" t="s">
        <v>918</v>
      </c>
      <c r="I84" s="338" t="s">
        <v>7</v>
      </c>
      <c r="J84" s="346" t="s">
        <v>149</v>
      </c>
      <c r="K84" s="346"/>
      <c r="L84" s="357" t="s">
        <v>7</v>
      </c>
      <c r="M84" s="346" t="s">
        <v>183</v>
      </c>
      <c r="N84" s="346"/>
      <c r="O84" s="357" t="s">
        <v>7</v>
      </c>
      <c r="P84" s="346" t="s">
        <v>540</v>
      </c>
      <c r="Q84" s="346"/>
      <c r="R84" s="357" t="s">
        <v>7</v>
      </c>
      <c r="S84" s="346" t="s">
        <v>412</v>
      </c>
      <c r="T84" s="346"/>
      <c r="U84" s="365"/>
      <c r="V84" s="365"/>
      <c r="W84" s="365"/>
      <c r="X84" s="372"/>
      <c r="Y84" s="383"/>
      <c r="Z84" s="383"/>
      <c r="AA84" s="383"/>
      <c r="AB84" s="391"/>
      <c r="AC84" s="382"/>
      <c r="AD84" s="383"/>
      <c r="AE84" s="383"/>
      <c r="AF84" s="391"/>
      <c r="AG84" s="265"/>
      <c r="AH84" s="265"/>
      <c r="AI84" s="265"/>
      <c r="AJ84" s="265"/>
      <c r="AK84" s="265"/>
      <c r="AL84" s="265"/>
      <c r="AM84" s="265"/>
      <c r="AN84" s="265"/>
      <c r="AO84" s="265"/>
      <c r="AP84" s="265"/>
      <c r="AQ84" s="265"/>
      <c r="AR84" s="265"/>
      <c r="AS84" s="265"/>
      <c r="AT84" s="265"/>
      <c r="AU84" s="265"/>
      <c r="AV84" s="265"/>
      <c r="AW84" s="265"/>
      <c r="AX84" s="265"/>
      <c r="AY84" s="265"/>
      <c r="AZ84" s="265"/>
      <c r="BA84" s="265"/>
      <c r="BB84" s="265"/>
      <c r="BC84" s="265"/>
      <c r="BD84" s="265"/>
      <c r="BE84" s="265"/>
      <c r="BF84" s="265"/>
      <c r="BG84" s="265"/>
      <c r="BH84" s="265"/>
      <c r="BI84" s="265"/>
      <c r="BJ84" s="265"/>
      <c r="BK84" s="265"/>
      <c r="BL84" s="265"/>
      <c r="BM84" s="265"/>
      <c r="BN84" s="265"/>
      <c r="BO84" s="265"/>
      <c r="BP84" s="265"/>
      <c r="BQ84" s="265"/>
      <c r="BR84" s="265"/>
      <c r="BS84" s="265"/>
      <c r="BT84" s="265"/>
      <c r="BU84" s="265"/>
      <c r="BV84" s="265"/>
      <c r="BW84" s="265"/>
      <c r="BX84" s="265"/>
      <c r="BY84" s="265"/>
      <c r="BZ84" s="265"/>
      <c r="CA84" s="265"/>
      <c r="CB84" s="265"/>
      <c r="CC84" s="265"/>
      <c r="CD84" s="265"/>
      <c r="CE84" s="265"/>
      <c r="CF84" s="265"/>
      <c r="CG84" s="265"/>
      <c r="CH84" s="265"/>
      <c r="CI84" s="265"/>
      <c r="CJ84" s="265"/>
      <c r="CK84" s="265"/>
      <c r="CL84" s="265"/>
      <c r="CM84" s="265"/>
      <c r="CN84" s="265"/>
      <c r="CO84" s="265"/>
      <c r="CP84" s="265"/>
      <c r="CQ84" s="265"/>
      <c r="CR84" s="265"/>
      <c r="CS84" s="265"/>
      <c r="CT84" s="265"/>
      <c r="CU84" s="265"/>
      <c r="CV84" s="265"/>
      <c r="CW84" s="265"/>
      <c r="CX84" s="265"/>
      <c r="CY84" s="265"/>
      <c r="CZ84" s="265"/>
      <c r="DA84" s="265"/>
      <c r="DB84" s="265"/>
      <c r="DC84" s="265"/>
      <c r="DD84" s="265"/>
      <c r="DE84" s="265"/>
      <c r="DF84" s="265"/>
      <c r="DG84" s="265"/>
      <c r="DH84" s="265"/>
      <c r="DI84" s="265"/>
      <c r="DJ84" s="265"/>
      <c r="DK84" s="265"/>
      <c r="DL84" s="265"/>
      <c r="DM84" s="265"/>
      <c r="DN84" s="265"/>
      <c r="DO84" s="265"/>
      <c r="DP84" s="265"/>
      <c r="DQ84" s="265"/>
      <c r="DR84" s="265"/>
      <c r="DS84" s="265"/>
      <c r="DT84" s="265"/>
      <c r="DU84" s="265"/>
      <c r="DV84" s="265"/>
      <c r="DW84" s="265"/>
      <c r="DX84" s="265"/>
      <c r="DY84" s="265"/>
      <c r="DZ84" s="265"/>
      <c r="EA84" s="265"/>
      <c r="EB84" s="265"/>
      <c r="EC84" s="265"/>
      <c r="ED84" s="265"/>
      <c r="EE84" s="265"/>
      <c r="EF84" s="265"/>
      <c r="EG84" s="265"/>
      <c r="EH84" s="265"/>
      <c r="EI84" s="265"/>
      <c r="EJ84" s="265"/>
      <c r="EK84" s="265"/>
      <c r="EL84" s="265"/>
      <c r="EM84" s="265"/>
      <c r="EN84" s="265"/>
      <c r="EO84" s="265"/>
      <c r="EP84" s="265"/>
      <c r="EQ84" s="265"/>
      <c r="ER84" s="265"/>
      <c r="ES84" s="265"/>
      <c r="ET84" s="265"/>
      <c r="EU84" s="265"/>
      <c r="EV84" s="265"/>
      <c r="EW84" s="265"/>
      <c r="EX84" s="265"/>
      <c r="EY84" s="265"/>
      <c r="EZ84" s="265"/>
      <c r="FA84" s="265"/>
      <c r="FB84" s="265"/>
      <c r="FC84" s="265"/>
      <c r="FD84" s="265"/>
      <c r="FE84" s="265"/>
      <c r="FF84" s="265"/>
      <c r="FG84" s="265"/>
      <c r="FH84" s="265"/>
      <c r="FI84" s="265"/>
      <c r="FJ84" s="265"/>
      <c r="FK84" s="265"/>
      <c r="FL84" s="265"/>
      <c r="FM84" s="265"/>
      <c r="FN84" s="265"/>
      <c r="FO84" s="265"/>
      <c r="FP84" s="265"/>
      <c r="FQ84" s="265"/>
      <c r="FR84" s="265"/>
      <c r="FS84" s="265"/>
      <c r="FT84" s="265"/>
      <c r="FU84" s="265"/>
      <c r="FV84" s="265"/>
      <c r="FW84" s="265"/>
      <c r="FX84" s="265"/>
      <c r="FY84" s="265"/>
      <c r="FZ84" s="265"/>
      <c r="GA84" s="265"/>
      <c r="GB84" s="265"/>
      <c r="GC84" s="265"/>
      <c r="GD84" s="265"/>
      <c r="GE84" s="265"/>
      <c r="GF84" s="265"/>
      <c r="GG84" s="265"/>
      <c r="GH84" s="265"/>
      <c r="GI84" s="265"/>
      <c r="GJ84" s="265"/>
      <c r="GK84" s="265"/>
      <c r="GL84" s="265"/>
      <c r="GM84" s="265"/>
      <c r="GN84" s="265"/>
      <c r="GO84" s="265"/>
      <c r="GP84" s="265"/>
      <c r="GQ84" s="265"/>
      <c r="GR84" s="265"/>
      <c r="GS84" s="265"/>
      <c r="GT84" s="265"/>
      <c r="GU84" s="265"/>
      <c r="GV84" s="265"/>
      <c r="GW84" s="265"/>
      <c r="GX84" s="265"/>
      <c r="GY84" s="265"/>
      <c r="GZ84" s="265"/>
      <c r="HA84" s="265"/>
      <c r="HB84" s="265"/>
      <c r="HC84" s="265"/>
      <c r="HD84" s="265"/>
      <c r="HE84" s="265"/>
      <c r="HF84" s="265"/>
      <c r="HG84" s="265"/>
      <c r="HH84" s="265"/>
      <c r="HI84" s="265"/>
      <c r="HJ84" s="265"/>
      <c r="HK84" s="265"/>
      <c r="HL84" s="265"/>
      <c r="HM84" s="265"/>
      <c r="HN84" s="265"/>
      <c r="HO84" s="265"/>
      <c r="HP84" s="265"/>
      <c r="HQ84" s="265"/>
      <c r="HR84" s="265"/>
      <c r="HS84" s="265"/>
      <c r="HT84" s="265"/>
      <c r="HU84" s="265"/>
      <c r="HV84" s="265"/>
      <c r="HW84" s="265"/>
      <c r="HX84" s="265"/>
      <c r="HY84" s="265"/>
      <c r="HZ84" s="265"/>
      <c r="IA84" s="265"/>
      <c r="IB84" s="265"/>
      <c r="IC84" s="265"/>
      <c r="ID84" s="265"/>
      <c r="IE84" s="265"/>
      <c r="IF84" s="265"/>
      <c r="IG84" s="265"/>
      <c r="IH84" s="265"/>
      <c r="II84" s="265"/>
      <c r="IJ84" s="265"/>
      <c r="IK84" s="265"/>
      <c r="IL84" s="265"/>
      <c r="IM84" s="265"/>
      <c r="IN84" s="265"/>
      <c r="IO84" s="265"/>
      <c r="IP84" s="265"/>
      <c r="IQ84" s="265"/>
      <c r="IR84" s="265"/>
      <c r="IS84" s="265"/>
      <c r="IT84" s="265"/>
      <c r="IU84" s="265"/>
      <c r="IV84" s="265"/>
    </row>
    <row r="85" spans="1:256" s="265" customFormat="1" ht="18.75" customHeight="1">
      <c r="A85" s="273"/>
      <c r="B85" s="284"/>
      <c r="C85" s="292"/>
      <c r="D85" s="297"/>
      <c r="E85" s="302"/>
      <c r="F85" s="296"/>
      <c r="G85" s="316"/>
      <c r="H85" s="332" t="s">
        <v>887</v>
      </c>
      <c r="I85" s="341" t="s">
        <v>7</v>
      </c>
      <c r="J85" s="349" t="s">
        <v>149</v>
      </c>
      <c r="K85" s="349"/>
      <c r="L85" s="358" t="s">
        <v>7</v>
      </c>
      <c r="M85" s="349" t="s">
        <v>532</v>
      </c>
      <c r="N85" s="349"/>
      <c r="O85" s="358" t="s">
        <v>7</v>
      </c>
      <c r="P85" s="349" t="s">
        <v>293</v>
      </c>
      <c r="Q85" s="349"/>
      <c r="R85" s="358"/>
      <c r="S85" s="349"/>
      <c r="T85" s="349"/>
      <c r="U85" s="367"/>
      <c r="V85" s="367"/>
      <c r="W85" s="367"/>
      <c r="X85" s="376"/>
      <c r="Y85" s="383"/>
      <c r="Z85" s="383"/>
      <c r="AA85" s="383"/>
      <c r="AB85" s="391"/>
      <c r="AC85" s="382"/>
      <c r="AD85" s="383"/>
      <c r="AE85" s="383"/>
      <c r="AF85" s="391"/>
      <c r="AG85" s="265"/>
      <c r="AH85" s="265"/>
      <c r="AI85" s="265"/>
      <c r="AJ85" s="265"/>
      <c r="AK85" s="265"/>
      <c r="AL85" s="265"/>
      <c r="AM85" s="265"/>
      <c r="AN85" s="265"/>
      <c r="AO85" s="265"/>
      <c r="AP85" s="265"/>
      <c r="AQ85" s="265"/>
      <c r="AR85" s="265"/>
      <c r="AS85" s="265"/>
      <c r="AT85" s="265"/>
      <c r="AU85" s="265"/>
      <c r="AV85" s="265"/>
      <c r="AW85" s="265"/>
      <c r="AX85" s="265"/>
      <c r="AY85" s="265"/>
      <c r="AZ85" s="265"/>
      <c r="BA85" s="265"/>
      <c r="BB85" s="265"/>
      <c r="BC85" s="265"/>
      <c r="BD85" s="265"/>
      <c r="BE85" s="265"/>
      <c r="BF85" s="265"/>
      <c r="BG85" s="265"/>
      <c r="BH85" s="265"/>
      <c r="BI85" s="265"/>
      <c r="BJ85" s="265"/>
      <c r="BK85" s="265"/>
      <c r="BL85" s="265"/>
      <c r="BM85" s="265"/>
      <c r="BN85" s="265"/>
      <c r="BO85" s="265"/>
      <c r="BP85" s="265"/>
      <c r="BQ85" s="265"/>
      <c r="BR85" s="265"/>
      <c r="BS85" s="265"/>
      <c r="BT85" s="265"/>
      <c r="BU85" s="265"/>
      <c r="BV85" s="265"/>
      <c r="BW85" s="265"/>
      <c r="BX85" s="265"/>
      <c r="BY85" s="265"/>
      <c r="BZ85" s="265"/>
      <c r="CA85" s="265"/>
      <c r="CB85" s="265"/>
      <c r="CC85" s="265"/>
      <c r="CD85" s="265"/>
      <c r="CE85" s="265"/>
      <c r="CF85" s="265"/>
      <c r="CG85" s="265"/>
      <c r="CH85" s="265"/>
      <c r="CI85" s="265"/>
      <c r="CJ85" s="265"/>
      <c r="CK85" s="265"/>
      <c r="CL85" s="265"/>
      <c r="CM85" s="265"/>
      <c r="CN85" s="265"/>
      <c r="CO85" s="265"/>
      <c r="CP85" s="265"/>
      <c r="CQ85" s="265"/>
      <c r="CR85" s="265"/>
      <c r="CS85" s="265"/>
      <c r="CT85" s="265"/>
      <c r="CU85" s="265"/>
      <c r="CV85" s="265"/>
      <c r="CW85" s="265"/>
      <c r="CX85" s="265"/>
      <c r="CY85" s="265"/>
      <c r="CZ85" s="265"/>
      <c r="DA85" s="265"/>
      <c r="DB85" s="265"/>
      <c r="DC85" s="265"/>
      <c r="DD85" s="265"/>
      <c r="DE85" s="265"/>
      <c r="DF85" s="265"/>
      <c r="DG85" s="265"/>
      <c r="DH85" s="265"/>
      <c r="DI85" s="265"/>
      <c r="DJ85" s="265"/>
      <c r="DK85" s="265"/>
      <c r="DL85" s="265"/>
      <c r="DM85" s="265"/>
      <c r="DN85" s="265"/>
      <c r="DO85" s="265"/>
      <c r="DP85" s="265"/>
      <c r="DQ85" s="265"/>
      <c r="DR85" s="265"/>
      <c r="DS85" s="265"/>
      <c r="DT85" s="265"/>
      <c r="DU85" s="265"/>
      <c r="DV85" s="265"/>
      <c r="DW85" s="265"/>
      <c r="DX85" s="265"/>
      <c r="DY85" s="265"/>
      <c r="DZ85" s="265"/>
      <c r="EA85" s="265"/>
      <c r="EB85" s="265"/>
      <c r="EC85" s="265"/>
      <c r="ED85" s="265"/>
      <c r="EE85" s="265"/>
      <c r="EF85" s="265"/>
      <c r="EG85" s="265"/>
      <c r="EH85" s="265"/>
      <c r="EI85" s="265"/>
      <c r="EJ85" s="265"/>
      <c r="EK85" s="265"/>
      <c r="EL85" s="265"/>
      <c r="EM85" s="265"/>
      <c r="EN85" s="265"/>
      <c r="EO85" s="265"/>
      <c r="EP85" s="265"/>
      <c r="EQ85" s="265"/>
      <c r="ER85" s="265"/>
      <c r="ES85" s="265"/>
      <c r="ET85" s="265"/>
      <c r="EU85" s="265"/>
      <c r="EV85" s="265"/>
      <c r="EW85" s="265"/>
      <c r="EX85" s="265"/>
      <c r="EY85" s="265"/>
      <c r="EZ85" s="265"/>
      <c r="FA85" s="265"/>
      <c r="FB85" s="265"/>
      <c r="FC85" s="265"/>
      <c r="FD85" s="265"/>
      <c r="FE85" s="265"/>
      <c r="FF85" s="265"/>
      <c r="FG85" s="265"/>
      <c r="FH85" s="265"/>
      <c r="FI85" s="265"/>
      <c r="FJ85" s="265"/>
      <c r="FK85" s="265"/>
      <c r="FL85" s="265"/>
      <c r="FM85" s="265"/>
      <c r="FN85" s="265"/>
      <c r="FO85" s="265"/>
      <c r="FP85" s="265"/>
      <c r="FQ85" s="265"/>
      <c r="FR85" s="265"/>
      <c r="FS85" s="265"/>
      <c r="FT85" s="265"/>
      <c r="FU85" s="265"/>
      <c r="FV85" s="265"/>
      <c r="FW85" s="265"/>
      <c r="FX85" s="265"/>
      <c r="FY85" s="265"/>
      <c r="FZ85" s="265"/>
      <c r="GA85" s="265"/>
      <c r="GB85" s="265"/>
      <c r="GC85" s="265"/>
      <c r="GD85" s="265"/>
      <c r="GE85" s="265"/>
      <c r="GF85" s="265"/>
      <c r="GG85" s="265"/>
      <c r="GH85" s="265"/>
      <c r="GI85" s="265"/>
      <c r="GJ85" s="265"/>
      <c r="GK85" s="265"/>
      <c r="GL85" s="265"/>
      <c r="GM85" s="265"/>
      <c r="GN85" s="265"/>
      <c r="GO85" s="265"/>
      <c r="GP85" s="265"/>
      <c r="GQ85" s="265"/>
      <c r="GR85" s="265"/>
      <c r="GS85" s="265"/>
      <c r="GT85" s="265"/>
      <c r="GU85" s="265"/>
      <c r="GV85" s="265"/>
      <c r="GW85" s="265"/>
      <c r="GX85" s="265"/>
      <c r="GY85" s="265"/>
      <c r="GZ85" s="265"/>
      <c r="HA85" s="265"/>
      <c r="HB85" s="265"/>
      <c r="HC85" s="265"/>
      <c r="HD85" s="265"/>
      <c r="HE85" s="265"/>
      <c r="HF85" s="265"/>
      <c r="HG85" s="265"/>
      <c r="HH85" s="265"/>
      <c r="HI85" s="265"/>
      <c r="HJ85" s="265"/>
      <c r="HK85" s="265"/>
      <c r="HL85" s="265"/>
      <c r="HM85" s="265"/>
      <c r="HN85" s="265"/>
      <c r="HO85" s="265"/>
      <c r="HP85" s="265"/>
      <c r="HQ85" s="265"/>
      <c r="HR85" s="265"/>
      <c r="HS85" s="265"/>
      <c r="HT85" s="265"/>
      <c r="HU85" s="265"/>
      <c r="HV85" s="265"/>
      <c r="HW85" s="265"/>
      <c r="HX85" s="265"/>
      <c r="HY85" s="265"/>
      <c r="HZ85" s="265"/>
      <c r="IA85" s="265"/>
      <c r="IB85" s="265"/>
      <c r="IC85" s="265"/>
      <c r="ID85" s="265"/>
      <c r="IE85" s="265"/>
      <c r="IF85" s="265"/>
      <c r="IG85" s="265"/>
      <c r="IH85" s="265"/>
      <c r="II85" s="265"/>
      <c r="IJ85" s="265"/>
      <c r="IK85" s="265"/>
      <c r="IL85" s="265"/>
      <c r="IM85" s="265"/>
      <c r="IN85" s="265"/>
      <c r="IO85" s="265"/>
      <c r="IP85" s="265"/>
      <c r="IQ85" s="265"/>
      <c r="IR85" s="265"/>
      <c r="IS85" s="265"/>
      <c r="IT85" s="265"/>
      <c r="IU85" s="265"/>
      <c r="IV85" s="265"/>
    </row>
    <row r="86" spans="1:256" s="265" customFormat="1" ht="19.5" customHeight="1">
      <c r="A86" s="275"/>
      <c r="B86" s="285"/>
      <c r="C86" s="294"/>
      <c r="D86" s="298"/>
      <c r="E86" s="303"/>
      <c r="F86" s="308"/>
      <c r="G86" s="317"/>
      <c r="H86" s="333" t="s">
        <v>917</v>
      </c>
      <c r="I86" s="342" t="s">
        <v>7</v>
      </c>
      <c r="J86" s="350" t="s">
        <v>149</v>
      </c>
      <c r="K86" s="350"/>
      <c r="L86" s="359" t="s">
        <v>7</v>
      </c>
      <c r="M86" s="350" t="s">
        <v>105</v>
      </c>
      <c r="N86" s="350"/>
      <c r="O86" s="350"/>
      <c r="P86" s="350"/>
      <c r="Q86" s="366"/>
      <c r="R86" s="366"/>
      <c r="S86" s="366"/>
      <c r="T86" s="366"/>
      <c r="U86" s="366"/>
      <c r="V86" s="366"/>
      <c r="W86" s="366"/>
      <c r="X86" s="377"/>
      <c r="Y86" s="384"/>
      <c r="Z86" s="384"/>
      <c r="AA86" s="384"/>
      <c r="AB86" s="392"/>
      <c r="AC86" s="393"/>
      <c r="AD86" s="384"/>
      <c r="AE86" s="384"/>
      <c r="AF86" s="392"/>
      <c r="AG86" s="265"/>
      <c r="AH86" s="265"/>
      <c r="AI86" s="265"/>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5"/>
      <c r="BG86" s="265"/>
      <c r="BH86" s="265"/>
      <c r="BI86" s="265"/>
      <c r="BJ86" s="265"/>
      <c r="BK86" s="265"/>
      <c r="BL86" s="265"/>
      <c r="BM86" s="265"/>
      <c r="BN86" s="265"/>
      <c r="BO86" s="265"/>
      <c r="BP86" s="265"/>
      <c r="BQ86" s="265"/>
      <c r="BR86" s="265"/>
      <c r="BS86" s="265"/>
      <c r="BT86" s="265"/>
      <c r="BU86" s="265"/>
      <c r="BV86" s="265"/>
      <c r="BW86" s="265"/>
      <c r="BX86" s="265"/>
      <c r="BY86" s="265"/>
      <c r="BZ86" s="265"/>
      <c r="CA86" s="265"/>
      <c r="CB86" s="265"/>
      <c r="CC86" s="265"/>
      <c r="CD86" s="265"/>
      <c r="CE86" s="265"/>
      <c r="CF86" s="265"/>
      <c r="CG86" s="265"/>
      <c r="CH86" s="265"/>
      <c r="CI86" s="265"/>
      <c r="CJ86" s="265"/>
      <c r="CK86" s="265"/>
      <c r="CL86" s="265"/>
      <c r="CM86" s="265"/>
      <c r="CN86" s="265"/>
      <c r="CO86" s="265"/>
      <c r="CP86" s="265"/>
      <c r="CQ86" s="265"/>
      <c r="CR86" s="265"/>
      <c r="CS86" s="265"/>
      <c r="CT86" s="265"/>
      <c r="CU86" s="265"/>
      <c r="CV86" s="265"/>
      <c r="CW86" s="265"/>
      <c r="CX86" s="265"/>
      <c r="CY86" s="265"/>
      <c r="CZ86" s="265"/>
      <c r="DA86" s="265"/>
      <c r="DB86" s="265"/>
      <c r="DC86" s="265"/>
      <c r="DD86" s="265"/>
      <c r="DE86" s="265"/>
      <c r="DF86" s="265"/>
      <c r="DG86" s="265"/>
      <c r="DH86" s="265"/>
      <c r="DI86" s="265"/>
      <c r="DJ86" s="265"/>
      <c r="DK86" s="265"/>
      <c r="DL86" s="265"/>
      <c r="DM86" s="265"/>
      <c r="DN86" s="265"/>
      <c r="DO86" s="265"/>
      <c r="DP86" s="265"/>
      <c r="DQ86" s="265"/>
      <c r="DR86" s="265"/>
      <c r="DS86" s="265"/>
      <c r="DT86" s="265"/>
      <c r="DU86" s="265"/>
      <c r="DV86" s="265"/>
      <c r="DW86" s="265"/>
      <c r="DX86" s="265"/>
      <c r="DY86" s="265"/>
      <c r="DZ86" s="265"/>
      <c r="EA86" s="265"/>
      <c r="EB86" s="265"/>
      <c r="EC86" s="265"/>
      <c r="ED86" s="265"/>
      <c r="EE86" s="265"/>
      <c r="EF86" s="265"/>
      <c r="EG86" s="265"/>
      <c r="EH86" s="265"/>
      <c r="EI86" s="265"/>
      <c r="EJ86" s="265"/>
      <c r="EK86" s="265"/>
      <c r="EL86" s="265"/>
      <c r="EM86" s="265"/>
      <c r="EN86" s="265"/>
      <c r="EO86" s="265"/>
      <c r="EP86" s="265"/>
      <c r="EQ86" s="265"/>
      <c r="ER86" s="265"/>
      <c r="ES86" s="265"/>
      <c r="ET86" s="265"/>
      <c r="EU86" s="265"/>
      <c r="EV86" s="265"/>
      <c r="EW86" s="265"/>
      <c r="EX86" s="265"/>
      <c r="EY86" s="265"/>
      <c r="EZ86" s="265"/>
      <c r="FA86" s="265"/>
      <c r="FB86" s="265"/>
      <c r="FC86" s="265"/>
      <c r="FD86" s="265"/>
      <c r="FE86" s="265"/>
      <c r="FF86" s="265"/>
      <c r="FG86" s="265"/>
      <c r="FH86" s="265"/>
      <c r="FI86" s="265"/>
      <c r="FJ86" s="265"/>
      <c r="FK86" s="265"/>
      <c r="FL86" s="265"/>
      <c r="FM86" s="265"/>
      <c r="FN86" s="265"/>
      <c r="FO86" s="265"/>
      <c r="FP86" s="265"/>
      <c r="FQ86" s="265"/>
      <c r="FR86" s="265"/>
      <c r="FS86" s="265"/>
      <c r="FT86" s="265"/>
      <c r="FU86" s="265"/>
      <c r="FV86" s="265"/>
      <c r="FW86" s="265"/>
      <c r="FX86" s="265"/>
      <c r="FY86" s="265"/>
      <c r="FZ86" s="265"/>
      <c r="GA86" s="265"/>
      <c r="GB86" s="265"/>
      <c r="GC86" s="265"/>
      <c r="GD86" s="265"/>
      <c r="GE86" s="265"/>
      <c r="GF86" s="265"/>
      <c r="GG86" s="265"/>
      <c r="GH86" s="265"/>
      <c r="GI86" s="265"/>
      <c r="GJ86" s="265"/>
      <c r="GK86" s="265"/>
      <c r="GL86" s="265"/>
      <c r="GM86" s="265"/>
      <c r="GN86" s="265"/>
      <c r="GO86" s="265"/>
      <c r="GP86" s="265"/>
      <c r="GQ86" s="265"/>
      <c r="GR86" s="265"/>
      <c r="GS86" s="265"/>
      <c r="GT86" s="265"/>
      <c r="GU86" s="265"/>
      <c r="GV86" s="265"/>
      <c r="GW86" s="265"/>
      <c r="GX86" s="265"/>
      <c r="GY86" s="265"/>
      <c r="GZ86" s="265"/>
      <c r="HA86" s="265"/>
      <c r="HB86" s="265"/>
      <c r="HC86" s="265"/>
      <c r="HD86" s="265"/>
      <c r="HE86" s="265"/>
      <c r="HF86" s="265"/>
      <c r="HG86" s="265"/>
      <c r="HH86" s="265"/>
      <c r="HI86" s="265"/>
      <c r="HJ86" s="265"/>
      <c r="HK86" s="265"/>
      <c r="HL86" s="265"/>
      <c r="HM86" s="265"/>
      <c r="HN86" s="265"/>
      <c r="HO86" s="265"/>
      <c r="HP86" s="265"/>
      <c r="HQ86" s="265"/>
      <c r="HR86" s="265"/>
      <c r="HS86" s="265"/>
      <c r="HT86" s="265"/>
      <c r="HU86" s="265"/>
      <c r="HV86" s="265"/>
      <c r="HW86" s="265"/>
      <c r="HX86" s="265"/>
      <c r="HY86" s="265"/>
      <c r="HZ86" s="265"/>
      <c r="IA86" s="265"/>
      <c r="IB86" s="265"/>
      <c r="IC86" s="265"/>
      <c r="ID86" s="265"/>
      <c r="IE86" s="265"/>
      <c r="IF86" s="265"/>
      <c r="IG86" s="265"/>
      <c r="IH86" s="265"/>
      <c r="II86" s="265"/>
      <c r="IJ86" s="265"/>
      <c r="IK86" s="265"/>
      <c r="IL86" s="265"/>
      <c r="IM86" s="265"/>
      <c r="IN86" s="265"/>
      <c r="IO86" s="265"/>
      <c r="IP86" s="265"/>
      <c r="IQ86" s="265"/>
      <c r="IR86" s="265"/>
      <c r="IS86" s="265"/>
      <c r="IT86" s="265"/>
      <c r="IU86" s="265"/>
      <c r="IV86" s="265"/>
    </row>
    <row r="87" spans="1:256" ht="18.75" customHeight="1">
      <c r="A87" s="101"/>
      <c r="C87" s="288"/>
      <c r="D87" s="263"/>
      <c r="E87" s="288"/>
      <c r="F87" s="288"/>
      <c r="G87" s="310"/>
      <c r="I87" s="334"/>
      <c r="J87" s="101"/>
      <c r="K87" s="101"/>
      <c r="L87" s="334"/>
      <c r="M87" s="101"/>
      <c r="N87" s="101"/>
      <c r="O87" s="334"/>
      <c r="P87" s="101"/>
      <c r="Q87" s="264"/>
      <c r="R87" s="101"/>
      <c r="S87" s="101"/>
      <c r="T87" s="101"/>
      <c r="Y87" s="378"/>
      <c r="Z87" s="378"/>
      <c r="AA87" s="378"/>
      <c r="AB87" s="378"/>
      <c r="AC87" s="378"/>
      <c r="AD87" s="378"/>
      <c r="AE87" s="378"/>
      <c r="AF87" s="378"/>
    </row>
    <row r="88" spans="1:256" ht="18.75" customHeight="1">
      <c r="A88" s="101"/>
      <c r="C88" s="288"/>
      <c r="D88" s="263"/>
      <c r="E88" s="288"/>
      <c r="F88" s="288"/>
      <c r="G88" s="310"/>
      <c r="I88" s="334"/>
      <c r="J88" s="101"/>
      <c r="K88" s="101"/>
      <c r="L88" s="334"/>
      <c r="M88" s="101"/>
      <c r="N88" s="101"/>
      <c r="O88" s="334"/>
      <c r="P88" s="101"/>
      <c r="Q88" s="264"/>
      <c r="R88" s="101"/>
      <c r="S88" s="101"/>
      <c r="T88" s="101"/>
      <c r="Y88" s="378"/>
      <c r="Z88" s="378"/>
      <c r="AA88" s="378"/>
      <c r="AB88" s="378"/>
      <c r="AC88" s="378"/>
      <c r="AD88" s="378"/>
      <c r="AE88" s="378"/>
      <c r="AF88" s="378"/>
    </row>
    <row r="89" spans="1:256" s="264" customFormat="1" ht="20.25" customHeight="1">
      <c r="A89" s="276"/>
      <c r="B89" s="286" t="s">
        <v>837</v>
      </c>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64"/>
      <c r="BP89" s="264"/>
      <c r="BQ89" s="264"/>
      <c r="BR89" s="264"/>
      <c r="BS89" s="264"/>
      <c r="BT89" s="264"/>
      <c r="BU89" s="264"/>
      <c r="BV89" s="264"/>
      <c r="BW89" s="264"/>
      <c r="BX89" s="264"/>
      <c r="BY89" s="264"/>
      <c r="BZ89" s="264"/>
      <c r="CA89" s="264"/>
      <c r="CB89" s="264"/>
      <c r="CC89" s="264"/>
      <c r="CD89" s="264"/>
      <c r="CE89" s="264"/>
      <c r="CF89" s="264"/>
      <c r="CG89" s="264"/>
      <c r="CH89" s="264"/>
      <c r="CI89" s="264"/>
      <c r="CJ89" s="264"/>
      <c r="CK89" s="264"/>
      <c r="CL89" s="264"/>
      <c r="CM89" s="264"/>
      <c r="CN89" s="264"/>
      <c r="CO89" s="264"/>
      <c r="CP89" s="264"/>
      <c r="CQ89" s="264"/>
      <c r="CR89" s="264"/>
      <c r="CS89" s="264"/>
      <c r="CT89" s="264"/>
      <c r="CU89" s="264"/>
      <c r="CV89" s="264"/>
      <c r="CW89" s="264"/>
      <c r="CX89" s="264"/>
      <c r="CY89" s="264"/>
      <c r="CZ89" s="264"/>
      <c r="DA89" s="264"/>
      <c r="DB89" s="264"/>
      <c r="DC89" s="264"/>
      <c r="DD89" s="264"/>
      <c r="DE89" s="264"/>
      <c r="DF89" s="264"/>
      <c r="DG89" s="264"/>
      <c r="DH89" s="264"/>
      <c r="DI89" s="264"/>
      <c r="DJ89" s="264"/>
      <c r="DK89" s="264"/>
      <c r="DL89" s="264"/>
      <c r="DM89" s="264"/>
      <c r="DN89" s="264"/>
      <c r="DO89" s="264"/>
      <c r="DP89" s="264"/>
      <c r="DQ89" s="264"/>
      <c r="DR89" s="264"/>
      <c r="DS89" s="264"/>
      <c r="DT89" s="264"/>
      <c r="DU89" s="264"/>
      <c r="DV89" s="264"/>
      <c r="DW89" s="264"/>
      <c r="DX89" s="264"/>
      <c r="DY89" s="264"/>
      <c r="DZ89" s="264"/>
      <c r="EA89" s="264"/>
      <c r="EB89" s="264"/>
      <c r="EC89" s="264"/>
      <c r="ED89" s="264"/>
      <c r="EE89" s="264"/>
      <c r="EF89" s="264"/>
      <c r="EG89" s="264"/>
      <c r="EH89" s="264"/>
      <c r="EI89" s="264"/>
      <c r="EJ89" s="264"/>
      <c r="EK89" s="264"/>
      <c r="EL89" s="264"/>
      <c r="EM89" s="264"/>
      <c r="EN89" s="264"/>
      <c r="EO89" s="264"/>
      <c r="EP89" s="264"/>
      <c r="EQ89" s="264"/>
      <c r="ER89" s="264"/>
      <c r="ES89" s="264"/>
      <c r="ET89" s="264"/>
      <c r="EU89" s="264"/>
      <c r="EV89" s="264"/>
      <c r="EW89" s="264"/>
      <c r="EX89" s="264"/>
      <c r="EY89" s="264"/>
      <c r="EZ89" s="264"/>
      <c r="FA89" s="264"/>
      <c r="FB89" s="264"/>
      <c r="FC89" s="264"/>
      <c r="FD89" s="264"/>
      <c r="FE89" s="264"/>
      <c r="FF89" s="264"/>
      <c r="FG89" s="264"/>
      <c r="FH89" s="264"/>
      <c r="FI89" s="264"/>
      <c r="FJ89" s="264"/>
      <c r="FK89" s="264"/>
      <c r="FL89" s="264"/>
      <c r="FM89" s="264"/>
      <c r="FN89" s="264"/>
      <c r="FO89" s="264"/>
      <c r="FP89" s="264"/>
      <c r="FQ89" s="264"/>
      <c r="FR89" s="264"/>
      <c r="FS89" s="264"/>
      <c r="FT89" s="264"/>
      <c r="FU89" s="264"/>
      <c r="FV89" s="264"/>
      <c r="FW89" s="264"/>
      <c r="FX89" s="264"/>
      <c r="FY89" s="264"/>
      <c r="FZ89" s="264"/>
      <c r="GA89" s="264"/>
      <c r="GB89" s="264"/>
      <c r="GC89" s="264"/>
      <c r="GD89" s="264"/>
      <c r="GE89" s="264"/>
      <c r="GF89" s="264"/>
      <c r="GG89" s="264"/>
      <c r="GH89" s="264"/>
      <c r="GI89" s="264"/>
      <c r="GJ89" s="264"/>
      <c r="GK89" s="264"/>
      <c r="GL89" s="264"/>
      <c r="GM89" s="264"/>
      <c r="GN89" s="264"/>
      <c r="GO89" s="264"/>
      <c r="GP89" s="264"/>
      <c r="GQ89" s="264"/>
      <c r="GR89" s="264"/>
      <c r="GS89" s="264"/>
      <c r="GT89" s="264"/>
      <c r="GU89" s="264"/>
      <c r="GV89" s="264"/>
      <c r="GW89" s="264"/>
      <c r="GX89" s="264"/>
      <c r="GY89" s="264"/>
      <c r="GZ89" s="264"/>
      <c r="HA89" s="264"/>
      <c r="HB89" s="264"/>
      <c r="HC89" s="264"/>
      <c r="HD89" s="264"/>
      <c r="HE89" s="264"/>
      <c r="HF89" s="264"/>
      <c r="HG89" s="264"/>
      <c r="HH89" s="264"/>
      <c r="HI89" s="264"/>
      <c r="HJ89" s="264"/>
      <c r="HK89" s="264"/>
      <c r="HL89" s="264"/>
      <c r="HM89" s="264"/>
      <c r="HN89" s="264"/>
      <c r="HO89" s="264"/>
      <c r="HP89" s="264"/>
      <c r="HQ89" s="264"/>
      <c r="HR89" s="264"/>
      <c r="HS89" s="264"/>
      <c r="HT89" s="264"/>
      <c r="HU89" s="264"/>
      <c r="HV89" s="264"/>
      <c r="HW89" s="264"/>
      <c r="HX89" s="264"/>
      <c r="HY89" s="264"/>
      <c r="HZ89" s="264"/>
      <c r="IA89" s="264"/>
      <c r="IB89" s="264"/>
      <c r="IC89" s="264"/>
      <c r="ID89" s="264"/>
      <c r="IE89" s="264"/>
      <c r="IF89" s="264"/>
      <c r="IG89" s="264"/>
      <c r="IH89" s="264"/>
      <c r="II89" s="264"/>
      <c r="IJ89" s="264"/>
      <c r="IK89" s="264"/>
      <c r="IL89" s="264"/>
      <c r="IM89" s="264"/>
      <c r="IN89" s="264"/>
      <c r="IO89" s="264"/>
      <c r="IP89" s="264"/>
      <c r="IQ89" s="264"/>
      <c r="IR89" s="264"/>
      <c r="IS89" s="264"/>
      <c r="IT89" s="264"/>
      <c r="IU89" s="264"/>
      <c r="IV89" s="264"/>
    </row>
    <row r="90" spans="1:256" s="102" customFormat="1" ht="18.75" customHeight="1">
      <c r="A90" s="146"/>
      <c r="B90" s="263"/>
      <c r="C90" s="263"/>
      <c r="D90" s="287"/>
      <c r="E90" s="287"/>
      <c r="F90" s="287"/>
      <c r="G90" s="320"/>
      <c r="H90" s="320"/>
      <c r="I90" s="320"/>
      <c r="J90" s="320"/>
      <c r="K90" s="320"/>
      <c r="L90" s="320"/>
      <c r="M90" s="320"/>
      <c r="N90" s="287"/>
      <c r="O90" s="287"/>
      <c r="P90" s="287"/>
      <c r="Q90" s="287"/>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c r="EA90" s="102"/>
      <c r="EB90" s="102"/>
      <c r="EC90" s="102"/>
      <c r="ED90" s="102"/>
      <c r="EE90" s="102"/>
      <c r="EF90" s="102"/>
      <c r="EG90" s="102"/>
      <c r="EH90" s="102"/>
      <c r="EI90" s="102"/>
      <c r="EJ90" s="102"/>
      <c r="EK90" s="102"/>
      <c r="EL90" s="102"/>
      <c r="EM90" s="102"/>
      <c r="EN90" s="102"/>
      <c r="EO90" s="102"/>
      <c r="EP90" s="102"/>
      <c r="EQ90" s="102"/>
      <c r="ER90" s="102"/>
      <c r="ES90" s="102"/>
      <c r="ET90" s="102"/>
      <c r="EU90" s="102"/>
      <c r="EV90" s="102"/>
      <c r="EW90" s="102"/>
      <c r="EX90" s="102"/>
      <c r="EY90" s="102"/>
      <c r="EZ90" s="102"/>
      <c r="FA90" s="102"/>
      <c r="FB90" s="102"/>
      <c r="FC90" s="102"/>
      <c r="FD90" s="102"/>
      <c r="FE90" s="102"/>
      <c r="FF90" s="102"/>
      <c r="FG90" s="102"/>
      <c r="FH90" s="102"/>
      <c r="FI90" s="102"/>
      <c r="FJ90" s="102"/>
      <c r="FK90" s="102"/>
      <c r="FL90" s="102"/>
      <c r="FM90" s="102"/>
      <c r="FN90" s="102"/>
      <c r="FO90" s="102"/>
      <c r="FP90" s="102"/>
      <c r="FQ90" s="102"/>
      <c r="FR90" s="102"/>
      <c r="FS90" s="102"/>
      <c r="FT90" s="102"/>
      <c r="FU90" s="102"/>
      <c r="FV90" s="102"/>
      <c r="FW90" s="102"/>
      <c r="FX90" s="102"/>
      <c r="FY90" s="102"/>
      <c r="FZ90" s="102"/>
      <c r="GA90" s="102"/>
      <c r="GB90" s="102"/>
      <c r="GC90" s="102"/>
      <c r="GD90" s="102"/>
      <c r="GE90" s="102"/>
      <c r="GF90" s="102"/>
      <c r="GG90" s="102"/>
      <c r="GH90" s="102"/>
      <c r="GI90" s="102"/>
      <c r="GJ90" s="102"/>
      <c r="GK90" s="102"/>
      <c r="GL90" s="102"/>
      <c r="GM90" s="102"/>
      <c r="GN90" s="102"/>
      <c r="GO90" s="102"/>
      <c r="GP90" s="102"/>
      <c r="GQ90" s="102"/>
      <c r="GR90" s="102"/>
      <c r="GS90" s="102"/>
      <c r="GT90" s="102"/>
      <c r="GU90" s="102"/>
      <c r="GV90" s="102"/>
      <c r="GW90" s="102"/>
      <c r="GX90" s="102"/>
      <c r="GY90" s="102"/>
      <c r="GZ90" s="102"/>
      <c r="HA90" s="102"/>
      <c r="HB90" s="102"/>
      <c r="HC90" s="102"/>
      <c r="HD90" s="102"/>
      <c r="HE90" s="102"/>
      <c r="HF90" s="102"/>
      <c r="HG90" s="102"/>
      <c r="HH90" s="102"/>
      <c r="HI90" s="102"/>
      <c r="HJ90" s="102"/>
      <c r="HK90" s="102"/>
      <c r="HL90" s="102"/>
      <c r="HM90" s="102"/>
      <c r="HN90" s="102"/>
      <c r="HO90" s="102"/>
      <c r="HP90" s="102"/>
      <c r="HQ90" s="102"/>
      <c r="HR90" s="102"/>
      <c r="HS90" s="102"/>
      <c r="HT90" s="102"/>
      <c r="HU90" s="102"/>
      <c r="HV90" s="102"/>
      <c r="HW90" s="102"/>
      <c r="HX90" s="102"/>
      <c r="HY90" s="102"/>
      <c r="HZ90" s="102"/>
      <c r="IA90" s="102"/>
      <c r="IB90" s="102"/>
      <c r="IC90" s="102"/>
      <c r="ID90" s="102"/>
      <c r="IE90" s="102"/>
      <c r="IF90" s="102"/>
      <c r="IG90" s="102"/>
      <c r="IH90" s="102"/>
      <c r="II90" s="102"/>
      <c r="IJ90" s="102"/>
      <c r="IK90" s="102"/>
      <c r="IL90" s="102"/>
      <c r="IM90" s="102"/>
      <c r="IN90" s="102"/>
      <c r="IO90" s="102"/>
      <c r="IP90" s="102"/>
      <c r="IQ90" s="102"/>
      <c r="IR90" s="102"/>
      <c r="IS90" s="102"/>
      <c r="IT90" s="102"/>
      <c r="IU90" s="102"/>
      <c r="IV90" s="102"/>
    </row>
    <row r="91" spans="1:256" s="102" customFormat="1" ht="31.5" customHeight="1">
      <c r="A91" s="277"/>
      <c r="B91" s="132" t="s">
        <v>1043</v>
      </c>
      <c r="C91" s="132"/>
      <c r="D91" s="132"/>
      <c r="E91" s="132"/>
      <c r="F91" s="132"/>
      <c r="G91" s="132"/>
      <c r="H91" s="132"/>
      <c r="I91" s="132"/>
      <c r="J91" s="132"/>
      <c r="K91" s="132"/>
      <c r="L91" s="132"/>
      <c r="M91" s="132"/>
      <c r="N91" s="132"/>
      <c r="O91" s="132"/>
      <c r="P91" s="132"/>
      <c r="Q91" s="132"/>
      <c r="R91" s="132"/>
      <c r="S91" s="132"/>
      <c r="T91" s="132"/>
      <c r="U91" s="132"/>
      <c r="V91" s="132"/>
      <c r="W91" s="132"/>
      <c r="X91" s="13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c r="EA91" s="102"/>
      <c r="EB91" s="102"/>
      <c r="EC91" s="102"/>
      <c r="ED91" s="102"/>
      <c r="EE91" s="102"/>
      <c r="EF91" s="102"/>
      <c r="EG91" s="102"/>
      <c r="EH91" s="102"/>
      <c r="EI91" s="102"/>
      <c r="EJ91" s="102"/>
      <c r="EK91" s="102"/>
      <c r="EL91" s="102"/>
      <c r="EM91" s="102"/>
      <c r="EN91" s="102"/>
      <c r="EO91" s="102"/>
      <c r="EP91" s="102"/>
      <c r="EQ91" s="102"/>
      <c r="ER91" s="102"/>
      <c r="ES91" s="102"/>
      <c r="ET91" s="102"/>
      <c r="EU91" s="102"/>
      <c r="EV91" s="102"/>
      <c r="EW91" s="102"/>
      <c r="EX91" s="102"/>
      <c r="EY91" s="102"/>
      <c r="EZ91" s="102"/>
      <c r="FA91" s="102"/>
      <c r="FB91" s="102"/>
      <c r="FC91" s="102"/>
      <c r="FD91" s="102"/>
      <c r="FE91" s="102"/>
      <c r="FF91" s="102"/>
      <c r="FG91" s="102"/>
      <c r="FH91" s="102"/>
      <c r="FI91" s="102"/>
      <c r="FJ91" s="102"/>
      <c r="FK91" s="102"/>
      <c r="FL91" s="102"/>
      <c r="FM91" s="102"/>
      <c r="FN91" s="102"/>
      <c r="FO91" s="102"/>
      <c r="FP91" s="102"/>
      <c r="FQ91" s="102"/>
      <c r="FR91" s="102"/>
      <c r="FS91" s="102"/>
      <c r="FT91" s="102"/>
      <c r="FU91" s="102"/>
      <c r="FV91" s="102"/>
      <c r="FW91" s="102"/>
      <c r="FX91" s="102"/>
      <c r="FY91" s="102"/>
      <c r="FZ91" s="102"/>
      <c r="GA91" s="102"/>
      <c r="GB91" s="102"/>
      <c r="GC91" s="102"/>
      <c r="GD91" s="102"/>
      <c r="GE91" s="102"/>
      <c r="GF91" s="102"/>
      <c r="GG91" s="102"/>
      <c r="GH91" s="102"/>
      <c r="GI91" s="102"/>
      <c r="GJ91" s="102"/>
      <c r="GK91" s="102"/>
      <c r="GL91" s="102"/>
      <c r="GM91" s="102"/>
      <c r="GN91" s="102"/>
      <c r="GO91" s="102"/>
      <c r="GP91" s="102"/>
      <c r="GQ91" s="102"/>
      <c r="GR91" s="102"/>
      <c r="GS91" s="102"/>
      <c r="GT91" s="102"/>
      <c r="GU91" s="102"/>
      <c r="GV91" s="102"/>
      <c r="GW91" s="102"/>
      <c r="GX91" s="102"/>
      <c r="GY91" s="102"/>
      <c r="GZ91" s="102"/>
      <c r="HA91" s="102"/>
      <c r="HB91" s="102"/>
      <c r="HC91" s="102"/>
      <c r="HD91" s="102"/>
      <c r="HE91" s="102"/>
      <c r="HF91" s="102"/>
      <c r="HG91" s="102"/>
      <c r="HH91" s="102"/>
      <c r="HI91" s="102"/>
      <c r="HJ91" s="102"/>
      <c r="HK91" s="102"/>
      <c r="HL91" s="102"/>
      <c r="HM91" s="102"/>
      <c r="HN91" s="102"/>
      <c r="HO91" s="102"/>
      <c r="HP91" s="102"/>
      <c r="HQ91" s="102"/>
      <c r="HR91" s="102"/>
      <c r="HS91" s="102"/>
      <c r="HT91" s="102"/>
      <c r="HU91" s="102"/>
      <c r="HV91" s="102"/>
      <c r="HW91" s="102"/>
      <c r="HX91" s="102"/>
      <c r="HY91" s="102"/>
      <c r="HZ91" s="102"/>
      <c r="IA91" s="102"/>
      <c r="IB91" s="102"/>
      <c r="IC91" s="102"/>
      <c r="ID91" s="102"/>
      <c r="IE91" s="102"/>
      <c r="IF91" s="102"/>
      <c r="IG91" s="102"/>
      <c r="IH91" s="102"/>
      <c r="II91" s="102"/>
      <c r="IJ91" s="102"/>
      <c r="IK91" s="102"/>
      <c r="IL91" s="102"/>
      <c r="IM91" s="102"/>
      <c r="IN91" s="102"/>
      <c r="IO91" s="102"/>
      <c r="IP91" s="102"/>
      <c r="IQ91" s="102"/>
      <c r="IR91" s="102"/>
      <c r="IS91" s="102"/>
      <c r="IT91" s="102"/>
      <c r="IU91" s="102"/>
      <c r="IV91" s="102"/>
    </row>
    <row r="92" spans="1:256" s="102" customFormat="1" ht="20.25" customHeight="1">
      <c r="A92" s="278"/>
      <c r="B92" s="101" t="s">
        <v>409</v>
      </c>
      <c r="C92" s="278"/>
      <c r="D92" s="278"/>
      <c r="E92" s="278"/>
      <c r="F92" s="278"/>
      <c r="G92" s="278"/>
      <c r="H92" s="278"/>
      <c r="I92" s="278"/>
      <c r="J92" s="278"/>
      <c r="K92" s="278"/>
      <c r="L92" s="278"/>
      <c r="M92" s="278"/>
      <c r="N92" s="278"/>
      <c r="O92" s="278"/>
      <c r="P92" s="278"/>
      <c r="Q92" s="278"/>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c r="EA92" s="102"/>
      <c r="EB92" s="102"/>
      <c r="EC92" s="102"/>
      <c r="ED92" s="102"/>
      <c r="EE92" s="102"/>
      <c r="EF92" s="102"/>
      <c r="EG92" s="102"/>
      <c r="EH92" s="102"/>
      <c r="EI92" s="102"/>
      <c r="EJ92" s="102"/>
      <c r="EK92" s="102"/>
      <c r="EL92" s="102"/>
      <c r="EM92" s="102"/>
      <c r="EN92" s="102"/>
      <c r="EO92" s="102"/>
      <c r="EP92" s="102"/>
      <c r="EQ92" s="102"/>
      <c r="ER92" s="102"/>
      <c r="ES92" s="102"/>
      <c r="ET92" s="102"/>
      <c r="EU92" s="102"/>
      <c r="EV92" s="102"/>
      <c r="EW92" s="102"/>
      <c r="EX92" s="102"/>
      <c r="EY92" s="102"/>
      <c r="EZ92" s="102"/>
      <c r="FA92" s="102"/>
      <c r="FB92" s="102"/>
      <c r="FC92" s="102"/>
      <c r="FD92" s="102"/>
      <c r="FE92" s="102"/>
      <c r="FF92" s="102"/>
      <c r="FG92" s="102"/>
      <c r="FH92" s="102"/>
      <c r="FI92" s="102"/>
      <c r="FJ92" s="102"/>
      <c r="FK92" s="102"/>
      <c r="FL92" s="102"/>
      <c r="FM92" s="102"/>
      <c r="FN92" s="102"/>
      <c r="FO92" s="102"/>
      <c r="FP92" s="102"/>
      <c r="FQ92" s="102"/>
      <c r="FR92" s="102"/>
      <c r="FS92" s="102"/>
      <c r="FT92" s="102"/>
      <c r="FU92" s="102"/>
      <c r="FV92" s="102"/>
      <c r="FW92" s="102"/>
      <c r="FX92" s="102"/>
      <c r="FY92" s="102"/>
      <c r="FZ92" s="102"/>
      <c r="GA92" s="102"/>
      <c r="GB92" s="102"/>
      <c r="GC92" s="102"/>
      <c r="GD92" s="102"/>
      <c r="GE92" s="102"/>
      <c r="GF92" s="102"/>
      <c r="GG92" s="102"/>
      <c r="GH92" s="102"/>
      <c r="GI92" s="102"/>
      <c r="GJ92" s="102"/>
      <c r="GK92" s="102"/>
      <c r="GL92" s="102"/>
      <c r="GM92" s="102"/>
      <c r="GN92" s="102"/>
      <c r="GO92" s="102"/>
      <c r="GP92" s="102"/>
      <c r="GQ92" s="102"/>
      <c r="GR92" s="102"/>
      <c r="GS92" s="102"/>
      <c r="GT92" s="102"/>
      <c r="GU92" s="102"/>
      <c r="GV92" s="102"/>
      <c r="GW92" s="102"/>
      <c r="GX92" s="102"/>
      <c r="GY92" s="102"/>
      <c r="GZ92" s="102"/>
      <c r="HA92" s="102"/>
      <c r="HB92" s="102"/>
      <c r="HC92" s="102"/>
      <c r="HD92" s="102"/>
      <c r="HE92" s="102"/>
      <c r="HF92" s="102"/>
      <c r="HG92" s="102"/>
      <c r="HH92" s="102"/>
      <c r="HI92" s="102"/>
      <c r="HJ92" s="102"/>
      <c r="HK92" s="102"/>
      <c r="HL92" s="102"/>
      <c r="HM92" s="102"/>
      <c r="HN92" s="102"/>
      <c r="HO92" s="102"/>
      <c r="HP92" s="102"/>
      <c r="HQ92" s="102"/>
      <c r="HR92" s="102"/>
      <c r="HS92" s="102"/>
      <c r="HT92" s="102"/>
      <c r="HU92" s="102"/>
      <c r="HV92" s="102"/>
      <c r="HW92" s="102"/>
      <c r="HX92" s="102"/>
      <c r="HY92" s="102"/>
      <c r="HZ92" s="102"/>
      <c r="IA92" s="102"/>
      <c r="IB92" s="102"/>
      <c r="IC92" s="102"/>
      <c r="ID92" s="102"/>
      <c r="IE92" s="102"/>
      <c r="IF92" s="102"/>
      <c r="IG92" s="102"/>
      <c r="IH92" s="102"/>
      <c r="II92" s="102"/>
      <c r="IJ92" s="102"/>
      <c r="IK92" s="102"/>
      <c r="IL92" s="102"/>
      <c r="IM92" s="102"/>
      <c r="IN92" s="102"/>
      <c r="IO92" s="102"/>
      <c r="IP92" s="102"/>
      <c r="IQ92" s="102"/>
      <c r="IR92" s="102"/>
      <c r="IS92" s="102"/>
      <c r="IT92" s="102"/>
      <c r="IU92" s="102"/>
      <c r="IV92" s="102"/>
    </row>
    <row r="93" spans="1:256" s="102" customFormat="1" ht="20.25" customHeight="1">
      <c r="A93" s="278"/>
      <c r="B93" s="101" t="s">
        <v>1037</v>
      </c>
      <c r="C93" s="278"/>
      <c r="D93" s="278"/>
      <c r="E93" s="278"/>
      <c r="F93" s="278"/>
      <c r="G93" s="278"/>
      <c r="H93" s="278"/>
      <c r="I93" s="278"/>
      <c r="J93" s="278"/>
      <c r="K93" s="278"/>
      <c r="L93" s="278"/>
      <c r="M93" s="278"/>
      <c r="N93" s="278"/>
      <c r="O93" s="278"/>
      <c r="P93" s="278"/>
      <c r="Q93" s="278"/>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c r="EA93" s="102"/>
      <c r="EB93" s="102"/>
      <c r="EC93" s="102"/>
      <c r="ED93" s="102"/>
      <c r="EE93" s="102"/>
      <c r="EF93" s="102"/>
      <c r="EG93" s="102"/>
      <c r="EH93" s="102"/>
      <c r="EI93" s="102"/>
      <c r="EJ93" s="102"/>
      <c r="EK93" s="102"/>
      <c r="EL93" s="102"/>
      <c r="EM93" s="102"/>
      <c r="EN93" s="102"/>
      <c r="EO93" s="102"/>
      <c r="EP93" s="102"/>
      <c r="EQ93" s="102"/>
      <c r="ER93" s="102"/>
      <c r="ES93" s="102"/>
      <c r="ET93" s="102"/>
      <c r="EU93" s="102"/>
      <c r="EV93" s="102"/>
      <c r="EW93" s="102"/>
      <c r="EX93" s="102"/>
      <c r="EY93" s="102"/>
      <c r="EZ93" s="102"/>
      <c r="FA93" s="102"/>
      <c r="FB93" s="102"/>
      <c r="FC93" s="102"/>
      <c r="FD93" s="102"/>
      <c r="FE93" s="102"/>
      <c r="FF93" s="102"/>
      <c r="FG93" s="102"/>
      <c r="FH93" s="102"/>
      <c r="FI93" s="102"/>
      <c r="FJ93" s="102"/>
      <c r="FK93" s="102"/>
      <c r="FL93" s="102"/>
      <c r="FM93" s="102"/>
      <c r="FN93" s="102"/>
      <c r="FO93" s="102"/>
      <c r="FP93" s="102"/>
      <c r="FQ93" s="102"/>
      <c r="FR93" s="102"/>
      <c r="FS93" s="102"/>
      <c r="FT93" s="102"/>
      <c r="FU93" s="102"/>
      <c r="FV93" s="102"/>
      <c r="FW93" s="102"/>
      <c r="FX93" s="102"/>
      <c r="FY93" s="102"/>
      <c r="FZ93" s="102"/>
      <c r="GA93" s="102"/>
      <c r="GB93" s="102"/>
      <c r="GC93" s="102"/>
      <c r="GD93" s="102"/>
      <c r="GE93" s="102"/>
      <c r="GF93" s="102"/>
      <c r="GG93" s="102"/>
      <c r="GH93" s="102"/>
      <c r="GI93" s="102"/>
      <c r="GJ93" s="102"/>
      <c r="GK93" s="102"/>
      <c r="GL93" s="102"/>
      <c r="GM93" s="102"/>
      <c r="GN93" s="102"/>
      <c r="GO93" s="102"/>
      <c r="GP93" s="102"/>
      <c r="GQ93" s="102"/>
      <c r="GR93" s="102"/>
      <c r="GS93" s="102"/>
      <c r="GT93" s="102"/>
      <c r="GU93" s="102"/>
      <c r="GV93" s="102"/>
      <c r="GW93" s="102"/>
      <c r="GX93" s="102"/>
      <c r="GY93" s="102"/>
      <c r="GZ93" s="102"/>
      <c r="HA93" s="102"/>
      <c r="HB93" s="102"/>
      <c r="HC93" s="102"/>
      <c r="HD93" s="102"/>
      <c r="HE93" s="102"/>
      <c r="HF93" s="102"/>
      <c r="HG93" s="102"/>
      <c r="HH93" s="102"/>
      <c r="HI93" s="102"/>
      <c r="HJ93" s="102"/>
      <c r="HK93" s="102"/>
      <c r="HL93" s="102"/>
      <c r="HM93" s="102"/>
      <c r="HN93" s="102"/>
      <c r="HO93" s="102"/>
      <c r="HP93" s="102"/>
      <c r="HQ93" s="102"/>
      <c r="HR93" s="102"/>
      <c r="HS93" s="102"/>
      <c r="HT93" s="102"/>
      <c r="HU93" s="102"/>
      <c r="HV93" s="102"/>
      <c r="HW93" s="102"/>
      <c r="HX93" s="102"/>
      <c r="HY93" s="102"/>
      <c r="HZ93" s="102"/>
      <c r="IA93" s="102"/>
      <c r="IB93" s="102"/>
      <c r="IC93" s="102"/>
      <c r="ID93" s="102"/>
      <c r="IE93" s="102"/>
      <c r="IF93" s="102"/>
      <c r="IG93" s="102"/>
      <c r="IH93" s="102"/>
      <c r="II93" s="102"/>
      <c r="IJ93" s="102"/>
      <c r="IK93" s="102"/>
      <c r="IL93" s="102"/>
      <c r="IM93" s="102"/>
      <c r="IN93" s="102"/>
      <c r="IO93" s="102"/>
      <c r="IP93" s="102"/>
      <c r="IQ93" s="102"/>
      <c r="IR93" s="102"/>
      <c r="IS93" s="102"/>
      <c r="IT93" s="102"/>
      <c r="IU93" s="102"/>
      <c r="IV93" s="102"/>
    </row>
    <row r="94" spans="1:256" s="102" customFormat="1" ht="20.25" customHeight="1">
      <c r="A94" s="99"/>
      <c r="B94" s="101"/>
      <c r="C94" s="99" t="s">
        <v>1038</v>
      </c>
      <c r="D94" s="99"/>
      <c r="E94" s="99"/>
      <c r="F94" s="99"/>
      <c r="G94" s="99"/>
      <c r="H94" s="99"/>
      <c r="I94" s="99"/>
      <c r="J94" s="99"/>
      <c r="K94" s="99"/>
      <c r="L94" s="99"/>
      <c r="M94" s="99"/>
      <c r="N94" s="99"/>
      <c r="O94" s="99"/>
      <c r="P94" s="99"/>
      <c r="Q94" s="99"/>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2"/>
      <c r="GD94" s="102"/>
      <c r="GE94" s="102"/>
      <c r="GF94" s="102"/>
      <c r="GG94" s="102"/>
      <c r="GH94" s="102"/>
      <c r="GI94" s="102"/>
      <c r="GJ94" s="102"/>
      <c r="GK94" s="102"/>
      <c r="GL94" s="102"/>
      <c r="GM94" s="102"/>
      <c r="GN94" s="102"/>
      <c r="GO94" s="102"/>
      <c r="GP94" s="102"/>
      <c r="GQ94" s="102"/>
      <c r="GR94" s="102"/>
      <c r="GS94" s="102"/>
      <c r="GT94" s="102"/>
      <c r="GU94" s="102"/>
      <c r="GV94" s="102"/>
      <c r="GW94" s="102"/>
      <c r="GX94" s="102"/>
      <c r="GY94" s="102"/>
      <c r="GZ94" s="102"/>
      <c r="HA94" s="102"/>
      <c r="HB94" s="102"/>
      <c r="HC94" s="102"/>
      <c r="HD94" s="102"/>
      <c r="HE94" s="102"/>
      <c r="HF94" s="102"/>
      <c r="HG94" s="102"/>
      <c r="HH94" s="102"/>
      <c r="HI94" s="102"/>
      <c r="HJ94" s="102"/>
      <c r="HK94" s="102"/>
      <c r="HL94" s="102"/>
      <c r="HM94" s="102"/>
      <c r="HN94" s="102"/>
      <c r="HO94" s="102"/>
      <c r="HP94" s="102"/>
      <c r="HQ94" s="102"/>
      <c r="HR94" s="102"/>
      <c r="HS94" s="102"/>
      <c r="HT94" s="102"/>
      <c r="HU94" s="102"/>
      <c r="HV94" s="102"/>
      <c r="HW94" s="102"/>
      <c r="HX94" s="102"/>
      <c r="HY94" s="102"/>
      <c r="HZ94" s="102"/>
      <c r="IA94" s="102"/>
      <c r="IB94" s="102"/>
      <c r="IC94" s="102"/>
      <c r="ID94" s="102"/>
      <c r="IE94" s="102"/>
      <c r="IF94" s="102"/>
      <c r="IG94" s="102"/>
      <c r="IH94" s="102"/>
      <c r="II94" s="102"/>
      <c r="IJ94" s="102"/>
      <c r="IK94" s="102"/>
      <c r="IL94" s="102"/>
      <c r="IM94" s="102"/>
      <c r="IN94" s="102"/>
      <c r="IO94" s="102"/>
      <c r="IP94" s="102"/>
      <c r="IQ94" s="102"/>
      <c r="IR94" s="102"/>
      <c r="IS94" s="102"/>
      <c r="IT94" s="102"/>
      <c r="IU94" s="102"/>
      <c r="IV94" s="102"/>
    </row>
    <row r="95" spans="1:256" s="102" customFormat="1" ht="20.25" customHeight="1">
      <c r="A95" s="99"/>
      <c r="B95" s="101" t="s">
        <v>502</v>
      </c>
      <c r="C95" s="99"/>
      <c r="D95" s="99"/>
      <c r="E95" s="99"/>
      <c r="F95" s="99"/>
      <c r="G95" s="99"/>
      <c r="H95" s="99"/>
      <c r="I95" s="99"/>
      <c r="J95" s="99"/>
      <c r="K95" s="99"/>
      <c r="L95" s="99"/>
      <c r="M95" s="99"/>
      <c r="N95" s="99"/>
      <c r="O95" s="99"/>
      <c r="P95" s="99"/>
      <c r="Q95" s="99"/>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c r="EA95" s="102"/>
      <c r="EB95" s="102"/>
      <c r="EC95" s="102"/>
      <c r="ED95" s="102"/>
      <c r="EE95" s="102"/>
      <c r="EF95" s="102"/>
      <c r="EG95" s="102"/>
      <c r="EH95" s="102"/>
      <c r="EI95" s="102"/>
      <c r="EJ95" s="102"/>
      <c r="EK95" s="102"/>
      <c r="EL95" s="102"/>
      <c r="EM95" s="102"/>
      <c r="EN95" s="102"/>
      <c r="EO95" s="102"/>
      <c r="EP95" s="102"/>
      <c r="EQ95" s="102"/>
      <c r="ER95" s="102"/>
      <c r="ES95" s="102"/>
      <c r="ET95" s="102"/>
      <c r="EU95" s="102"/>
      <c r="EV95" s="102"/>
      <c r="EW95" s="102"/>
      <c r="EX95" s="102"/>
      <c r="EY95" s="102"/>
      <c r="EZ95" s="102"/>
      <c r="FA95" s="102"/>
      <c r="FB95" s="102"/>
      <c r="FC95" s="102"/>
      <c r="FD95" s="102"/>
      <c r="FE95" s="102"/>
      <c r="FF95" s="102"/>
      <c r="FG95" s="102"/>
      <c r="FH95" s="102"/>
      <c r="FI95" s="102"/>
      <c r="FJ95" s="102"/>
      <c r="FK95" s="102"/>
      <c r="FL95" s="102"/>
      <c r="FM95" s="102"/>
      <c r="FN95" s="102"/>
      <c r="FO95" s="102"/>
      <c r="FP95" s="102"/>
      <c r="FQ95" s="102"/>
      <c r="FR95" s="102"/>
      <c r="FS95" s="102"/>
      <c r="FT95" s="102"/>
      <c r="FU95" s="102"/>
      <c r="FV95" s="102"/>
      <c r="FW95" s="102"/>
      <c r="FX95" s="102"/>
      <c r="FY95" s="102"/>
      <c r="FZ95" s="102"/>
      <c r="GA95" s="102"/>
      <c r="GB95" s="102"/>
      <c r="GC95" s="102"/>
      <c r="GD95" s="102"/>
      <c r="GE95" s="102"/>
      <c r="GF95" s="102"/>
      <c r="GG95" s="102"/>
      <c r="GH95" s="102"/>
      <c r="GI95" s="102"/>
      <c r="GJ95" s="102"/>
      <c r="GK95" s="102"/>
      <c r="GL95" s="102"/>
      <c r="GM95" s="102"/>
      <c r="GN95" s="102"/>
      <c r="GO95" s="102"/>
      <c r="GP95" s="102"/>
      <c r="GQ95" s="102"/>
      <c r="GR95" s="102"/>
      <c r="GS95" s="102"/>
      <c r="GT95" s="102"/>
      <c r="GU95" s="102"/>
      <c r="GV95" s="102"/>
      <c r="GW95" s="102"/>
      <c r="GX95" s="102"/>
      <c r="GY95" s="102"/>
      <c r="GZ95" s="102"/>
      <c r="HA95" s="102"/>
      <c r="HB95" s="102"/>
      <c r="HC95" s="102"/>
      <c r="HD95" s="102"/>
      <c r="HE95" s="102"/>
      <c r="HF95" s="102"/>
      <c r="HG95" s="102"/>
      <c r="HH95" s="102"/>
      <c r="HI95" s="102"/>
      <c r="HJ95" s="102"/>
      <c r="HK95" s="102"/>
      <c r="HL95" s="102"/>
      <c r="HM95" s="102"/>
      <c r="HN95" s="102"/>
      <c r="HO95" s="102"/>
      <c r="HP95" s="102"/>
      <c r="HQ95" s="102"/>
      <c r="HR95" s="102"/>
      <c r="HS95" s="102"/>
      <c r="HT95" s="102"/>
      <c r="HU95" s="102"/>
      <c r="HV95" s="102"/>
      <c r="HW95" s="102"/>
      <c r="HX95" s="102"/>
      <c r="HY95" s="102"/>
      <c r="HZ95" s="102"/>
      <c r="IA95" s="102"/>
      <c r="IB95" s="102"/>
      <c r="IC95" s="102"/>
      <c r="ID95" s="102"/>
      <c r="IE95" s="102"/>
      <c r="IF95" s="102"/>
      <c r="IG95" s="102"/>
      <c r="IH95" s="102"/>
      <c r="II95" s="102"/>
      <c r="IJ95" s="102"/>
      <c r="IK95" s="102"/>
      <c r="IL95" s="102"/>
      <c r="IM95" s="102"/>
      <c r="IN95" s="102"/>
      <c r="IO95" s="102"/>
      <c r="IP95" s="102"/>
      <c r="IQ95" s="102"/>
      <c r="IR95" s="102"/>
      <c r="IS95" s="102"/>
      <c r="IT95" s="102"/>
      <c r="IU95" s="102"/>
      <c r="IV95" s="102"/>
    </row>
    <row r="96" spans="1:256" s="266" customFormat="1" ht="19.5" customHeight="1">
      <c r="A96" s="279"/>
      <c r="B96" s="101" t="s">
        <v>1035</v>
      </c>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c r="EA96" s="102"/>
      <c r="EB96" s="102"/>
      <c r="EC96" s="102"/>
      <c r="ED96" s="102"/>
      <c r="EE96" s="102"/>
      <c r="EF96" s="102"/>
      <c r="EG96" s="102"/>
      <c r="EH96" s="102"/>
      <c r="EI96" s="102"/>
      <c r="EJ96" s="102"/>
      <c r="EK96" s="102"/>
      <c r="EL96" s="102"/>
      <c r="EM96" s="102"/>
      <c r="EN96" s="102"/>
      <c r="EO96" s="102"/>
      <c r="EP96" s="102"/>
      <c r="EQ96" s="102"/>
      <c r="ER96" s="102"/>
      <c r="ES96" s="102"/>
      <c r="ET96" s="102"/>
      <c r="EU96" s="102"/>
      <c r="EV96" s="102"/>
      <c r="EW96" s="102"/>
      <c r="EX96" s="102"/>
      <c r="EY96" s="102"/>
      <c r="EZ96" s="102"/>
      <c r="FA96" s="102"/>
      <c r="FB96" s="102"/>
      <c r="FC96" s="102"/>
      <c r="FD96" s="102"/>
      <c r="FE96" s="102"/>
      <c r="FF96" s="102"/>
      <c r="FG96" s="102"/>
      <c r="FH96" s="102"/>
      <c r="FI96" s="102"/>
      <c r="FJ96" s="102"/>
      <c r="FK96" s="102"/>
      <c r="FL96" s="102"/>
      <c r="FM96" s="102"/>
      <c r="FN96" s="102"/>
      <c r="FO96" s="102"/>
      <c r="FP96" s="102"/>
      <c r="FQ96" s="102"/>
      <c r="FR96" s="102"/>
      <c r="FS96" s="102"/>
      <c r="FT96" s="102"/>
      <c r="FU96" s="102"/>
      <c r="FV96" s="102"/>
      <c r="FW96" s="102"/>
      <c r="FX96" s="102"/>
      <c r="FY96" s="102"/>
      <c r="FZ96" s="102"/>
      <c r="GA96" s="102"/>
      <c r="GB96" s="102"/>
      <c r="GC96" s="102"/>
      <c r="GD96" s="102"/>
      <c r="GE96" s="102"/>
      <c r="GF96" s="102"/>
      <c r="GG96" s="102"/>
      <c r="GH96" s="102"/>
      <c r="GI96" s="102"/>
      <c r="GJ96" s="102"/>
      <c r="GK96" s="102"/>
      <c r="GL96" s="102"/>
      <c r="GM96" s="102"/>
      <c r="GN96" s="102"/>
      <c r="GO96" s="102"/>
      <c r="GP96" s="102"/>
      <c r="GQ96" s="102"/>
      <c r="GR96" s="102"/>
      <c r="GS96" s="102"/>
      <c r="GT96" s="102"/>
      <c r="GU96" s="102"/>
      <c r="GV96" s="102"/>
      <c r="GW96" s="102"/>
      <c r="GX96" s="102"/>
      <c r="GY96" s="102"/>
      <c r="GZ96" s="102"/>
      <c r="HA96" s="102"/>
      <c r="HB96" s="102"/>
      <c r="HC96" s="102"/>
      <c r="HD96" s="102"/>
      <c r="HE96" s="102"/>
      <c r="HF96" s="102"/>
      <c r="HG96" s="102"/>
      <c r="HH96" s="102"/>
      <c r="HI96" s="102"/>
      <c r="HJ96" s="102"/>
      <c r="HK96" s="102"/>
      <c r="HL96" s="102"/>
      <c r="HM96" s="102"/>
      <c r="HN96" s="102"/>
      <c r="HO96" s="102"/>
      <c r="HP96" s="102"/>
      <c r="HQ96" s="102"/>
      <c r="HR96" s="102"/>
      <c r="HS96" s="102"/>
      <c r="HT96" s="102"/>
      <c r="HU96" s="102"/>
      <c r="HV96" s="102"/>
      <c r="HW96" s="102"/>
      <c r="HX96" s="102"/>
      <c r="HY96" s="102"/>
      <c r="HZ96" s="102"/>
      <c r="IA96" s="102"/>
      <c r="IB96" s="102"/>
      <c r="IC96" s="102"/>
      <c r="ID96" s="102"/>
      <c r="IE96" s="102"/>
      <c r="IF96" s="102"/>
      <c r="IG96" s="102"/>
      <c r="IH96" s="102"/>
      <c r="II96" s="102"/>
      <c r="IJ96" s="102"/>
      <c r="IK96" s="102"/>
      <c r="IL96" s="102"/>
      <c r="IM96" s="102"/>
      <c r="IN96" s="102"/>
      <c r="IO96" s="102"/>
      <c r="IP96" s="102"/>
      <c r="IQ96" s="102"/>
      <c r="IR96" s="102"/>
      <c r="IS96" s="102"/>
      <c r="IT96" s="102"/>
      <c r="IU96" s="102"/>
      <c r="IV96" s="102"/>
    </row>
    <row r="97" spans="1:256" s="266" customFormat="1" ht="19.5" customHeight="1">
      <c r="A97" s="279"/>
      <c r="B97" s="101" t="s">
        <v>1036</v>
      </c>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c r="EA97" s="102"/>
      <c r="EB97" s="102"/>
      <c r="EC97" s="102"/>
      <c r="ED97" s="102"/>
      <c r="EE97" s="102"/>
      <c r="EF97" s="102"/>
      <c r="EG97" s="102"/>
      <c r="EH97" s="102"/>
      <c r="EI97" s="102"/>
      <c r="EJ97" s="102"/>
      <c r="EK97" s="102"/>
      <c r="EL97" s="102"/>
      <c r="EM97" s="102"/>
      <c r="EN97" s="102"/>
      <c r="EO97" s="102"/>
      <c r="EP97" s="102"/>
      <c r="EQ97" s="102"/>
      <c r="ER97" s="102"/>
      <c r="ES97" s="102"/>
      <c r="ET97" s="102"/>
      <c r="EU97" s="102"/>
      <c r="EV97" s="102"/>
      <c r="EW97" s="102"/>
      <c r="EX97" s="102"/>
      <c r="EY97" s="102"/>
      <c r="EZ97" s="102"/>
      <c r="FA97" s="102"/>
      <c r="FB97" s="102"/>
      <c r="FC97" s="102"/>
      <c r="FD97" s="102"/>
      <c r="FE97" s="102"/>
      <c r="FF97" s="102"/>
      <c r="FG97" s="102"/>
      <c r="FH97" s="102"/>
      <c r="FI97" s="102"/>
      <c r="FJ97" s="102"/>
      <c r="FK97" s="102"/>
      <c r="FL97" s="102"/>
      <c r="FM97" s="102"/>
      <c r="FN97" s="102"/>
      <c r="FO97" s="102"/>
      <c r="FP97" s="102"/>
      <c r="FQ97" s="102"/>
      <c r="FR97" s="102"/>
      <c r="FS97" s="102"/>
      <c r="FT97" s="102"/>
      <c r="FU97" s="102"/>
      <c r="FV97" s="102"/>
      <c r="FW97" s="102"/>
      <c r="FX97" s="102"/>
      <c r="FY97" s="102"/>
      <c r="FZ97" s="102"/>
      <c r="GA97" s="102"/>
      <c r="GB97" s="102"/>
      <c r="GC97" s="102"/>
      <c r="GD97" s="102"/>
      <c r="GE97" s="102"/>
      <c r="GF97" s="102"/>
      <c r="GG97" s="102"/>
      <c r="GH97" s="102"/>
      <c r="GI97" s="102"/>
      <c r="GJ97" s="102"/>
      <c r="GK97" s="102"/>
      <c r="GL97" s="102"/>
      <c r="GM97" s="102"/>
      <c r="GN97" s="102"/>
      <c r="GO97" s="102"/>
      <c r="GP97" s="102"/>
      <c r="GQ97" s="102"/>
      <c r="GR97" s="102"/>
      <c r="GS97" s="102"/>
      <c r="GT97" s="102"/>
      <c r="GU97" s="102"/>
      <c r="GV97" s="102"/>
      <c r="GW97" s="102"/>
      <c r="GX97" s="102"/>
      <c r="GY97" s="102"/>
      <c r="GZ97" s="102"/>
      <c r="HA97" s="102"/>
      <c r="HB97" s="102"/>
      <c r="HC97" s="102"/>
      <c r="HD97" s="102"/>
      <c r="HE97" s="102"/>
      <c r="HF97" s="102"/>
      <c r="HG97" s="102"/>
      <c r="HH97" s="102"/>
      <c r="HI97" s="102"/>
      <c r="HJ97" s="102"/>
      <c r="HK97" s="102"/>
      <c r="HL97" s="102"/>
      <c r="HM97" s="102"/>
      <c r="HN97" s="102"/>
      <c r="HO97" s="102"/>
      <c r="HP97" s="102"/>
      <c r="HQ97" s="102"/>
      <c r="HR97" s="102"/>
      <c r="HS97" s="102"/>
      <c r="HT97" s="102"/>
      <c r="HU97" s="102"/>
      <c r="HV97" s="102"/>
      <c r="HW97" s="102"/>
      <c r="HX97" s="102"/>
      <c r="HY97" s="102"/>
      <c r="HZ97" s="102"/>
      <c r="IA97" s="102"/>
      <c r="IB97" s="102"/>
      <c r="IC97" s="102"/>
      <c r="ID97" s="102"/>
      <c r="IE97" s="102"/>
      <c r="IF97" s="102"/>
      <c r="IG97" s="102"/>
      <c r="IH97" s="102"/>
      <c r="II97" s="102"/>
      <c r="IJ97" s="102"/>
      <c r="IK97" s="102"/>
      <c r="IL97" s="102"/>
      <c r="IM97" s="102"/>
      <c r="IN97" s="102"/>
      <c r="IO97" s="102"/>
      <c r="IP97" s="102"/>
      <c r="IQ97" s="102"/>
      <c r="IR97" s="102"/>
      <c r="IS97" s="102"/>
      <c r="IT97" s="102"/>
      <c r="IU97" s="102"/>
      <c r="IV97" s="102"/>
    </row>
    <row r="98" spans="1:256" s="266" customFormat="1" ht="19.5" customHeight="1">
      <c r="A98" s="279"/>
      <c r="B98" s="101" t="s">
        <v>1026</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c r="EA98" s="102"/>
      <c r="EB98" s="102"/>
      <c r="EC98" s="102"/>
      <c r="ED98" s="102"/>
      <c r="EE98" s="102"/>
      <c r="EF98" s="102"/>
      <c r="EG98" s="102"/>
      <c r="EH98" s="102"/>
      <c r="EI98" s="102"/>
      <c r="EJ98" s="102"/>
      <c r="EK98" s="102"/>
      <c r="EL98" s="102"/>
      <c r="EM98" s="102"/>
      <c r="EN98" s="102"/>
      <c r="EO98" s="102"/>
      <c r="EP98" s="102"/>
      <c r="EQ98" s="102"/>
      <c r="ER98" s="102"/>
      <c r="ES98" s="102"/>
      <c r="ET98" s="102"/>
      <c r="EU98" s="102"/>
      <c r="EV98" s="102"/>
      <c r="EW98" s="102"/>
      <c r="EX98" s="102"/>
      <c r="EY98" s="102"/>
      <c r="EZ98" s="102"/>
      <c r="FA98" s="102"/>
      <c r="FB98" s="102"/>
      <c r="FC98" s="102"/>
      <c r="FD98" s="102"/>
      <c r="FE98" s="102"/>
      <c r="FF98" s="102"/>
      <c r="FG98" s="102"/>
      <c r="FH98" s="102"/>
      <c r="FI98" s="102"/>
      <c r="FJ98" s="102"/>
      <c r="FK98" s="102"/>
      <c r="FL98" s="102"/>
      <c r="FM98" s="102"/>
      <c r="FN98" s="102"/>
      <c r="FO98" s="102"/>
      <c r="FP98" s="102"/>
      <c r="FQ98" s="102"/>
      <c r="FR98" s="102"/>
      <c r="FS98" s="102"/>
      <c r="FT98" s="102"/>
      <c r="FU98" s="102"/>
      <c r="FV98" s="102"/>
      <c r="FW98" s="102"/>
      <c r="FX98" s="102"/>
      <c r="FY98" s="102"/>
      <c r="FZ98" s="102"/>
      <c r="GA98" s="102"/>
      <c r="GB98" s="102"/>
      <c r="GC98" s="102"/>
      <c r="GD98" s="102"/>
      <c r="GE98" s="102"/>
      <c r="GF98" s="102"/>
      <c r="GG98" s="102"/>
      <c r="GH98" s="102"/>
      <c r="GI98" s="102"/>
      <c r="GJ98" s="102"/>
      <c r="GK98" s="102"/>
      <c r="GL98" s="102"/>
      <c r="GM98" s="102"/>
      <c r="GN98" s="102"/>
      <c r="GO98" s="102"/>
      <c r="GP98" s="102"/>
      <c r="GQ98" s="102"/>
      <c r="GR98" s="102"/>
      <c r="GS98" s="102"/>
      <c r="GT98" s="102"/>
      <c r="GU98" s="102"/>
      <c r="GV98" s="102"/>
      <c r="GW98" s="102"/>
      <c r="GX98" s="102"/>
      <c r="GY98" s="102"/>
      <c r="GZ98" s="102"/>
      <c r="HA98" s="102"/>
      <c r="HB98" s="102"/>
      <c r="HC98" s="102"/>
      <c r="HD98" s="102"/>
      <c r="HE98" s="102"/>
      <c r="HF98" s="102"/>
      <c r="HG98" s="102"/>
      <c r="HH98" s="102"/>
      <c r="HI98" s="102"/>
      <c r="HJ98" s="102"/>
      <c r="HK98" s="102"/>
      <c r="HL98" s="102"/>
      <c r="HM98" s="102"/>
      <c r="HN98" s="102"/>
      <c r="HO98" s="102"/>
      <c r="HP98" s="102"/>
      <c r="HQ98" s="102"/>
      <c r="HR98" s="102"/>
      <c r="HS98" s="102"/>
      <c r="HT98" s="102"/>
      <c r="HU98" s="102"/>
      <c r="HV98" s="102"/>
      <c r="HW98" s="102"/>
      <c r="HX98" s="102"/>
      <c r="HY98" s="102"/>
      <c r="HZ98" s="102"/>
      <c r="IA98" s="102"/>
      <c r="IB98" s="102"/>
      <c r="IC98" s="102"/>
      <c r="ID98" s="102"/>
      <c r="IE98" s="102"/>
      <c r="IF98" s="102"/>
      <c r="IG98" s="102"/>
      <c r="IH98" s="102"/>
      <c r="II98" s="102"/>
      <c r="IJ98" s="102"/>
      <c r="IK98" s="102"/>
      <c r="IL98" s="102"/>
      <c r="IM98" s="102"/>
      <c r="IN98" s="102"/>
      <c r="IO98" s="102"/>
      <c r="IP98" s="102"/>
      <c r="IQ98" s="102"/>
      <c r="IR98" s="102"/>
      <c r="IS98" s="102"/>
      <c r="IT98" s="102"/>
      <c r="IU98" s="102"/>
      <c r="IV98" s="102"/>
    </row>
    <row r="99" spans="1:256" s="266" customFormat="1" ht="19.5" customHeight="1">
      <c r="A99" s="279"/>
      <c r="B99" s="101" t="s">
        <v>1039</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c r="EA99" s="102"/>
      <c r="EB99" s="102"/>
      <c r="EC99" s="102"/>
      <c r="ED99" s="102"/>
      <c r="EE99" s="102"/>
      <c r="EF99" s="102"/>
      <c r="EG99" s="102"/>
      <c r="EH99" s="102"/>
      <c r="EI99" s="102"/>
      <c r="EJ99" s="102"/>
      <c r="EK99" s="102"/>
      <c r="EL99" s="102"/>
      <c r="EM99" s="102"/>
      <c r="EN99" s="102"/>
      <c r="EO99" s="102"/>
      <c r="EP99" s="102"/>
      <c r="EQ99" s="102"/>
      <c r="ER99" s="102"/>
      <c r="ES99" s="102"/>
      <c r="ET99" s="102"/>
      <c r="EU99" s="102"/>
      <c r="EV99" s="102"/>
      <c r="EW99" s="102"/>
      <c r="EX99" s="102"/>
      <c r="EY99" s="102"/>
      <c r="EZ99" s="102"/>
      <c r="FA99" s="102"/>
      <c r="FB99" s="102"/>
      <c r="FC99" s="102"/>
      <c r="FD99" s="102"/>
      <c r="FE99" s="102"/>
      <c r="FF99" s="102"/>
      <c r="FG99" s="102"/>
      <c r="FH99" s="102"/>
      <c r="FI99" s="102"/>
      <c r="FJ99" s="102"/>
      <c r="FK99" s="102"/>
      <c r="FL99" s="102"/>
      <c r="FM99" s="102"/>
      <c r="FN99" s="102"/>
      <c r="FO99" s="102"/>
      <c r="FP99" s="102"/>
      <c r="FQ99" s="102"/>
      <c r="FR99" s="102"/>
      <c r="FS99" s="102"/>
      <c r="FT99" s="102"/>
      <c r="FU99" s="102"/>
      <c r="FV99" s="102"/>
      <c r="FW99" s="102"/>
      <c r="FX99" s="102"/>
      <c r="FY99" s="102"/>
      <c r="FZ99" s="102"/>
      <c r="GA99" s="102"/>
      <c r="GB99" s="102"/>
      <c r="GC99" s="102"/>
      <c r="GD99" s="102"/>
      <c r="GE99" s="102"/>
      <c r="GF99" s="102"/>
      <c r="GG99" s="102"/>
      <c r="GH99" s="102"/>
      <c r="GI99" s="102"/>
      <c r="GJ99" s="102"/>
      <c r="GK99" s="102"/>
      <c r="GL99" s="102"/>
      <c r="GM99" s="102"/>
      <c r="GN99" s="102"/>
      <c r="GO99" s="102"/>
      <c r="GP99" s="102"/>
      <c r="GQ99" s="102"/>
      <c r="GR99" s="102"/>
      <c r="GS99" s="102"/>
      <c r="GT99" s="102"/>
      <c r="GU99" s="102"/>
      <c r="GV99" s="102"/>
      <c r="GW99" s="102"/>
      <c r="GX99" s="102"/>
      <c r="GY99" s="102"/>
      <c r="GZ99" s="102"/>
      <c r="HA99" s="102"/>
      <c r="HB99" s="102"/>
      <c r="HC99" s="102"/>
      <c r="HD99" s="102"/>
      <c r="HE99" s="102"/>
      <c r="HF99" s="102"/>
      <c r="HG99" s="102"/>
      <c r="HH99" s="102"/>
      <c r="HI99" s="102"/>
      <c r="HJ99" s="102"/>
      <c r="HK99" s="102"/>
      <c r="HL99" s="102"/>
      <c r="HM99" s="102"/>
      <c r="HN99" s="102"/>
      <c r="HO99" s="102"/>
      <c r="HP99" s="102"/>
      <c r="HQ99" s="102"/>
      <c r="HR99" s="102"/>
      <c r="HS99" s="102"/>
      <c r="HT99" s="102"/>
      <c r="HU99" s="102"/>
      <c r="HV99" s="102"/>
      <c r="HW99" s="102"/>
      <c r="HX99" s="102"/>
      <c r="HY99" s="102"/>
      <c r="HZ99" s="102"/>
      <c r="IA99" s="102"/>
      <c r="IB99" s="102"/>
      <c r="IC99" s="102"/>
      <c r="ID99" s="102"/>
      <c r="IE99" s="102"/>
      <c r="IF99" s="102"/>
      <c r="IG99" s="102"/>
      <c r="IH99" s="102"/>
      <c r="II99" s="102"/>
      <c r="IJ99" s="102"/>
      <c r="IK99" s="102"/>
      <c r="IL99" s="102"/>
      <c r="IM99" s="102"/>
      <c r="IN99" s="102"/>
      <c r="IO99" s="102"/>
      <c r="IP99" s="102"/>
      <c r="IQ99" s="102"/>
      <c r="IR99" s="102"/>
      <c r="IS99" s="102"/>
      <c r="IT99" s="102"/>
      <c r="IU99" s="102"/>
      <c r="IV99" s="102"/>
    </row>
    <row r="100" spans="1:256" s="102" customFormat="1" ht="20.25" customHeight="1">
      <c r="A100" s="103"/>
      <c r="B100" s="101" t="s">
        <v>473</v>
      </c>
      <c r="C100" s="99"/>
      <c r="D100" s="99"/>
      <c r="E100" s="99"/>
      <c r="F100" s="99"/>
      <c r="G100" s="99"/>
      <c r="H100" s="99"/>
      <c r="I100" s="99"/>
      <c r="J100" s="99"/>
      <c r="K100" s="99"/>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c r="EA100" s="102"/>
      <c r="EB100" s="102"/>
      <c r="EC100" s="102"/>
      <c r="ED100" s="102"/>
      <c r="EE100" s="102"/>
      <c r="EF100" s="102"/>
      <c r="EG100" s="102"/>
      <c r="EH100" s="102"/>
      <c r="EI100" s="102"/>
      <c r="EJ100" s="102"/>
      <c r="EK100" s="102"/>
      <c r="EL100" s="102"/>
      <c r="EM100" s="102"/>
      <c r="EN100" s="102"/>
      <c r="EO100" s="102"/>
      <c r="EP100" s="102"/>
      <c r="EQ100" s="102"/>
      <c r="ER100" s="102"/>
      <c r="ES100" s="102"/>
      <c r="ET100" s="102"/>
      <c r="EU100" s="102"/>
      <c r="EV100" s="102"/>
      <c r="EW100" s="102"/>
      <c r="EX100" s="102"/>
      <c r="EY100" s="102"/>
      <c r="EZ100" s="102"/>
      <c r="FA100" s="102"/>
      <c r="FB100" s="102"/>
      <c r="FC100" s="102"/>
      <c r="FD100" s="102"/>
      <c r="FE100" s="102"/>
      <c r="FF100" s="102"/>
      <c r="FG100" s="102"/>
      <c r="FH100" s="102"/>
      <c r="FI100" s="102"/>
      <c r="FJ100" s="102"/>
      <c r="FK100" s="102"/>
      <c r="FL100" s="102"/>
      <c r="FM100" s="102"/>
      <c r="FN100" s="102"/>
      <c r="FO100" s="102"/>
      <c r="FP100" s="102"/>
      <c r="FQ100" s="102"/>
      <c r="FR100" s="102"/>
      <c r="FS100" s="102"/>
      <c r="FT100" s="102"/>
      <c r="FU100" s="102"/>
      <c r="FV100" s="102"/>
      <c r="FW100" s="102"/>
      <c r="FX100" s="102"/>
      <c r="FY100" s="102"/>
      <c r="FZ100" s="102"/>
      <c r="GA100" s="102"/>
      <c r="GB100" s="102"/>
      <c r="GC100" s="102"/>
      <c r="GD100" s="102"/>
      <c r="GE100" s="102"/>
      <c r="GF100" s="102"/>
      <c r="GG100" s="102"/>
      <c r="GH100" s="102"/>
      <c r="GI100" s="102"/>
      <c r="GJ100" s="102"/>
      <c r="GK100" s="102"/>
      <c r="GL100" s="102"/>
      <c r="GM100" s="102"/>
      <c r="GN100" s="102"/>
      <c r="GO100" s="102"/>
      <c r="GP100" s="102"/>
      <c r="GQ100" s="102"/>
      <c r="GR100" s="102"/>
      <c r="GS100" s="102"/>
      <c r="GT100" s="102"/>
      <c r="GU100" s="102"/>
      <c r="GV100" s="102"/>
      <c r="GW100" s="102"/>
      <c r="GX100" s="102"/>
      <c r="GY100" s="102"/>
      <c r="GZ100" s="102"/>
      <c r="HA100" s="102"/>
      <c r="HB100" s="102"/>
      <c r="HC100" s="102"/>
      <c r="HD100" s="102"/>
      <c r="HE100" s="102"/>
      <c r="HF100" s="102"/>
      <c r="HG100" s="102"/>
      <c r="HH100" s="102"/>
      <c r="HI100" s="102"/>
      <c r="HJ100" s="102"/>
      <c r="HK100" s="102"/>
      <c r="HL100" s="102"/>
      <c r="HM100" s="102"/>
      <c r="HN100" s="102"/>
      <c r="HO100" s="102"/>
      <c r="HP100" s="102"/>
      <c r="HQ100" s="102"/>
      <c r="HR100" s="102"/>
      <c r="HS100" s="102"/>
      <c r="HT100" s="102"/>
      <c r="HU100" s="102"/>
      <c r="HV100" s="102"/>
      <c r="HW100" s="102"/>
      <c r="HX100" s="102"/>
      <c r="HY100" s="102"/>
      <c r="HZ100" s="102"/>
      <c r="IA100" s="102"/>
      <c r="IB100" s="102"/>
      <c r="IC100" s="102"/>
      <c r="ID100" s="102"/>
      <c r="IE100" s="102"/>
      <c r="IF100" s="102"/>
      <c r="IG100" s="102"/>
      <c r="IH100" s="102"/>
      <c r="II100" s="102"/>
      <c r="IJ100" s="102"/>
      <c r="IK100" s="102"/>
      <c r="IL100" s="102"/>
      <c r="IM100" s="102"/>
      <c r="IN100" s="102"/>
      <c r="IO100" s="102"/>
      <c r="IP100" s="102"/>
      <c r="IQ100" s="102"/>
      <c r="IR100" s="102"/>
      <c r="IS100" s="102"/>
      <c r="IT100" s="102"/>
      <c r="IU100" s="102"/>
      <c r="IV100" s="102"/>
    </row>
    <row r="101" spans="1:256" s="102" customFormat="1" ht="19.5" customHeight="1">
      <c r="A101" s="103"/>
      <c r="B101" s="101" t="s">
        <v>352</v>
      </c>
      <c r="C101" s="99"/>
      <c r="D101" s="99"/>
      <c r="E101" s="99"/>
      <c r="F101" s="99"/>
      <c r="G101" s="99"/>
      <c r="H101" s="99"/>
      <c r="I101" s="99"/>
      <c r="J101" s="99"/>
      <c r="K101" s="99"/>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c r="EA101" s="102"/>
      <c r="EB101" s="102"/>
      <c r="EC101" s="102"/>
      <c r="ED101" s="102"/>
      <c r="EE101" s="102"/>
      <c r="EF101" s="102"/>
      <c r="EG101" s="102"/>
      <c r="EH101" s="102"/>
      <c r="EI101" s="102"/>
      <c r="EJ101" s="102"/>
      <c r="EK101" s="102"/>
      <c r="EL101" s="102"/>
      <c r="EM101" s="102"/>
      <c r="EN101" s="102"/>
      <c r="EO101" s="102"/>
      <c r="EP101" s="102"/>
      <c r="EQ101" s="102"/>
      <c r="ER101" s="102"/>
      <c r="ES101" s="102"/>
      <c r="ET101" s="102"/>
      <c r="EU101" s="102"/>
      <c r="EV101" s="102"/>
      <c r="EW101" s="102"/>
      <c r="EX101" s="102"/>
      <c r="EY101" s="102"/>
      <c r="EZ101" s="102"/>
      <c r="FA101" s="102"/>
      <c r="FB101" s="102"/>
      <c r="FC101" s="102"/>
      <c r="FD101" s="102"/>
      <c r="FE101" s="102"/>
      <c r="FF101" s="102"/>
      <c r="FG101" s="102"/>
      <c r="FH101" s="102"/>
      <c r="FI101" s="102"/>
      <c r="FJ101" s="102"/>
      <c r="FK101" s="102"/>
      <c r="FL101" s="102"/>
      <c r="FM101" s="102"/>
      <c r="FN101" s="102"/>
      <c r="FO101" s="102"/>
      <c r="FP101" s="102"/>
      <c r="FQ101" s="102"/>
      <c r="FR101" s="102"/>
      <c r="FS101" s="102"/>
      <c r="FT101" s="102"/>
      <c r="FU101" s="102"/>
      <c r="FV101" s="102"/>
      <c r="FW101" s="102"/>
      <c r="FX101" s="102"/>
      <c r="FY101" s="102"/>
      <c r="FZ101" s="102"/>
      <c r="GA101" s="102"/>
      <c r="GB101" s="102"/>
      <c r="GC101" s="102"/>
      <c r="GD101" s="102"/>
      <c r="GE101" s="102"/>
      <c r="GF101" s="102"/>
      <c r="GG101" s="102"/>
      <c r="GH101" s="102"/>
      <c r="GI101" s="102"/>
      <c r="GJ101" s="102"/>
      <c r="GK101" s="102"/>
      <c r="GL101" s="102"/>
      <c r="GM101" s="102"/>
      <c r="GN101" s="102"/>
      <c r="GO101" s="102"/>
      <c r="GP101" s="102"/>
      <c r="GQ101" s="102"/>
      <c r="GR101" s="102"/>
      <c r="GS101" s="102"/>
      <c r="GT101" s="102"/>
      <c r="GU101" s="102"/>
      <c r="GV101" s="102"/>
      <c r="GW101" s="102"/>
      <c r="GX101" s="102"/>
      <c r="GY101" s="102"/>
      <c r="GZ101" s="102"/>
      <c r="HA101" s="102"/>
      <c r="HB101" s="102"/>
      <c r="HC101" s="102"/>
      <c r="HD101" s="102"/>
      <c r="HE101" s="102"/>
      <c r="HF101" s="102"/>
      <c r="HG101" s="102"/>
      <c r="HH101" s="102"/>
      <c r="HI101" s="102"/>
      <c r="HJ101" s="102"/>
      <c r="HK101" s="102"/>
      <c r="HL101" s="102"/>
      <c r="HM101" s="102"/>
      <c r="HN101" s="102"/>
      <c r="HO101" s="102"/>
      <c r="HP101" s="102"/>
      <c r="HQ101" s="102"/>
      <c r="HR101" s="102"/>
      <c r="HS101" s="102"/>
      <c r="HT101" s="102"/>
      <c r="HU101" s="102"/>
      <c r="HV101" s="102"/>
      <c r="HW101" s="102"/>
      <c r="HX101" s="102"/>
      <c r="HY101" s="102"/>
      <c r="HZ101" s="102"/>
      <c r="IA101" s="102"/>
      <c r="IB101" s="102"/>
      <c r="IC101" s="102"/>
      <c r="ID101" s="102"/>
      <c r="IE101" s="102"/>
      <c r="IF101" s="102"/>
      <c r="IG101" s="102"/>
      <c r="IH101" s="102"/>
      <c r="II101" s="102"/>
      <c r="IJ101" s="102"/>
      <c r="IK101" s="102"/>
      <c r="IL101" s="102"/>
      <c r="IM101" s="102"/>
      <c r="IN101" s="102"/>
      <c r="IO101" s="102"/>
      <c r="IP101" s="102"/>
      <c r="IQ101" s="102"/>
      <c r="IR101" s="102"/>
      <c r="IS101" s="102"/>
      <c r="IT101" s="102"/>
      <c r="IU101" s="102"/>
      <c r="IV101" s="102"/>
    </row>
    <row r="102" spans="1:256" s="102" customFormat="1" ht="19.5" customHeight="1">
      <c r="A102" s="103"/>
      <c r="B102" s="101"/>
      <c r="C102" s="99" t="s">
        <v>895</v>
      </c>
      <c r="D102" s="99"/>
      <c r="E102" s="99"/>
      <c r="F102" s="99"/>
      <c r="G102" s="99"/>
      <c r="H102" s="99"/>
      <c r="I102" s="99"/>
      <c r="J102" s="99"/>
      <c r="K102" s="99"/>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c r="EA102" s="102"/>
      <c r="EB102" s="102"/>
      <c r="EC102" s="102"/>
      <c r="ED102" s="102"/>
      <c r="EE102" s="102"/>
      <c r="EF102" s="102"/>
      <c r="EG102" s="102"/>
      <c r="EH102" s="102"/>
      <c r="EI102" s="102"/>
      <c r="EJ102" s="102"/>
      <c r="EK102" s="102"/>
      <c r="EL102" s="102"/>
      <c r="EM102" s="102"/>
      <c r="EN102" s="102"/>
      <c r="EO102" s="102"/>
      <c r="EP102" s="102"/>
      <c r="EQ102" s="102"/>
      <c r="ER102" s="102"/>
      <c r="ES102" s="102"/>
      <c r="ET102" s="102"/>
      <c r="EU102" s="102"/>
      <c r="EV102" s="102"/>
      <c r="EW102" s="102"/>
      <c r="EX102" s="102"/>
      <c r="EY102" s="102"/>
      <c r="EZ102" s="102"/>
      <c r="FA102" s="102"/>
      <c r="FB102" s="102"/>
      <c r="FC102" s="102"/>
      <c r="FD102" s="102"/>
      <c r="FE102" s="102"/>
      <c r="FF102" s="102"/>
      <c r="FG102" s="102"/>
      <c r="FH102" s="102"/>
      <c r="FI102" s="102"/>
      <c r="FJ102" s="102"/>
      <c r="FK102" s="102"/>
      <c r="FL102" s="102"/>
      <c r="FM102" s="102"/>
      <c r="FN102" s="102"/>
      <c r="FO102" s="102"/>
      <c r="FP102" s="102"/>
      <c r="FQ102" s="102"/>
      <c r="FR102" s="102"/>
      <c r="FS102" s="102"/>
      <c r="FT102" s="102"/>
      <c r="FU102" s="102"/>
      <c r="FV102" s="102"/>
      <c r="FW102" s="102"/>
      <c r="FX102" s="102"/>
      <c r="FY102" s="102"/>
      <c r="FZ102" s="102"/>
      <c r="GA102" s="102"/>
      <c r="GB102" s="102"/>
      <c r="GC102" s="102"/>
      <c r="GD102" s="102"/>
      <c r="GE102" s="102"/>
      <c r="GF102" s="102"/>
      <c r="GG102" s="102"/>
      <c r="GH102" s="102"/>
      <c r="GI102" s="102"/>
      <c r="GJ102" s="102"/>
      <c r="GK102" s="102"/>
      <c r="GL102" s="102"/>
      <c r="GM102" s="102"/>
      <c r="GN102" s="102"/>
      <c r="GO102" s="102"/>
      <c r="GP102" s="102"/>
      <c r="GQ102" s="102"/>
      <c r="GR102" s="102"/>
      <c r="GS102" s="102"/>
      <c r="GT102" s="102"/>
      <c r="GU102" s="102"/>
      <c r="GV102" s="102"/>
      <c r="GW102" s="102"/>
      <c r="GX102" s="102"/>
      <c r="GY102" s="102"/>
      <c r="GZ102" s="102"/>
      <c r="HA102" s="102"/>
      <c r="HB102" s="102"/>
      <c r="HC102" s="102"/>
      <c r="HD102" s="102"/>
      <c r="HE102" s="102"/>
      <c r="HF102" s="102"/>
      <c r="HG102" s="102"/>
      <c r="HH102" s="102"/>
      <c r="HI102" s="102"/>
      <c r="HJ102" s="102"/>
      <c r="HK102" s="102"/>
      <c r="HL102" s="102"/>
      <c r="HM102" s="102"/>
      <c r="HN102" s="102"/>
      <c r="HO102" s="102"/>
      <c r="HP102" s="102"/>
      <c r="HQ102" s="102"/>
      <c r="HR102" s="102"/>
      <c r="HS102" s="102"/>
      <c r="HT102" s="102"/>
      <c r="HU102" s="102"/>
      <c r="HV102" s="102"/>
      <c r="HW102" s="102"/>
      <c r="HX102" s="102"/>
      <c r="HY102" s="102"/>
      <c r="HZ102" s="102"/>
      <c r="IA102" s="102"/>
      <c r="IB102" s="102"/>
      <c r="IC102" s="102"/>
      <c r="ID102" s="102"/>
      <c r="IE102" s="102"/>
      <c r="IF102" s="102"/>
      <c r="IG102" s="102"/>
      <c r="IH102" s="102"/>
      <c r="II102" s="102"/>
      <c r="IJ102" s="102"/>
      <c r="IK102" s="102"/>
      <c r="IL102" s="102"/>
      <c r="IM102" s="102"/>
      <c r="IN102" s="102"/>
      <c r="IO102" s="102"/>
      <c r="IP102" s="102"/>
      <c r="IQ102" s="102"/>
      <c r="IR102" s="102"/>
      <c r="IS102" s="102"/>
      <c r="IT102" s="102"/>
      <c r="IU102" s="102"/>
      <c r="IV102" s="102"/>
    </row>
    <row r="103" spans="1:256" s="102" customFormat="1" ht="19.5" customHeight="1">
      <c r="A103" s="103"/>
      <c r="B103" s="101"/>
      <c r="C103" s="99" t="s">
        <v>1040</v>
      </c>
      <c r="D103" s="99"/>
      <c r="E103" s="99"/>
      <c r="F103" s="99"/>
      <c r="G103" s="99"/>
      <c r="H103" s="99"/>
      <c r="I103" s="99"/>
      <c r="J103" s="99"/>
      <c r="K103" s="99"/>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c r="EA103" s="102"/>
      <c r="EB103" s="102"/>
      <c r="EC103" s="102"/>
      <c r="ED103" s="102"/>
      <c r="EE103" s="102"/>
      <c r="EF103" s="102"/>
      <c r="EG103" s="102"/>
      <c r="EH103" s="102"/>
      <c r="EI103" s="102"/>
      <c r="EJ103" s="102"/>
      <c r="EK103" s="102"/>
      <c r="EL103" s="102"/>
      <c r="EM103" s="102"/>
      <c r="EN103" s="102"/>
      <c r="EO103" s="102"/>
      <c r="EP103" s="102"/>
      <c r="EQ103" s="102"/>
      <c r="ER103" s="102"/>
      <c r="ES103" s="102"/>
      <c r="ET103" s="102"/>
      <c r="EU103" s="102"/>
      <c r="EV103" s="102"/>
      <c r="EW103" s="102"/>
      <c r="EX103" s="102"/>
      <c r="EY103" s="102"/>
      <c r="EZ103" s="102"/>
      <c r="FA103" s="102"/>
      <c r="FB103" s="102"/>
      <c r="FC103" s="102"/>
      <c r="FD103" s="102"/>
      <c r="FE103" s="102"/>
      <c r="FF103" s="102"/>
      <c r="FG103" s="102"/>
      <c r="FH103" s="102"/>
      <c r="FI103" s="102"/>
      <c r="FJ103" s="102"/>
      <c r="FK103" s="102"/>
      <c r="FL103" s="102"/>
      <c r="FM103" s="102"/>
      <c r="FN103" s="102"/>
      <c r="FO103" s="102"/>
      <c r="FP103" s="102"/>
      <c r="FQ103" s="102"/>
      <c r="FR103" s="102"/>
      <c r="FS103" s="102"/>
      <c r="FT103" s="102"/>
      <c r="FU103" s="102"/>
      <c r="FV103" s="102"/>
      <c r="FW103" s="102"/>
      <c r="FX103" s="102"/>
      <c r="FY103" s="102"/>
      <c r="FZ103" s="102"/>
      <c r="GA103" s="102"/>
      <c r="GB103" s="102"/>
      <c r="GC103" s="102"/>
      <c r="GD103" s="102"/>
      <c r="GE103" s="102"/>
      <c r="GF103" s="102"/>
      <c r="GG103" s="102"/>
      <c r="GH103" s="102"/>
      <c r="GI103" s="102"/>
      <c r="GJ103" s="102"/>
      <c r="GK103" s="102"/>
      <c r="GL103" s="102"/>
      <c r="GM103" s="102"/>
      <c r="GN103" s="102"/>
      <c r="GO103" s="102"/>
      <c r="GP103" s="102"/>
      <c r="GQ103" s="102"/>
      <c r="GR103" s="102"/>
      <c r="GS103" s="102"/>
      <c r="GT103" s="102"/>
      <c r="GU103" s="102"/>
      <c r="GV103" s="102"/>
      <c r="GW103" s="102"/>
      <c r="GX103" s="102"/>
      <c r="GY103" s="102"/>
      <c r="GZ103" s="102"/>
      <c r="HA103" s="102"/>
      <c r="HB103" s="102"/>
      <c r="HC103" s="102"/>
      <c r="HD103" s="102"/>
      <c r="HE103" s="102"/>
      <c r="HF103" s="102"/>
      <c r="HG103" s="102"/>
      <c r="HH103" s="102"/>
      <c r="HI103" s="102"/>
      <c r="HJ103" s="102"/>
      <c r="HK103" s="102"/>
      <c r="HL103" s="102"/>
      <c r="HM103" s="102"/>
      <c r="HN103" s="102"/>
      <c r="HO103" s="102"/>
      <c r="HP103" s="102"/>
      <c r="HQ103" s="102"/>
      <c r="HR103" s="102"/>
      <c r="HS103" s="102"/>
      <c r="HT103" s="102"/>
      <c r="HU103" s="102"/>
      <c r="HV103" s="102"/>
      <c r="HW103" s="102"/>
      <c r="HX103" s="102"/>
      <c r="HY103" s="102"/>
      <c r="HZ103" s="102"/>
      <c r="IA103" s="102"/>
      <c r="IB103" s="102"/>
      <c r="IC103" s="102"/>
      <c r="ID103" s="102"/>
      <c r="IE103" s="102"/>
      <c r="IF103" s="102"/>
      <c r="IG103" s="102"/>
      <c r="IH103" s="102"/>
      <c r="II103" s="102"/>
      <c r="IJ103" s="102"/>
      <c r="IK103" s="102"/>
      <c r="IL103" s="102"/>
      <c r="IM103" s="102"/>
      <c r="IN103" s="102"/>
      <c r="IO103" s="102"/>
      <c r="IP103" s="102"/>
      <c r="IQ103" s="102"/>
      <c r="IR103" s="102"/>
      <c r="IS103" s="102"/>
      <c r="IT103" s="102"/>
      <c r="IU103" s="102"/>
      <c r="IV103" s="102"/>
    </row>
    <row r="104" spans="1:256" s="102" customFormat="1" ht="20.25" customHeight="1">
      <c r="A104" s="103"/>
      <c r="B104" s="101" t="s">
        <v>67</v>
      </c>
      <c r="C104" s="99"/>
      <c r="D104" s="99"/>
      <c r="E104" s="99"/>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c r="EO104" s="102"/>
      <c r="EP104" s="102"/>
      <c r="EQ104" s="102"/>
      <c r="ER104" s="102"/>
      <c r="ES104" s="102"/>
      <c r="ET104" s="102"/>
      <c r="EU104" s="102"/>
      <c r="EV104" s="102"/>
      <c r="EW104" s="102"/>
      <c r="EX104" s="102"/>
      <c r="EY104" s="102"/>
      <c r="EZ104" s="102"/>
      <c r="FA104" s="102"/>
      <c r="FB104" s="102"/>
      <c r="FC104" s="102"/>
      <c r="FD104" s="102"/>
      <c r="FE104" s="102"/>
      <c r="FF104" s="102"/>
      <c r="FG104" s="102"/>
      <c r="FH104" s="102"/>
      <c r="FI104" s="102"/>
      <c r="FJ104" s="102"/>
      <c r="FK104" s="102"/>
      <c r="FL104" s="102"/>
      <c r="FM104" s="102"/>
      <c r="FN104" s="102"/>
      <c r="FO104" s="102"/>
      <c r="FP104" s="102"/>
      <c r="FQ104" s="102"/>
      <c r="FR104" s="102"/>
      <c r="FS104" s="102"/>
      <c r="FT104" s="102"/>
      <c r="FU104" s="102"/>
      <c r="FV104" s="102"/>
      <c r="FW104" s="102"/>
      <c r="FX104" s="102"/>
      <c r="FY104" s="102"/>
      <c r="FZ104" s="102"/>
      <c r="GA104" s="102"/>
      <c r="GB104" s="102"/>
      <c r="GC104" s="102"/>
      <c r="GD104" s="102"/>
      <c r="GE104" s="102"/>
      <c r="GF104" s="102"/>
      <c r="GG104" s="102"/>
      <c r="GH104" s="102"/>
      <c r="GI104" s="102"/>
      <c r="GJ104" s="102"/>
      <c r="GK104" s="102"/>
      <c r="GL104" s="102"/>
      <c r="GM104" s="102"/>
      <c r="GN104" s="102"/>
      <c r="GO104" s="102"/>
      <c r="GP104" s="102"/>
      <c r="GQ104" s="102"/>
      <c r="GR104" s="102"/>
      <c r="GS104" s="102"/>
      <c r="GT104" s="102"/>
      <c r="GU104" s="102"/>
      <c r="GV104" s="102"/>
      <c r="GW104" s="102"/>
      <c r="GX104" s="102"/>
      <c r="GY104" s="102"/>
      <c r="GZ104" s="102"/>
      <c r="HA104" s="102"/>
      <c r="HB104" s="102"/>
      <c r="HC104" s="102"/>
      <c r="HD104" s="102"/>
      <c r="HE104" s="102"/>
      <c r="HF104" s="102"/>
      <c r="HG104" s="102"/>
      <c r="HH104" s="102"/>
      <c r="HI104" s="102"/>
      <c r="HJ104" s="102"/>
      <c r="HK104" s="102"/>
      <c r="HL104" s="102"/>
      <c r="HM104" s="102"/>
      <c r="HN104" s="102"/>
      <c r="HO104" s="102"/>
      <c r="HP104" s="102"/>
      <c r="HQ104" s="102"/>
      <c r="HR104" s="102"/>
      <c r="HS104" s="102"/>
      <c r="HT104" s="102"/>
      <c r="HU104" s="102"/>
      <c r="HV104" s="102"/>
      <c r="HW104" s="102"/>
      <c r="HX104" s="102"/>
      <c r="HY104" s="102"/>
      <c r="HZ104" s="102"/>
      <c r="IA104" s="102"/>
      <c r="IB104" s="102"/>
      <c r="IC104" s="102"/>
      <c r="ID104" s="102"/>
      <c r="IE104" s="102"/>
      <c r="IF104" s="102"/>
      <c r="IG104" s="102"/>
      <c r="IH104" s="102"/>
      <c r="II104" s="102"/>
      <c r="IJ104" s="102"/>
      <c r="IK104" s="102"/>
      <c r="IL104" s="102"/>
      <c r="IM104" s="102"/>
      <c r="IN104" s="102"/>
      <c r="IO104" s="102"/>
      <c r="IP104" s="102"/>
      <c r="IQ104" s="102"/>
      <c r="IR104" s="102"/>
      <c r="IS104" s="102"/>
      <c r="IT104" s="102"/>
      <c r="IU104" s="102"/>
      <c r="IV104" s="102"/>
    </row>
  </sheetData>
  <mergeCells count="33">
    <mergeCell ref="A3:AF3"/>
    <mergeCell ref="S5:V5"/>
    <mergeCell ref="A9:C9"/>
    <mergeCell ref="D9:E9"/>
    <mergeCell ref="F9:G9"/>
    <mergeCell ref="H9:X9"/>
    <mergeCell ref="Y9:AB9"/>
    <mergeCell ref="AC9:AF9"/>
    <mergeCell ref="B91:X91"/>
    <mergeCell ref="A10:C11"/>
    <mergeCell ref="H10:H11"/>
    <mergeCell ref="Y10:AB11"/>
    <mergeCell ref="AC10:AF11"/>
    <mergeCell ref="H17:H18"/>
    <mergeCell ref="I17:I18"/>
    <mergeCell ref="J17:K18"/>
    <mergeCell ref="L17:L18"/>
    <mergeCell ref="M17:N18"/>
    <mergeCell ref="H40:H41"/>
    <mergeCell ref="I40:I41"/>
    <mergeCell ref="J40:K41"/>
    <mergeCell ref="L40:L41"/>
    <mergeCell ref="M40:N41"/>
    <mergeCell ref="H59:H60"/>
    <mergeCell ref="I59:I60"/>
    <mergeCell ref="J59:K60"/>
    <mergeCell ref="L59:L60"/>
    <mergeCell ref="M59:N60"/>
    <mergeCell ref="H76:H77"/>
    <mergeCell ref="I76:I77"/>
    <mergeCell ref="J76:K77"/>
    <mergeCell ref="L76:L77"/>
    <mergeCell ref="M76:N77"/>
  </mergeCells>
  <phoneticPr fontId="16"/>
  <dataValidations count="1">
    <dataValidation type="list" allowBlank="1" showDropDown="0" showInputMessage="1" showErrorMessage="1" sqref="R51:R53 L45:L54 O50:O53 O38:O39 A44 O45:O46 D44:D47 AC35:AC36 Y35:Y36 M44 O42 L40:L43 M35:M39 L22:L34 Q10:Q11 O82:O85 M72:M75 O74:O75 R83:R85 D78:D81 A79 AC72:AC73 O78 Y72:Y73 L59:L71 U10:U11 M55:M58 M10:M16 R68:R70 O67:O70 R31:R33 O30:O33 O57:O58 O15:O16 A23 O64:Q64 U64:W64 D62:D65 S24 Q24 R23:R24 O23:O26 U24:W24 S64 R63:R64 O63:P63 A62 T63:T64 D23:D26 AC12:AC13 AC55:AC56 Y12:Y13 O61 Y55:Y56 P23:P24 M21 O19 T23:T24 L17:L20 O7:O8 O87:O88 L7:L8 L76:L88 I7:I8 I10:I88">
      <formula1>"□,■"</formula1>
    </dataValidation>
  </dataValidations>
  <printOptions horizontalCentered="1"/>
  <pageMargins left="0.23622047244094491" right="0.23622047244094491" top="0.39370078740157477" bottom="0.74803149606299213" header="0.31496062992125984" footer="0.31496062992125984"/>
  <pageSetup paperSize="9" scale="42" fitToWidth="1" fitToHeight="0" orientation="landscape" usePrinterDefaults="1" r:id="rId1"/>
  <headerFooter alignWithMargins="0"/>
  <rowBreaks count="1" manualBreakCount="1">
    <brk id="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election activeCell="A6" sqref="A6:O6"/>
    </sheetView>
  </sheetViews>
  <sheetFormatPr defaultRowHeight="13.5"/>
  <cols>
    <col min="1" max="1" width="36.0078125" style="334" customWidth="1"/>
    <col min="2" max="2" width="17.16796875" style="334" customWidth="1"/>
    <col min="3" max="5" width="9.5" style="334" customWidth="1"/>
    <col min="6" max="15" width="4.15625" style="334" customWidth="1"/>
    <col min="16" max="1025" width="12.0078125" style="334" customWidth="1"/>
  </cols>
  <sheetData>
    <row r="1" spans="1:15" ht="15.2" customHeight="1">
      <c r="A1" s="264" t="s">
        <v>475</v>
      </c>
    </row>
    <row r="2" spans="1:15" ht="15.2" customHeight="1">
      <c r="A2" s="395"/>
      <c r="B2" s="395"/>
      <c r="C2" s="395"/>
      <c r="D2" s="395"/>
      <c r="E2" s="395"/>
      <c r="F2" s="395"/>
      <c r="G2" s="276" t="s">
        <v>27</v>
      </c>
      <c r="H2" s="276"/>
      <c r="I2" s="276"/>
      <c r="J2" s="276"/>
      <c r="K2" s="276"/>
      <c r="L2" s="276"/>
      <c r="M2" s="276"/>
      <c r="N2" s="276"/>
      <c r="O2" s="276"/>
    </row>
    <row r="3" spans="1:15" ht="15.2" customHeight="1">
      <c r="A3" s="395" t="s">
        <v>342</v>
      </c>
      <c r="B3" s="395"/>
      <c r="C3" s="395"/>
      <c r="D3" s="395"/>
      <c r="E3" s="395"/>
      <c r="F3" s="395"/>
      <c r="G3" s="395"/>
      <c r="H3" s="395"/>
      <c r="I3" s="395"/>
      <c r="J3" s="395"/>
      <c r="K3" s="395"/>
      <c r="L3" s="395"/>
      <c r="M3" s="395"/>
      <c r="N3" s="395"/>
      <c r="O3" s="395"/>
    </row>
    <row r="4" spans="1:15" ht="22.5" customHeight="1">
      <c r="A4" s="395"/>
      <c r="B4" s="395"/>
      <c r="C4" s="276" t="s">
        <v>241</v>
      </c>
      <c r="D4" s="276"/>
      <c r="E4" s="276"/>
      <c r="F4" s="276"/>
      <c r="G4" s="276"/>
      <c r="H4" s="276"/>
      <c r="I4" s="276"/>
      <c r="J4" s="276"/>
      <c r="K4" s="276"/>
      <c r="L4" s="276"/>
      <c r="M4" s="276"/>
      <c r="N4" s="395"/>
      <c r="O4" s="395"/>
    </row>
    <row r="5" spans="1:15" ht="15.2" customHeight="1"/>
    <row r="6" spans="1:15" ht="15.2" customHeight="1">
      <c r="A6" s="309" t="s">
        <v>850</v>
      </c>
      <c r="B6" s="309"/>
      <c r="C6" s="309"/>
      <c r="D6" s="309"/>
      <c r="E6" s="309"/>
      <c r="F6" s="309"/>
      <c r="G6" s="309"/>
      <c r="H6" s="309"/>
      <c r="I6" s="309"/>
      <c r="J6" s="309"/>
      <c r="K6" s="309"/>
      <c r="L6" s="309"/>
      <c r="M6" s="309"/>
      <c r="N6" s="309"/>
      <c r="O6" s="309"/>
    </row>
    <row r="7" spans="1:15" ht="15.2" customHeight="1">
      <c r="A7" s="309" t="s">
        <v>852</v>
      </c>
      <c r="B7" s="309"/>
      <c r="C7" s="309"/>
      <c r="D7" s="309"/>
      <c r="E7" s="309"/>
      <c r="F7" s="309"/>
      <c r="G7" s="309"/>
      <c r="H7" s="309"/>
      <c r="I7" s="309"/>
      <c r="J7" s="309"/>
      <c r="K7" s="309"/>
      <c r="L7" s="309"/>
      <c r="M7" s="309"/>
      <c r="N7" s="309"/>
      <c r="O7" s="309"/>
    </row>
    <row r="8" spans="1:15" ht="15.2" customHeight="1"/>
    <row r="9" spans="1:15" ht="15.2" customHeight="1">
      <c r="A9" s="264" t="s">
        <v>107</v>
      </c>
    </row>
    <row r="10" spans="1:15" ht="15.2" customHeight="1"/>
    <row r="11" spans="1:15" ht="22.5" customHeight="1">
      <c r="D11" s="396" t="s">
        <v>138</v>
      </c>
      <c r="E11" s="396"/>
      <c r="F11" s="407" t="s">
        <v>64</v>
      </c>
      <c r="G11" s="408" t="s">
        <v>139</v>
      </c>
      <c r="H11" s="408"/>
      <c r="I11" s="408"/>
      <c r="J11" s="408"/>
      <c r="K11" s="408"/>
      <c r="L11" s="408"/>
      <c r="M11" s="408"/>
      <c r="N11" s="408"/>
      <c r="O11" s="409"/>
    </row>
    <row r="12" spans="1:15" ht="15.2" customHeight="1">
      <c r="D12" s="276"/>
      <c r="E12" s="276"/>
    </row>
    <row r="13" spans="1:15" ht="22.5" customHeight="1">
      <c r="A13" s="396" t="s">
        <v>168</v>
      </c>
      <c r="B13" s="396" t="s">
        <v>94</v>
      </c>
      <c r="C13" s="396" t="s">
        <v>171</v>
      </c>
      <c r="D13" s="396"/>
      <c r="E13" s="396"/>
      <c r="F13" s="396"/>
      <c r="G13" s="396"/>
      <c r="H13" s="396"/>
      <c r="I13" s="396"/>
      <c r="J13" s="396"/>
      <c r="K13" s="396"/>
      <c r="L13" s="396"/>
      <c r="M13" s="396"/>
      <c r="N13" s="396"/>
      <c r="O13" s="396"/>
    </row>
    <row r="14" spans="1:15" ht="15.2" customHeight="1">
      <c r="A14" s="397" t="s">
        <v>174</v>
      </c>
      <c r="B14" s="396" t="s">
        <v>44</v>
      </c>
      <c r="C14" s="396" t="s">
        <v>68</v>
      </c>
      <c r="D14" s="396"/>
      <c r="E14" s="396"/>
      <c r="F14" s="396"/>
      <c r="G14" s="396"/>
      <c r="H14" s="396"/>
      <c r="I14" s="396"/>
      <c r="J14" s="396"/>
      <c r="K14" s="396"/>
      <c r="L14" s="396"/>
      <c r="M14" s="396"/>
      <c r="N14" s="396"/>
      <c r="O14" s="396"/>
    </row>
    <row r="15" spans="1:15" ht="15.2" customHeight="1">
      <c r="A15" s="398"/>
      <c r="B15" s="402" t="s">
        <v>74</v>
      </c>
      <c r="C15" s="396"/>
      <c r="D15" s="396"/>
      <c r="E15" s="396"/>
      <c r="F15" s="396"/>
      <c r="G15" s="396"/>
      <c r="H15" s="396"/>
      <c r="I15" s="396"/>
      <c r="J15" s="396"/>
      <c r="K15" s="396"/>
      <c r="L15" s="396"/>
      <c r="M15" s="396"/>
      <c r="N15" s="396"/>
      <c r="O15" s="396"/>
    </row>
    <row r="16" spans="1:15" ht="15.2" customHeight="1">
      <c r="A16" s="399"/>
      <c r="B16" s="402" t="s">
        <v>74</v>
      </c>
      <c r="C16" s="396"/>
      <c r="D16" s="396"/>
      <c r="E16" s="396"/>
      <c r="F16" s="396"/>
      <c r="G16" s="396"/>
      <c r="H16" s="396"/>
      <c r="I16" s="396"/>
      <c r="J16" s="396"/>
      <c r="K16" s="396"/>
      <c r="L16" s="396"/>
      <c r="M16" s="396"/>
      <c r="N16" s="396"/>
      <c r="O16" s="396"/>
    </row>
    <row r="17" spans="1:15" ht="15.2" customHeight="1">
      <c r="A17" s="398" t="s">
        <v>148</v>
      </c>
      <c r="B17" s="402" t="s">
        <v>74</v>
      </c>
      <c r="C17" s="396"/>
      <c r="D17" s="396"/>
      <c r="E17" s="396"/>
      <c r="F17" s="396"/>
      <c r="G17" s="396"/>
      <c r="H17" s="396"/>
      <c r="I17" s="396"/>
      <c r="J17" s="396"/>
      <c r="K17" s="396"/>
      <c r="L17" s="396"/>
      <c r="M17" s="396"/>
      <c r="N17" s="396"/>
      <c r="O17" s="396"/>
    </row>
    <row r="18" spans="1:15" ht="15.2" customHeight="1">
      <c r="A18" s="398"/>
      <c r="B18" s="402" t="s">
        <v>74</v>
      </c>
      <c r="C18" s="396"/>
      <c r="D18" s="396"/>
      <c r="E18" s="396"/>
      <c r="F18" s="396"/>
      <c r="G18" s="396"/>
      <c r="H18" s="396"/>
      <c r="I18" s="396"/>
      <c r="J18" s="396"/>
      <c r="K18" s="396"/>
      <c r="L18" s="396"/>
      <c r="M18" s="396"/>
      <c r="N18" s="396"/>
      <c r="O18" s="396"/>
    </row>
    <row r="19" spans="1:15" ht="15.2" customHeight="1">
      <c r="A19" s="398"/>
      <c r="B19" s="402" t="s">
        <v>74</v>
      </c>
      <c r="C19" s="396"/>
      <c r="D19" s="396"/>
      <c r="E19" s="396"/>
      <c r="F19" s="396"/>
      <c r="G19" s="396"/>
      <c r="H19" s="396"/>
      <c r="I19" s="396"/>
      <c r="J19" s="396"/>
      <c r="K19" s="396"/>
      <c r="L19" s="396"/>
      <c r="M19" s="396"/>
      <c r="N19" s="396"/>
      <c r="O19" s="396"/>
    </row>
    <row r="20" spans="1:15" ht="15.2" customHeight="1">
      <c r="A20" s="397" t="s">
        <v>12</v>
      </c>
      <c r="B20" s="402" t="s">
        <v>74</v>
      </c>
      <c r="C20" s="396"/>
      <c r="D20" s="396"/>
      <c r="E20" s="396"/>
      <c r="F20" s="396"/>
      <c r="G20" s="396"/>
      <c r="H20" s="396"/>
      <c r="I20" s="396"/>
      <c r="J20" s="396"/>
      <c r="K20" s="396"/>
      <c r="L20" s="396"/>
      <c r="M20" s="396"/>
      <c r="N20" s="396"/>
      <c r="O20" s="396"/>
    </row>
    <row r="21" spans="1:15" ht="15.2" customHeight="1">
      <c r="A21" s="398"/>
      <c r="B21" s="402" t="s">
        <v>74</v>
      </c>
      <c r="C21" s="396"/>
      <c r="D21" s="396"/>
      <c r="E21" s="396"/>
      <c r="F21" s="396"/>
      <c r="G21" s="396"/>
      <c r="H21" s="396"/>
      <c r="I21" s="396"/>
      <c r="J21" s="396"/>
      <c r="K21" s="396"/>
      <c r="L21" s="396"/>
      <c r="M21" s="396"/>
      <c r="N21" s="396"/>
      <c r="O21" s="396"/>
    </row>
    <row r="22" spans="1:15" ht="15.2" customHeight="1">
      <c r="A22" s="399"/>
      <c r="B22" s="402" t="s">
        <v>74</v>
      </c>
      <c r="C22" s="396"/>
      <c r="D22" s="396"/>
      <c r="E22" s="396"/>
      <c r="F22" s="396"/>
      <c r="G22" s="396"/>
      <c r="H22" s="396"/>
      <c r="I22" s="396"/>
      <c r="J22" s="396"/>
      <c r="K22" s="396"/>
      <c r="L22" s="396"/>
      <c r="M22" s="396"/>
      <c r="N22" s="396"/>
      <c r="O22" s="396"/>
    </row>
    <row r="23" spans="1:15" ht="15.2" customHeight="1">
      <c r="A23" s="397" t="s">
        <v>97</v>
      </c>
      <c r="B23" s="402" t="s">
        <v>74</v>
      </c>
      <c r="C23" s="396"/>
      <c r="D23" s="396"/>
      <c r="E23" s="396"/>
      <c r="F23" s="396"/>
      <c r="G23" s="396"/>
      <c r="H23" s="396"/>
      <c r="I23" s="396"/>
      <c r="J23" s="396"/>
      <c r="K23" s="396"/>
      <c r="L23" s="396"/>
      <c r="M23" s="396"/>
      <c r="N23" s="396"/>
      <c r="O23" s="396"/>
    </row>
    <row r="24" spans="1:15" ht="15.2" customHeight="1">
      <c r="A24" s="398"/>
      <c r="B24" s="402" t="s">
        <v>74</v>
      </c>
      <c r="C24" s="396"/>
      <c r="D24" s="396"/>
      <c r="E24" s="396"/>
      <c r="F24" s="396"/>
      <c r="G24" s="396"/>
      <c r="H24" s="396"/>
      <c r="I24" s="396"/>
      <c r="J24" s="396"/>
      <c r="K24" s="396"/>
      <c r="L24" s="396"/>
      <c r="M24" s="396"/>
      <c r="N24" s="396"/>
      <c r="O24" s="396"/>
    </row>
    <row r="25" spans="1:15" ht="15.2" customHeight="1">
      <c r="A25" s="399"/>
      <c r="B25" s="402" t="s">
        <v>74</v>
      </c>
      <c r="C25" s="396"/>
      <c r="D25" s="396"/>
      <c r="E25" s="396"/>
      <c r="F25" s="396"/>
      <c r="G25" s="396"/>
      <c r="H25" s="396"/>
      <c r="I25" s="396"/>
      <c r="J25" s="396"/>
      <c r="K25" s="396"/>
      <c r="L25" s="396"/>
      <c r="M25" s="396"/>
      <c r="N25" s="396"/>
      <c r="O25" s="396"/>
    </row>
    <row r="26" spans="1:15" ht="15.2" customHeight="1">
      <c r="A26" s="397" t="s">
        <v>177</v>
      </c>
      <c r="B26" s="402" t="s">
        <v>74</v>
      </c>
      <c r="C26" s="396"/>
      <c r="D26" s="396"/>
      <c r="E26" s="396"/>
      <c r="F26" s="396"/>
      <c r="G26" s="396"/>
      <c r="H26" s="396"/>
      <c r="I26" s="396"/>
      <c r="J26" s="396"/>
      <c r="K26" s="396"/>
      <c r="L26" s="396"/>
      <c r="M26" s="396"/>
      <c r="N26" s="396"/>
      <c r="O26" s="396"/>
    </row>
    <row r="27" spans="1:15" ht="15.2" customHeight="1">
      <c r="A27" s="398"/>
      <c r="B27" s="402" t="s">
        <v>74</v>
      </c>
      <c r="C27" s="396"/>
      <c r="D27" s="396"/>
      <c r="E27" s="396"/>
      <c r="F27" s="396"/>
      <c r="G27" s="396"/>
      <c r="H27" s="396"/>
      <c r="I27" s="396"/>
      <c r="J27" s="396"/>
      <c r="K27" s="396"/>
      <c r="L27" s="396"/>
      <c r="M27" s="396"/>
      <c r="N27" s="396"/>
      <c r="O27" s="396"/>
    </row>
    <row r="28" spans="1:15" ht="15.2" customHeight="1">
      <c r="A28" s="399"/>
      <c r="B28" s="402" t="s">
        <v>74</v>
      </c>
      <c r="C28" s="396"/>
      <c r="D28" s="396"/>
      <c r="E28" s="396"/>
      <c r="F28" s="396"/>
      <c r="G28" s="396"/>
      <c r="H28" s="396"/>
      <c r="I28" s="396"/>
      <c r="J28" s="396"/>
      <c r="K28" s="396"/>
      <c r="L28" s="396"/>
      <c r="M28" s="396"/>
      <c r="N28" s="396"/>
      <c r="O28" s="396"/>
    </row>
    <row r="29" spans="1:15" ht="15.2" customHeight="1">
      <c r="A29" s="397" t="s">
        <v>178</v>
      </c>
      <c r="B29" s="402" t="s">
        <v>74</v>
      </c>
      <c r="C29" s="396"/>
      <c r="D29" s="396"/>
      <c r="E29" s="396"/>
      <c r="F29" s="396"/>
      <c r="G29" s="396"/>
      <c r="H29" s="396"/>
      <c r="I29" s="396"/>
      <c r="J29" s="396"/>
      <c r="K29" s="396"/>
      <c r="L29" s="396"/>
      <c r="M29" s="396"/>
      <c r="N29" s="396"/>
      <c r="O29" s="396"/>
    </row>
    <row r="30" spans="1:15" ht="15.2" customHeight="1">
      <c r="A30" s="398" t="s">
        <v>182</v>
      </c>
      <c r="B30" s="402" t="s">
        <v>74</v>
      </c>
      <c r="C30" s="396"/>
      <c r="D30" s="396"/>
      <c r="E30" s="396"/>
      <c r="F30" s="396"/>
      <c r="G30" s="396"/>
      <c r="H30" s="396"/>
      <c r="I30" s="396"/>
      <c r="J30" s="396"/>
      <c r="K30" s="396"/>
      <c r="L30" s="396"/>
      <c r="M30" s="396"/>
      <c r="N30" s="396"/>
      <c r="O30" s="396"/>
    </row>
    <row r="31" spans="1:15" ht="15.2" customHeight="1">
      <c r="A31" s="399"/>
      <c r="B31" s="402" t="s">
        <v>74</v>
      </c>
      <c r="C31" s="396"/>
      <c r="D31" s="396"/>
      <c r="E31" s="396"/>
      <c r="F31" s="396"/>
      <c r="G31" s="396"/>
      <c r="H31" s="396"/>
      <c r="I31" s="396"/>
      <c r="J31" s="396"/>
      <c r="K31" s="396"/>
      <c r="L31" s="396"/>
      <c r="M31" s="396"/>
      <c r="N31" s="396"/>
      <c r="O31" s="396"/>
    </row>
    <row r="32" spans="1:15" ht="15.2" customHeight="1">
      <c r="A32" s="397" t="s">
        <v>157</v>
      </c>
      <c r="B32" s="402" t="s">
        <v>74</v>
      </c>
      <c r="C32" s="396"/>
      <c r="D32" s="396"/>
      <c r="E32" s="396"/>
      <c r="F32" s="396"/>
      <c r="G32" s="396"/>
      <c r="H32" s="396"/>
      <c r="I32" s="396"/>
      <c r="J32" s="396"/>
      <c r="K32" s="396"/>
      <c r="L32" s="396"/>
      <c r="M32" s="396"/>
      <c r="N32" s="396"/>
      <c r="O32" s="396"/>
    </row>
    <row r="33" spans="1:15" ht="15.2" customHeight="1">
      <c r="A33" s="398"/>
      <c r="B33" s="402" t="s">
        <v>74</v>
      </c>
      <c r="C33" s="396"/>
      <c r="D33" s="396"/>
      <c r="E33" s="396"/>
      <c r="F33" s="396"/>
      <c r="G33" s="396"/>
      <c r="H33" s="396"/>
      <c r="I33" s="396"/>
      <c r="J33" s="396"/>
      <c r="K33" s="396"/>
      <c r="L33" s="396"/>
      <c r="M33" s="396"/>
      <c r="N33" s="396"/>
      <c r="O33" s="396"/>
    </row>
    <row r="34" spans="1:15" ht="15.2" customHeight="1">
      <c r="A34" s="399"/>
      <c r="B34" s="402" t="s">
        <v>74</v>
      </c>
      <c r="C34" s="396"/>
      <c r="D34" s="396"/>
      <c r="E34" s="396"/>
      <c r="F34" s="396"/>
      <c r="G34" s="396"/>
      <c r="H34" s="396"/>
      <c r="I34" s="396"/>
      <c r="J34" s="396"/>
      <c r="K34" s="396"/>
      <c r="L34" s="396"/>
      <c r="M34" s="396"/>
      <c r="N34" s="396"/>
      <c r="O34" s="396"/>
    </row>
    <row r="35" spans="1:15" ht="15.2" customHeight="1">
      <c r="A35" s="397" t="s">
        <v>190</v>
      </c>
      <c r="B35" s="402" t="s">
        <v>74</v>
      </c>
      <c r="C35" s="396"/>
      <c r="D35" s="396"/>
      <c r="E35" s="396"/>
      <c r="F35" s="396"/>
      <c r="G35" s="396"/>
      <c r="H35" s="396"/>
      <c r="I35" s="396"/>
      <c r="J35" s="396"/>
      <c r="K35" s="396"/>
      <c r="L35" s="396"/>
      <c r="M35" s="396"/>
      <c r="N35" s="396"/>
      <c r="O35" s="396"/>
    </row>
    <row r="36" spans="1:15" ht="15.2" customHeight="1">
      <c r="A36" s="398" t="s">
        <v>189</v>
      </c>
      <c r="B36" s="402" t="s">
        <v>74</v>
      </c>
      <c r="C36" s="396"/>
      <c r="D36" s="396"/>
      <c r="E36" s="396"/>
      <c r="F36" s="396"/>
      <c r="G36" s="396"/>
      <c r="H36" s="396"/>
      <c r="I36" s="396"/>
      <c r="J36" s="396"/>
      <c r="K36" s="396"/>
      <c r="L36" s="396"/>
      <c r="M36" s="396"/>
      <c r="N36" s="396"/>
      <c r="O36" s="396"/>
    </row>
    <row r="37" spans="1:15" ht="15.2" customHeight="1">
      <c r="A37" s="399"/>
      <c r="B37" s="402" t="s">
        <v>74</v>
      </c>
      <c r="C37" s="396"/>
      <c r="D37" s="396"/>
      <c r="E37" s="396"/>
      <c r="F37" s="396"/>
      <c r="G37" s="396"/>
      <c r="H37" s="396"/>
      <c r="I37" s="396"/>
      <c r="J37" s="396"/>
      <c r="K37" s="396"/>
      <c r="L37" s="396"/>
      <c r="M37" s="396"/>
      <c r="N37" s="396"/>
      <c r="O37" s="396"/>
    </row>
    <row r="38" spans="1:15" ht="15.2" customHeight="1">
      <c r="A38" s="397" t="s">
        <v>36</v>
      </c>
      <c r="B38" s="402" t="s">
        <v>74</v>
      </c>
      <c r="C38" s="396"/>
      <c r="D38" s="396"/>
      <c r="E38" s="396"/>
      <c r="F38" s="396"/>
      <c r="G38" s="396"/>
      <c r="H38" s="396"/>
      <c r="I38" s="396"/>
      <c r="J38" s="396"/>
      <c r="K38" s="396"/>
      <c r="L38" s="396"/>
      <c r="M38" s="396"/>
      <c r="N38" s="396"/>
      <c r="O38" s="396"/>
    </row>
    <row r="39" spans="1:15" ht="15.2" customHeight="1">
      <c r="A39" s="398"/>
      <c r="B39" s="402" t="s">
        <v>74</v>
      </c>
      <c r="C39" s="396"/>
      <c r="D39" s="396"/>
      <c r="E39" s="396"/>
      <c r="F39" s="396"/>
      <c r="G39" s="396"/>
      <c r="H39" s="396"/>
      <c r="I39" s="396"/>
      <c r="J39" s="396"/>
      <c r="K39" s="396"/>
      <c r="L39" s="396"/>
      <c r="M39" s="396"/>
      <c r="N39" s="396"/>
      <c r="O39" s="396"/>
    </row>
    <row r="40" spans="1:15" ht="15.2" customHeight="1">
      <c r="A40" s="400"/>
      <c r="B40" s="403" t="s">
        <v>74</v>
      </c>
      <c r="C40" s="405"/>
      <c r="D40" s="405"/>
      <c r="E40" s="405"/>
      <c r="F40" s="405"/>
      <c r="G40" s="405"/>
      <c r="H40" s="405"/>
      <c r="I40" s="405"/>
      <c r="J40" s="405"/>
      <c r="K40" s="405"/>
      <c r="L40" s="405"/>
      <c r="M40" s="405"/>
      <c r="N40" s="405"/>
      <c r="O40" s="405"/>
    </row>
    <row r="41" spans="1:15" ht="15.2" customHeight="1">
      <c r="A41" s="398" t="s">
        <v>193</v>
      </c>
      <c r="B41" s="404" t="s">
        <v>74</v>
      </c>
      <c r="C41" s="406"/>
      <c r="D41" s="406"/>
      <c r="E41" s="406"/>
      <c r="F41" s="406"/>
      <c r="G41" s="406"/>
      <c r="H41" s="406"/>
      <c r="I41" s="406"/>
      <c r="J41" s="406"/>
      <c r="K41" s="406"/>
      <c r="L41" s="406"/>
      <c r="M41" s="406"/>
      <c r="N41" s="406"/>
      <c r="O41" s="406"/>
    </row>
    <row r="42" spans="1:15" ht="15.2" customHeight="1">
      <c r="A42" s="398" t="s">
        <v>95</v>
      </c>
      <c r="B42" s="402" t="s">
        <v>74</v>
      </c>
      <c r="C42" s="396"/>
      <c r="D42" s="396"/>
      <c r="E42" s="396"/>
      <c r="F42" s="396"/>
      <c r="G42" s="396"/>
      <c r="H42" s="396"/>
      <c r="I42" s="396"/>
      <c r="J42" s="396"/>
      <c r="K42" s="396"/>
      <c r="L42" s="396"/>
      <c r="M42" s="396"/>
      <c r="N42" s="396"/>
      <c r="O42" s="396"/>
    </row>
    <row r="43" spans="1:15" ht="15.2" customHeight="1">
      <c r="A43" s="399"/>
      <c r="B43" s="402" t="s">
        <v>74</v>
      </c>
      <c r="C43" s="396"/>
      <c r="D43" s="396"/>
      <c r="E43" s="396"/>
      <c r="F43" s="396"/>
      <c r="G43" s="396"/>
      <c r="H43" s="396"/>
      <c r="I43" s="396"/>
      <c r="J43" s="396"/>
      <c r="K43" s="396"/>
      <c r="L43" s="396"/>
      <c r="M43" s="396"/>
      <c r="N43" s="396"/>
      <c r="O43" s="396"/>
    </row>
    <row r="44" spans="1:15" ht="15.2" customHeight="1">
      <c r="A44" s="397" t="s">
        <v>194</v>
      </c>
      <c r="B44" s="402" t="s">
        <v>74</v>
      </c>
      <c r="C44" s="396"/>
      <c r="D44" s="396"/>
      <c r="E44" s="396"/>
      <c r="F44" s="396"/>
      <c r="G44" s="396"/>
      <c r="H44" s="396"/>
      <c r="I44" s="396"/>
      <c r="J44" s="396"/>
      <c r="K44" s="396"/>
      <c r="L44" s="396"/>
      <c r="M44" s="396"/>
      <c r="N44" s="396"/>
      <c r="O44" s="396"/>
    </row>
    <row r="45" spans="1:15" ht="15.2" customHeight="1">
      <c r="A45" s="398" t="s">
        <v>197</v>
      </c>
      <c r="B45" s="402" t="s">
        <v>74</v>
      </c>
      <c r="C45" s="396"/>
      <c r="D45" s="396"/>
      <c r="E45" s="396"/>
      <c r="F45" s="396"/>
      <c r="G45" s="396"/>
      <c r="H45" s="396"/>
      <c r="I45" s="396"/>
      <c r="J45" s="396"/>
      <c r="K45" s="396"/>
      <c r="L45" s="396"/>
      <c r="M45" s="396"/>
      <c r="N45" s="396"/>
      <c r="O45" s="396"/>
    </row>
    <row r="46" spans="1:15" ht="15.2" customHeight="1">
      <c r="A46" s="399"/>
      <c r="B46" s="402" t="s">
        <v>74</v>
      </c>
      <c r="C46" s="396"/>
      <c r="D46" s="396"/>
      <c r="E46" s="396"/>
      <c r="F46" s="396"/>
      <c r="G46" s="396"/>
      <c r="H46" s="396"/>
      <c r="I46" s="396"/>
      <c r="J46" s="396"/>
      <c r="K46" s="396"/>
      <c r="L46" s="396"/>
      <c r="M46" s="396"/>
      <c r="N46" s="396"/>
      <c r="O46" s="396"/>
    </row>
    <row r="47" spans="1:15" ht="15.2" customHeight="1">
      <c r="A47" s="397" t="s">
        <v>193</v>
      </c>
      <c r="B47" s="402" t="s">
        <v>74</v>
      </c>
      <c r="C47" s="396"/>
      <c r="D47" s="396"/>
      <c r="E47" s="396"/>
      <c r="F47" s="396"/>
      <c r="G47" s="396"/>
      <c r="H47" s="396"/>
      <c r="I47" s="396"/>
      <c r="J47" s="396"/>
      <c r="K47" s="396"/>
      <c r="L47" s="396"/>
      <c r="M47" s="396"/>
      <c r="N47" s="396"/>
      <c r="O47" s="396"/>
    </row>
    <row r="48" spans="1:15" ht="15.2" customHeight="1">
      <c r="A48" s="398" t="s">
        <v>198</v>
      </c>
      <c r="B48" s="402" t="s">
        <v>74</v>
      </c>
      <c r="C48" s="396"/>
      <c r="D48" s="396"/>
      <c r="E48" s="396"/>
      <c r="F48" s="396"/>
      <c r="G48" s="396"/>
      <c r="H48" s="396"/>
      <c r="I48" s="396"/>
      <c r="J48" s="396"/>
      <c r="K48" s="396"/>
      <c r="L48" s="396"/>
      <c r="M48" s="396"/>
      <c r="N48" s="396"/>
      <c r="O48" s="396"/>
    </row>
    <row r="49" spans="1:15" ht="15.2" customHeight="1">
      <c r="A49" s="399"/>
      <c r="B49" s="402" t="s">
        <v>74</v>
      </c>
      <c r="C49" s="396"/>
      <c r="D49" s="396"/>
      <c r="E49" s="396"/>
      <c r="F49" s="396"/>
      <c r="G49" s="396"/>
      <c r="H49" s="396"/>
      <c r="I49" s="396"/>
      <c r="J49" s="396"/>
      <c r="K49" s="396"/>
      <c r="L49" s="396"/>
      <c r="M49" s="396"/>
      <c r="N49" s="396"/>
      <c r="O49" s="396"/>
    </row>
    <row r="50" spans="1:15" s="394" customFormat="1" ht="15.2" customHeight="1"/>
    <row r="51" spans="1:15" s="394" customFormat="1" ht="15.2" customHeight="1">
      <c r="A51" s="401" t="s">
        <v>203</v>
      </c>
      <c r="B51" s="401"/>
      <c r="C51" s="401"/>
      <c r="D51" s="401"/>
      <c r="E51" s="401"/>
      <c r="F51" s="401"/>
      <c r="G51" s="401"/>
      <c r="H51" s="401"/>
      <c r="I51" s="401"/>
      <c r="J51" s="401"/>
      <c r="K51" s="401"/>
      <c r="L51" s="401"/>
      <c r="M51" s="401"/>
      <c r="N51" s="401"/>
      <c r="O51" s="401"/>
    </row>
    <row r="52" spans="1:15" s="394" customFormat="1" ht="15.2" customHeight="1"/>
    <row r="53" spans="1:15" ht="15.2" customHeight="1">
      <c r="A53" s="264" t="s">
        <v>46</v>
      </c>
      <c r="B53" s="276" t="s">
        <v>204</v>
      </c>
      <c r="C53" s="276"/>
      <c r="D53" s="276"/>
      <c r="E53" s="276"/>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16"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4"/>
  <dimension ref="A2:AK123"/>
  <sheetViews>
    <sheetView view="pageBreakPreview" zoomScaleSheetLayoutView="100" workbookViewId="0">
      <selection activeCell="B1" sqref="B1"/>
    </sheetView>
  </sheetViews>
  <sheetFormatPr defaultColWidth="4" defaultRowHeight="13.5"/>
  <cols>
    <col min="1" max="1" width="1.5" style="102" customWidth="1"/>
    <col min="2" max="2" width="2.375" style="102" customWidth="1"/>
    <col min="3" max="3" width="1.125" style="102" customWidth="1"/>
    <col min="4" max="20" width="5.1640625" style="102" customWidth="1"/>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2" spans="2:25">
      <c r="B2" s="102" t="s">
        <v>1010</v>
      </c>
      <c r="C2" s="420"/>
      <c r="D2" s="420"/>
      <c r="E2" s="420"/>
      <c r="F2" s="420"/>
      <c r="G2" s="420"/>
      <c r="H2" s="420"/>
      <c r="I2" s="420"/>
      <c r="J2" s="420"/>
      <c r="K2" s="420"/>
      <c r="L2" s="420"/>
      <c r="M2" s="420"/>
      <c r="N2" s="420"/>
      <c r="O2" s="420"/>
      <c r="P2" s="420"/>
      <c r="Q2" s="420"/>
      <c r="R2" s="420"/>
      <c r="S2" s="420"/>
      <c r="T2" s="420"/>
      <c r="U2" s="420"/>
      <c r="V2" s="420"/>
      <c r="W2" s="420"/>
      <c r="X2" s="420"/>
      <c r="Y2" s="420"/>
    </row>
    <row r="4" spans="2:25">
      <c r="B4" s="103" t="s">
        <v>650</v>
      </c>
      <c r="C4" s="103"/>
      <c r="D4" s="103"/>
      <c r="E4" s="103"/>
      <c r="F4" s="103"/>
      <c r="G4" s="103"/>
      <c r="H4" s="103"/>
      <c r="I4" s="103"/>
      <c r="J4" s="103"/>
      <c r="K4" s="103"/>
      <c r="L4" s="103"/>
      <c r="M4" s="103"/>
      <c r="N4" s="103"/>
      <c r="O4" s="103"/>
      <c r="P4" s="103"/>
      <c r="Q4" s="103"/>
      <c r="R4" s="103"/>
      <c r="S4" s="103"/>
      <c r="T4" s="103"/>
      <c r="U4" s="103"/>
      <c r="V4" s="103"/>
      <c r="W4" s="103"/>
      <c r="X4" s="103"/>
      <c r="Y4" s="103"/>
    </row>
    <row r="6" spans="2:25" ht="23.25" customHeight="1">
      <c r="B6" s="413" t="s">
        <v>308</v>
      </c>
      <c r="C6" s="413"/>
      <c r="D6" s="413"/>
      <c r="E6" s="413"/>
      <c r="F6" s="413"/>
      <c r="G6" s="218"/>
      <c r="H6" s="220"/>
      <c r="I6" s="220"/>
      <c r="J6" s="220"/>
      <c r="K6" s="220"/>
      <c r="L6" s="220"/>
      <c r="M6" s="220"/>
      <c r="N6" s="220"/>
      <c r="O6" s="220"/>
      <c r="P6" s="220"/>
      <c r="Q6" s="220"/>
      <c r="R6" s="220"/>
      <c r="S6" s="220"/>
      <c r="T6" s="220"/>
      <c r="U6" s="220"/>
      <c r="V6" s="220"/>
      <c r="W6" s="220"/>
      <c r="X6" s="220"/>
      <c r="Y6" s="430"/>
    </row>
    <row r="7" spans="2:25" ht="23.25" customHeight="1">
      <c r="B7" s="413" t="s">
        <v>273</v>
      </c>
      <c r="C7" s="413"/>
      <c r="D7" s="413"/>
      <c r="E7" s="413"/>
      <c r="F7" s="413"/>
      <c r="G7" s="206" t="s">
        <v>7</v>
      </c>
      <c r="H7" s="424" t="s">
        <v>237</v>
      </c>
      <c r="I7" s="424"/>
      <c r="J7" s="424"/>
      <c r="K7" s="424"/>
      <c r="L7" s="206" t="s">
        <v>7</v>
      </c>
      <c r="M7" s="424" t="s">
        <v>306</v>
      </c>
      <c r="N7" s="424"/>
      <c r="O7" s="424"/>
      <c r="P7" s="424"/>
      <c r="Q7" s="206" t="s">
        <v>7</v>
      </c>
      <c r="R7" s="424" t="s">
        <v>439</v>
      </c>
      <c r="S7" s="424"/>
      <c r="T7" s="424"/>
      <c r="U7" s="424"/>
      <c r="V7" s="424"/>
      <c r="W7" s="220"/>
      <c r="X7" s="220"/>
      <c r="Y7" s="430"/>
    </row>
    <row r="8" spans="2:25" ht="20.100000000000001" customHeight="1">
      <c r="B8" s="202" t="s">
        <v>121</v>
      </c>
      <c r="C8" s="208"/>
      <c r="D8" s="208"/>
      <c r="E8" s="208"/>
      <c r="F8" s="221"/>
      <c r="G8" s="202" t="s">
        <v>7</v>
      </c>
      <c r="H8" s="421" t="s">
        <v>659</v>
      </c>
      <c r="I8" s="421"/>
      <c r="J8" s="421"/>
      <c r="K8" s="421"/>
      <c r="L8" s="421"/>
      <c r="M8" s="421"/>
      <c r="N8" s="421"/>
      <c r="O8" s="421"/>
      <c r="P8" s="421"/>
      <c r="Q8" s="421"/>
      <c r="R8" s="421"/>
      <c r="S8" s="421"/>
      <c r="T8" s="421"/>
      <c r="U8" s="421"/>
      <c r="V8" s="421"/>
      <c r="W8" s="421"/>
      <c r="X8" s="421"/>
      <c r="Y8" s="431"/>
    </row>
    <row r="9" spans="2:25" ht="20.100000000000001" customHeight="1">
      <c r="B9" s="203"/>
      <c r="C9" s="209"/>
      <c r="D9" s="209"/>
      <c r="E9" s="209"/>
      <c r="F9" s="222"/>
      <c r="G9" s="203" t="s">
        <v>7</v>
      </c>
      <c r="H9" s="418" t="s">
        <v>258</v>
      </c>
      <c r="I9" s="418"/>
      <c r="J9" s="418"/>
      <c r="K9" s="418"/>
      <c r="L9" s="418"/>
      <c r="M9" s="418"/>
      <c r="N9" s="418"/>
      <c r="O9" s="418"/>
      <c r="P9" s="418"/>
      <c r="Q9" s="418"/>
      <c r="R9" s="418"/>
      <c r="S9" s="418"/>
      <c r="T9" s="418"/>
      <c r="U9" s="418"/>
      <c r="V9" s="418"/>
      <c r="W9" s="418"/>
      <c r="X9" s="418"/>
      <c r="Y9" s="432"/>
    </row>
    <row r="10" spans="2:25" ht="10.5" customHeight="1">
      <c r="B10" s="103"/>
      <c r="C10" s="103"/>
      <c r="D10" s="103"/>
      <c r="E10" s="103"/>
      <c r="F10" s="103"/>
      <c r="G10" s="101"/>
      <c r="I10" s="263"/>
      <c r="J10" s="263"/>
      <c r="K10" s="263"/>
      <c r="L10" s="263"/>
      <c r="M10" s="263"/>
      <c r="N10" s="263"/>
      <c r="O10" s="263"/>
      <c r="P10" s="263"/>
      <c r="Q10" s="263"/>
      <c r="R10" s="263"/>
      <c r="S10" s="263"/>
      <c r="T10" s="263"/>
      <c r="U10" s="263"/>
      <c r="V10" s="263"/>
      <c r="W10" s="263"/>
      <c r="X10" s="263"/>
      <c r="Y10" s="263"/>
    </row>
    <row r="11" spans="2:25" ht="17.25" customHeight="1">
      <c r="B11" s="102" t="s">
        <v>599</v>
      </c>
      <c r="C11" s="103"/>
      <c r="D11" s="103"/>
      <c r="E11" s="103"/>
      <c r="F11" s="103"/>
      <c r="G11" s="101"/>
      <c r="I11" s="263"/>
      <c r="J11" s="263"/>
      <c r="K11" s="263"/>
      <c r="L11" s="263"/>
      <c r="M11" s="263"/>
      <c r="N11" s="263"/>
      <c r="O11" s="263"/>
      <c r="P11" s="263"/>
      <c r="Q11" s="263"/>
      <c r="R11" s="263"/>
      <c r="S11" s="263"/>
      <c r="T11" s="263"/>
    </row>
    <row r="12" spans="2:25" ht="6" customHeight="1">
      <c r="B12" s="414"/>
      <c r="C12" s="421"/>
      <c r="D12" s="421"/>
      <c r="E12" s="421"/>
      <c r="F12" s="421"/>
      <c r="G12" s="421"/>
      <c r="H12" s="421"/>
      <c r="I12" s="421"/>
      <c r="J12" s="421"/>
      <c r="K12" s="421"/>
      <c r="L12" s="421"/>
      <c r="M12" s="421"/>
      <c r="N12" s="421"/>
      <c r="O12" s="421"/>
      <c r="P12" s="421"/>
      <c r="Q12" s="421"/>
      <c r="R12" s="421"/>
      <c r="S12" s="421"/>
      <c r="T12" s="421"/>
      <c r="U12" s="414"/>
      <c r="V12" s="427"/>
      <c r="W12" s="427"/>
      <c r="X12" s="427"/>
      <c r="Y12" s="431"/>
    </row>
    <row r="13" spans="2:25" ht="21.75" customHeight="1">
      <c r="B13" s="415"/>
      <c r="C13" s="102" t="s">
        <v>123</v>
      </c>
      <c r="U13" s="415"/>
      <c r="V13" s="428"/>
      <c r="W13" s="428"/>
      <c r="X13" s="428"/>
      <c r="Y13" s="433"/>
    </row>
    <row r="14" spans="2:25" ht="5.25" customHeight="1">
      <c r="B14" s="415"/>
      <c r="U14" s="415"/>
      <c r="Y14" s="433"/>
    </row>
    <row r="15" spans="2:25" ht="28.5" customHeight="1">
      <c r="B15" s="415"/>
      <c r="D15" s="200"/>
      <c r="E15" s="206"/>
      <c r="F15" s="206"/>
      <c r="G15" s="206"/>
      <c r="H15" s="206"/>
      <c r="I15" s="206"/>
      <c r="J15" s="206"/>
      <c r="K15" s="206"/>
      <c r="L15" s="128" t="s">
        <v>728</v>
      </c>
      <c r="M15" s="128"/>
      <c r="N15" s="157"/>
      <c r="O15" s="415"/>
      <c r="T15" s="103"/>
      <c r="U15" s="415"/>
      <c r="V15" s="428" t="s">
        <v>440</v>
      </c>
      <c r="W15" s="428" t="s">
        <v>70</v>
      </c>
      <c r="X15" s="428" t="s">
        <v>441</v>
      </c>
      <c r="Y15" s="433"/>
    </row>
    <row r="16" spans="2:25" ht="6" customHeight="1">
      <c r="B16" s="415"/>
      <c r="U16" s="415"/>
      <c r="Y16" s="433"/>
    </row>
    <row r="17" spans="1:37" ht="19.5" customHeight="1">
      <c r="B17" s="415"/>
      <c r="C17" s="102" t="s">
        <v>851</v>
      </c>
      <c r="U17" s="415"/>
      <c r="V17" s="103" t="s">
        <v>7</v>
      </c>
      <c r="W17" s="103" t="s">
        <v>70</v>
      </c>
      <c r="X17" s="103" t="s">
        <v>7</v>
      </c>
      <c r="Y17" s="433"/>
    </row>
    <row r="18" spans="1:37" ht="6.75" customHeight="1">
      <c r="B18" s="415"/>
      <c r="L18" s="103"/>
      <c r="Q18" s="103"/>
      <c r="U18" s="415"/>
      <c r="Y18" s="433"/>
    </row>
    <row r="19" spans="1:37" ht="27.75" customHeight="1">
      <c r="B19" s="415"/>
      <c r="C19" s="263" t="s">
        <v>87</v>
      </c>
      <c r="D19" s="263"/>
      <c r="E19" s="263"/>
      <c r="F19" s="263"/>
      <c r="G19" s="263"/>
      <c r="H19" s="263"/>
      <c r="I19" s="263"/>
      <c r="J19" s="263"/>
      <c r="K19" s="263"/>
      <c r="L19" s="263"/>
      <c r="M19" s="263"/>
      <c r="N19" s="263"/>
      <c r="O19" s="263"/>
      <c r="P19" s="263"/>
      <c r="Q19" s="263"/>
      <c r="R19" s="263"/>
      <c r="S19" s="263"/>
      <c r="T19" s="161"/>
      <c r="U19" s="415"/>
      <c r="V19" s="103" t="s">
        <v>7</v>
      </c>
      <c r="W19" s="103" t="s">
        <v>70</v>
      </c>
      <c r="X19" s="103" t="s">
        <v>7</v>
      </c>
      <c r="Y19" s="433"/>
    </row>
    <row r="20" spans="1:37" ht="8.25" customHeight="1">
      <c r="B20" s="415"/>
      <c r="L20" s="103"/>
      <c r="Q20" s="103"/>
      <c r="U20" s="415"/>
      <c r="Y20" s="433"/>
    </row>
    <row r="21" spans="1:37" ht="18" customHeight="1">
      <c r="B21" s="415"/>
      <c r="C21" s="102" t="s">
        <v>935</v>
      </c>
      <c r="L21" s="103"/>
      <c r="U21" s="415"/>
      <c r="V21" s="103" t="s">
        <v>7</v>
      </c>
      <c r="W21" s="103" t="s">
        <v>70</v>
      </c>
      <c r="X21" s="103" t="s">
        <v>7</v>
      </c>
      <c r="Y21" s="433"/>
    </row>
    <row r="22" spans="1:37" ht="8.25" customHeight="1">
      <c r="B22" s="415"/>
      <c r="U22" s="415"/>
      <c r="Y22" s="433"/>
    </row>
    <row r="23" spans="1:37" ht="27.75" customHeight="1">
      <c r="B23" s="416"/>
      <c r="C23" s="420"/>
      <c r="D23" s="200" t="s">
        <v>662</v>
      </c>
      <c r="E23" s="133" t="s">
        <v>595</v>
      </c>
      <c r="F23" s="133"/>
      <c r="G23" s="133"/>
      <c r="H23" s="133"/>
      <c r="I23" s="133"/>
      <c r="J23" s="133"/>
      <c r="K23" s="133"/>
      <c r="L23" s="133"/>
      <c r="M23" s="133"/>
      <c r="N23" s="133"/>
      <c r="O23" s="133"/>
      <c r="P23" s="133"/>
      <c r="Q23" s="133"/>
      <c r="R23" s="162"/>
      <c r="S23" s="425"/>
      <c r="U23" s="415"/>
      <c r="V23" s="429"/>
      <c r="W23" s="103"/>
      <c r="X23" s="429"/>
      <c r="Y23" s="434"/>
      <c r="AC23" s="101"/>
      <c r="AD23" s="101"/>
      <c r="AE23" s="101"/>
      <c r="AF23" s="101"/>
      <c r="AG23" s="101"/>
      <c r="AH23" s="101"/>
      <c r="AI23" s="101"/>
      <c r="AJ23" s="101"/>
      <c r="AK23" s="101"/>
    </row>
    <row r="24" spans="1:37" ht="54" customHeight="1">
      <c r="B24" s="416"/>
      <c r="C24" s="420"/>
      <c r="D24" s="200" t="s">
        <v>397</v>
      </c>
      <c r="E24" s="133" t="s">
        <v>1041</v>
      </c>
      <c r="F24" s="133"/>
      <c r="G24" s="133"/>
      <c r="H24" s="133"/>
      <c r="I24" s="133"/>
      <c r="J24" s="133"/>
      <c r="K24" s="133"/>
      <c r="L24" s="133"/>
      <c r="M24" s="133"/>
      <c r="N24" s="133"/>
      <c r="O24" s="133"/>
      <c r="P24" s="133"/>
      <c r="Q24" s="133"/>
      <c r="R24" s="162"/>
      <c r="S24" s="425"/>
      <c r="U24" s="415"/>
      <c r="V24" s="429"/>
      <c r="W24" s="103"/>
      <c r="X24" s="429"/>
      <c r="Y24" s="434"/>
      <c r="AC24" s="101"/>
      <c r="AD24" s="101"/>
      <c r="AE24" s="101"/>
      <c r="AF24" s="101"/>
      <c r="AG24" s="101"/>
      <c r="AH24" s="101"/>
      <c r="AI24" s="101"/>
      <c r="AJ24" s="101"/>
      <c r="AK24" s="101"/>
    </row>
    <row r="25" spans="1:37" ht="26.25" customHeight="1">
      <c r="B25" s="416"/>
      <c r="C25" s="420"/>
      <c r="D25" s="200" t="s">
        <v>939</v>
      </c>
      <c r="E25" s="133" t="s">
        <v>942</v>
      </c>
      <c r="F25" s="133"/>
      <c r="G25" s="133"/>
      <c r="H25" s="133"/>
      <c r="I25" s="133"/>
      <c r="J25" s="133"/>
      <c r="K25" s="133"/>
      <c r="L25" s="133"/>
      <c r="M25" s="133"/>
      <c r="N25" s="133"/>
      <c r="O25" s="133"/>
      <c r="P25" s="133"/>
      <c r="Q25" s="133"/>
      <c r="R25" s="162"/>
      <c r="S25" s="425"/>
      <c r="U25" s="415"/>
      <c r="V25" s="429"/>
      <c r="W25" s="103"/>
      <c r="X25" s="429"/>
      <c r="Y25" s="434"/>
      <c r="AC25" s="101"/>
      <c r="AD25" s="101"/>
      <c r="AE25" s="101"/>
      <c r="AF25" s="101"/>
      <c r="AG25" s="101"/>
      <c r="AH25" s="101"/>
      <c r="AI25" s="101"/>
      <c r="AJ25" s="101"/>
      <c r="AK25" s="101"/>
    </row>
    <row r="26" spans="1:37" ht="17.25" customHeight="1">
      <c r="B26" s="417"/>
      <c r="C26" s="422"/>
      <c r="D26" s="422"/>
      <c r="E26" s="138"/>
      <c r="F26" s="138"/>
      <c r="G26" s="138"/>
      <c r="H26" s="138"/>
      <c r="I26" s="138"/>
      <c r="J26" s="138"/>
      <c r="K26" s="138"/>
      <c r="L26" s="138"/>
      <c r="M26" s="138"/>
      <c r="N26" s="138"/>
      <c r="O26" s="138"/>
      <c r="P26" s="138"/>
      <c r="Q26" s="138"/>
      <c r="R26" s="138"/>
      <c r="S26" s="138"/>
      <c r="T26" s="167"/>
      <c r="U26" s="419"/>
      <c r="V26" s="418"/>
      <c r="W26" s="418"/>
      <c r="X26" s="418"/>
      <c r="Y26" s="432"/>
    </row>
    <row r="27" spans="1:37" ht="4.5" customHeight="1">
      <c r="A27" s="41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Y27" s="411"/>
      <c r="Z27" s="411"/>
    </row>
    <row r="28" spans="1:37" ht="26.25" customHeight="1">
      <c r="B28" s="418" t="s">
        <v>933</v>
      </c>
    </row>
    <row r="29" spans="1:37" ht="6" customHeight="1">
      <c r="B29" s="414"/>
      <c r="C29" s="421"/>
      <c r="D29" s="421"/>
      <c r="E29" s="421"/>
      <c r="F29" s="421"/>
      <c r="G29" s="421"/>
      <c r="H29" s="421"/>
      <c r="I29" s="421"/>
      <c r="J29" s="421"/>
      <c r="K29" s="421"/>
      <c r="L29" s="421"/>
      <c r="M29" s="421"/>
      <c r="N29" s="421"/>
      <c r="O29" s="421"/>
      <c r="P29" s="421"/>
      <c r="Q29" s="421"/>
      <c r="R29" s="421"/>
      <c r="S29" s="421"/>
      <c r="T29" s="421"/>
      <c r="U29" s="414"/>
      <c r="V29" s="421"/>
      <c r="W29" s="421"/>
      <c r="X29" s="421"/>
      <c r="Y29" s="431"/>
    </row>
    <row r="30" spans="1:37" ht="22.5" customHeight="1">
      <c r="B30" s="415"/>
      <c r="C30" s="102" t="s">
        <v>936</v>
      </c>
      <c r="U30" s="415"/>
      <c r="Y30" s="433"/>
    </row>
    <row r="31" spans="1:37" ht="6" customHeight="1">
      <c r="B31" s="415"/>
      <c r="U31" s="415"/>
      <c r="Y31" s="433"/>
    </row>
    <row r="32" spans="1:37" ht="21" customHeight="1">
      <c r="B32" s="415"/>
      <c r="D32" s="200"/>
      <c r="E32" s="206"/>
      <c r="F32" s="206"/>
      <c r="G32" s="206"/>
      <c r="H32" s="206"/>
      <c r="I32" s="206"/>
      <c r="J32" s="206"/>
      <c r="K32" s="206"/>
      <c r="L32" s="206"/>
      <c r="M32" s="206"/>
      <c r="N32" s="424" t="s">
        <v>191</v>
      </c>
      <c r="O32" s="415"/>
      <c r="T32" s="103"/>
      <c r="U32" s="415"/>
      <c r="Y32" s="433"/>
    </row>
    <row r="33" spans="2:25" ht="9" customHeight="1">
      <c r="B33" s="415"/>
      <c r="L33" s="103"/>
      <c r="Q33" s="103"/>
      <c r="U33" s="415"/>
      <c r="Y33" s="433"/>
    </row>
    <row r="34" spans="2:25">
      <c r="B34" s="415"/>
      <c r="C34" s="102" t="s">
        <v>658</v>
      </c>
      <c r="U34" s="415"/>
      <c r="Y34" s="433"/>
    </row>
    <row r="35" spans="2:25" ht="7.5" customHeight="1">
      <c r="B35" s="415"/>
      <c r="U35" s="415"/>
      <c r="Y35" s="433"/>
    </row>
    <row r="36" spans="2:25" ht="21.75" customHeight="1">
      <c r="B36" s="415"/>
      <c r="D36" s="200"/>
      <c r="E36" s="206"/>
      <c r="F36" s="206"/>
      <c r="G36" s="206"/>
      <c r="H36" s="206"/>
      <c r="I36" s="206"/>
      <c r="J36" s="206"/>
      <c r="K36" s="206"/>
      <c r="L36" s="206"/>
      <c r="M36" s="206"/>
      <c r="N36" s="424" t="s">
        <v>191</v>
      </c>
      <c r="O36" s="415"/>
      <c r="T36" s="103"/>
      <c r="U36" s="415"/>
      <c r="Y36" s="433"/>
    </row>
    <row r="37" spans="2:25" ht="6.75" customHeight="1">
      <c r="B37" s="415"/>
      <c r="L37" s="103"/>
      <c r="Q37" s="103"/>
      <c r="U37" s="415"/>
      <c r="Y37" s="433"/>
    </row>
    <row r="38" spans="2:25" ht="15.75" customHeight="1">
      <c r="B38" s="415"/>
      <c r="C38" s="102" t="s">
        <v>838</v>
      </c>
      <c r="L38" s="103"/>
      <c r="Q38" s="103"/>
      <c r="U38" s="415"/>
      <c r="V38" s="428" t="s">
        <v>440</v>
      </c>
      <c r="W38" s="428" t="s">
        <v>70</v>
      </c>
      <c r="X38" s="428" t="s">
        <v>441</v>
      </c>
      <c r="Y38" s="433"/>
    </row>
    <row r="39" spans="2:25" ht="6.75" customHeight="1">
      <c r="B39" s="415"/>
      <c r="L39" s="103"/>
      <c r="Q39" s="103"/>
      <c r="U39" s="415"/>
      <c r="Y39" s="433"/>
    </row>
    <row r="40" spans="2:25" ht="21.75" customHeight="1">
      <c r="B40" s="415"/>
      <c r="D40" s="200"/>
      <c r="E40" s="206"/>
      <c r="F40" s="206"/>
      <c r="G40" s="206"/>
      <c r="H40" s="206"/>
      <c r="I40" s="206"/>
      <c r="J40" s="206"/>
      <c r="K40" s="206"/>
      <c r="L40" s="206"/>
      <c r="M40" s="206"/>
      <c r="N40" s="424" t="s">
        <v>253</v>
      </c>
      <c r="O40" s="415"/>
      <c r="P40" s="103" t="s">
        <v>859</v>
      </c>
      <c r="Q40" s="103"/>
      <c r="R40" s="102" t="s">
        <v>741</v>
      </c>
      <c r="U40" s="426"/>
      <c r="V40" s="103" t="s">
        <v>7</v>
      </c>
      <c r="W40" s="103" t="s">
        <v>70</v>
      </c>
      <c r="X40" s="103" t="s">
        <v>7</v>
      </c>
      <c r="Y40" s="433"/>
    </row>
    <row r="41" spans="2:25" ht="8.25" customHeight="1">
      <c r="B41" s="415"/>
      <c r="L41" s="103"/>
      <c r="Q41" s="103"/>
      <c r="U41" s="415"/>
      <c r="Y41" s="433"/>
    </row>
    <row r="42" spans="2:25" ht="14.25" customHeight="1">
      <c r="B42" s="415"/>
      <c r="C42" s="102" t="s">
        <v>937</v>
      </c>
      <c r="U42" s="415"/>
      <c r="Y42" s="433"/>
    </row>
    <row r="43" spans="2:25" ht="5.25" customHeight="1">
      <c r="B43" s="415"/>
      <c r="U43" s="415"/>
      <c r="Y43" s="433"/>
    </row>
    <row r="44" spans="2:25" ht="18" customHeight="1">
      <c r="B44" s="415" t="s">
        <v>934</v>
      </c>
      <c r="D44" s="200" t="s">
        <v>804</v>
      </c>
      <c r="E44" s="206"/>
      <c r="F44" s="225"/>
      <c r="G44" s="118"/>
      <c r="H44" s="133"/>
      <c r="I44" s="133"/>
      <c r="J44" s="133"/>
      <c r="K44" s="133"/>
      <c r="L44" s="133"/>
      <c r="M44" s="133"/>
      <c r="N44" s="133"/>
      <c r="O44" s="133"/>
      <c r="P44" s="133"/>
      <c r="Q44" s="133"/>
      <c r="R44" s="133"/>
      <c r="S44" s="162"/>
      <c r="U44" s="416"/>
      <c r="V44" s="101"/>
      <c r="W44" s="101"/>
      <c r="X44" s="101"/>
      <c r="Y44" s="433"/>
    </row>
    <row r="45" spans="2:25" ht="18.75" customHeight="1">
      <c r="B45" s="415" t="s">
        <v>934</v>
      </c>
      <c r="D45" s="200" t="s">
        <v>940</v>
      </c>
      <c r="E45" s="206"/>
      <c r="F45" s="225"/>
      <c r="G45" s="118"/>
      <c r="H45" s="133"/>
      <c r="I45" s="133"/>
      <c r="J45" s="133"/>
      <c r="K45" s="133"/>
      <c r="L45" s="133"/>
      <c r="M45" s="133"/>
      <c r="N45" s="133"/>
      <c r="O45" s="133"/>
      <c r="P45" s="133"/>
      <c r="Q45" s="133"/>
      <c r="R45" s="133"/>
      <c r="S45" s="162"/>
      <c r="U45" s="416"/>
      <c r="V45" s="101"/>
      <c r="W45" s="101"/>
      <c r="X45" s="101"/>
      <c r="Y45" s="433"/>
    </row>
    <row r="46" spans="2:25" ht="19.5" customHeight="1">
      <c r="B46" s="415" t="s">
        <v>934</v>
      </c>
      <c r="D46" s="200" t="s">
        <v>941</v>
      </c>
      <c r="E46" s="206"/>
      <c r="F46" s="225"/>
      <c r="G46" s="118"/>
      <c r="H46" s="133"/>
      <c r="I46" s="133"/>
      <c r="J46" s="133"/>
      <c r="K46" s="133"/>
      <c r="L46" s="133"/>
      <c r="M46" s="133"/>
      <c r="N46" s="133"/>
      <c r="O46" s="133"/>
      <c r="P46" s="133"/>
      <c r="Q46" s="133"/>
      <c r="R46" s="133"/>
      <c r="S46" s="162"/>
      <c r="U46" s="416"/>
      <c r="V46" s="101"/>
      <c r="W46" s="101"/>
      <c r="X46" s="101"/>
      <c r="Y46" s="433"/>
    </row>
    <row r="47" spans="2:25" ht="21" customHeight="1">
      <c r="B47" s="415"/>
      <c r="C47" s="103"/>
      <c r="D47" s="103"/>
      <c r="E47" s="103"/>
      <c r="F47" s="103"/>
      <c r="G47" s="103"/>
      <c r="H47" s="103"/>
      <c r="I47" s="103"/>
      <c r="J47" s="103"/>
      <c r="K47" s="103"/>
      <c r="L47" s="103"/>
      <c r="M47" s="103"/>
      <c r="N47" s="103"/>
      <c r="O47" s="103"/>
      <c r="U47" s="415"/>
      <c r="V47" s="428" t="s">
        <v>440</v>
      </c>
      <c r="W47" s="428" t="s">
        <v>70</v>
      </c>
      <c r="X47" s="428" t="s">
        <v>441</v>
      </c>
      <c r="Y47" s="433"/>
    </row>
    <row r="48" spans="2:25">
      <c r="B48" s="415"/>
      <c r="C48" s="102" t="s">
        <v>66</v>
      </c>
      <c r="D48" s="103"/>
      <c r="E48" s="103"/>
      <c r="F48" s="103"/>
      <c r="G48" s="103"/>
      <c r="H48" s="103"/>
      <c r="I48" s="103"/>
      <c r="J48" s="103"/>
      <c r="K48" s="103"/>
      <c r="L48" s="103"/>
      <c r="M48" s="103"/>
      <c r="N48" s="103"/>
      <c r="O48" s="103"/>
      <c r="U48" s="426"/>
      <c r="V48" s="103" t="s">
        <v>7</v>
      </c>
      <c r="W48" s="103" t="s">
        <v>70</v>
      </c>
      <c r="X48" s="103" t="s">
        <v>7</v>
      </c>
      <c r="Y48" s="433"/>
    </row>
    <row r="49" spans="1:37" ht="9" customHeight="1">
      <c r="B49" s="415"/>
      <c r="D49" s="103"/>
      <c r="E49" s="103"/>
      <c r="F49" s="103"/>
      <c r="G49" s="103"/>
      <c r="H49" s="103"/>
      <c r="I49" s="103"/>
      <c r="J49" s="103"/>
      <c r="K49" s="103"/>
      <c r="L49" s="103"/>
      <c r="M49" s="103"/>
      <c r="N49" s="103"/>
      <c r="O49" s="103"/>
      <c r="U49" s="416"/>
      <c r="V49" s="101"/>
      <c r="W49" s="101"/>
      <c r="X49" s="101"/>
      <c r="Y49" s="433"/>
      <c r="Z49" s="103"/>
      <c r="AA49" s="103"/>
      <c r="AB49" s="103"/>
    </row>
    <row r="50" spans="1:37" ht="37.5" customHeight="1">
      <c r="B50" s="415"/>
      <c r="C50" s="263" t="s">
        <v>938</v>
      </c>
      <c r="D50" s="263"/>
      <c r="E50" s="263"/>
      <c r="F50" s="263"/>
      <c r="G50" s="263"/>
      <c r="H50" s="263"/>
      <c r="I50" s="263"/>
      <c r="J50" s="263"/>
      <c r="K50" s="263"/>
      <c r="L50" s="263"/>
      <c r="M50" s="263"/>
      <c r="N50" s="263"/>
      <c r="O50" s="263"/>
      <c r="P50" s="263"/>
      <c r="Q50" s="263"/>
      <c r="R50" s="263"/>
      <c r="S50" s="263"/>
      <c r="T50" s="161"/>
      <c r="U50" s="426"/>
      <c r="V50" s="103" t="s">
        <v>7</v>
      </c>
      <c r="W50" s="103" t="s">
        <v>70</v>
      </c>
      <c r="X50" s="103" t="s">
        <v>7</v>
      </c>
      <c r="Y50" s="433"/>
    </row>
    <row r="51" spans="1:37" ht="6" customHeight="1">
      <c r="B51" s="419"/>
      <c r="C51" s="418"/>
      <c r="D51" s="418"/>
      <c r="E51" s="418"/>
      <c r="F51" s="418"/>
      <c r="G51" s="418"/>
      <c r="H51" s="418"/>
      <c r="I51" s="418"/>
      <c r="J51" s="418"/>
      <c r="K51" s="418"/>
      <c r="L51" s="418"/>
      <c r="M51" s="418"/>
      <c r="N51" s="418"/>
      <c r="O51" s="418"/>
      <c r="P51" s="418"/>
      <c r="Q51" s="418"/>
      <c r="R51" s="418"/>
      <c r="S51" s="418"/>
      <c r="T51" s="418"/>
      <c r="U51" s="419"/>
      <c r="V51" s="418"/>
      <c r="W51" s="418"/>
      <c r="X51" s="418"/>
      <c r="Y51" s="432"/>
    </row>
    <row r="52" spans="1:37" s="410" customFormat="1" ht="12.75">
      <c r="A52" s="412"/>
      <c r="B52" s="410" t="s">
        <v>262</v>
      </c>
      <c r="E52" s="423"/>
      <c r="F52" s="412"/>
      <c r="G52" s="412"/>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row>
    <row r="53" spans="1:37" s="410" customFormat="1" ht="12.75">
      <c r="A53" s="412"/>
      <c r="B53" s="410" t="s">
        <v>654</v>
      </c>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row>
    <row r="122" spans="3:7">
      <c r="C122" s="418"/>
      <c r="D122" s="418"/>
      <c r="E122" s="418"/>
      <c r="F122" s="418"/>
      <c r="G122" s="418"/>
    </row>
    <row r="123" spans="3:7">
      <c r="C123" s="421"/>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16"/>
  <dataValidations count="1">
    <dataValidation type="list" allowBlank="1" showDropDown="0" showInputMessage="1" showErrorMessage="1" sqref="G7:G9 L7 Q7 V40 X40 V50 X50 V17 X17 X21 X19 V19 V21 X48 AB49 V48 Z49">
      <formula1>"□,■"</formula1>
    </dataValidation>
  </dataValidations>
  <pageMargins left="0.70866141732283472" right="0.70866141732283472" top="0.74803149606299213" bottom="0.74803149606299213" header="0.31496062992125984" footer="0.31496062992125984"/>
  <pageSetup paperSize="9" scale="96" fitToWidth="1" fitToHeight="0" orientation="portrait" usePrinterDefaults="1" r:id="rId1"/>
  <headerFooter>
    <oddHeader>&amp;R&amp;A</oddHeader>
  </headerFooter>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Y54"/>
  <sheetViews>
    <sheetView view="pageBreakPreview" zoomScaleSheetLayoutView="100" workbookViewId="0">
      <selection sqref="A1:G1"/>
    </sheetView>
  </sheetViews>
  <sheetFormatPr defaultRowHeight="13.5"/>
  <cols>
    <col min="1" max="28" width="4.83203125" style="435" customWidth="1"/>
    <col min="29" max="16384" width="9.33203125" style="435" customWidth="1"/>
  </cols>
  <sheetData>
    <row r="1" spans="1:25">
      <c r="A1" s="435" t="s">
        <v>1028</v>
      </c>
      <c r="Y1" s="469"/>
    </row>
    <row r="2" spans="1:25">
      <c r="Y2" s="470"/>
    </row>
    <row r="3" spans="1:25" ht="23.25" customHeight="1">
      <c r="A3" s="436" t="s">
        <v>112</v>
      </c>
      <c r="B3" s="438"/>
      <c r="C3" s="438"/>
      <c r="D3" s="438"/>
      <c r="E3" s="451"/>
      <c r="F3" s="453"/>
      <c r="G3" s="453"/>
      <c r="H3" s="453"/>
      <c r="I3" s="453"/>
      <c r="J3" s="453"/>
      <c r="K3" s="456"/>
      <c r="L3" s="458"/>
      <c r="M3" s="436" t="s">
        <v>48</v>
      </c>
      <c r="N3" s="438"/>
      <c r="O3" s="438"/>
      <c r="P3" s="438"/>
      <c r="Q3" s="460"/>
      <c r="R3" s="451"/>
      <c r="S3" s="453"/>
      <c r="T3" s="453"/>
      <c r="U3" s="453"/>
      <c r="V3" s="453"/>
      <c r="W3" s="453"/>
      <c r="X3" s="453"/>
      <c r="Y3" s="456"/>
    </row>
    <row r="6" spans="1:25">
      <c r="A6" s="437" t="s">
        <v>552</v>
      </c>
      <c r="B6" s="437"/>
      <c r="C6" s="437"/>
      <c r="D6" s="437"/>
      <c r="E6" s="437"/>
      <c r="F6" s="437"/>
      <c r="G6" s="437"/>
      <c r="H6" s="437"/>
      <c r="I6" s="437"/>
      <c r="J6" s="437"/>
      <c r="K6" s="437"/>
      <c r="L6" s="437"/>
      <c r="M6" s="437"/>
      <c r="N6" s="437"/>
      <c r="O6" s="437"/>
      <c r="P6" s="437"/>
      <c r="Q6" s="437"/>
      <c r="R6" s="437"/>
      <c r="S6" s="437"/>
      <c r="T6" s="437"/>
      <c r="U6" s="437"/>
      <c r="V6" s="437"/>
      <c r="W6" s="437"/>
      <c r="X6" s="437"/>
      <c r="Y6" s="437"/>
    </row>
    <row r="8" spans="1:25">
      <c r="A8" s="435" t="s">
        <v>419</v>
      </c>
    </row>
    <row r="9" spans="1:25" ht="7.5" customHeight="1"/>
    <row r="10" spans="1:25" ht="18" customHeight="1">
      <c r="B10" s="439" t="s">
        <v>553</v>
      </c>
      <c r="C10" s="439"/>
      <c r="D10" s="439"/>
      <c r="E10" s="439"/>
      <c r="F10" s="439"/>
      <c r="G10" s="439"/>
      <c r="H10" s="439"/>
      <c r="I10" s="439"/>
      <c r="J10" s="439"/>
      <c r="K10" s="439"/>
      <c r="L10" s="439"/>
      <c r="M10" s="439" t="s">
        <v>374</v>
      </c>
      <c r="N10" s="439"/>
      <c r="O10" s="439"/>
      <c r="P10" s="439"/>
      <c r="Q10" s="439"/>
      <c r="R10" s="451" t="s">
        <v>218</v>
      </c>
      <c r="S10" s="453"/>
      <c r="T10" s="453"/>
      <c r="U10" s="453"/>
      <c r="V10" s="453"/>
      <c r="W10" s="453"/>
      <c r="X10" s="453"/>
      <c r="Y10" s="456"/>
    </row>
    <row r="11" spans="1:25" ht="18" customHeight="1">
      <c r="B11" s="440" t="s">
        <v>554</v>
      </c>
      <c r="C11" s="440"/>
      <c r="D11" s="440"/>
      <c r="E11" s="440"/>
      <c r="F11" s="440"/>
      <c r="G11" s="440"/>
      <c r="H11" s="440"/>
      <c r="I11" s="440"/>
      <c r="J11" s="440"/>
      <c r="K11" s="440"/>
      <c r="L11" s="440"/>
      <c r="M11" s="439"/>
      <c r="N11" s="439"/>
      <c r="O11" s="439"/>
      <c r="P11" s="439"/>
      <c r="Q11" s="439"/>
      <c r="R11" s="451"/>
      <c r="S11" s="453"/>
      <c r="T11" s="453"/>
      <c r="U11" s="453"/>
      <c r="V11" s="453"/>
      <c r="W11" s="453"/>
      <c r="X11" s="453"/>
      <c r="Y11" s="456"/>
    </row>
    <row r="12" spans="1:25" ht="18" customHeight="1">
      <c r="B12" s="440" t="s">
        <v>556</v>
      </c>
      <c r="C12" s="440"/>
      <c r="D12" s="440"/>
      <c r="E12" s="440"/>
      <c r="F12" s="440"/>
      <c r="G12" s="440"/>
      <c r="H12" s="440"/>
      <c r="I12" s="440"/>
      <c r="J12" s="440"/>
      <c r="K12" s="440"/>
      <c r="L12" s="440"/>
      <c r="M12" s="439"/>
      <c r="N12" s="439"/>
      <c r="O12" s="439"/>
      <c r="P12" s="439"/>
      <c r="Q12" s="439"/>
      <c r="R12" s="451"/>
      <c r="S12" s="453"/>
      <c r="T12" s="453"/>
      <c r="U12" s="453"/>
      <c r="V12" s="453"/>
      <c r="W12" s="453"/>
      <c r="X12" s="453"/>
      <c r="Y12" s="456"/>
    </row>
    <row r="13" spans="1:25" ht="18" customHeight="1">
      <c r="B13" s="440" t="s">
        <v>557</v>
      </c>
      <c r="C13" s="440"/>
      <c r="D13" s="440"/>
      <c r="E13" s="440"/>
      <c r="F13" s="440"/>
      <c r="G13" s="440"/>
      <c r="H13" s="440"/>
      <c r="I13" s="440"/>
      <c r="J13" s="440"/>
      <c r="K13" s="440"/>
      <c r="L13" s="440"/>
      <c r="M13" s="439"/>
      <c r="N13" s="439"/>
      <c r="O13" s="439"/>
      <c r="P13" s="439"/>
      <c r="Q13" s="439"/>
      <c r="R13" s="451"/>
      <c r="S13" s="453"/>
      <c r="T13" s="453"/>
      <c r="U13" s="453"/>
      <c r="V13" s="453"/>
      <c r="W13" s="453"/>
      <c r="X13" s="453"/>
      <c r="Y13" s="456"/>
    </row>
    <row r="14" spans="1:25" ht="18" customHeight="1">
      <c r="B14" s="440" t="s">
        <v>558</v>
      </c>
      <c r="C14" s="440"/>
      <c r="D14" s="440"/>
      <c r="E14" s="440"/>
      <c r="F14" s="440"/>
      <c r="G14" s="440"/>
      <c r="H14" s="440"/>
      <c r="I14" s="440"/>
      <c r="J14" s="440"/>
      <c r="K14" s="440"/>
      <c r="L14" s="440"/>
      <c r="M14" s="439"/>
      <c r="N14" s="439"/>
      <c r="O14" s="439"/>
      <c r="P14" s="439"/>
      <c r="Q14" s="439"/>
      <c r="R14" s="451"/>
      <c r="S14" s="453"/>
      <c r="T14" s="453"/>
      <c r="U14" s="453"/>
      <c r="V14" s="453"/>
      <c r="W14" s="453"/>
      <c r="X14" s="453"/>
      <c r="Y14" s="456"/>
    </row>
    <row r="15" spans="1:25" ht="18" customHeight="1">
      <c r="B15" s="440" t="s">
        <v>347</v>
      </c>
      <c r="C15" s="440"/>
      <c r="D15" s="440"/>
      <c r="E15" s="440"/>
      <c r="F15" s="440"/>
      <c r="G15" s="440"/>
      <c r="H15" s="440"/>
      <c r="I15" s="440"/>
      <c r="J15" s="440"/>
      <c r="K15" s="440"/>
      <c r="L15" s="440"/>
      <c r="M15" s="439"/>
      <c r="N15" s="439"/>
      <c r="O15" s="439"/>
      <c r="P15" s="439"/>
      <c r="Q15" s="439"/>
      <c r="R15" s="451"/>
      <c r="S15" s="453"/>
      <c r="T15" s="453"/>
      <c r="U15" s="453"/>
      <c r="V15" s="453"/>
      <c r="W15" s="453"/>
      <c r="X15" s="453"/>
      <c r="Y15" s="456"/>
    </row>
    <row r="16" spans="1:25" ht="18" customHeight="1">
      <c r="B16" s="440" t="s">
        <v>559</v>
      </c>
      <c r="C16" s="440"/>
      <c r="D16" s="440"/>
      <c r="E16" s="440"/>
      <c r="F16" s="440"/>
      <c r="G16" s="440"/>
      <c r="H16" s="440"/>
      <c r="I16" s="440"/>
      <c r="J16" s="440"/>
      <c r="K16" s="440"/>
      <c r="L16" s="440"/>
      <c r="M16" s="439"/>
      <c r="N16" s="439"/>
      <c r="O16" s="439"/>
      <c r="P16" s="439"/>
      <c r="Q16" s="439"/>
      <c r="R16" s="451"/>
      <c r="S16" s="453"/>
      <c r="T16" s="453"/>
      <c r="U16" s="453"/>
      <c r="V16" s="453"/>
      <c r="W16" s="453"/>
      <c r="X16" s="453"/>
      <c r="Y16" s="456"/>
    </row>
    <row r="17" spans="2:25" ht="18" customHeight="1">
      <c r="B17" s="440" t="s">
        <v>143</v>
      </c>
      <c r="C17" s="440"/>
      <c r="D17" s="440"/>
      <c r="E17" s="440"/>
      <c r="F17" s="440"/>
      <c r="G17" s="440"/>
      <c r="H17" s="440"/>
      <c r="I17" s="440"/>
      <c r="J17" s="440"/>
      <c r="K17" s="440"/>
      <c r="L17" s="440"/>
      <c r="M17" s="439"/>
      <c r="N17" s="439"/>
      <c r="O17" s="439"/>
      <c r="P17" s="439"/>
      <c r="Q17" s="439"/>
      <c r="R17" s="451"/>
      <c r="S17" s="453"/>
      <c r="T17" s="453"/>
      <c r="U17" s="453"/>
      <c r="V17" s="453"/>
      <c r="W17" s="453"/>
      <c r="X17" s="453"/>
      <c r="Y17" s="456"/>
    </row>
    <row r="18" spans="2:25" ht="18" customHeight="1">
      <c r="B18" s="440" t="s">
        <v>431</v>
      </c>
      <c r="C18" s="440"/>
      <c r="D18" s="440"/>
      <c r="E18" s="440"/>
      <c r="F18" s="440"/>
      <c r="G18" s="440"/>
      <c r="H18" s="440"/>
      <c r="I18" s="440"/>
      <c r="J18" s="440"/>
      <c r="K18" s="440"/>
      <c r="L18" s="440"/>
      <c r="M18" s="439"/>
      <c r="N18" s="439"/>
      <c r="O18" s="439"/>
      <c r="P18" s="439"/>
      <c r="Q18" s="439"/>
      <c r="R18" s="451"/>
      <c r="S18" s="453"/>
      <c r="T18" s="453"/>
      <c r="U18" s="453"/>
      <c r="V18" s="453"/>
      <c r="W18" s="453"/>
      <c r="X18" s="453"/>
      <c r="Y18" s="456"/>
    </row>
    <row r="19" spans="2:25" ht="18" customHeight="1">
      <c r="B19" s="440" t="s">
        <v>170</v>
      </c>
      <c r="C19" s="440"/>
      <c r="D19" s="440"/>
      <c r="E19" s="440"/>
      <c r="F19" s="440"/>
      <c r="G19" s="440"/>
      <c r="H19" s="440"/>
      <c r="I19" s="440"/>
      <c r="J19" s="440"/>
      <c r="K19" s="440"/>
      <c r="L19" s="440"/>
      <c r="M19" s="439"/>
      <c r="N19" s="439"/>
      <c r="O19" s="439"/>
      <c r="P19" s="439"/>
      <c r="Q19" s="439"/>
      <c r="R19" s="451"/>
      <c r="S19" s="453"/>
      <c r="T19" s="453"/>
      <c r="U19" s="453"/>
      <c r="V19" s="453"/>
      <c r="W19" s="453"/>
      <c r="X19" s="453"/>
      <c r="Y19" s="456"/>
    </row>
    <row r="20" spans="2:25" ht="18" customHeight="1">
      <c r="B20" s="441" t="s">
        <v>59</v>
      </c>
      <c r="C20" s="445"/>
      <c r="D20" s="445"/>
      <c r="E20" s="445"/>
      <c r="F20" s="445"/>
      <c r="G20" s="445"/>
      <c r="H20" s="445"/>
      <c r="I20" s="445"/>
      <c r="J20" s="445"/>
      <c r="K20" s="445"/>
      <c r="L20" s="457"/>
      <c r="M20" s="451"/>
      <c r="N20" s="453"/>
      <c r="O20" s="453"/>
      <c r="P20" s="453"/>
      <c r="Q20" s="456"/>
      <c r="R20" s="451"/>
      <c r="S20" s="453"/>
      <c r="T20" s="453"/>
      <c r="U20" s="453"/>
      <c r="V20" s="453"/>
      <c r="W20" s="453"/>
      <c r="X20" s="453"/>
      <c r="Y20" s="456"/>
    </row>
    <row r="21" spans="2:25" ht="18" customHeight="1">
      <c r="B21" s="440" t="s">
        <v>560</v>
      </c>
      <c r="C21" s="440"/>
      <c r="D21" s="440"/>
      <c r="E21" s="440"/>
      <c r="F21" s="440"/>
      <c r="G21" s="440"/>
      <c r="H21" s="440"/>
      <c r="I21" s="440"/>
      <c r="J21" s="440"/>
      <c r="K21" s="440"/>
      <c r="L21" s="440"/>
      <c r="M21" s="439"/>
      <c r="N21" s="439"/>
      <c r="O21" s="439"/>
      <c r="P21" s="439"/>
      <c r="Q21" s="439"/>
      <c r="R21" s="451"/>
      <c r="S21" s="453"/>
      <c r="T21" s="453"/>
      <c r="U21" s="453"/>
      <c r="V21" s="453"/>
      <c r="W21" s="453"/>
      <c r="X21" s="453"/>
      <c r="Y21" s="456"/>
    </row>
    <row r="22" spans="2:25" ht="18" customHeight="1">
      <c r="B22" s="440" t="s">
        <v>561</v>
      </c>
      <c r="C22" s="440"/>
      <c r="D22" s="440"/>
      <c r="E22" s="440"/>
      <c r="F22" s="440"/>
      <c r="G22" s="440"/>
      <c r="H22" s="440"/>
      <c r="I22" s="440"/>
      <c r="J22" s="440"/>
      <c r="K22" s="440"/>
      <c r="L22" s="440"/>
      <c r="M22" s="439"/>
      <c r="N22" s="439"/>
      <c r="O22" s="439"/>
      <c r="P22" s="439"/>
      <c r="Q22" s="439"/>
      <c r="R22" s="451"/>
      <c r="S22" s="453"/>
      <c r="T22" s="453"/>
      <c r="U22" s="453"/>
      <c r="V22" s="453"/>
      <c r="W22" s="453"/>
      <c r="X22" s="453"/>
      <c r="Y22" s="456"/>
    </row>
    <row r="23" spans="2:25" ht="18" customHeight="1">
      <c r="B23" s="440" t="s">
        <v>562</v>
      </c>
      <c r="C23" s="440"/>
      <c r="D23" s="440"/>
      <c r="E23" s="440"/>
      <c r="F23" s="440"/>
      <c r="G23" s="440"/>
      <c r="H23" s="440"/>
      <c r="I23" s="440"/>
      <c r="J23" s="440"/>
      <c r="K23" s="440"/>
      <c r="L23" s="440"/>
      <c r="M23" s="439"/>
      <c r="N23" s="439"/>
      <c r="O23" s="439"/>
      <c r="P23" s="439"/>
      <c r="Q23" s="439"/>
      <c r="R23" s="451"/>
      <c r="S23" s="453"/>
      <c r="T23" s="453"/>
      <c r="U23" s="453"/>
      <c r="V23" s="453"/>
      <c r="W23" s="453"/>
      <c r="X23" s="453"/>
      <c r="Y23" s="456"/>
    </row>
    <row r="24" spans="2:25" ht="18" customHeight="1">
      <c r="B24" s="440" t="s">
        <v>434</v>
      </c>
      <c r="C24" s="440"/>
      <c r="D24" s="440"/>
      <c r="E24" s="440"/>
      <c r="F24" s="440"/>
      <c r="G24" s="440"/>
      <c r="H24" s="440"/>
      <c r="I24" s="440"/>
      <c r="J24" s="440"/>
      <c r="K24" s="440"/>
      <c r="L24" s="440"/>
      <c r="M24" s="439"/>
      <c r="N24" s="439"/>
      <c r="O24" s="439"/>
      <c r="P24" s="439"/>
      <c r="Q24" s="439"/>
      <c r="R24" s="451"/>
      <c r="S24" s="453"/>
      <c r="T24" s="453"/>
      <c r="U24" s="453"/>
      <c r="V24" s="453"/>
      <c r="W24" s="453"/>
      <c r="X24" s="453"/>
      <c r="Y24" s="456"/>
    </row>
    <row r="26" spans="2:25" ht="13.5" customHeight="1">
      <c r="B26" s="442" t="s">
        <v>285</v>
      </c>
      <c r="C26" s="446"/>
      <c r="D26" s="446"/>
      <c r="E26" s="446"/>
      <c r="F26" s="446"/>
      <c r="G26" s="446"/>
      <c r="H26" s="446"/>
      <c r="I26" s="446"/>
      <c r="J26" s="446"/>
      <c r="K26" s="446"/>
      <c r="L26" s="446"/>
      <c r="M26" s="446"/>
      <c r="N26" s="446"/>
      <c r="O26" s="446"/>
      <c r="P26" s="446"/>
      <c r="Q26" s="446"/>
      <c r="R26" s="446"/>
      <c r="S26" s="446"/>
      <c r="T26" s="446"/>
      <c r="U26" s="439" t="s">
        <v>563</v>
      </c>
      <c r="V26" s="439"/>
      <c r="W26" s="439"/>
      <c r="X26" s="439"/>
      <c r="Y26" s="439"/>
    </row>
    <row r="27" spans="2:25">
      <c r="B27" s="443"/>
      <c r="C27" s="447"/>
      <c r="D27" s="447"/>
      <c r="E27" s="447"/>
      <c r="F27" s="447"/>
      <c r="G27" s="447"/>
      <c r="H27" s="447"/>
      <c r="I27" s="447"/>
      <c r="J27" s="447"/>
      <c r="K27" s="447"/>
      <c r="L27" s="447"/>
      <c r="M27" s="447"/>
      <c r="N27" s="447"/>
      <c r="O27" s="447"/>
      <c r="P27" s="447"/>
      <c r="Q27" s="447"/>
      <c r="R27" s="447"/>
      <c r="S27" s="447"/>
      <c r="T27" s="447"/>
      <c r="U27" s="439"/>
      <c r="V27" s="439"/>
      <c r="W27" s="439"/>
      <c r="X27" s="439"/>
      <c r="Y27" s="439"/>
    </row>
    <row r="28" spans="2:25">
      <c r="B28" s="444"/>
      <c r="C28" s="448"/>
      <c r="D28" s="448"/>
      <c r="E28" s="448"/>
      <c r="F28" s="448"/>
      <c r="G28" s="448"/>
      <c r="H28" s="448"/>
      <c r="I28" s="448"/>
      <c r="J28" s="448"/>
      <c r="K28" s="448"/>
      <c r="L28" s="448"/>
      <c r="M28" s="448"/>
      <c r="N28" s="448"/>
      <c r="O28" s="448"/>
      <c r="P28" s="448"/>
      <c r="Q28" s="448"/>
      <c r="R28" s="448"/>
      <c r="S28" s="448"/>
      <c r="T28" s="448"/>
      <c r="U28" s="439"/>
      <c r="V28" s="439"/>
      <c r="W28" s="439"/>
      <c r="X28" s="439"/>
      <c r="Y28" s="439"/>
    </row>
    <row r="31" spans="2:25">
      <c r="B31" s="437" t="s">
        <v>317</v>
      </c>
      <c r="C31" s="437"/>
      <c r="D31" s="437"/>
      <c r="E31" s="437"/>
      <c r="F31" s="437"/>
      <c r="G31" s="437"/>
      <c r="H31" s="437"/>
      <c r="I31" s="437"/>
      <c r="J31" s="437"/>
      <c r="K31" s="437"/>
      <c r="L31" s="437"/>
      <c r="M31" s="437"/>
      <c r="N31" s="437"/>
      <c r="O31" s="437"/>
      <c r="P31" s="437"/>
      <c r="Q31" s="437"/>
      <c r="R31" s="437"/>
      <c r="S31" s="437"/>
      <c r="T31" s="437"/>
      <c r="U31" s="437"/>
      <c r="V31" s="437"/>
      <c r="W31" s="437"/>
    </row>
    <row r="32" spans="2:25">
      <c r="B32" s="334" t="s">
        <v>185</v>
      </c>
      <c r="C32" s="334"/>
      <c r="D32" s="334"/>
      <c r="E32" s="334"/>
      <c r="F32" s="334"/>
      <c r="G32" s="334"/>
      <c r="H32" s="334"/>
      <c r="I32" s="334"/>
      <c r="J32" s="334"/>
      <c r="K32" s="334"/>
      <c r="L32" s="334"/>
      <c r="M32" s="334"/>
      <c r="N32" s="334"/>
      <c r="O32" s="334"/>
      <c r="P32" s="334"/>
      <c r="Q32" s="334"/>
      <c r="R32" s="334"/>
      <c r="S32" s="334"/>
      <c r="T32" s="334"/>
      <c r="U32" s="334"/>
      <c r="V32" s="334"/>
      <c r="W32" s="334"/>
    </row>
    <row r="34" spans="2:23">
      <c r="C34" s="449" t="s">
        <v>181</v>
      </c>
      <c r="D34" s="446" t="s">
        <v>566</v>
      </c>
      <c r="E34" s="446"/>
      <c r="F34" s="446"/>
      <c r="G34" s="446"/>
      <c r="H34" s="446"/>
      <c r="I34" s="446"/>
      <c r="J34" s="446"/>
      <c r="K34" s="446"/>
      <c r="L34" s="446"/>
      <c r="M34" s="446"/>
      <c r="N34" s="446"/>
      <c r="O34" s="446"/>
      <c r="P34" s="446"/>
      <c r="Q34" s="446"/>
      <c r="R34" s="446"/>
      <c r="S34" s="158"/>
      <c r="T34" s="462" t="s">
        <v>563</v>
      </c>
      <c r="U34" s="464"/>
      <c r="V34" s="466"/>
    </row>
    <row r="35" spans="2:23">
      <c r="C35" s="450"/>
      <c r="D35" s="448"/>
      <c r="E35" s="448"/>
      <c r="F35" s="448"/>
      <c r="G35" s="448"/>
      <c r="H35" s="448"/>
      <c r="I35" s="448"/>
      <c r="J35" s="448"/>
      <c r="K35" s="448"/>
      <c r="L35" s="448"/>
      <c r="M35" s="448"/>
      <c r="N35" s="448"/>
      <c r="O35" s="448"/>
      <c r="P35" s="448"/>
      <c r="Q35" s="448"/>
      <c r="R35" s="448"/>
      <c r="S35" s="461"/>
      <c r="T35" s="463"/>
      <c r="U35" s="465"/>
      <c r="V35" s="467"/>
    </row>
    <row r="36" spans="2:23">
      <c r="C36" s="449" t="s">
        <v>103</v>
      </c>
      <c r="D36" s="446" t="s">
        <v>564</v>
      </c>
      <c r="E36" s="446"/>
      <c r="F36" s="446"/>
      <c r="G36" s="446"/>
      <c r="H36" s="446"/>
      <c r="I36" s="446"/>
      <c r="J36" s="446"/>
      <c r="K36" s="446"/>
      <c r="L36" s="446"/>
      <c r="M36" s="446"/>
      <c r="N36" s="446"/>
      <c r="O36" s="446"/>
      <c r="P36" s="446"/>
      <c r="Q36" s="446"/>
      <c r="R36" s="446"/>
      <c r="S36" s="158"/>
      <c r="T36" s="462" t="s">
        <v>563</v>
      </c>
      <c r="U36" s="464"/>
      <c r="V36" s="466"/>
    </row>
    <row r="37" spans="2:23">
      <c r="C37" s="450"/>
      <c r="D37" s="448"/>
      <c r="E37" s="448"/>
      <c r="F37" s="448"/>
      <c r="G37" s="448"/>
      <c r="H37" s="448"/>
      <c r="I37" s="448"/>
      <c r="J37" s="448"/>
      <c r="K37" s="448"/>
      <c r="L37" s="448"/>
      <c r="M37" s="448"/>
      <c r="N37" s="448"/>
      <c r="O37" s="448"/>
      <c r="P37" s="448"/>
      <c r="Q37" s="448"/>
      <c r="R37" s="448"/>
      <c r="S37" s="461"/>
      <c r="T37" s="463"/>
      <c r="U37" s="465"/>
      <c r="V37" s="467"/>
    </row>
    <row r="39" spans="2:23">
      <c r="B39" s="437" t="s">
        <v>166</v>
      </c>
      <c r="C39" s="437"/>
      <c r="D39" s="437"/>
      <c r="E39" s="437"/>
      <c r="F39" s="437"/>
      <c r="G39" s="437"/>
      <c r="H39" s="437"/>
      <c r="I39" s="437"/>
      <c r="J39" s="437"/>
      <c r="K39" s="437"/>
      <c r="L39" s="437"/>
      <c r="M39" s="437"/>
      <c r="N39" s="437"/>
      <c r="O39" s="437"/>
      <c r="P39" s="437"/>
      <c r="Q39" s="437"/>
      <c r="R39" s="437"/>
      <c r="S39" s="437"/>
      <c r="T39" s="437"/>
      <c r="U39" s="437"/>
      <c r="V39" s="437"/>
      <c r="W39" s="437"/>
    </row>
    <row r="40" spans="2:23">
      <c r="B40" s="334" t="s">
        <v>185</v>
      </c>
      <c r="C40" s="334"/>
      <c r="D40" s="334"/>
      <c r="E40" s="334"/>
      <c r="F40" s="334"/>
      <c r="G40" s="334"/>
      <c r="H40" s="334"/>
      <c r="I40" s="334"/>
      <c r="J40" s="334"/>
      <c r="K40" s="334"/>
      <c r="L40" s="334"/>
      <c r="M40" s="334"/>
      <c r="N40" s="334"/>
      <c r="O40" s="334"/>
      <c r="P40" s="334"/>
      <c r="Q40" s="334"/>
      <c r="R40" s="334"/>
      <c r="S40" s="334"/>
      <c r="T40" s="334"/>
      <c r="U40" s="334"/>
      <c r="V40" s="334"/>
      <c r="W40" s="334"/>
    </row>
    <row r="42" spans="2:23">
      <c r="B42" s="309" t="s">
        <v>147</v>
      </c>
      <c r="C42" s="309"/>
      <c r="D42" s="309"/>
      <c r="E42" s="454"/>
      <c r="F42" s="455"/>
      <c r="G42" s="454"/>
      <c r="H42" s="454"/>
      <c r="I42" s="454"/>
      <c r="J42" s="454"/>
      <c r="K42" s="454"/>
      <c r="L42" s="454"/>
      <c r="M42" s="454"/>
      <c r="N42" s="455"/>
      <c r="O42" s="454"/>
      <c r="P42" s="454"/>
      <c r="Q42" s="454"/>
      <c r="R42" s="454"/>
      <c r="S42" s="454"/>
      <c r="T42" s="454"/>
      <c r="U42" s="454"/>
      <c r="V42" s="454"/>
      <c r="W42" s="454"/>
    </row>
    <row r="44" spans="2:23">
      <c r="C44" s="451" t="s">
        <v>693</v>
      </c>
      <c r="D44" s="453"/>
      <c r="E44" s="453"/>
      <c r="F44" s="453"/>
      <c r="G44" s="453"/>
      <c r="H44" s="453"/>
      <c r="I44" s="453"/>
      <c r="J44" s="453"/>
      <c r="K44" s="456"/>
      <c r="L44" s="451" t="s">
        <v>88</v>
      </c>
      <c r="M44" s="453"/>
      <c r="N44" s="453"/>
      <c r="O44" s="453"/>
      <c r="P44" s="453"/>
      <c r="Q44" s="453"/>
      <c r="R44" s="453"/>
      <c r="S44" s="453"/>
      <c r="T44" s="453"/>
      <c r="U44" s="453"/>
      <c r="V44" s="456"/>
    </row>
    <row r="45" spans="2:23">
      <c r="C45" s="441"/>
      <c r="D45" s="445"/>
      <c r="E45" s="445"/>
      <c r="F45" s="445"/>
      <c r="G45" s="445"/>
      <c r="H45" s="445"/>
      <c r="I45" s="445"/>
      <c r="J45" s="445"/>
      <c r="K45" s="457"/>
      <c r="L45" s="453"/>
      <c r="M45" s="453"/>
      <c r="N45" s="453"/>
      <c r="O45" s="453"/>
      <c r="P45" s="459" t="s">
        <v>2</v>
      </c>
      <c r="Q45" s="453"/>
      <c r="R45" s="453"/>
      <c r="S45" s="459" t="s">
        <v>697</v>
      </c>
      <c r="T45" s="453"/>
      <c r="U45" s="453"/>
      <c r="V45" s="468" t="s">
        <v>421</v>
      </c>
    </row>
    <row r="46" spans="2:23">
      <c r="C46" s="441"/>
      <c r="D46" s="445"/>
      <c r="E46" s="445"/>
      <c r="F46" s="445"/>
      <c r="G46" s="445"/>
      <c r="H46" s="445"/>
      <c r="I46" s="445"/>
      <c r="J46" s="445"/>
      <c r="K46" s="457"/>
      <c r="L46" s="453"/>
      <c r="M46" s="453"/>
      <c r="N46" s="453"/>
      <c r="O46" s="453"/>
      <c r="P46" s="459" t="s">
        <v>2</v>
      </c>
      <c r="Q46" s="453"/>
      <c r="R46" s="453"/>
      <c r="S46" s="459" t="s">
        <v>697</v>
      </c>
      <c r="T46" s="453"/>
      <c r="U46" s="453"/>
      <c r="V46" s="468" t="s">
        <v>421</v>
      </c>
    </row>
    <row r="47" spans="2:23">
      <c r="C47" s="441"/>
      <c r="D47" s="445"/>
      <c r="E47" s="445"/>
      <c r="F47" s="445"/>
      <c r="G47" s="445"/>
      <c r="H47" s="445"/>
      <c r="I47" s="445"/>
      <c r="J47" s="445"/>
      <c r="K47" s="457"/>
      <c r="L47" s="453"/>
      <c r="M47" s="453"/>
      <c r="N47" s="453"/>
      <c r="O47" s="453"/>
      <c r="P47" s="459" t="s">
        <v>2</v>
      </c>
      <c r="Q47" s="453"/>
      <c r="R47" s="453"/>
      <c r="S47" s="459" t="s">
        <v>697</v>
      </c>
      <c r="T47" s="453"/>
      <c r="U47" s="453"/>
      <c r="V47" s="468" t="s">
        <v>421</v>
      </c>
    </row>
    <row r="48" spans="2:23">
      <c r="C48" s="452" t="s">
        <v>694</v>
      </c>
      <c r="D48" s="452"/>
      <c r="E48" s="452"/>
      <c r="F48" s="452"/>
      <c r="G48" s="452"/>
      <c r="H48" s="452"/>
      <c r="I48" s="452"/>
      <c r="J48" s="452"/>
      <c r="K48" s="452"/>
      <c r="L48" s="452"/>
      <c r="M48" s="452"/>
      <c r="N48" s="452"/>
      <c r="O48" s="452"/>
      <c r="P48" s="452"/>
      <c r="Q48" s="452"/>
      <c r="R48" s="452"/>
      <c r="S48" s="452"/>
      <c r="T48" s="452"/>
      <c r="U48" s="452"/>
      <c r="V48" s="452"/>
      <c r="W48" s="452"/>
    </row>
    <row r="49" spans="3:23">
      <c r="C49" s="452"/>
      <c r="D49" s="452"/>
      <c r="E49" s="452"/>
      <c r="F49" s="452"/>
      <c r="G49" s="452"/>
      <c r="H49" s="452"/>
      <c r="I49" s="452"/>
      <c r="J49" s="452"/>
      <c r="K49" s="452"/>
      <c r="L49" s="452"/>
      <c r="M49" s="452"/>
      <c r="N49" s="452"/>
      <c r="O49" s="452"/>
      <c r="P49" s="452"/>
      <c r="Q49" s="452"/>
      <c r="R49" s="452"/>
      <c r="S49" s="452"/>
      <c r="T49" s="452"/>
      <c r="U49" s="452"/>
      <c r="V49" s="452"/>
      <c r="W49" s="452"/>
    </row>
    <row r="51" spans="3:23">
      <c r="C51" s="435" t="s">
        <v>389</v>
      </c>
    </row>
    <row r="52" spans="3:23">
      <c r="C52" s="334" t="s">
        <v>7</v>
      </c>
      <c r="D52" s="435" t="s">
        <v>695</v>
      </c>
    </row>
    <row r="53" spans="3:23">
      <c r="C53" s="334" t="s">
        <v>7</v>
      </c>
      <c r="D53" s="435" t="s">
        <v>696</v>
      </c>
    </row>
    <row r="54" spans="3:23">
      <c r="C54" s="334" t="s">
        <v>7</v>
      </c>
      <c r="D54" s="435" t="s">
        <v>569</v>
      </c>
    </row>
  </sheetData>
  <mergeCells count="80">
    <mergeCell ref="A3:D3"/>
    <mergeCell ref="E3:K3"/>
    <mergeCell ref="M3:Q3"/>
    <mergeCell ref="R3:Y3"/>
    <mergeCell ref="A6:Y6"/>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B24:L24"/>
    <mergeCell ref="M24:Q24"/>
    <mergeCell ref="R24:Y24"/>
    <mergeCell ref="B31:W31"/>
    <mergeCell ref="B32:W32"/>
    <mergeCell ref="B39:W39"/>
    <mergeCell ref="B40:W40"/>
    <mergeCell ref="C44:K44"/>
    <mergeCell ref="L44:V44"/>
    <mergeCell ref="C45:K45"/>
    <mergeCell ref="L45:M45"/>
    <mergeCell ref="N45:O45"/>
    <mergeCell ref="Q45:R45"/>
    <mergeCell ref="T45:U45"/>
    <mergeCell ref="C46:K46"/>
    <mergeCell ref="L46:M46"/>
    <mergeCell ref="N46:O46"/>
    <mergeCell ref="Q46:R46"/>
    <mergeCell ref="T46:U46"/>
    <mergeCell ref="C47:K47"/>
    <mergeCell ref="L47:M47"/>
    <mergeCell ref="N47:O47"/>
    <mergeCell ref="Q47:R47"/>
    <mergeCell ref="T47:U47"/>
    <mergeCell ref="B26:T28"/>
    <mergeCell ref="U26:Y28"/>
    <mergeCell ref="C34:C35"/>
    <mergeCell ref="D34:S35"/>
    <mergeCell ref="T34:V35"/>
    <mergeCell ref="C36:C37"/>
    <mergeCell ref="D36:S37"/>
    <mergeCell ref="T36:V37"/>
    <mergeCell ref="C48:W49"/>
  </mergeCells>
  <phoneticPr fontId="7"/>
  <printOptions horizontalCentered="1" verticalCentered="1"/>
  <pageMargins left="0.39370078740157483" right="0.39370078740157483" top="0.78740157480314965" bottom="0"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2:AB25"/>
  <sheetViews>
    <sheetView view="pageBreakPreview" zoomScale="79" zoomScaleSheetLayoutView="79" workbookViewId="0">
      <selection sqref="A1:G1"/>
    </sheetView>
  </sheetViews>
  <sheetFormatPr defaultRowHeight="13.5"/>
  <cols>
    <col min="1" max="1" width="2" style="102" customWidth="1"/>
    <col min="2" max="2" width="3.1640625" style="102" customWidth="1"/>
    <col min="3" max="3" width="1.5" style="102" customWidth="1"/>
    <col min="4" max="4" width="5.1640625" style="103" customWidth="1"/>
    <col min="5" max="25" width="5.1640625" style="102" customWidth="1"/>
    <col min="26" max="26" width="4.33203125" style="102" customWidth="1"/>
    <col min="27" max="16384" width="9.33203125" style="102" customWidth="1"/>
  </cols>
  <sheetData>
    <row r="2" spans="2:28">
      <c r="B2" s="102" t="s">
        <v>512</v>
      </c>
      <c r="C2" s="471"/>
      <c r="D2" s="472"/>
      <c r="E2" s="471"/>
      <c r="F2" s="471"/>
      <c r="G2" s="471"/>
      <c r="H2" s="471"/>
      <c r="I2" s="471"/>
      <c r="J2" s="471"/>
      <c r="K2" s="471"/>
      <c r="L2" s="471"/>
      <c r="M2" s="471"/>
      <c r="N2" s="471"/>
      <c r="O2" s="471"/>
      <c r="P2" s="471"/>
      <c r="Q2" s="471"/>
      <c r="R2" s="471"/>
      <c r="S2" s="471"/>
      <c r="T2" s="471"/>
      <c r="U2" s="471"/>
      <c r="V2" s="471"/>
      <c r="W2" s="471"/>
      <c r="X2" s="471"/>
      <c r="Y2" s="471"/>
    </row>
    <row r="4" spans="2:28">
      <c r="B4" s="103" t="s">
        <v>210</v>
      </c>
      <c r="C4" s="103"/>
      <c r="D4" s="103"/>
      <c r="E4" s="103"/>
      <c r="F4" s="103"/>
      <c r="G4" s="103"/>
      <c r="H4" s="103"/>
      <c r="I4" s="103"/>
      <c r="J4" s="103"/>
      <c r="K4" s="103"/>
      <c r="L4" s="103"/>
      <c r="M4" s="103"/>
      <c r="N4" s="103"/>
      <c r="O4" s="103"/>
      <c r="P4" s="103"/>
      <c r="Q4" s="103"/>
      <c r="R4" s="103"/>
      <c r="S4" s="103"/>
      <c r="T4" s="103"/>
      <c r="U4" s="103"/>
      <c r="V4" s="103"/>
      <c r="W4" s="103"/>
      <c r="X4" s="103"/>
      <c r="Y4" s="103"/>
    </row>
    <row r="6" spans="2:28" ht="23.25" customHeight="1">
      <c r="B6" s="413" t="s">
        <v>308</v>
      </c>
      <c r="C6" s="413"/>
      <c r="D6" s="413"/>
      <c r="E6" s="413"/>
      <c r="F6" s="413"/>
      <c r="G6" s="218"/>
      <c r="H6" s="220"/>
      <c r="I6" s="220"/>
      <c r="J6" s="220"/>
      <c r="K6" s="220"/>
      <c r="L6" s="220"/>
      <c r="M6" s="220"/>
      <c r="N6" s="220"/>
      <c r="O6" s="220"/>
      <c r="P6" s="220"/>
      <c r="Q6" s="220"/>
      <c r="R6" s="220"/>
      <c r="S6" s="220"/>
      <c r="T6" s="220"/>
      <c r="U6" s="220"/>
      <c r="V6" s="220"/>
      <c r="W6" s="220"/>
      <c r="X6" s="220"/>
      <c r="Y6" s="430"/>
    </row>
    <row r="7" spans="2:28" ht="23.25" customHeight="1">
      <c r="B7" s="413" t="s">
        <v>273</v>
      </c>
      <c r="C7" s="413"/>
      <c r="D7" s="413"/>
      <c r="E7" s="413"/>
      <c r="F7" s="413"/>
      <c r="G7" s="206" t="s">
        <v>7</v>
      </c>
      <c r="H7" s="424" t="s">
        <v>237</v>
      </c>
      <c r="I7" s="424"/>
      <c r="J7" s="424"/>
      <c r="K7" s="424"/>
      <c r="L7" s="206" t="s">
        <v>7</v>
      </c>
      <c r="M7" s="424" t="s">
        <v>306</v>
      </c>
      <c r="N7" s="424"/>
      <c r="O7" s="424"/>
      <c r="P7" s="424"/>
      <c r="Q7" s="206" t="s">
        <v>7</v>
      </c>
      <c r="R7" s="424" t="s">
        <v>439</v>
      </c>
      <c r="S7" s="424"/>
      <c r="T7" s="424"/>
      <c r="U7" s="424"/>
      <c r="V7" s="424"/>
      <c r="W7" s="220"/>
      <c r="X7" s="220"/>
      <c r="Y7" s="430"/>
    </row>
    <row r="9" spans="2:28">
      <c r="B9" s="414"/>
      <c r="C9" s="421"/>
      <c r="D9" s="208"/>
      <c r="E9" s="421"/>
      <c r="F9" s="421"/>
      <c r="G9" s="421"/>
      <c r="H9" s="421"/>
      <c r="I9" s="421"/>
      <c r="J9" s="421"/>
      <c r="K9" s="421"/>
      <c r="L9" s="421"/>
      <c r="M9" s="421"/>
      <c r="N9" s="421"/>
      <c r="O9" s="421"/>
      <c r="P9" s="421"/>
      <c r="Q9" s="421"/>
      <c r="R9" s="421"/>
      <c r="S9" s="421"/>
      <c r="T9" s="431"/>
      <c r="U9" s="421"/>
      <c r="V9" s="421"/>
      <c r="W9" s="421"/>
      <c r="X9" s="421"/>
      <c r="Y9" s="431"/>
      <c r="Z9" s="471"/>
      <c r="AA9" s="471"/>
      <c r="AB9" s="471"/>
    </row>
    <row r="10" spans="2:28">
      <c r="B10" s="415" t="s">
        <v>614</v>
      </c>
      <c r="C10" s="287"/>
      <c r="D10" s="146"/>
      <c r="E10" s="287"/>
      <c r="F10" s="287"/>
      <c r="G10" s="287"/>
      <c r="H10" s="287"/>
      <c r="I10" s="287"/>
      <c r="J10" s="287"/>
      <c r="K10" s="287"/>
      <c r="L10" s="287"/>
      <c r="M10" s="287"/>
      <c r="N10" s="287"/>
      <c r="O10" s="287"/>
      <c r="P10" s="287"/>
      <c r="Q10" s="287"/>
      <c r="R10" s="287"/>
      <c r="S10" s="287"/>
      <c r="T10" s="433"/>
      <c r="U10" s="287"/>
      <c r="V10" s="473" t="s">
        <v>440</v>
      </c>
      <c r="W10" s="473" t="s">
        <v>70</v>
      </c>
      <c r="X10" s="473" t="s">
        <v>441</v>
      </c>
      <c r="Y10" s="433"/>
      <c r="Z10" s="471"/>
      <c r="AA10" s="471"/>
      <c r="AB10" s="471"/>
    </row>
    <row r="11" spans="2:28">
      <c r="B11" s="415"/>
      <c r="C11" s="287"/>
      <c r="D11" s="146"/>
      <c r="E11" s="287"/>
      <c r="F11" s="287"/>
      <c r="G11" s="287"/>
      <c r="H11" s="287"/>
      <c r="I11" s="287"/>
      <c r="J11" s="287"/>
      <c r="K11" s="287"/>
      <c r="L11" s="287"/>
      <c r="M11" s="287"/>
      <c r="N11" s="287"/>
      <c r="O11" s="287"/>
      <c r="P11" s="287"/>
      <c r="Q11" s="287"/>
      <c r="R11" s="287"/>
      <c r="S11" s="287"/>
      <c r="T11" s="433"/>
      <c r="U11" s="287"/>
      <c r="V11" s="287"/>
      <c r="W11" s="287"/>
      <c r="X11" s="287"/>
      <c r="Y11" s="433"/>
      <c r="Z11" s="471"/>
      <c r="AA11" s="471"/>
      <c r="AB11" s="471"/>
    </row>
    <row r="12" spans="2:28" ht="17.25" customHeight="1">
      <c r="B12" s="415"/>
      <c r="C12" s="287"/>
      <c r="D12" s="146" t="s">
        <v>181</v>
      </c>
      <c r="E12" s="287" t="s">
        <v>618</v>
      </c>
      <c r="F12" s="287"/>
      <c r="G12" s="287"/>
      <c r="H12" s="287"/>
      <c r="I12" s="287"/>
      <c r="J12" s="287"/>
      <c r="K12" s="287"/>
      <c r="L12" s="287"/>
      <c r="M12" s="287"/>
      <c r="N12" s="287"/>
      <c r="O12" s="287"/>
      <c r="P12" s="287"/>
      <c r="Q12" s="287"/>
      <c r="R12" s="287"/>
      <c r="S12" s="287"/>
      <c r="T12" s="433"/>
      <c r="U12" s="287"/>
      <c r="V12" s="146" t="s">
        <v>7</v>
      </c>
      <c r="W12" s="146" t="s">
        <v>70</v>
      </c>
      <c r="X12" s="146" t="s">
        <v>7</v>
      </c>
      <c r="Y12" s="434"/>
      <c r="Z12" s="287"/>
      <c r="AA12" s="287"/>
      <c r="AB12" s="287"/>
    </row>
    <row r="13" spans="2:28" ht="10.5" customHeight="1">
      <c r="B13" s="415"/>
      <c r="C13" s="287"/>
      <c r="D13" s="146"/>
      <c r="E13" s="287"/>
      <c r="F13" s="287"/>
      <c r="G13" s="287"/>
      <c r="H13" s="287"/>
      <c r="I13" s="287"/>
      <c r="J13" s="287"/>
      <c r="K13" s="287"/>
      <c r="L13" s="287"/>
      <c r="M13" s="287"/>
      <c r="N13" s="287"/>
      <c r="O13" s="287"/>
      <c r="P13" s="287"/>
      <c r="Q13" s="287"/>
      <c r="R13" s="287"/>
      <c r="S13" s="287"/>
      <c r="T13" s="433"/>
      <c r="U13" s="287"/>
      <c r="V13" s="146"/>
      <c r="W13" s="146"/>
      <c r="X13" s="146"/>
      <c r="Y13" s="475"/>
      <c r="Z13" s="287"/>
      <c r="AA13" s="287"/>
      <c r="AB13" s="287"/>
    </row>
    <row r="14" spans="2:28" ht="30.75" customHeight="1">
      <c r="B14" s="415"/>
      <c r="C14" s="287"/>
      <c r="D14" s="146" t="s">
        <v>103</v>
      </c>
      <c r="E14" s="132" t="s">
        <v>620</v>
      </c>
      <c r="F14" s="132"/>
      <c r="G14" s="132"/>
      <c r="H14" s="132"/>
      <c r="I14" s="132"/>
      <c r="J14" s="132"/>
      <c r="K14" s="132"/>
      <c r="L14" s="132"/>
      <c r="M14" s="132"/>
      <c r="N14" s="132"/>
      <c r="O14" s="132"/>
      <c r="P14" s="132"/>
      <c r="Q14" s="132"/>
      <c r="R14" s="132"/>
      <c r="S14" s="132"/>
      <c r="T14" s="161"/>
      <c r="U14" s="287"/>
      <c r="V14" s="146" t="s">
        <v>7</v>
      </c>
      <c r="W14" s="146" t="s">
        <v>70</v>
      </c>
      <c r="X14" s="146" t="s">
        <v>7</v>
      </c>
      <c r="Y14" s="434"/>
      <c r="Z14" s="287"/>
      <c r="AA14" s="287"/>
      <c r="AB14" s="287"/>
    </row>
    <row r="15" spans="2:28" ht="9" customHeight="1">
      <c r="B15" s="415"/>
      <c r="C15" s="287"/>
      <c r="D15" s="146"/>
      <c r="E15" s="287"/>
      <c r="F15" s="287"/>
      <c r="G15" s="287"/>
      <c r="H15" s="287"/>
      <c r="I15" s="287"/>
      <c r="J15" s="287"/>
      <c r="K15" s="287"/>
      <c r="L15" s="287"/>
      <c r="M15" s="287"/>
      <c r="N15" s="287"/>
      <c r="O15" s="287"/>
      <c r="P15" s="287"/>
      <c r="Q15" s="287"/>
      <c r="R15" s="287"/>
      <c r="S15" s="287"/>
      <c r="T15" s="433"/>
      <c r="U15" s="287"/>
      <c r="V15" s="146"/>
      <c r="W15" s="146"/>
      <c r="X15" s="146"/>
      <c r="Y15" s="475"/>
      <c r="Z15" s="287"/>
      <c r="AA15" s="287"/>
      <c r="AB15" s="287"/>
    </row>
    <row r="16" spans="2:28" ht="41.25" customHeight="1">
      <c r="B16" s="415"/>
      <c r="C16" s="287"/>
      <c r="D16" s="146" t="s">
        <v>250</v>
      </c>
      <c r="E16" s="132" t="s">
        <v>621</v>
      </c>
      <c r="F16" s="132"/>
      <c r="G16" s="132"/>
      <c r="H16" s="132"/>
      <c r="I16" s="132"/>
      <c r="J16" s="132"/>
      <c r="K16" s="132"/>
      <c r="L16" s="132"/>
      <c r="M16" s="132"/>
      <c r="N16" s="132"/>
      <c r="O16" s="132"/>
      <c r="P16" s="132"/>
      <c r="Q16" s="132"/>
      <c r="R16" s="132"/>
      <c r="S16" s="132"/>
      <c r="T16" s="161"/>
      <c r="U16" s="287"/>
      <c r="V16" s="146" t="s">
        <v>7</v>
      </c>
      <c r="W16" s="146" t="s">
        <v>70</v>
      </c>
      <c r="X16" s="146" t="s">
        <v>7</v>
      </c>
      <c r="Y16" s="434"/>
      <c r="Z16" s="287"/>
      <c r="AA16" s="287"/>
      <c r="AB16" s="287"/>
    </row>
    <row r="17" spans="2:28" ht="7.5" customHeight="1">
      <c r="B17" s="415"/>
      <c r="C17" s="287"/>
      <c r="D17" s="146"/>
      <c r="E17" s="287"/>
      <c r="F17" s="287"/>
      <c r="G17" s="287"/>
      <c r="H17" s="287"/>
      <c r="I17" s="287"/>
      <c r="J17" s="287"/>
      <c r="K17" s="287"/>
      <c r="L17" s="287"/>
      <c r="M17" s="287"/>
      <c r="N17" s="287"/>
      <c r="O17" s="287"/>
      <c r="P17" s="287"/>
      <c r="Q17" s="287"/>
      <c r="R17" s="287"/>
      <c r="S17" s="287"/>
      <c r="T17" s="433"/>
      <c r="U17" s="287"/>
      <c r="V17" s="474"/>
      <c r="W17" s="474"/>
      <c r="X17" s="474"/>
      <c r="Y17" s="434"/>
      <c r="Z17" s="287"/>
      <c r="AA17" s="287"/>
      <c r="AB17" s="287"/>
    </row>
    <row r="18" spans="2:28" ht="17.25" customHeight="1">
      <c r="B18" s="415"/>
      <c r="C18" s="287"/>
      <c r="D18" s="146" t="s">
        <v>256</v>
      </c>
      <c r="E18" s="287" t="s">
        <v>122</v>
      </c>
      <c r="F18" s="287"/>
      <c r="G18" s="287"/>
      <c r="H18" s="287"/>
      <c r="I18" s="287"/>
      <c r="J18" s="287"/>
      <c r="K18" s="287"/>
      <c r="L18" s="287"/>
      <c r="M18" s="287"/>
      <c r="N18" s="287"/>
      <c r="O18" s="287"/>
      <c r="P18" s="287"/>
      <c r="Q18" s="287"/>
      <c r="R18" s="287"/>
      <c r="S18" s="287"/>
      <c r="T18" s="433"/>
      <c r="U18" s="287"/>
      <c r="V18" s="146" t="s">
        <v>7</v>
      </c>
      <c r="W18" s="146" t="s">
        <v>70</v>
      </c>
      <c r="X18" s="146" t="s">
        <v>7</v>
      </c>
      <c r="Y18" s="434"/>
      <c r="Z18" s="287"/>
      <c r="AA18" s="287"/>
      <c r="AB18" s="287"/>
    </row>
    <row r="19" spans="2:28" ht="6.75" customHeight="1">
      <c r="B19" s="415"/>
      <c r="C19" s="287"/>
      <c r="D19" s="146"/>
      <c r="E19" s="287"/>
      <c r="F19" s="287"/>
      <c r="G19" s="287"/>
      <c r="H19" s="287"/>
      <c r="I19" s="287"/>
      <c r="J19" s="287"/>
      <c r="K19" s="287"/>
      <c r="L19" s="287"/>
      <c r="M19" s="287"/>
      <c r="N19" s="287"/>
      <c r="O19" s="287"/>
      <c r="P19" s="287"/>
      <c r="Q19" s="287"/>
      <c r="R19" s="287"/>
      <c r="S19" s="287"/>
      <c r="T19" s="433"/>
      <c r="U19" s="287"/>
      <c r="V19" s="287"/>
      <c r="W19" s="287"/>
      <c r="X19" s="287"/>
      <c r="Y19" s="433"/>
      <c r="Z19" s="287"/>
      <c r="AA19" s="287"/>
      <c r="AB19" s="287"/>
    </row>
    <row r="20" spans="2:28" ht="36" customHeight="1">
      <c r="B20" s="415"/>
      <c r="C20" s="287"/>
      <c r="D20" s="146" t="s">
        <v>244</v>
      </c>
      <c r="E20" s="132" t="s">
        <v>326</v>
      </c>
      <c r="F20" s="132"/>
      <c r="G20" s="132"/>
      <c r="H20" s="132"/>
      <c r="I20" s="132"/>
      <c r="J20" s="132"/>
      <c r="K20" s="132"/>
      <c r="L20" s="132"/>
      <c r="M20" s="132"/>
      <c r="N20" s="132"/>
      <c r="O20" s="132"/>
      <c r="P20" s="132"/>
      <c r="Q20" s="132"/>
      <c r="R20" s="132"/>
      <c r="S20" s="132"/>
      <c r="T20" s="161"/>
      <c r="U20" s="287"/>
      <c r="V20" s="146" t="s">
        <v>7</v>
      </c>
      <c r="W20" s="146" t="s">
        <v>70</v>
      </c>
      <c r="X20" s="146" t="s">
        <v>7</v>
      </c>
      <c r="Y20" s="434"/>
      <c r="Z20" s="287"/>
      <c r="AA20" s="287"/>
      <c r="AB20" s="287"/>
    </row>
    <row r="21" spans="2:28" ht="6.75" customHeight="1">
      <c r="B21" s="419"/>
      <c r="C21" s="418"/>
      <c r="D21" s="209"/>
      <c r="E21" s="418"/>
      <c r="F21" s="418"/>
      <c r="G21" s="418"/>
      <c r="H21" s="418"/>
      <c r="I21" s="418"/>
      <c r="J21" s="418"/>
      <c r="K21" s="418"/>
      <c r="L21" s="418"/>
      <c r="M21" s="418"/>
      <c r="N21" s="418"/>
      <c r="O21" s="418"/>
      <c r="P21" s="418"/>
      <c r="Q21" s="418"/>
      <c r="R21" s="418"/>
      <c r="S21" s="418"/>
      <c r="T21" s="432"/>
      <c r="U21" s="418"/>
      <c r="V21" s="418"/>
      <c r="W21" s="418"/>
      <c r="X21" s="418"/>
      <c r="Y21" s="432"/>
      <c r="Z21" s="287"/>
      <c r="AA21" s="287"/>
      <c r="AB21" s="287"/>
    </row>
    <row r="22" spans="2:28" ht="6.75" customHeight="1">
      <c r="B22" s="287"/>
      <c r="C22" s="287"/>
      <c r="D22" s="146"/>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row>
    <row r="23" spans="2:28" ht="35.25" customHeight="1">
      <c r="B23" s="146" t="s">
        <v>77</v>
      </c>
      <c r="C23" s="146"/>
      <c r="D23" s="146"/>
      <c r="E23" s="132" t="s">
        <v>117</v>
      </c>
      <c r="F23" s="132"/>
      <c r="G23" s="132"/>
      <c r="H23" s="132"/>
      <c r="I23" s="132"/>
      <c r="J23" s="132"/>
      <c r="K23" s="132"/>
      <c r="L23" s="132"/>
      <c r="M23" s="132"/>
      <c r="N23" s="132"/>
      <c r="O23" s="132"/>
      <c r="P23" s="132"/>
      <c r="Q23" s="132"/>
      <c r="R23" s="132"/>
      <c r="S23" s="132"/>
      <c r="T23" s="132"/>
      <c r="U23" s="132"/>
      <c r="V23" s="132"/>
      <c r="W23" s="132"/>
      <c r="X23" s="132"/>
      <c r="Y23" s="132"/>
      <c r="Z23" s="287"/>
      <c r="AA23" s="287"/>
      <c r="AB23" s="287"/>
    </row>
    <row r="24" spans="2:28" ht="35.25" customHeight="1">
      <c r="B24" s="146" t="s">
        <v>615</v>
      </c>
      <c r="C24" s="146"/>
      <c r="D24" s="146"/>
      <c r="E24" s="132" t="s">
        <v>622</v>
      </c>
      <c r="F24" s="132"/>
      <c r="G24" s="132"/>
      <c r="H24" s="132"/>
      <c r="I24" s="132"/>
      <c r="J24" s="132"/>
      <c r="K24" s="132"/>
      <c r="L24" s="132"/>
      <c r="M24" s="132"/>
      <c r="N24" s="132"/>
      <c r="O24" s="132"/>
      <c r="P24" s="132"/>
      <c r="Q24" s="132"/>
      <c r="R24" s="132"/>
      <c r="S24" s="132"/>
      <c r="T24" s="132"/>
      <c r="U24" s="132"/>
      <c r="V24" s="132"/>
      <c r="W24" s="132"/>
      <c r="X24" s="132"/>
      <c r="Y24" s="132"/>
      <c r="Z24" s="196"/>
      <c r="AA24" s="287"/>
      <c r="AB24" s="287"/>
    </row>
    <row r="25" spans="2:28" ht="7.5" customHeight="1">
      <c r="B25" s="287"/>
      <c r="C25" s="287"/>
      <c r="D25" s="146"/>
      <c r="E25" s="287"/>
      <c r="F25" s="287"/>
      <c r="G25" s="287"/>
      <c r="H25" s="287"/>
      <c r="I25" s="287"/>
      <c r="J25" s="287"/>
      <c r="K25" s="471"/>
      <c r="L25" s="471"/>
      <c r="M25" s="471"/>
      <c r="N25" s="471"/>
      <c r="O25" s="471"/>
      <c r="P25" s="471"/>
      <c r="Q25" s="471"/>
      <c r="R25" s="471"/>
      <c r="S25" s="471"/>
      <c r="T25" s="471"/>
      <c r="U25" s="471"/>
      <c r="V25" s="471"/>
      <c r="W25" s="471"/>
      <c r="X25" s="471"/>
      <c r="Y25" s="471"/>
      <c r="Z25" s="471"/>
      <c r="AA25" s="471"/>
      <c r="AB25" s="471"/>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6" type="Hiragana"/>
  <dataValidations count="1">
    <dataValidation type="list" allowBlank="1" showDropDown="0" showInputMessage="1" showErrorMessage="1" sqref="V12 X12 V14 X14 V16 X16 V18 X18 V20 X20 G7 L7 Q7">
      <formula1>"□,■"</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6">
    <pageSetUpPr fitToPage="1"/>
  </sheetPr>
  <dimension ref="B1:AB123"/>
  <sheetViews>
    <sheetView view="pageBreakPreview" zoomScaleSheetLayoutView="100" workbookViewId="0">
      <selection sqref="A1:G1"/>
    </sheetView>
  </sheetViews>
  <sheetFormatPr defaultColWidth="4" defaultRowHeight="13.5"/>
  <cols>
    <col min="1" max="1" width="1.5" style="102" customWidth="1"/>
    <col min="2" max="2" width="2.375" style="102" customWidth="1"/>
    <col min="3" max="3" width="1.125" style="102" customWidth="1"/>
    <col min="4" max="7" width="4" style="102"/>
    <col min="8" max="18" width="5.5" style="102" customWidth="1"/>
    <col min="19" max="19" width="8.125" style="102" customWidth="1"/>
    <col min="20" max="20" width="4" style="102"/>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1" spans="2:25">
      <c r="B1" s="102" t="s">
        <v>952</v>
      </c>
    </row>
    <row r="2" spans="2:25">
      <c r="C2" s="420"/>
      <c r="D2" s="420"/>
      <c r="E2" s="420"/>
      <c r="F2" s="420"/>
      <c r="G2" s="420"/>
      <c r="H2" s="420"/>
      <c r="I2" s="420"/>
      <c r="J2" s="420"/>
      <c r="K2" s="420"/>
      <c r="L2" s="420"/>
      <c r="M2" s="420"/>
      <c r="N2" s="420"/>
      <c r="O2" s="420"/>
      <c r="P2" s="420"/>
      <c r="Q2" s="420"/>
      <c r="R2" s="420"/>
      <c r="S2" s="420"/>
      <c r="T2" s="420"/>
      <c r="U2" s="420"/>
      <c r="V2" s="420"/>
      <c r="W2" s="420"/>
      <c r="X2" s="420"/>
      <c r="Y2" s="420"/>
    </row>
    <row r="4" spans="2:25">
      <c r="B4" s="103" t="s">
        <v>630</v>
      </c>
      <c r="C4" s="103"/>
      <c r="D4" s="103"/>
      <c r="E4" s="103"/>
      <c r="F4" s="103"/>
      <c r="G4" s="103"/>
      <c r="H4" s="103"/>
      <c r="I4" s="103"/>
      <c r="J4" s="103"/>
      <c r="K4" s="103"/>
      <c r="L4" s="103"/>
      <c r="M4" s="103"/>
      <c r="N4" s="103"/>
      <c r="O4" s="103"/>
      <c r="P4" s="103"/>
      <c r="Q4" s="103"/>
      <c r="R4" s="103"/>
      <c r="S4" s="103"/>
      <c r="T4" s="103"/>
      <c r="U4" s="103"/>
      <c r="V4" s="103"/>
      <c r="W4" s="103"/>
      <c r="X4" s="103"/>
      <c r="Y4" s="103"/>
    </row>
    <row r="6" spans="2:25" ht="23.25" customHeight="1">
      <c r="B6" s="413" t="s">
        <v>308</v>
      </c>
      <c r="C6" s="413"/>
      <c r="D6" s="413"/>
      <c r="E6" s="413"/>
      <c r="F6" s="413"/>
      <c r="G6" s="218"/>
      <c r="H6" s="220"/>
      <c r="I6" s="220"/>
      <c r="J6" s="220"/>
      <c r="K6" s="220"/>
      <c r="L6" s="220"/>
      <c r="M6" s="220"/>
      <c r="N6" s="220"/>
      <c r="O6" s="220"/>
      <c r="P6" s="220"/>
      <c r="Q6" s="220"/>
      <c r="R6" s="220"/>
      <c r="S6" s="220"/>
      <c r="T6" s="220"/>
      <c r="U6" s="220"/>
      <c r="V6" s="220"/>
      <c r="W6" s="220"/>
      <c r="X6" s="220"/>
      <c r="Y6" s="430"/>
    </row>
    <row r="7" spans="2:25" ht="23.25" customHeight="1">
      <c r="B7" s="413" t="s">
        <v>273</v>
      </c>
      <c r="C7" s="413"/>
      <c r="D7" s="413"/>
      <c r="E7" s="413"/>
      <c r="F7" s="413"/>
      <c r="G7" s="206" t="s">
        <v>7</v>
      </c>
      <c r="H7" s="424" t="s">
        <v>237</v>
      </c>
      <c r="I7" s="424"/>
      <c r="J7" s="424"/>
      <c r="K7" s="424"/>
      <c r="L7" s="206" t="s">
        <v>7</v>
      </c>
      <c r="M7" s="424" t="s">
        <v>306</v>
      </c>
      <c r="N7" s="424"/>
      <c r="O7" s="424"/>
      <c r="P7" s="424"/>
      <c r="Q7" s="206" t="s">
        <v>7</v>
      </c>
      <c r="R7" s="424" t="s">
        <v>439</v>
      </c>
      <c r="S7" s="424"/>
      <c r="T7" s="424"/>
      <c r="U7" s="424"/>
      <c r="V7" s="424"/>
      <c r="W7" s="220"/>
      <c r="X7" s="220"/>
      <c r="Y7" s="430"/>
    </row>
    <row r="8" spans="2:25" ht="20.100000000000001" customHeight="1">
      <c r="B8" s="202" t="s">
        <v>121</v>
      </c>
      <c r="C8" s="208"/>
      <c r="D8" s="208"/>
      <c r="E8" s="208"/>
      <c r="F8" s="221"/>
      <c r="G8" s="202" t="s">
        <v>7</v>
      </c>
      <c r="H8" s="421" t="s">
        <v>140</v>
      </c>
      <c r="I8" s="421"/>
      <c r="J8" s="421"/>
      <c r="K8" s="421"/>
      <c r="L8" s="421"/>
      <c r="M8" s="421"/>
      <c r="N8" s="421"/>
      <c r="O8" s="421"/>
      <c r="P8" s="421"/>
      <c r="Q8" s="421"/>
      <c r="R8" s="421"/>
      <c r="S8" s="421"/>
      <c r="T8" s="421"/>
      <c r="U8" s="421"/>
      <c r="V8" s="421"/>
      <c r="W8" s="421"/>
      <c r="X8" s="421"/>
      <c r="Y8" s="431"/>
    </row>
    <row r="9" spans="2:25" ht="20.100000000000001" customHeight="1">
      <c r="B9" s="476"/>
      <c r="C9" s="103"/>
      <c r="D9" s="103"/>
      <c r="E9" s="103"/>
      <c r="F9" s="475"/>
      <c r="G9" s="476" t="s">
        <v>7</v>
      </c>
      <c r="H9" s="102" t="s">
        <v>692</v>
      </c>
      <c r="I9" s="102"/>
      <c r="J9" s="102"/>
      <c r="K9" s="102"/>
      <c r="L9" s="102"/>
      <c r="M9" s="102"/>
      <c r="N9" s="102"/>
      <c r="O9" s="102"/>
      <c r="P9" s="102"/>
      <c r="Q9" s="102"/>
      <c r="R9" s="102"/>
      <c r="S9" s="102"/>
      <c r="T9" s="102"/>
      <c r="U9" s="102"/>
      <c r="V9" s="102"/>
      <c r="W9" s="102"/>
      <c r="X9" s="102"/>
      <c r="Y9" s="433"/>
    </row>
    <row r="10" spans="2:25" ht="20.100000000000001" customHeight="1">
      <c r="B10" s="203"/>
      <c r="C10" s="209"/>
      <c r="D10" s="209"/>
      <c r="E10" s="209"/>
      <c r="F10" s="222"/>
      <c r="G10" s="203" t="s">
        <v>7</v>
      </c>
      <c r="H10" s="418" t="s">
        <v>778</v>
      </c>
      <c r="I10" s="418"/>
      <c r="J10" s="418"/>
      <c r="K10" s="418"/>
      <c r="L10" s="418"/>
      <c r="M10" s="418"/>
      <c r="N10" s="418"/>
      <c r="O10" s="418"/>
      <c r="P10" s="418"/>
      <c r="Q10" s="418"/>
      <c r="R10" s="418"/>
      <c r="S10" s="418"/>
      <c r="T10" s="418"/>
      <c r="U10" s="418"/>
      <c r="V10" s="418"/>
      <c r="W10" s="418"/>
      <c r="X10" s="418"/>
      <c r="Y10" s="432"/>
    </row>
    <row r="11" spans="2:25" ht="10.5" customHeight="1">
      <c r="B11" s="103"/>
      <c r="C11" s="103"/>
      <c r="D11" s="103"/>
      <c r="E11" s="103"/>
      <c r="F11" s="103"/>
      <c r="G11" s="101"/>
      <c r="I11" s="263"/>
      <c r="J11" s="263"/>
      <c r="K11" s="263"/>
      <c r="L11" s="263"/>
      <c r="M11" s="263"/>
      <c r="N11" s="263"/>
      <c r="O11" s="263"/>
      <c r="P11" s="263"/>
      <c r="Q11" s="263"/>
      <c r="R11" s="263"/>
      <c r="S11" s="263"/>
      <c r="T11" s="263"/>
      <c r="U11" s="263"/>
      <c r="V11" s="263"/>
      <c r="W11" s="263"/>
      <c r="X11" s="263"/>
      <c r="Y11" s="263"/>
    </row>
    <row r="12" spans="2:25" ht="15.75" customHeight="1">
      <c r="B12" s="414"/>
      <c r="C12" s="208"/>
      <c r="D12" s="208"/>
      <c r="E12" s="208"/>
      <c r="F12" s="208"/>
      <c r="G12" s="481"/>
      <c r="H12" s="421"/>
      <c r="I12" s="130"/>
      <c r="J12" s="130"/>
      <c r="K12" s="130"/>
      <c r="L12" s="130"/>
      <c r="M12" s="130"/>
      <c r="N12" s="130"/>
      <c r="O12" s="130"/>
      <c r="P12" s="130"/>
      <c r="Q12" s="130"/>
      <c r="R12" s="130"/>
      <c r="S12" s="130"/>
      <c r="T12" s="160"/>
      <c r="U12" s="414"/>
      <c r="V12" s="427"/>
      <c r="W12" s="427"/>
      <c r="X12" s="427"/>
      <c r="Y12" s="431"/>
    </row>
    <row r="13" spans="2:25" ht="15.75" customHeight="1">
      <c r="B13" s="415" t="s">
        <v>943</v>
      </c>
      <c r="C13" s="103"/>
      <c r="D13" s="103"/>
      <c r="E13" s="103"/>
      <c r="F13" s="103"/>
      <c r="G13" s="101"/>
      <c r="I13" s="263"/>
      <c r="J13" s="263"/>
      <c r="K13" s="263"/>
      <c r="L13" s="263"/>
      <c r="M13" s="263"/>
      <c r="N13" s="263"/>
      <c r="O13" s="263"/>
      <c r="P13" s="263"/>
      <c r="Q13" s="263"/>
      <c r="R13" s="263"/>
      <c r="S13" s="263"/>
      <c r="T13" s="263"/>
      <c r="U13" s="415"/>
      <c r="V13" s="428" t="s">
        <v>440</v>
      </c>
      <c r="W13" s="428" t="s">
        <v>70</v>
      </c>
      <c r="X13" s="428" t="s">
        <v>441</v>
      </c>
      <c r="Y13" s="433"/>
    </row>
    <row r="14" spans="2:25" ht="9.75" customHeight="1">
      <c r="B14" s="415"/>
      <c r="C14" s="103"/>
      <c r="D14" s="103"/>
      <c r="E14" s="103"/>
      <c r="F14" s="103"/>
      <c r="G14" s="101"/>
      <c r="I14" s="263"/>
      <c r="J14" s="263"/>
      <c r="K14" s="263"/>
      <c r="L14" s="263"/>
      <c r="M14" s="263"/>
      <c r="N14" s="263"/>
      <c r="O14" s="263"/>
      <c r="P14" s="263"/>
      <c r="Q14" s="263"/>
      <c r="R14" s="263"/>
      <c r="S14" s="263"/>
      <c r="T14" s="263"/>
      <c r="U14" s="415"/>
      <c r="V14" s="428"/>
      <c r="W14" s="428"/>
      <c r="X14" s="428"/>
      <c r="Y14" s="433"/>
    </row>
    <row r="15" spans="2:25" ht="15.75" customHeight="1">
      <c r="B15" s="415"/>
      <c r="C15" s="102" t="s">
        <v>945</v>
      </c>
      <c r="D15" s="103"/>
      <c r="E15" s="103"/>
      <c r="F15" s="103"/>
      <c r="G15" s="101"/>
      <c r="I15" s="263"/>
      <c r="J15" s="263"/>
      <c r="K15" s="263"/>
      <c r="L15" s="263"/>
      <c r="M15" s="263"/>
      <c r="N15" s="263"/>
      <c r="O15" s="263"/>
      <c r="P15" s="263"/>
      <c r="Q15" s="263"/>
      <c r="R15" s="263"/>
      <c r="S15" s="263"/>
      <c r="T15" s="263"/>
      <c r="U15" s="415"/>
      <c r="Y15" s="433"/>
    </row>
    <row r="16" spans="2:25" ht="31.5" customHeight="1">
      <c r="B16" s="415"/>
      <c r="C16" s="477" t="s">
        <v>665</v>
      </c>
      <c r="D16" s="477"/>
      <c r="E16" s="477"/>
      <c r="F16" s="112"/>
      <c r="G16" s="202" t="s">
        <v>181</v>
      </c>
      <c r="H16" s="421" t="s">
        <v>680</v>
      </c>
      <c r="I16" s="421"/>
      <c r="J16" s="421"/>
      <c r="K16" s="421"/>
      <c r="L16" s="421"/>
      <c r="M16" s="421"/>
      <c r="N16" s="421"/>
      <c r="O16" s="421"/>
      <c r="P16" s="421"/>
      <c r="Q16" s="421"/>
      <c r="R16" s="421"/>
      <c r="S16" s="431"/>
      <c r="T16" s="101"/>
      <c r="U16" s="415"/>
      <c r="V16" s="103" t="s">
        <v>7</v>
      </c>
      <c r="W16" s="103" t="s">
        <v>70</v>
      </c>
      <c r="X16" s="103" t="s">
        <v>7</v>
      </c>
      <c r="Y16" s="434"/>
    </row>
    <row r="17" spans="2:25" ht="32.25" customHeight="1">
      <c r="B17" s="416"/>
      <c r="C17" s="477"/>
      <c r="D17" s="477"/>
      <c r="E17" s="477"/>
      <c r="F17" s="112"/>
      <c r="G17" s="482" t="s">
        <v>103</v>
      </c>
      <c r="H17" s="131" t="s">
        <v>264</v>
      </c>
      <c r="I17" s="131"/>
      <c r="J17" s="131"/>
      <c r="K17" s="131"/>
      <c r="L17" s="131"/>
      <c r="M17" s="131"/>
      <c r="N17" s="131"/>
      <c r="O17" s="131"/>
      <c r="P17" s="131"/>
      <c r="Q17" s="131"/>
      <c r="R17" s="131"/>
      <c r="S17" s="159"/>
      <c r="T17" s="288"/>
      <c r="U17" s="415"/>
      <c r="V17" s="103" t="s">
        <v>7</v>
      </c>
      <c r="W17" s="103" t="s">
        <v>70</v>
      </c>
      <c r="X17" s="103" t="s">
        <v>7</v>
      </c>
      <c r="Y17" s="475"/>
    </row>
    <row r="18" spans="2:25" ht="5.25" customHeight="1">
      <c r="B18" s="416"/>
      <c r="C18" s="101"/>
      <c r="D18" s="101"/>
      <c r="E18" s="101"/>
      <c r="F18" s="101"/>
      <c r="U18" s="415"/>
      <c r="Y18" s="433"/>
    </row>
    <row r="19" spans="2:25" ht="17.25" customHeight="1">
      <c r="B19" s="416"/>
      <c r="C19" s="101" t="s">
        <v>921</v>
      </c>
      <c r="D19" s="101"/>
      <c r="E19" s="101"/>
      <c r="F19" s="101"/>
      <c r="U19" s="415"/>
      <c r="Y19" s="433"/>
    </row>
    <row r="20" spans="2:25" ht="32.25" customHeight="1">
      <c r="B20" s="416"/>
      <c r="C20" s="477" t="s">
        <v>666</v>
      </c>
      <c r="D20" s="413"/>
      <c r="E20" s="413"/>
      <c r="F20" s="200"/>
      <c r="G20" s="202" t="s">
        <v>181</v>
      </c>
      <c r="H20" s="130" t="s">
        <v>682</v>
      </c>
      <c r="I20" s="130"/>
      <c r="J20" s="130"/>
      <c r="K20" s="130"/>
      <c r="L20" s="130"/>
      <c r="M20" s="130"/>
      <c r="N20" s="130"/>
      <c r="O20" s="130"/>
      <c r="P20" s="130"/>
      <c r="Q20" s="130"/>
      <c r="R20" s="130"/>
      <c r="S20" s="160"/>
      <c r="U20" s="415"/>
      <c r="V20" s="103" t="s">
        <v>7</v>
      </c>
      <c r="W20" s="103" t="s">
        <v>70</v>
      </c>
      <c r="X20" s="103" t="s">
        <v>7</v>
      </c>
      <c r="Y20" s="434"/>
    </row>
    <row r="21" spans="2:25" ht="31.5" customHeight="1">
      <c r="B21" s="416"/>
      <c r="C21" s="413"/>
      <c r="D21" s="413"/>
      <c r="E21" s="413"/>
      <c r="F21" s="200"/>
      <c r="G21" s="203" t="s">
        <v>103</v>
      </c>
      <c r="H21" s="131" t="s">
        <v>683</v>
      </c>
      <c r="I21" s="131"/>
      <c r="J21" s="131"/>
      <c r="K21" s="131"/>
      <c r="L21" s="131"/>
      <c r="M21" s="131"/>
      <c r="N21" s="131"/>
      <c r="O21" s="131"/>
      <c r="P21" s="131"/>
      <c r="Q21" s="131"/>
      <c r="R21" s="131"/>
      <c r="S21" s="159"/>
      <c r="U21" s="415"/>
      <c r="V21" s="103" t="s">
        <v>7</v>
      </c>
      <c r="W21" s="103" t="s">
        <v>70</v>
      </c>
      <c r="X21" s="103" t="s">
        <v>7</v>
      </c>
      <c r="Y21" s="434"/>
    </row>
    <row r="22" spans="2:25" ht="4.5" customHeight="1">
      <c r="B22" s="416"/>
      <c r="C22" s="101"/>
      <c r="D22" s="101"/>
      <c r="E22" s="101"/>
      <c r="F22" s="101"/>
      <c r="U22" s="415"/>
      <c r="Y22" s="433"/>
    </row>
    <row r="23" spans="2:25" ht="17.25" customHeight="1">
      <c r="B23" s="416"/>
      <c r="C23" s="101" t="s">
        <v>903</v>
      </c>
      <c r="D23" s="101"/>
      <c r="E23" s="101"/>
      <c r="F23" s="101"/>
      <c r="U23" s="415"/>
      <c r="Y23" s="433"/>
    </row>
    <row r="24" spans="2:25" ht="31.5" customHeight="1">
      <c r="B24" s="416"/>
      <c r="C24" s="477" t="s">
        <v>666</v>
      </c>
      <c r="D24" s="413"/>
      <c r="E24" s="413"/>
      <c r="F24" s="200"/>
      <c r="G24" s="202" t="s">
        <v>181</v>
      </c>
      <c r="H24" s="130" t="s">
        <v>238</v>
      </c>
      <c r="I24" s="130"/>
      <c r="J24" s="130"/>
      <c r="K24" s="130"/>
      <c r="L24" s="130"/>
      <c r="M24" s="130"/>
      <c r="N24" s="130"/>
      <c r="O24" s="130"/>
      <c r="P24" s="130"/>
      <c r="Q24" s="130"/>
      <c r="R24" s="130"/>
      <c r="S24" s="160"/>
      <c r="U24" s="415"/>
      <c r="V24" s="103" t="s">
        <v>7</v>
      </c>
      <c r="W24" s="103" t="s">
        <v>70</v>
      </c>
      <c r="X24" s="103" t="s">
        <v>7</v>
      </c>
      <c r="Y24" s="434"/>
    </row>
    <row r="25" spans="2:25" ht="44.25" customHeight="1">
      <c r="B25" s="416"/>
      <c r="C25" s="413"/>
      <c r="D25" s="413"/>
      <c r="E25" s="413"/>
      <c r="F25" s="200"/>
      <c r="G25" s="203" t="s">
        <v>103</v>
      </c>
      <c r="H25" s="131" t="s">
        <v>947</v>
      </c>
      <c r="I25" s="131"/>
      <c r="J25" s="131"/>
      <c r="K25" s="131"/>
      <c r="L25" s="131"/>
      <c r="M25" s="131"/>
      <c r="N25" s="131"/>
      <c r="O25" s="131"/>
      <c r="P25" s="131"/>
      <c r="Q25" s="131"/>
      <c r="R25" s="131"/>
      <c r="S25" s="159"/>
      <c r="U25" s="415"/>
      <c r="V25" s="103" t="s">
        <v>7</v>
      </c>
      <c r="W25" s="103" t="s">
        <v>70</v>
      </c>
      <c r="X25" s="103" t="s">
        <v>7</v>
      </c>
      <c r="Y25" s="434"/>
    </row>
    <row r="26" spans="2:25" ht="6.75" customHeight="1">
      <c r="B26" s="416"/>
      <c r="C26" s="101"/>
      <c r="D26" s="101"/>
      <c r="E26" s="101"/>
      <c r="F26" s="101"/>
      <c r="G26" s="483"/>
      <c r="U26" s="415"/>
      <c r="Y26" s="433"/>
    </row>
    <row r="27" spans="2:25" ht="18" customHeight="1">
      <c r="B27" s="416"/>
      <c r="C27" s="101" t="s">
        <v>946</v>
      </c>
      <c r="E27" s="101"/>
      <c r="F27" s="101"/>
      <c r="U27" s="415"/>
      <c r="Y27" s="433"/>
    </row>
    <row r="28" spans="2:25" ht="31.5" customHeight="1">
      <c r="B28" s="416"/>
      <c r="C28" s="477" t="s">
        <v>666</v>
      </c>
      <c r="D28" s="413"/>
      <c r="E28" s="413"/>
      <c r="F28" s="200"/>
      <c r="G28" s="202" t="s">
        <v>181</v>
      </c>
      <c r="H28" s="130" t="s">
        <v>948</v>
      </c>
      <c r="I28" s="130"/>
      <c r="J28" s="130"/>
      <c r="K28" s="130"/>
      <c r="L28" s="130"/>
      <c r="M28" s="130"/>
      <c r="N28" s="130"/>
      <c r="O28" s="130"/>
      <c r="P28" s="130"/>
      <c r="Q28" s="130"/>
      <c r="R28" s="130"/>
      <c r="S28" s="160"/>
      <c r="U28" s="415"/>
      <c r="V28" s="103" t="s">
        <v>7</v>
      </c>
      <c r="W28" s="103" t="s">
        <v>70</v>
      </c>
      <c r="X28" s="103" t="s">
        <v>7</v>
      </c>
      <c r="Y28" s="434"/>
    </row>
    <row r="29" spans="2:25" ht="29.25" customHeight="1">
      <c r="B29" s="416"/>
      <c r="C29" s="413"/>
      <c r="D29" s="413"/>
      <c r="E29" s="413"/>
      <c r="F29" s="200"/>
      <c r="G29" s="203" t="s">
        <v>103</v>
      </c>
      <c r="H29" s="418" t="s">
        <v>681</v>
      </c>
      <c r="I29" s="418"/>
      <c r="J29" s="418"/>
      <c r="K29" s="418"/>
      <c r="L29" s="418"/>
      <c r="M29" s="418"/>
      <c r="N29" s="418"/>
      <c r="O29" s="418"/>
      <c r="P29" s="418"/>
      <c r="Q29" s="418"/>
      <c r="R29" s="418"/>
      <c r="S29" s="432"/>
      <c r="U29" s="415"/>
      <c r="V29" s="103" t="s">
        <v>7</v>
      </c>
      <c r="W29" s="103" t="s">
        <v>70</v>
      </c>
      <c r="X29" s="103" t="s">
        <v>7</v>
      </c>
      <c r="Y29" s="434"/>
    </row>
    <row r="30" spans="2:25" ht="6.75" customHeight="1">
      <c r="B30" s="416"/>
      <c r="C30" s="103"/>
      <c r="D30" s="103"/>
      <c r="E30" s="103"/>
      <c r="F30" s="103"/>
      <c r="U30" s="415"/>
      <c r="V30" s="429"/>
      <c r="W30" s="103"/>
      <c r="X30" s="429"/>
      <c r="Y30" s="434"/>
    </row>
    <row r="31" spans="2:25" ht="29.25" customHeight="1">
      <c r="B31" s="416"/>
      <c r="C31" s="411" t="s">
        <v>465</v>
      </c>
      <c r="D31" s="411"/>
      <c r="E31" s="479" t="s">
        <v>667</v>
      </c>
      <c r="F31" s="479"/>
      <c r="G31" s="479"/>
      <c r="H31" s="479"/>
      <c r="I31" s="479"/>
      <c r="J31" s="479"/>
      <c r="K31" s="479"/>
      <c r="L31" s="479"/>
      <c r="M31" s="479"/>
      <c r="N31" s="479"/>
      <c r="O31" s="479"/>
      <c r="P31" s="479"/>
      <c r="Q31" s="479"/>
      <c r="R31" s="479"/>
      <c r="S31" s="479"/>
      <c r="T31" s="166"/>
      <c r="U31" s="415"/>
      <c r="Y31" s="433"/>
    </row>
    <row r="32" spans="2:25" ht="19.5" customHeight="1">
      <c r="B32" s="417"/>
      <c r="C32" s="478" t="s">
        <v>38</v>
      </c>
      <c r="D32" s="478"/>
      <c r="E32" s="480" t="s">
        <v>39</v>
      </c>
      <c r="F32" s="480"/>
      <c r="G32" s="480"/>
      <c r="H32" s="480"/>
      <c r="I32" s="480"/>
      <c r="J32" s="480"/>
      <c r="K32" s="480"/>
      <c r="L32" s="480"/>
      <c r="M32" s="480"/>
      <c r="N32" s="480"/>
      <c r="O32" s="480"/>
      <c r="P32" s="480"/>
      <c r="Q32" s="480"/>
      <c r="R32" s="480"/>
      <c r="S32" s="480"/>
      <c r="T32" s="484"/>
      <c r="U32" s="419"/>
      <c r="V32" s="478"/>
      <c r="W32" s="209"/>
      <c r="X32" s="478"/>
      <c r="Y32" s="485"/>
    </row>
    <row r="33" spans="2:28" ht="15" customHeight="1">
      <c r="B33" s="102" t="s">
        <v>262</v>
      </c>
    </row>
    <row r="34" spans="2:28" ht="15" customHeight="1">
      <c r="B34" s="102" t="s">
        <v>654</v>
      </c>
      <c r="K34" s="420"/>
      <c r="L34" s="420"/>
      <c r="M34" s="420"/>
      <c r="N34" s="420"/>
      <c r="O34" s="420"/>
      <c r="P34" s="420"/>
      <c r="Q34" s="420"/>
      <c r="R34" s="420"/>
      <c r="S34" s="420"/>
      <c r="T34" s="420"/>
      <c r="U34" s="420"/>
      <c r="V34" s="420"/>
      <c r="W34" s="420"/>
      <c r="X34" s="420"/>
      <c r="Y34" s="420"/>
      <c r="Z34" s="420"/>
      <c r="AA34" s="420"/>
      <c r="AB34" s="420"/>
    </row>
    <row r="35" spans="2:28" ht="15" customHeight="1"/>
    <row r="36" spans="2:28" ht="4.5" customHeight="1"/>
    <row r="122" spans="3:7">
      <c r="C122" s="418"/>
      <c r="D122" s="418"/>
      <c r="E122" s="418"/>
      <c r="F122" s="418"/>
      <c r="G122" s="418"/>
    </row>
    <row r="123" spans="3:7">
      <c r="C123" s="421"/>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16"/>
  <dataValidations count="1">
    <dataValidation type="list" allowBlank="1" showDropDown="0" showInputMessage="1" showErrorMessage="1" sqref="V16:V17 X16:X17 V28:V29 X28:X29 V24:V25 X24:X25 V20:V21 X20:X21 G7:G10 L7 Q7">
      <formula1>"□,■"</formula1>
    </dataValidation>
  </dataValidations>
  <pageMargins left="0.70866141732283472" right="0.70866141732283472" top="0.74803149606299213" bottom="0.74803149606299213" header="0.31496062992125984" footer="0.31496062992125984"/>
  <pageSetup paperSize="9" fitToWidth="1" fitToHeight="0"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7">
    <pageSetUpPr fitToPage="1"/>
  </sheetPr>
  <dimension ref="B1:AB123"/>
  <sheetViews>
    <sheetView view="pageBreakPreview" zoomScaleSheetLayoutView="100" workbookViewId="0">
      <selection sqref="A1:G1"/>
    </sheetView>
  </sheetViews>
  <sheetFormatPr defaultColWidth="4" defaultRowHeight="13.5"/>
  <cols>
    <col min="1" max="1" width="1.5" style="102" customWidth="1"/>
    <col min="2" max="2" width="2.375" style="102" customWidth="1"/>
    <col min="3" max="3" width="1.125" style="102" customWidth="1"/>
    <col min="4" max="6" width="4" style="102"/>
    <col min="7" max="18" width="6.5" style="102" customWidth="1"/>
    <col min="19" max="19" width="8.125" style="102" customWidth="1"/>
    <col min="20" max="20" width="4" style="102"/>
    <col min="21" max="21" width="2.375" style="102" customWidth="1"/>
    <col min="22" max="22" width="4" style="102"/>
    <col min="23" max="23" width="2.25" style="102" customWidth="1"/>
    <col min="24" max="24" width="4" style="102"/>
    <col min="25" max="25" width="2.375" style="102" customWidth="1"/>
    <col min="26" max="26" width="1.5" style="102" customWidth="1"/>
    <col min="27" max="16384" width="4" style="102"/>
  </cols>
  <sheetData>
    <row r="1" spans="2:28">
      <c r="B1" s="102" t="s">
        <v>655</v>
      </c>
    </row>
    <row r="2" spans="2:28">
      <c r="C2" s="420"/>
      <c r="D2" s="420"/>
      <c r="E2" s="420"/>
      <c r="F2" s="420"/>
      <c r="G2" s="420"/>
      <c r="H2" s="420"/>
      <c r="I2" s="420"/>
      <c r="J2" s="420"/>
      <c r="K2" s="420"/>
      <c r="L2" s="420"/>
      <c r="M2" s="420"/>
      <c r="N2" s="420"/>
      <c r="O2" s="420"/>
      <c r="P2" s="420"/>
      <c r="Q2" s="420"/>
      <c r="R2" s="420"/>
      <c r="S2" s="420"/>
      <c r="T2" s="420"/>
      <c r="U2" s="420"/>
      <c r="V2" s="420"/>
      <c r="W2" s="420"/>
      <c r="X2" s="420"/>
      <c r="Y2" s="420"/>
    </row>
    <row r="4" spans="2:28">
      <c r="B4" s="103" t="s">
        <v>949</v>
      </c>
      <c r="C4" s="103"/>
      <c r="D4" s="103"/>
      <c r="E4" s="103"/>
      <c r="F4" s="103"/>
      <c r="G4" s="103"/>
      <c r="H4" s="103"/>
      <c r="I4" s="103"/>
      <c r="J4" s="103"/>
      <c r="K4" s="103"/>
      <c r="L4" s="103"/>
      <c r="M4" s="103"/>
      <c r="N4" s="103"/>
      <c r="O4" s="103"/>
      <c r="P4" s="103"/>
      <c r="Q4" s="103"/>
      <c r="R4" s="103"/>
      <c r="S4" s="103"/>
      <c r="T4" s="103"/>
      <c r="U4" s="103"/>
      <c r="V4" s="103"/>
      <c r="W4" s="103"/>
      <c r="X4" s="103"/>
      <c r="Y4" s="103"/>
    </row>
    <row r="6" spans="2:28" ht="23.25" customHeight="1">
      <c r="B6" s="413" t="s">
        <v>308</v>
      </c>
      <c r="C6" s="413"/>
      <c r="D6" s="413"/>
      <c r="E6" s="413"/>
      <c r="F6" s="413"/>
      <c r="G6" s="218"/>
      <c r="H6" s="220"/>
      <c r="I6" s="220"/>
      <c r="J6" s="220"/>
      <c r="K6" s="220"/>
      <c r="L6" s="220"/>
      <c r="M6" s="220"/>
      <c r="N6" s="220"/>
      <c r="O6" s="220"/>
      <c r="P6" s="220"/>
      <c r="Q6" s="220"/>
      <c r="R6" s="220"/>
      <c r="S6" s="220"/>
      <c r="T6" s="220"/>
      <c r="U6" s="220"/>
      <c r="V6" s="220"/>
      <c r="W6" s="220"/>
      <c r="X6" s="220"/>
      <c r="Y6" s="430"/>
    </row>
    <row r="7" spans="2:28" ht="23.25" customHeight="1">
      <c r="B7" s="413" t="s">
        <v>273</v>
      </c>
      <c r="C7" s="413"/>
      <c r="D7" s="413"/>
      <c r="E7" s="413"/>
      <c r="F7" s="413"/>
      <c r="G7" s="206" t="s">
        <v>7</v>
      </c>
      <c r="H7" s="424" t="s">
        <v>237</v>
      </c>
      <c r="I7" s="424"/>
      <c r="J7" s="424"/>
      <c r="K7" s="424"/>
      <c r="L7" s="206" t="s">
        <v>7</v>
      </c>
      <c r="M7" s="424" t="s">
        <v>306</v>
      </c>
      <c r="N7" s="424"/>
      <c r="O7" s="424"/>
      <c r="P7" s="424"/>
      <c r="Q7" s="206" t="s">
        <v>7</v>
      </c>
      <c r="R7" s="424" t="s">
        <v>439</v>
      </c>
      <c r="S7" s="424"/>
      <c r="T7" s="424"/>
      <c r="U7" s="424"/>
      <c r="V7" s="424"/>
      <c r="W7" s="220"/>
      <c r="X7" s="220"/>
      <c r="Y7" s="430"/>
    </row>
    <row r="8" spans="2:28" ht="9.75" customHeight="1">
      <c r="B8" s="103"/>
      <c r="C8" s="103"/>
      <c r="D8" s="103"/>
      <c r="E8" s="103"/>
      <c r="F8" s="103"/>
      <c r="G8" s="101"/>
      <c r="I8" s="263"/>
      <c r="J8" s="263"/>
      <c r="K8" s="263"/>
      <c r="L8" s="263"/>
      <c r="M8" s="263"/>
      <c r="N8" s="263"/>
      <c r="O8" s="263"/>
      <c r="P8" s="263"/>
      <c r="Q8" s="263"/>
      <c r="R8" s="263"/>
      <c r="S8" s="263"/>
      <c r="T8" s="263"/>
      <c r="U8" s="263"/>
      <c r="V8" s="263"/>
      <c r="W8" s="263"/>
      <c r="X8" s="263"/>
      <c r="Y8" s="263"/>
    </row>
    <row r="9" spans="2:28" ht="16.5" customHeight="1">
      <c r="B9" s="414"/>
      <c r="C9" s="421"/>
      <c r="D9" s="208"/>
      <c r="E9" s="421"/>
      <c r="F9" s="421"/>
      <c r="G9" s="421"/>
      <c r="H9" s="421"/>
      <c r="I9" s="421"/>
      <c r="J9" s="421"/>
      <c r="K9" s="421"/>
      <c r="L9" s="421"/>
      <c r="M9" s="421"/>
      <c r="N9" s="421"/>
      <c r="O9" s="421"/>
      <c r="P9" s="421"/>
      <c r="Q9" s="421"/>
      <c r="R9" s="421"/>
      <c r="S9" s="421"/>
      <c r="T9" s="431"/>
      <c r="U9" s="421"/>
      <c r="V9" s="421"/>
      <c r="W9" s="421"/>
      <c r="X9" s="421"/>
      <c r="Y9" s="431"/>
      <c r="Z9" s="420"/>
      <c r="AA9" s="420"/>
      <c r="AB9" s="420"/>
    </row>
    <row r="10" spans="2:28" ht="20.100000000000001" customHeight="1">
      <c r="B10" s="415" t="s">
        <v>539</v>
      </c>
      <c r="D10" s="103"/>
      <c r="T10" s="433"/>
      <c r="V10" s="428" t="s">
        <v>440</v>
      </c>
      <c r="W10" s="428" t="s">
        <v>70</v>
      </c>
      <c r="X10" s="428" t="s">
        <v>441</v>
      </c>
      <c r="Y10" s="433"/>
      <c r="Z10" s="420"/>
      <c r="AA10" s="420"/>
      <c r="AB10" s="420"/>
    </row>
    <row r="11" spans="2:28" ht="10.5" customHeight="1">
      <c r="B11" s="415"/>
      <c r="D11" s="103"/>
      <c r="T11" s="433"/>
      <c r="Y11" s="433"/>
      <c r="Z11" s="420"/>
      <c r="AA11" s="420"/>
      <c r="AB11" s="420"/>
    </row>
    <row r="12" spans="2:28" ht="21" customHeight="1">
      <c r="B12" s="415"/>
      <c r="D12" s="103" t="s">
        <v>181</v>
      </c>
      <c r="E12" s="102" t="s">
        <v>950</v>
      </c>
      <c r="F12" s="102"/>
      <c r="G12" s="102"/>
      <c r="H12" s="102"/>
      <c r="I12" s="102"/>
      <c r="J12" s="102"/>
      <c r="K12" s="102"/>
      <c r="L12" s="102"/>
      <c r="M12" s="102"/>
      <c r="N12" s="102"/>
      <c r="O12" s="102"/>
      <c r="P12" s="102"/>
      <c r="Q12" s="102"/>
      <c r="R12" s="102"/>
      <c r="S12" s="102"/>
      <c r="T12" s="433"/>
      <c r="V12" s="103" t="s">
        <v>7</v>
      </c>
      <c r="W12" s="103" t="s">
        <v>70</v>
      </c>
      <c r="X12" s="103" t="s">
        <v>7</v>
      </c>
      <c r="Y12" s="434"/>
    </row>
    <row r="13" spans="2:28" ht="15.75" customHeight="1">
      <c r="B13" s="415"/>
      <c r="D13" s="103"/>
      <c r="T13" s="433"/>
      <c r="V13" s="103"/>
      <c r="W13" s="103"/>
      <c r="X13" s="103"/>
      <c r="Y13" s="475"/>
    </row>
    <row r="14" spans="2:28" ht="27.75" customHeight="1">
      <c r="B14" s="415"/>
      <c r="D14" s="103" t="s">
        <v>103</v>
      </c>
      <c r="E14" s="263" t="s">
        <v>951</v>
      </c>
      <c r="F14" s="263"/>
      <c r="G14" s="263"/>
      <c r="H14" s="263"/>
      <c r="I14" s="263"/>
      <c r="J14" s="263"/>
      <c r="K14" s="263"/>
      <c r="L14" s="263"/>
      <c r="M14" s="263"/>
      <c r="N14" s="263"/>
      <c r="O14" s="263"/>
      <c r="P14" s="263"/>
      <c r="Q14" s="263"/>
      <c r="R14" s="263"/>
      <c r="S14" s="263"/>
      <c r="T14" s="161"/>
      <c r="V14" s="103" t="s">
        <v>7</v>
      </c>
      <c r="W14" s="103" t="s">
        <v>70</v>
      </c>
      <c r="X14" s="103" t="s">
        <v>7</v>
      </c>
      <c r="Y14" s="434"/>
    </row>
    <row r="15" spans="2:28" ht="20.25" customHeight="1">
      <c r="B15" s="416"/>
      <c r="D15" s="103"/>
      <c r="E15" s="486" t="s">
        <v>668</v>
      </c>
      <c r="F15" s="263"/>
      <c r="H15" s="486"/>
      <c r="I15" s="486"/>
      <c r="J15" s="486"/>
      <c r="K15" s="486"/>
      <c r="L15" s="486"/>
      <c r="M15" s="486"/>
      <c r="N15" s="486"/>
      <c r="O15" s="486"/>
      <c r="P15" s="486"/>
      <c r="Q15" s="486"/>
      <c r="R15" s="486"/>
      <c r="S15" s="486"/>
      <c r="U15" s="415"/>
      <c r="Y15" s="433"/>
    </row>
    <row r="16" spans="2:28" ht="18" customHeight="1">
      <c r="B16" s="416"/>
      <c r="D16" s="103"/>
      <c r="E16" s="486" t="s">
        <v>669</v>
      </c>
      <c r="F16" s="263"/>
      <c r="H16" s="486"/>
      <c r="I16" s="486"/>
      <c r="J16" s="486"/>
      <c r="K16" s="486"/>
      <c r="L16" s="486"/>
      <c r="M16" s="486"/>
      <c r="N16" s="486"/>
      <c r="O16" s="486"/>
      <c r="P16" s="486"/>
      <c r="Q16" s="486"/>
      <c r="R16" s="486"/>
      <c r="S16" s="486"/>
      <c r="U16" s="415"/>
      <c r="Y16" s="433"/>
    </row>
    <row r="17" spans="2:28" ht="20.25" customHeight="1">
      <c r="B17" s="416"/>
      <c r="D17" s="103"/>
      <c r="E17" s="486" t="s">
        <v>365</v>
      </c>
      <c r="F17" s="263"/>
      <c r="H17" s="486"/>
      <c r="I17" s="486"/>
      <c r="J17" s="486"/>
      <c r="K17" s="486"/>
      <c r="L17" s="486"/>
      <c r="M17" s="486"/>
      <c r="N17" s="486"/>
      <c r="O17" s="486"/>
      <c r="P17" s="486"/>
      <c r="Q17" s="486"/>
      <c r="R17" s="486"/>
      <c r="S17" s="486"/>
      <c r="U17" s="415"/>
      <c r="Y17" s="433"/>
    </row>
    <row r="18" spans="2:28" ht="18.75" customHeight="1">
      <c r="B18" s="416"/>
      <c r="D18" s="103"/>
      <c r="E18" s="486" t="s">
        <v>671</v>
      </c>
      <c r="F18" s="263"/>
      <c r="H18" s="486"/>
      <c r="I18" s="486"/>
      <c r="J18" s="486"/>
      <c r="K18" s="486"/>
      <c r="L18" s="486"/>
      <c r="M18" s="486"/>
      <c r="N18" s="486"/>
      <c r="O18" s="486"/>
      <c r="P18" s="486"/>
      <c r="Q18" s="486"/>
      <c r="R18" s="486"/>
      <c r="S18" s="486"/>
      <c r="U18" s="415"/>
      <c r="Y18" s="433"/>
    </row>
    <row r="19" spans="2:28" ht="18.75" customHeight="1">
      <c r="B19" s="416"/>
      <c r="D19" s="103"/>
      <c r="E19" s="486" t="s">
        <v>673</v>
      </c>
      <c r="F19" s="263"/>
      <c r="H19" s="486"/>
      <c r="I19" s="486"/>
      <c r="J19" s="486"/>
      <c r="K19" s="486"/>
      <c r="L19" s="486"/>
      <c r="M19" s="486"/>
      <c r="N19" s="486"/>
      <c r="O19" s="486"/>
      <c r="P19" s="486"/>
      <c r="Q19" s="486"/>
      <c r="R19" s="486"/>
      <c r="S19" s="486"/>
      <c r="U19" s="415"/>
      <c r="Y19" s="433"/>
    </row>
    <row r="20" spans="2:28" ht="18.75" customHeight="1">
      <c r="B20" s="416"/>
      <c r="D20" s="103"/>
      <c r="E20" s="486" t="s">
        <v>134</v>
      </c>
      <c r="F20" s="263"/>
      <c r="H20" s="486"/>
      <c r="I20" s="486"/>
      <c r="J20" s="486"/>
      <c r="K20" s="486"/>
      <c r="L20" s="486"/>
      <c r="M20" s="486"/>
      <c r="N20" s="486"/>
      <c r="O20" s="486"/>
      <c r="P20" s="486"/>
      <c r="Q20" s="486"/>
      <c r="R20" s="486"/>
      <c r="S20" s="486"/>
      <c r="U20" s="415"/>
      <c r="Y20" s="433"/>
    </row>
    <row r="21" spans="2:28" ht="19.5" customHeight="1">
      <c r="B21" s="416"/>
      <c r="D21" s="103"/>
      <c r="E21" s="486" t="s">
        <v>674</v>
      </c>
      <c r="F21" s="263"/>
      <c r="H21" s="486"/>
      <c r="I21" s="486"/>
      <c r="J21" s="486"/>
      <c r="K21" s="486"/>
      <c r="L21" s="486"/>
      <c r="M21" s="486"/>
      <c r="N21" s="486"/>
      <c r="O21" s="486"/>
      <c r="P21" s="486"/>
      <c r="Q21" s="486"/>
      <c r="R21" s="486"/>
      <c r="S21" s="486"/>
      <c r="U21" s="415"/>
      <c r="Y21" s="433"/>
    </row>
    <row r="22" spans="2:28" ht="17.25" customHeight="1">
      <c r="B22" s="416"/>
      <c r="D22" s="103"/>
      <c r="E22" s="486" t="s">
        <v>676</v>
      </c>
      <c r="F22" s="263"/>
      <c r="H22" s="486"/>
      <c r="I22" s="486"/>
      <c r="J22" s="486"/>
      <c r="K22" s="486"/>
      <c r="L22" s="486"/>
      <c r="M22" s="486"/>
      <c r="N22" s="486"/>
      <c r="O22" s="486"/>
      <c r="P22" s="486"/>
      <c r="Q22" s="486"/>
      <c r="R22" s="486"/>
      <c r="S22" s="486"/>
      <c r="U22" s="415"/>
      <c r="Y22" s="433"/>
    </row>
    <row r="23" spans="2:28" ht="20.25" customHeight="1">
      <c r="B23" s="416"/>
      <c r="D23" s="103"/>
      <c r="E23" s="486" t="s">
        <v>55</v>
      </c>
      <c r="F23" s="263"/>
      <c r="H23" s="486"/>
      <c r="I23" s="486"/>
      <c r="J23" s="486"/>
      <c r="K23" s="486"/>
      <c r="L23" s="486"/>
      <c r="M23" s="486"/>
      <c r="N23" s="486"/>
      <c r="O23" s="486"/>
      <c r="P23" s="486"/>
      <c r="Q23" s="486"/>
      <c r="R23" s="486"/>
      <c r="S23" s="486"/>
      <c r="U23" s="415"/>
      <c r="Y23" s="433"/>
    </row>
    <row r="24" spans="2:28" ht="18" customHeight="1">
      <c r="B24" s="416"/>
      <c r="D24" s="103"/>
      <c r="E24" s="486" t="s">
        <v>144</v>
      </c>
      <c r="F24" s="263"/>
      <c r="H24" s="486"/>
      <c r="I24" s="486"/>
      <c r="J24" s="486"/>
      <c r="K24" s="486"/>
      <c r="L24" s="486"/>
      <c r="M24" s="486"/>
      <c r="N24" s="486"/>
      <c r="O24" s="486"/>
      <c r="P24" s="486"/>
      <c r="Q24" s="486"/>
      <c r="R24" s="486"/>
      <c r="S24" s="486"/>
      <c r="U24" s="415"/>
      <c r="Y24" s="433"/>
    </row>
    <row r="25" spans="2:28" ht="18.75" customHeight="1">
      <c r="B25" s="416"/>
      <c r="D25" s="103"/>
      <c r="E25" s="486" t="s">
        <v>705</v>
      </c>
      <c r="F25" s="263"/>
      <c r="H25" s="486"/>
      <c r="I25" s="486"/>
      <c r="J25" s="486"/>
      <c r="K25" s="486"/>
      <c r="L25" s="486"/>
      <c r="M25" s="486"/>
      <c r="N25" s="486"/>
      <c r="O25" s="486"/>
      <c r="P25" s="486"/>
      <c r="Q25" s="486"/>
      <c r="R25" s="486"/>
      <c r="S25" s="486"/>
      <c r="U25" s="415"/>
      <c r="Y25" s="433"/>
    </row>
    <row r="26" spans="2:28" ht="6.75" customHeight="1">
      <c r="B26" s="419"/>
      <c r="C26" s="418"/>
      <c r="D26" s="209"/>
      <c r="E26" s="418"/>
      <c r="F26" s="418"/>
      <c r="G26" s="418"/>
      <c r="H26" s="418"/>
      <c r="I26" s="418"/>
      <c r="J26" s="418"/>
      <c r="K26" s="418"/>
      <c r="L26" s="418"/>
      <c r="M26" s="418"/>
      <c r="N26" s="418"/>
      <c r="O26" s="418"/>
      <c r="P26" s="418"/>
      <c r="Q26" s="418"/>
      <c r="R26" s="418"/>
      <c r="S26" s="418"/>
      <c r="T26" s="432"/>
      <c r="U26" s="418"/>
      <c r="V26" s="418"/>
      <c r="W26" s="418"/>
      <c r="X26" s="418"/>
      <c r="Y26" s="432"/>
    </row>
    <row r="27" spans="2:28" ht="5.25" customHeight="1">
      <c r="D27" s="103"/>
    </row>
    <row r="28" spans="2:28" ht="18.75" customHeight="1">
      <c r="B28" s="102" t="s">
        <v>262</v>
      </c>
    </row>
    <row r="29" spans="2:28" ht="18.75" customHeight="1">
      <c r="B29" s="102" t="s">
        <v>654</v>
      </c>
      <c r="K29" s="420"/>
      <c r="L29" s="420"/>
      <c r="M29" s="420"/>
      <c r="N29" s="420"/>
      <c r="O29" s="420"/>
      <c r="P29" s="420"/>
      <c r="Q29" s="420"/>
      <c r="R29" s="420"/>
      <c r="S29" s="420"/>
      <c r="T29" s="420"/>
      <c r="U29" s="420"/>
      <c r="V29" s="420"/>
      <c r="W29" s="420"/>
      <c r="X29" s="420"/>
      <c r="Y29" s="420"/>
      <c r="Z29" s="420"/>
      <c r="AA29" s="420"/>
      <c r="AB29" s="420"/>
    </row>
    <row r="30" spans="2:28" ht="6.75" customHeight="1"/>
    <row r="122" spans="3:7">
      <c r="C122" s="418"/>
      <c r="D122" s="418"/>
      <c r="E122" s="418"/>
      <c r="F122" s="418"/>
      <c r="G122" s="418"/>
    </row>
    <row r="123" spans="3:7">
      <c r="C123" s="421"/>
    </row>
  </sheetData>
  <mergeCells count="6">
    <mergeCell ref="B4:Y4"/>
    <mergeCell ref="B6:F6"/>
    <mergeCell ref="G6:Y6"/>
    <mergeCell ref="B7:F7"/>
    <mergeCell ref="E12:T12"/>
    <mergeCell ref="E14:T14"/>
  </mergeCells>
  <phoneticPr fontId="16"/>
  <dataValidations count="1">
    <dataValidation type="list" allowBlank="1" showDropDown="0" showInputMessage="1" showErrorMessage="1" sqref="Q7 G7 L7 V12 X12 X14 V14">
      <formula1>"□,■"</formula1>
    </dataValidation>
  </dataValidations>
  <pageMargins left="0.70866141732283472" right="0.70866141732283472" top="0.74803149606299213" bottom="0.74803149606299213" header="0.31496062992125984" footer="0.31496062992125984"/>
  <pageSetup paperSize="9" scale="99" fitToWidth="1" fitToHeight="0"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はじめに</vt:lpstr>
      <vt:lpstr>別紙1</vt:lpstr>
      <vt:lpstr>別紙2</vt:lpstr>
      <vt:lpstr>別紙3</vt:lpstr>
      <vt:lpstr>別紙4</vt:lpstr>
      <vt:lpstr>別紙5</vt:lpstr>
      <vt:lpstr>別紙6</vt:lpstr>
      <vt:lpstr>別紙7</vt:lpstr>
      <vt:lpstr>別紙7－1</vt:lpstr>
      <vt:lpstr>別紙8</vt:lpstr>
      <vt:lpstr>別紙9</vt:lpstr>
      <vt:lpstr>別紙11</vt:lpstr>
      <vt:lpstr>別紙12</vt:lpstr>
      <vt:lpstr>別紙13</vt:lpstr>
      <vt:lpstr>別紙13-1　サービス提供体制強化加算に関する計算書</vt:lpstr>
      <vt:lpstr>別紙13-2　サービス提供体制強化加算に関する勤続年数</vt:lpstr>
      <vt:lpstr>【記入方法】参考様式10</vt:lpstr>
      <vt:lpstr>参考様式10</vt:lpstr>
      <vt:lpstr>【シフト記号表】参考様式10</vt:lpstr>
      <vt:lpstr>【記載例】参考様式10</vt:lpstr>
      <vt:lpstr>【記載例】シフト記号表　参考様式10</vt:lpstr>
      <vt:lpstr>【プルダウン・リスト】参考様式10関係</vt:lpstr>
      <vt:lpstr>(参考様式10)【旧】勤務形態一覧表</vt:lpstr>
      <vt:lpstr>(参考様式10)記入例【旧】勤務形態一覧表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牧　聖也</cp:lastModifiedBy>
  <cp:lastPrinted>2021-04-19T08:06:07Z</cp:lastPrinted>
  <dcterms:created xsi:type="dcterms:W3CDTF">2022-03-30T06:31:47Z</dcterms:created>
  <dcterms:modified xsi:type="dcterms:W3CDTF">2024-04-10T07:32:14Z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2024-04-10T07:32:14Z</vt:filetime>
  </property>
</Properties>
</file>