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activeTab="2"/>
  </bookViews>
  <sheets>
    <sheet name="ﾁｪｯｸ表" sheetId="14" r:id="rId1"/>
    <sheet name="別紙１" sheetId="1" r:id="rId2"/>
    <sheet name="別紙２（体制一覧）" sheetId="5" r:id="rId3"/>
    <sheet name="別紙3" sheetId="4" r:id="rId4"/>
    <sheet name="別紙４" sheetId="8" r:id="rId5"/>
    <sheet name="別紙５" sheetId="9" r:id="rId6"/>
    <sheet name="別紙６" sheetId="10" r:id="rId7"/>
    <sheet name="記入方法" sheetId="2" r:id="rId8"/>
    <sheet name="勤務形態一覧表" sheetId="3" r:id="rId9"/>
    <sheet name="【記載例】訪問型サービス" sheetId="7" r:id="rId10"/>
    <sheet name="プルダウン・リスト" sheetId="6" r:id="rId11"/>
  </sheets>
  <definedNames>
    <definedName name="職種">#REF!</definedName>
    <definedName name="職種" localSheetId="10">'プルダウン・リスト'!$C$12:$K$12</definedName>
    <definedName name="職種" localSheetId="9">'プルダウン・リスト'!$C$12:$K$12</definedName>
    <definedName name="管理者">#REF!</definedName>
    <definedName name="管理者" localSheetId="10">'プルダウン・リスト'!$C$13:$C$25</definedName>
    <definedName name="職種" localSheetId="8">'プルダウン・リスト'!$C$12:$K$12</definedName>
    <definedName name="機能訓練指導員">#REF!</definedName>
    <definedName name="【記載例】シフト記号">#REF!</definedName>
    <definedName name="シフト記号表">#REF!</definedName>
    <definedName name="訪問介護員">'プルダウン・リスト'!$E$13:$E$25</definedName>
    <definedName name="介護職員">#REF!</definedName>
    <definedName name="サービス提供責任者">'プルダウン・リスト'!$D$13:$D$25</definedName>
    <definedName name="生活相談員">#REF!</definedName>
    <definedName name="看護職員">#REF!</definedName>
    <definedName name="_xlnm.Print_Area" localSheetId="1">別紙１!$A$1:$AO$65</definedName>
    <definedName name="_xlnm.Print_Area" localSheetId="7">記入方法!$A$1:$U$79</definedName>
    <definedName name="_xlnm.Print_Titles" localSheetId="8">勤務形態一覧表!$1:$12</definedName>
    <definedName name="_xlnm.Print_Area" localSheetId="8">勤務形態一覧表!$A$1:$BD$51</definedName>
    <definedName name="_xlnm.Print_Area" localSheetId="3">別紙3!$A$1:$O$24</definedName>
    <definedName name="_xlnm.Print_Area" localSheetId="2">'別紙２（体制一覧）'!$A$1:$AF$71</definedName>
    <definedName name="Z_918D9391_3166_42FD_8CCC_73DDA136E9AD_.wvu.PrintArea" localSheetId="2" hidden="1">'別紙２（体制一覧）'!$A$1:$AF$71</definedName>
    <definedName name="_xlnm.Print_Area" localSheetId="9">'【記載例】訪問型サービス'!$A$1:$BD$51</definedName>
    <definedName name="_xlnm.Print_Titles" localSheetId="9">'【記載例】訪問型サービス'!$1:$12</definedName>
    <definedName name="_xlnm.Print_Area" localSheetId="4">別紙４!$A$1:$U$23</definedName>
    <definedName name="_xlnm.Print_Area" localSheetId="5">別紙５!$A$1:$AC$53</definedName>
    <definedName name="_xlnm.Print_Area" localSheetId="6">別紙６!$A$1:$Y$61</definedName>
    <definedName name="_xlnm.Print_Area" localSheetId="0">ﾁｪｯｸ表!$A$1:$G$27</definedName>
    <definedName name="_xlnm.Print_Titles" localSheetId="0">ﾁｪｯｸ表!$6:$6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<sst xmlns="http://schemas.openxmlformats.org/spreadsheetml/2006/main" xmlns:r="http://schemas.openxmlformats.org/officeDocument/2006/relationships" count="423" uniqueCount="423">
  <si>
    <t>割引をする場合</t>
    <rPh sb="0" eb="2">
      <t>ワリビキ</t>
    </rPh>
    <rPh sb="5" eb="7">
      <t>バアイ</t>
    </rPh>
    <phoneticPr fontId="7"/>
  </si>
  <si>
    <t>(1)</t>
  </si>
  <si>
    <t>割引率</t>
  </si>
  <si>
    <t>□</t>
  </si>
  <si>
    <t>　(7) 従業者の氏名を記入してください。</t>
    <rPh sb="5" eb="8">
      <t>ジュウギョウシャ</t>
    </rPh>
    <rPh sb="9" eb="11">
      <t>シメイ</t>
    </rPh>
    <rPh sb="12" eb="14">
      <t>キニュウ</t>
    </rPh>
    <phoneticPr fontId="24"/>
  </si>
  <si>
    <t>このことについて、関係書類を添えて以下のとおり届け出ます。</t>
  </si>
  <si>
    <t>介護職員等処遇改善加算</t>
    <rPh sb="0" eb="2">
      <t>カイゴ</t>
    </rPh>
    <rPh sb="2" eb="4">
      <t>ショクイン</t>
    </rPh>
    <rPh sb="4" eb="5">
      <t>トウ</t>
    </rPh>
    <rPh sb="5" eb="9">
      <t>ショグ</t>
    </rPh>
    <rPh sb="9" eb="11">
      <t>カサン</t>
    </rPh>
    <phoneticPr fontId="7"/>
  </si>
  <si>
    <t>事業所チェック欄</t>
    <rPh sb="0" eb="2">
      <t>ジギョウ</t>
    </rPh>
    <rPh sb="2" eb="3">
      <t>ショ</t>
    </rPh>
    <rPh sb="7" eb="8">
      <t>ラン</t>
    </rPh>
    <phoneticPr fontId="7"/>
  </si>
  <si>
    <t>２　該当</t>
  </si>
  <si>
    <t>主たる事業所の所在地以外の場所で一部実施する場合の出張所等の所在地</t>
  </si>
  <si>
    <t>令和　　　年　　　月　　　日</t>
  </si>
  <si>
    <t>生活機能向上グループ活動加算</t>
    <rPh sb="0" eb="2">
      <t>セイカツ</t>
    </rPh>
    <rPh sb="2" eb="4">
      <t>キノウ</t>
    </rPh>
    <rPh sb="4" eb="6">
      <t>コウジョウ</t>
    </rPh>
    <rPh sb="10" eb="12">
      <t>カツドウ</t>
    </rPh>
    <rPh sb="12" eb="14">
      <t>カサン</t>
    </rPh>
    <phoneticPr fontId="7"/>
  </si>
  <si>
    <t>サービスの種類</t>
  </si>
  <si>
    <t>異動（予定）</t>
  </si>
  <si>
    <t>通所型サービス（独自）</t>
    <rPh sb="0" eb="2">
      <t>ツウショ</t>
    </rPh>
    <phoneticPr fontId="7"/>
  </si>
  <si>
    <t xml:space="preserve">（例） 10％ </t>
  </si>
  <si>
    <t>）</t>
  </si>
  <si>
    <t>２　適用開始年月日</t>
  </si>
  <si>
    <t>訪問型サービス（独自）</t>
  </si>
  <si>
    <t>C</t>
  </si>
  <si>
    <t>サービス提供体制強化加算</t>
    <rPh sb="4" eb="6">
      <t>テイキョウ</t>
    </rPh>
    <rPh sb="6" eb="8">
      <t>タイセイ</t>
    </rPh>
    <rPh sb="8" eb="10">
      <t>キョウカ</t>
    </rPh>
    <rPh sb="10" eb="12">
      <t>カサン</t>
    </rPh>
    <phoneticPr fontId="7"/>
  </si>
  <si>
    <t>そ　 　　の　 　　他　　 　該　　 　当　　 　す 　　　る 　　　体 　　　制 　　　等</t>
  </si>
  <si>
    <t>【自治体の皆様へ】</t>
    <rPh sb="1" eb="4">
      <t>ジチタイ</t>
    </rPh>
    <rPh sb="5" eb="7">
      <t>ミナサマ</t>
    </rPh>
    <phoneticPr fontId="24"/>
  </si>
  <si>
    <t>本チェック表</t>
    <rPh sb="0" eb="1">
      <t>ホン</t>
    </rPh>
    <rPh sb="5" eb="6">
      <t>オモテ</t>
    </rPh>
    <phoneticPr fontId="7"/>
  </si>
  <si>
    <t>４</t>
  </si>
  <si>
    <t>　　（例）毎日　午後２時から午後４時まで</t>
  </si>
  <si>
    <t>※</t>
  </si>
  <si>
    <t>・</t>
  </si>
  <si>
    <t>　　備考　　「適用条件」欄には、当該割引率が適用される時間帯、曜日、日時について具体的に記載してください。</t>
  </si>
  <si>
    <t xml:space="preserve">％ </t>
  </si>
  <si>
    <t>(</t>
  </si>
  <si>
    <t>１ なし</t>
  </si>
  <si>
    <t>　　　　指定事業者による介護予防・日常生活支援総合事業費の割引に係る割引率の設定について</t>
  </si>
  <si>
    <t>２ あり</t>
  </si>
  <si>
    <t>１　割引率等</t>
  </si>
  <si>
    <t>２ 加算Ⅱ</t>
  </si>
  <si>
    <t>平均利用者数</t>
    <rPh sb="0" eb="2">
      <t>ヘイキン</t>
    </rPh>
    <rPh sb="2" eb="5">
      <t>リヨウシャ</t>
    </rPh>
    <rPh sb="5" eb="6">
      <t>スウ</t>
    </rPh>
    <phoneticPr fontId="24"/>
  </si>
  <si>
    <t>事業所番号</t>
  </si>
  <si>
    <t>(7) 氏　名</t>
  </si>
  <si>
    <t>０</t>
  </si>
  <si>
    <t>訪問型サービス（独自・定額）</t>
    <rPh sb="11" eb="13">
      <t>テイガク</t>
    </rPh>
    <phoneticPr fontId="7"/>
  </si>
  <si>
    <t>ー</t>
  </si>
  <si>
    <t>適用条件</t>
  </si>
  <si>
    <t>歯科医師名</t>
    <rPh sb="0" eb="4">
      <t>シカイシ</t>
    </rPh>
    <rPh sb="4" eb="5">
      <t>メイ</t>
    </rPh>
    <phoneticPr fontId="7"/>
  </si>
  <si>
    <t>　　年　　　月　　　日</t>
  </si>
  <si>
    <t>LIFEへの登録</t>
    <rPh sb="6" eb="8">
      <t>トウロク</t>
    </rPh>
    <phoneticPr fontId="7"/>
  </si>
  <si>
    <t>日</t>
    <rPh sb="0" eb="1">
      <t>ニチ</t>
    </rPh>
    <phoneticPr fontId="24"/>
  </si>
  <si>
    <t>４ 加算Ⅱ</t>
  </si>
  <si>
    <t>自主点検したもの（チェック済）を提出すること。</t>
    <rPh sb="0" eb="2">
      <t>ジシュ</t>
    </rPh>
    <rPh sb="2" eb="4">
      <t>テンケン</t>
    </rPh>
    <rPh sb="13" eb="14">
      <t>ズ</t>
    </rPh>
    <rPh sb="16" eb="18">
      <t>テイシュツ</t>
    </rPh>
    <phoneticPr fontId="7"/>
  </si>
  <si>
    <t>常勤換算の対象時間数</t>
    <rPh sb="0" eb="2">
      <t>ジョウキン</t>
    </rPh>
    <rPh sb="2" eb="4">
      <t>カンサン</t>
    </rPh>
    <rPh sb="5" eb="7">
      <t>タイショウ</t>
    </rPh>
    <rPh sb="7" eb="9">
      <t>ジカン</t>
    </rPh>
    <rPh sb="9" eb="10">
      <t>スウ</t>
    </rPh>
    <phoneticPr fontId="24"/>
  </si>
  <si>
    <t>届出事項</t>
    <rPh sb="0" eb="2">
      <t>トドケデ</t>
    </rPh>
    <rPh sb="2" eb="4">
      <t>ジコウ</t>
    </rPh>
    <phoneticPr fontId="7"/>
  </si>
  <si>
    <t>人</t>
  </si>
  <si>
    <t>　　市町村長</t>
  </si>
  <si>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</si>
  <si>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事業所名</t>
    <rPh sb="3" eb="4">
      <t>めい</t>
    </rPh>
    <phoneticPr fontId="7" type="Hiragana"/>
  </si>
  <si>
    <t>准看護師</t>
    <rPh sb="0" eb="4">
      <t>ジュンカンゴシ</t>
    </rPh>
    <phoneticPr fontId="24"/>
  </si>
  <si>
    <t>介護予防・日常生活支援総合事業費算定に係る体制等状況一覧表＜別紙２＞</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rPh sb="30" eb="32">
      <t>ベッシ</t>
    </rPh>
    <phoneticPr fontId="7"/>
  </si>
  <si>
    <t>①判定期間に訪問介護サービスを提供した利用者の総数</t>
    <rPh sb="19" eb="22">
      <t>リヨウシャ</t>
    </rPh>
    <rPh sb="23" eb="25">
      <t>ソウスウ</t>
    </rPh>
    <phoneticPr fontId="7"/>
  </si>
  <si>
    <t>変　更　後</t>
    <rPh sb="4" eb="5">
      <t>ゴ</t>
    </rPh>
    <phoneticPr fontId="7"/>
  </si>
  <si>
    <t>（参考様式１）</t>
    <rPh sb="1" eb="3">
      <t>サンコウ</t>
    </rPh>
    <rPh sb="3" eb="5">
      <t>ヨウシキ</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</si>
  <si>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</si>
  <si>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(※変更の場合)</t>
    <rPh sb="2" eb="4">
      <t>ヘンコウ</t>
    </rPh>
    <rPh sb="5" eb="7">
      <t>バアイ</t>
    </rPh>
    <phoneticPr fontId="7"/>
  </si>
  <si>
    <t>運営規程（必要に応じて）</t>
    <rPh sb="0" eb="2">
      <t>ウンエイ</t>
    </rPh>
    <rPh sb="2" eb="4">
      <t>キテイ</t>
    </rPh>
    <rPh sb="5" eb="7">
      <t>ヒツヨウ</t>
    </rPh>
    <rPh sb="8" eb="9">
      <t>オウ</t>
    </rPh>
    <phoneticPr fontId="7"/>
  </si>
  <si>
    <t>月</t>
    <rPh sb="0" eb="1">
      <t>ゲツ</t>
    </rPh>
    <phoneticPr fontId="7"/>
  </si>
  <si>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4"/>
  </si>
  <si>
    <t>２ 基準型</t>
  </si>
  <si>
    <t>共　通　事　項
（必ず必要な書類）</t>
    <rPh sb="0" eb="1">
      <t>トモ</t>
    </rPh>
    <rPh sb="2" eb="3">
      <t>ツウ</t>
    </rPh>
    <rPh sb="4" eb="5">
      <t>コト</t>
    </rPh>
    <rPh sb="6" eb="7">
      <t>コウ</t>
    </rPh>
    <rPh sb="9" eb="10">
      <t>カナラ</t>
    </rPh>
    <rPh sb="11" eb="13">
      <t>ヒツヨウ</t>
    </rPh>
    <rPh sb="14" eb="16">
      <t>ショルイ</t>
    </rPh>
    <phoneticPr fontId="7"/>
  </si>
  <si>
    <t>サービス種別</t>
    <rPh sb="4" eb="6">
      <t>シュベツ</t>
    </rPh>
    <phoneticPr fontId="24"/>
  </si>
  <si>
    <t>　　　を記載してください。</t>
  </si>
  <si>
    <t>介護予防訪問介護相当サービス</t>
    <rPh sb="0" eb="2">
      <t>かいご</t>
    </rPh>
    <rPh sb="2" eb="4">
      <t>よぼう</t>
    </rPh>
    <rPh sb="4" eb="6">
      <t>ほうもん</t>
    </rPh>
    <rPh sb="6" eb="8">
      <t>かいご</t>
    </rPh>
    <rPh sb="8" eb="10">
      <t>そうとう</t>
    </rPh>
    <phoneticPr fontId="7" type="Hiragana"/>
  </si>
  <si>
    <t>備考</t>
    <rPh sb="0" eb="2">
      <t>ビコウ</t>
    </rPh>
    <phoneticPr fontId="7"/>
  </si>
  <si>
    <t>(新規申請の場合は推定数）</t>
    <rPh sb="1" eb="3">
      <t>シンキ</t>
    </rPh>
    <rPh sb="3" eb="5">
      <t>シンセイ</t>
    </rPh>
    <rPh sb="6" eb="8">
      <t>バアイ</t>
    </rPh>
    <rPh sb="9" eb="12">
      <t>スイテイスウ</t>
    </rPh>
    <phoneticPr fontId="2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</si>
  <si>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</si>
  <si>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（別紙３）</t>
    <rPh sb="1" eb="3">
      <t>べっし</t>
    </rPh>
    <phoneticPr fontId="7" type="Hiragana"/>
  </si>
  <si>
    <t>資格</t>
    <rPh sb="0" eb="2">
      <t>シカク</t>
    </rPh>
    <phoneticPr fontId="24"/>
  </si>
  <si>
    <t>通所型サービス（独自）</t>
    <rPh sb="0" eb="2">
      <t>ツウショ</t>
    </rPh>
    <rPh sb="2" eb="3">
      <t>ガタ</t>
    </rPh>
    <rPh sb="8" eb="10">
      <t>ドクジ</t>
    </rPh>
    <phoneticPr fontId="7"/>
  </si>
  <si>
    <t>⇒</t>
  </si>
  <si>
    <t>法人の種別</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</si>
  <si>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7"/>
  </si>
  <si>
    <t>職種名</t>
    <rPh sb="0" eb="2">
      <t>ショクシュ</t>
    </rPh>
    <rPh sb="2" eb="3">
      <t>メイ</t>
    </rPh>
    <phoneticPr fontId="24"/>
  </si>
  <si>
    <t>（※）</t>
  </si>
  <si>
    <t>週</t>
  </si>
  <si>
    <t>（平均利用者数）</t>
    <rPh sb="1" eb="3">
      <t>ヘイキン</t>
    </rPh>
    <rPh sb="3" eb="6">
      <t>リヨウシャ</t>
    </rPh>
    <rPh sb="6" eb="7">
      <t>スウ</t>
    </rPh>
    <phoneticPr fontId="24"/>
  </si>
  <si>
    <t>施設等の区分</t>
  </si>
  <si>
    <t>対象月</t>
  </si>
  <si>
    <t>事業所名</t>
    <rPh sb="0" eb="3">
      <t>ジギョウショ</t>
    </rPh>
    <rPh sb="3" eb="4">
      <t>メイ</t>
    </rPh>
    <phoneticPr fontId="24"/>
  </si>
  <si>
    <t>５ 加算Ⅰ</t>
  </si>
  <si>
    <t>訪問介護員</t>
    <rPh sb="0" eb="2">
      <t>ホウモン</t>
    </rPh>
    <rPh sb="2" eb="4">
      <t>カイゴ</t>
    </rPh>
    <rPh sb="4" eb="5">
      <t>イン</t>
    </rPh>
    <phoneticPr fontId="24"/>
  </si>
  <si>
    <t>届出を行う事業所・施設の種類</t>
  </si>
  <si>
    <t>介護予防・日常生活支援総合事業費算定に係る体制等に関する届出書・変更届出書　チェック表
（介護予防訪問介護相当サービス）</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ヘンコウ</t>
    </rPh>
    <rPh sb="34" eb="36">
      <t>トドケデ</t>
    </rPh>
    <rPh sb="36" eb="37">
      <t>ショ</t>
    </rPh>
    <rPh sb="42" eb="43">
      <t>ヒョウ</t>
    </rPh>
    <rPh sb="45" eb="47">
      <t>カイゴ</t>
    </rPh>
    <rPh sb="47" eb="49">
      <t>ヨボウ</t>
    </rPh>
    <rPh sb="49" eb="51">
      <t>ホウモン</t>
    </rPh>
    <rPh sb="51" eb="53">
      <t>カイゴ</t>
    </rPh>
    <rPh sb="53" eb="55">
      <t>ソウトウ</t>
    </rPh>
    <phoneticPr fontId="7"/>
  </si>
  <si>
    <t>介護保険事業所番号</t>
  </si>
  <si>
    <t>所在地</t>
    <rPh sb="0" eb="3">
      <t>ショザイチ</t>
    </rPh>
    <phoneticPr fontId="7"/>
  </si>
  <si>
    <t>勤務形態</t>
    <rPh sb="0" eb="2">
      <t>キンム</t>
    </rPh>
    <rPh sb="2" eb="4">
      <t>ケイタイ</t>
    </rPh>
    <phoneticPr fontId="24"/>
  </si>
  <si>
    <t>常勤換算方法対象外の</t>
    <rPh sb="0" eb="2">
      <t>ジョウキン</t>
    </rPh>
    <rPh sb="2" eb="4">
      <t>カンサン</t>
    </rPh>
    <rPh sb="4" eb="6">
      <t>ホウホウ</t>
    </rPh>
    <rPh sb="6" eb="9">
      <t>タイショウガイ</t>
    </rPh>
    <phoneticPr fontId="24"/>
  </si>
  <si>
    <t>　　4　「実施事業」欄は、該当する欄に「〇」を記入してください。</t>
  </si>
  <si>
    <t>1週目</t>
    <rPh sb="1" eb="2">
      <t>シュウ</t>
    </rPh>
    <rPh sb="2" eb="3">
      <t>メ</t>
    </rPh>
    <phoneticPr fontId="24"/>
  </si>
  <si>
    <t>　　5　「異動等の区分」欄には、今回届出を行う事業所・施設について該当する数字の横の□</t>
    <rPh sb="40" eb="41">
      <t>ヨコ</t>
    </rPh>
    <phoneticPr fontId="7"/>
  </si>
  <si>
    <t>備　　考</t>
    <rPh sb="0" eb="1">
      <t>ソナエ</t>
    </rPh>
    <rPh sb="3" eb="4">
      <t>コウ</t>
    </rPh>
    <phoneticPr fontId="7"/>
  </si>
  <si>
    <t>改定により加算が自体がなくなる場合は不要です。</t>
  </si>
  <si>
    <t>代表者の住所</t>
  </si>
  <si>
    <t>訪問介護員</t>
    <rPh sb="0" eb="2">
      <t>ホウモン</t>
    </rPh>
    <rPh sb="2" eb="5">
      <t>カイゴイン</t>
    </rPh>
    <phoneticPr fontId="24"/>
  </si>
  <si>
    <t>変　更　前</t>
  </si>
  <si>
    <t>旧介護職員基礎研修課程修了者</t>
  </si>
  <si>
    <t>　　　　　</t>
  </si>
  <si>
    <t>　　</t>
  </si>
  <si>
    <t>法人所轄庁</t>
  </si>
  <si>
    <t>(5)
勤務
形態</t>
  </si>
  <si>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</si>
  <si>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</si>
  <si>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</si>
  <si>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異動項目</t>
  </si>
  <si>
    <t>添　付　書　類</t>
    <rPh sb="0" eb="1">
      <t>ソウ</t>
    </rPh>
    <rPh sb="2" eb="3">
      <t>ヅケ</t>
    </rPh>
    <rPh sb="4" eb="5">
      <t>ショ</t>
    </rPh>
    <rPh sb="6" eb="7">
      <t>タグイ</t>
    </rPh>
    <phoneticPr fontId="7"/>
  </si>
  <si>
    <t>Ａ 加算Ⅳ</t>
    <rPh sb="2" eb="4">
      <t>カサン</t>
    </rPh>
    <phoneticPr fontId="7"/>
  </si>
  <si>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7"/>
  </si>
  <si>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4"/>
  </si>
  <si>
    <t>（別紙２）</t>
  </si>
  <si>
    <t>　筑後市長　　　宛</t>
    <rPh sb="1" eb="3">
      <t>ちくご</t>
    </rPh>
    <rPh sb="8" eb="9">
      <t>あて</t>
    </rPh>
    <phoneticPr fontId="7" type="Hiragana"/>
  </si>
  <si>
    <t>介護予防通所介護相当サービス</t>
    <rPh sb="0" eb="2">
      <t>かいご</t>
    </rPh>
    <rPh sb="2" eb="4">
      <t>よぼう</t>
    </rPh>
    <rPh sb="4" eb="6">
      <t>つうしょ</t>
    </rPh>
    <rPh sb="6" eb="8">
      <t>かいご</t>
    </rPh>
    <rPh sb="8" eb="10">
      <t>そうとう</t>
    </rPh>
    <phoneticPr fontId="7" type="Hiragana"/>
  </si>
  <si>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7"/>
  </si>
  <si>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</si>
  <si>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4"/>
  </si>
  <si>
    <t>B</t>
  </si>
  <si>
    <r>
      <t>中</t>
    </r>
    <r>
      <rPr>
        <sz val="9"/>
        <color auto="1"/>
        <rFont val="HG丸ｺﾞｼｯｸM-PRO"/>
      </rPr>
      <t xml:space="preserve">山間地域等における小規模事業所加算（規模に関する状況）
</t>
    </r>
    <r>
      <rPr>
        <sz val="8"/>
        <color indexed="62"/>
        <rFont val="HG丸ｺﾞｼｯｸM-PRO"/>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7"/>
  </si>
  <si>
    <t>特別地域加算</t>
    <rPh sb="0" eb="2">
      <t>トクベツ</t>
    </rPh>
    <rPh sb="2" eb="4">
      <t>チイキ</t>
    </rPh>
    <rPh sb="4" eb="6">
      <t>カサン</t>
    </rPh>
    <phoneticPr fontId="7"/>
  </si>
  <si>
    <t>介護予防・日常生活支援総合事業費算定に係る体制等に関する届出書＜別紙１＞</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ベッシ</t>
    </rPh>
    <phoneticPr fontId="7"/>
  </si>
  <si>
    <t>従業者の勤務の体制及び勤務形態一覧表</t>
  </si>
  <si>
    <t>指定事業者による介護予防・日常生活支援総合事業費の割引に係る割引率の設定について（別紙3）</t>
    <rPh sb="0" eb="2">
      <t>シテイ</t>
    </rPh>
    <rPh sb="2" eb="5">
      <t>ジギョウシャ</t>
    </rPh>
    <rPh sb="8" eb="10">
      <t>カイゴ</t>
    </rPh>
    <rPh sb="10" eb="12">
      <t>ヨボウ</t>
    </rPh>
    <rPh sb="13" eb="15">
      <t>ニチジョウ</t>
    </rPh>
    <rPh sb="15" eb="17">
      <t>セイカツ</t>
    </rPh>
    <rPh sb="17" eb="19">
      <t>シエン</t>
    </rPh>
    <rPh sb="19" eb="21">
      <t>ソウゴウ</t>
    </rPh>
    <rPh sb="21" eb="23">
      <t>ジギョウ</t>
    </rPh>
    <rPh sb="23" eb="24">
      <t>ヒ</t>
    </rPh>
    <rPh sb="25" eb="27">
      <t>ワリビキ</t>
    </rPh>
    <rPh sb="28" eb="29">
      <t>カカ</t>
    </rPh>
    <rPh sb="30" eb="33">
      <t>ワリビキリツ</t>
    </rPh>
    <rPh sb="34" eb="36">
      <t>セッテイ</t>
    </rPh>
    <rPh sb="41" eb="43">
      <t>ベッシ</t>
    </rPh>
    <phoneticPr fontId="7"/>
  </si>
  <si>
    <t>≪提出不要≫</t>
    <rPh sb="1" eb="3">
      <t>テイシュツ</t>
    </rPh>
    <rPh sb="3" eb="5">
      <t>フヨウ</t>
    </rPh>
    <phoneticPr fontId="24"/>
  </si>
  <si>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</si>
  <si>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</si>
  <si>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</si>
  <si>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介護予防訪問介護相当サービス</t>
    <rPh sb="0" eb="2">
      <t>カイゴ</t>
    </rPh>
    <rPh sb="2" eb="4">
      <t>ヨボウ</t>
    </rPh>
    <rPh sb="4" eb="6">
      <t>ホウモン</t>
    </rPh>
    <rPh sb="6" eb="8">
      <t>カイゴ</t>
    </rPh>
    <rPh sb="8" eb="10">
      <t>ソウトウ</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</si>
  <si>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</si>
  <si>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</si>
  <si>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4"/>
  </si>
  <si>
    <t>下記の記入方法に従って、入力してください。</t>
    <rPh sb="0" eb="2">
      <t>カキ</t>
    </rPh>
    <rPh sb="3" eb="5">
      <t>キニュウ</t>
    </rPh>
    <rPh sb="5" eb="7">
      <t>ホウホウ</t>
    </rPh>
    <rPh sb="8" eb="9">
      <t>シタガ</t>
    </rPh>
    <rPh sb="12" eb="14">
      <t>ニュウリョク</t>
    </rPh>
    <phoneticPr fontId="24"/>
  </si>
  <si>
    <t xml:space="preserve"> 　　 記入の順序は、職種ごとにまとめてください。</t>
    <rPh sb="4" eb="6">
      <t>キニュウ</t>
    </rPh>
    <rPh sb="7" eb="9">
      <t>ジュンジョ</t>
    </rPh>
    <rPh sb="11" eb="13">
      <t>ショクシュ</t>
    </rPh>
    <phoneticPr fontId="2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</si>
  <si>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</si>
  <si>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</si>
  <si>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要介護者</t>
    <rPh sb="0" eb="1">
      <t>ヨウ</t>
    </rPh>
    <rPh sb="1" eb="3">
      <t>カイゴ</t>
    </rPh>
    <rPh sb="3" eb="4">
      <t>シャ</t>
    </rPh>
    <phoneticPr fontId="24"/>
  </si>
  <si>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</si>
  <si>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</si>
  <si>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</si>
  <si>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 指定基準の確認に際しては、４週分の入力で差し支えありません。</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</si>
  <si>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</si>
  <si>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</si>
  <si>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</si>
  <si>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業務継続計画策定の有無</t>
    <rPh sb="0" eb="2">
      <t>ぎょうむ</t>
    </rPh>
    <rPh sb="2" eb="4">
      <t>けいぞく</t>
    </rPh>
    <rPh sb="4" eb="6">
      <t>けいかく</t>
    </rPh>
    <rPh sb="6" eb="8">
      <t>さくてい</t>
    </rPh>
    <rPh sb="9" eb="11">
      <t>うむ</t>
    </rPh>
    <phoneticPr fontId="7" type="Hiragana"/>
  </si>
  <si>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</si>
  <si>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</si>
  <si>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</si>
  <si>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4"/>
  </si>
  <si>
    <r>
      <t>中</t>
    </r>
    <r>
      <rPr>
        <sz val="11"/>
        <color auto="1"/>
        <rFont val="HGPｺﾞｼｯｸM"/>
      </rPr>
      <t>山間地域等における小規模事業所加算　(規模に関する状況）</t>
    </r>
  </si>
  <si>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24"/>
  </si>
  <si>
    <t>　12行目・・・「職種」</t>
    <rPh sb="3" eb="5">
      <t>ギョウメ</t>
    </rPh>
    <rPh sb="9" eb="11">
      <t>ショクシュ</t>
    </rPh>
    <phoneticPr fontId="24"/>
  </si>
  <si>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24"/>
  </si>
  <si>
    <t>合計</t>
    <rPh sb="0" eb="2">
      <t>ゴウケイ</t>
    </rPh>
    <phoneticPr fontId="7"/>
  </si>
  <si>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7"/>
  </si>
  <si>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</si>
  <si>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</si>
  <si>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</si>
  <si>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</si>
  <si>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</si>
  <si>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</si>
  <si>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4"/>
  </si>
  <si>
    <t>実務者研修修了者</t>
    <rPh sb="0" eb="3">
      <t>ジツムシャ</t>
    </rPh>
    <rPh sb="3" eb="5">
      <t>ケンシュウ</t>
    </rPh>
    <rPh sb="5" eb="8">
      <t>シュウリョウシャ</t>
    </rPh>
    <phoneticPr fontId="24"/>
  </si>
  <si>
    <t>％</t>
  </si>
  <si>
    <t>・・・直接入力する必要がある箇所です。</t>
    <rPh sb="3" eb="5">
      <t>チョクセツ</t>
    </rPh>
    <rPh sb="5" eb="7">
      <t>ニュウリョク</t>
    </rPh>
    <rPh sb="9" eb="11">
      <t>ヒツヨウ</t>
    </rPh>
    <rPh sb="14" eb="16">
      <t>カショ</t>
    </rPh>
    <phoneticPr fontId="24"/>
  </si>
  <si>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4"/>
  </si>
  <si>
    <t>・・・プルダウンから選択して入力する必要がある箇所です。</t>
    <rPh sb="10" eb="12">
      <t>センタク</t>
    </rPh>
    <rPh sb="14" eb="16">
      <t>ニュウリョク</t>
    </rPh>
    <rPh sb="18" eb="20">
      <t>ヒツヨウ</t>
    </rPh>
    <rPh sb="23" eb="25">
      <t>カショ</t>
    </rPh>
    <phoneticPr fontId="24"/>
  </si>
  <si>
    <t>No</t>
  </si>
  <si>
    <t>高齢者虐待防止措置実施の有無</t>
    <rPh sb="0" eb="3">
      <t>コウレイシャ</t>
    </rPh>
    <rPh sb="3" eb="7">
      <t>ギャク</t>
    </rPh>
    <rPh sb="7" eb="9">
      <t>ソチ</t>
    </rPh>
    <rPh sb="9" eb="11">
      <t>ジッシ</t>
    </rPh>
    <rPh sb="12" eb="14">
      <t>ウム</t>
    </rPh>
    <phoneticPr fontId="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</si>
  <si>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24"/>
  </si>
  <si>
    <t>口腔連携強化加算に関する届出書</t>
    <rPh sb="0" eb="2">
      <t>コウクウ</t>
    </rPh>
    <rPh sb="2" eb="4">
      <t>レンケイ</t>
    </rPh>
    <rPh sb="4" eb="6">
      <t>キョウカ</t>
    </rPh>
    <rPh sb="6" eb="8">
      <t>カサン</t>
    </rPh>
    <rPh sb="9" eb="10">
      <t>カン</t>
    </rPh>
    <rPh sb="12" eb="15">
      <t>トドケデショ</t>
    </rPh>
    <phoneticPr fontId="7"/>
  </si>
  <si>
    <t>記号</t>
    <rPh sb="0" eb="2">
      <t>キゴウ</t>
    </rPh>
    <phoneticPr fontId="24"/>
  </si>
  <si>
    <t>A</t>
  </si>
  <si>
    <t>D</t>
  </si>
  <si>
    <t>常勤の従業者の人数</t>
    <rPh sb="0" eb="2">
      <t>ジョウキン</t>
    </rPh>
    <rPh sb="3" eb="6">
      <t>ジュウギョウシャ</t>
    </rPh>
    <rPh sb="7" eb="9">
      <t>ニンズウ</t>
    </rPh>
    <phoneticPr fontId="24"/>
  </si>
  <si>
    <t>（注）常勤・非常勤の区分について</t>
    <rPh sb="1" eb="2">
      <t>チュウ</t>
    </rPh>
    <rPh sb="3" eb="5">
      <t>ジョウキン</t>
    </rPh>
    <rPh sb="6" eb="9">
      <t>ヒジョウキン</t>
    </rPh>
    <rPh sb="10" eb="12">
      <t>クブン</t>
    </rPh>
    <phoneticPr fontId="2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</si>
  <si>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7"/>
  </si>
  <si>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</si>
  <si>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</si>
  <si>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管理者</t>
    <rPh sb="0" eb="3">
      <t>カンリシャ</t>
    </rPh>
    <phoneticPr fontId="24"/>
  </si>
  <si>
    <t>サービス提供責任者</t>
    <rPh sb="4" eb="6">
      <t>テイキョウ</t>
    </rPh>
    <rPh sb="6" eb="9">
      <t>セキニンシャ</t>
    </rPh>
    <phoneticPr fontId="24"/>
  </si>
  <si>
    <t>区分</t>
    <rPh sb="0" eb="2">
      <t>クブン</t>
    </rPh>
    <phoneticPr fontId="24"/>
  </si>
  <si>
    <t>常勤で専従</t>
    <rPh sb="0" eb="2">
      <t>ジョウキン</t>
    </rPh>
    <rPh sb="3" eb="5">
      <t>センジュウ</t>
    </rPh>
    <phoneticPr fontId="24"/>
  </si>
  <si>
    <t>常勤で兼務</t>
    <rPh sb="0" eb="2">
      <t>ジョウキン</t>
    </rPh>
    <rPh sb="3" eb="5">
      <t>ケンム</t>
    </rPh>
    <phoneticPr fontId="24"/>
  </si>
  <si>
    <t>非常勤で専従</t>
    <rPh sb="0" eb="3">
      <t>ヒジョウキン</t>
    </rPh>
    <rPh sb="4" eb="6">
      <t>センジュウ</t>
    </rPh>
    <phoneticPr fontId="24"/>
  </si>
  <si>
    <t>非常勤で兼務</t>
    <rPh sb="0" eb="3">
      <t>ヒジョウキン</t>
    </rPh>
    <rPh sb="4" eb="6">
      <t>ケンム</t>
    </rPh>
    <phoneticPr fontId="24"/>
  </si>
  <si>
    <t>5週目</t>
    <rPh sb="1" eb="2">
      <t>シュウ</t>
    </rPh>
    <rPh sb="2" eb="3">
      <t>メ</t>
    </rPh>
    <phoneticPr fontId="24"/>
  </si>
  <si>
    <t>(4) 
職種</t>
  </si>
  <si>
    <t>※介護予防訪問介護相当サービスの場合</t>
    <rPh sb="16" eb="18">
      <t>バアイ</t>
    </rPh>
    <phoneticPr fontId="24"/>
  </si>
  <si>
    <t>（１）介護予防訪問介護相当サービスにかかるもの</t>
  </si>
  <si>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4"/>
  </si>
  <si>
    <t>１月当たりの</t>
  </si>
  <si>
    <t>人</t>
    <rPh sb="0" eb="1">
      <t>ニン</t>
    </rPh>
    <phoneticPr fontId="7"/>
  </si>
  <si>
    <t>要支援者等</t>
    <rPh sb="0" eb="3">
      <t>ヨウシエン</t>
    </rPh>
    <rPh sb="3" eb="4">
      <t>シャ</t>
    </rPh>
    <rPh sb="4" eb="5">
      <t>トウ</t>
    </rPh>
    <phoneticPr fontId="24"/>
  </si>
  <si>
    <t>合計</t>
    <rPh sb="0" eb="2">
      <t>ゴウケイ</t>
    </rPh>
    <phoneticPr fontId="24"/>
  </si>
  <si>
    <t>　　　２ 「サービス提供体制強化加算」については、「サービス提供体制強化加算に関する届出書」（別紙5）を添付してください。</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</si>
  <si>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4"/>
  </si>
  <si>
    <t>前期</t>
    <rPh sb="0" eb="2">
      <t>ゼンキ</t>
    </rPh>
    <phoneticPr fontId="7"/>
  </si>
  <si>
    <t>その端数を増すごとに１人以上で可</t>
  </si>
  <si>
    <t>備考　１ 「割引｣を｢あり｣と記載する場合は「介護予防・日常生活支援総合事業者による事業費の割引に係る割引率の設定について」（別紙7）を添付してください。</t>
  </si>
  <si>
    <t>÷</t>
  </si>
  <si>
    <t>(6)
資格</t>
    <rPh sb="4" eb="6">
      <t>シカク</t>
    </rPh>
    <phoneticPr fontId="24"/>
  </si>
  <si>
    <t>＝</t>
  </si>
  <si>
    <t>（人）</t>
    <rPh sb="1" eb="2">
      <t>ニン</t>
    </rPh>
    <phoneticPr fontId="24"/>
  </si>
  <si>
    <t>サービス提供責任者</t>
  </si>
  <si>
    <t>の必要配置人数</t>
    <rPh sb="1" eb="3">
      <t>ヒツヨウ</t>
    </rPh>
    <rPh sb="3" eb="5">
      <t>ハイチ</t>
    </rPh>
    <rPh sb="5" eb="7">
      <t>ニンズウ</t>
    </rPh>
    <phoneticPr fontId="24"/>
  </si>
  <si>
    <t>　D列・・・「サービス提供責任者」</t>
    <rPh sb="2" eb="3">
      <t>レツ</t>
    </rPh>
    <rPh sb="11" eb="13">
      <t>テイキョウ</t>
    </rPh>
    <rPh sb="13" eb="16">
      <t>セキニンシャ</t>
    </rPh>
    <phoneticPr fontId="24"/>
  </si>
  <si>
    <r>
      <t>（</t>
    </r>
    <r>
      <rPr>
        <sz val="11"/>
        <color auto="1"/>
        <rFont val="HGPｺﾞｼｯｸM"/>
      </rPr>
      <t>別紙４）</t>
    </r>
  </si>
  <si>
    <t>（小数点第1位に切り上げ）</t>
    <rPh sb="1" eb="4">
      <t>ショウスウテン</t>
    </rPh>
    <rPh sb="4" eb="5">
      <t>ダイ</t>
    </rPh>
    <rPh sb="6" eb="7">
      <t>イ</t>
    </rPh>
    <rPh sb="8" eb="9">
      <t>キ</t>
    </rPh>
    <rPh sb="10" eb="11">
      <t>ア</t>
    </rPh>
    <phoneticPr fontId="24"/>
  </si>
  <si>
    <t>※地域に関する状況が該当する場合のみ記載してください。</t>
  </si>
  <si>
    <t>(8)</t>
  </si>
  <si>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4"/>
  </si>
  <si>
    <t>■ 常勤換算方法による人数</t>
    <rPh sb="2" eb="4">
      <t>ジョウキン</t>
    </rPh>
    <rPh sb="4" eb="6">
      <t>カンサン</t>
    </rPh>
    <rPh sb="6" eb="8">
      <t>ホウホウ</t>
    </rPh>
    <rPh sb="11" eb="13">
      <t>ニンズウ</t>
    </rPh>
    <phoneticPr fontId="24"/>
  </si>
  <si>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</si>
  <si>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</si>
  <si>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</si>
  <si>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常勤換算の</t>
    <rPh sb="0" eb="2">
      <t>ジョウキン</t>
    </rPh>
    <rPh sb="2" eb="4">
      <t>カンサン</t>
    </rPh>
    <phoneticPr fontId="24"/>
  </si>
  <si>
    <t>常勤の従業者の人数</t>
  </si>
  <si>
    <t>口腔連携強化加算に関する届出書（別紙６）</t>
    <rPh sb="16" eb="18">
      <t>べっし</t>
    </rPh>
    <phoneticPr fontId="7" type="Hiragana"/>
  </si>
  <si>
    <t>令和</t>
    <rPh sb="0" eb="2">
      <t>レイワ</t>
    </rPh>
    <phoneticPr fontId="2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</si>
  <si>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</si>
  <si>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勤務時間数合計</t>
    <rPh sb="0" eb="2">
      <t>キンム</t>
    </rPh>
    <rPh sb="2" eb="5">
      <t>ジカンスウ</t>
    </rPh>
    <rPh sb="5" eb="7">
      <t>ゴウケイ</t>
    </rPh>
    <phoneticPr fontId="24"/>
  </si>
  <si>
    <t>当月合計</t>
    <rPh sb="0" eb="2">
      <t>トウゲツ</t>
    </rPh>
    <rPh sb="2" eb="4">
      <t>ゴウケイ</t>
    </rPh>
    <phoneticPr fontId="24"/>
  </si>
  <si>
    <t>週平均</t>
    <rPh sb="0" eb="3">
      <t>シュウヘイキン</t>
    </rPh>
    <phoneticPr fontId="24"/>
  </si>
  <si>
    <t>常勤の従業者が</t>
    <rPh sb="0" eb="2">
      <t>ジョウキン</t>
    </rPh>
    <rPh sb="3" eb="6">
      <t>ジュウギョウシャ</t>
    </rPh>
    <phoneticPr fontId="24"/>
  </si>
  <si>
    <t>＋</t>
  </si>
  <si>
    <t>2　変更</t>
  </si>
  <si>
    <t>2週目</t>
    <rPh sb="1" eb="2">
      <t>シュウ</t>
    </rPh>
    <rPh sb="2" eb="3">
      <t>メ</t>
    </rPh>
    <phoneticPr fontId="24"/>
  </si>
  <si>
    <t>常勤換算方法による人数</t>
    <rPh sb="0" eb="2">
      <t>ジョウキン</t>
    </rPh>
    <rPh sb="2" eb="4">
      <t>カンサン</t>
    </rPh>
    <rPh sb="4" eb="6">
      <t>ホウホウ</t>
    </rPh>
    <rPh sb="9" eb="11">
      <t>ニンズウ</t>
    </rPh>
    <phoneticPr fontId="24"/>
  </si>
  <si>
    <t>　・「数式」タブ　⇒　「名前の定義」を選択</t>
    <rPh sb="3" eb="5">
      <t>スウシキ</t>
    </rPh>
    <rPh sb="12" eb="14">
      <t>ナマエ</t>
    </rPh>
    <rPh sb="15" eb="17">
      <t>テイギ</t>
    </rPh>
    <rPh sb="19" eb="21">
      <t>センタク</t>
    </rPh>
    <phoneticPr fontId="24"/>
  </si>
  <si>
    <t>基準：</t>
    <rPh sb="0" eb="2">
      <t>キジュン</t>
    </rPh>
    <phoneticPr fontId="24"/>
  </si>
  <si>
    <t>施設種別</t>
    <rPh sb="0" eb="2">
      <t>シセツ</t>
    </rPh>
    <rPh sb="2" eb="4">
      <t>シュベツ</t>
    </rPh>
    <phoneticPr fontId="7"/>
  </si>
  <si>
    <t>)</t>
  </si>
  <si>
    <t>年</t>
    <rPh sb="0" eb="1">
      <t>ネン</t>
    </rPh>
    <phoneticPr fontId="24"/>
  </si>
  <si>
    <t>常勤換算後の人数</t>
    <rPh sb="0" eb="2">
      <t>ジョウキン</t>
    </rPh>
    <rPh sb="2" eb="4">
      <t>カンサン</t>
    </rPh>
    <rPh sb="4" eb="5">
      <t>ゴ</t>
    </rPh>
    <rPh sb="6" eb="8">
      <t>ニンズウ</t>
    </rPh>
    <phoneticPr fontId="24"/>
  </si>
  <si>
    <t>（小数点第2位以下切り捨て）</t>
    <rPh sb="1" eb="4">
      <t>ショウスウテン</t>
    </rPh>
    <rPh sb="4" eb="5">
      <t>ダイ</t>
    </rPh>
    <rPh sb="6" eb="7">
      <t>イ</t>
    </rPh>
    <rPh sb="7" eb="9">
      <t>イカ</t>
    </rPh>
    <rPh sb="9" eb="10">
      <t>キ</t>
    </rPh>
    <rPh sb="11" eb="12">
      <t>ス</t>
    </rPh>
    <phoneticPr fontId="24"/>
  </si>
  <si>
    <t>月</t>
    <rPh sb="0" eb="1">
      <t>ゲツ</t>
    </rPh>
    <phoneticPr fontId="24"/>
  </si>
  <si>
    <t>3週目</t>
    <rPh sb="1" eb="2">
      <t>シュウ</t>
    </rPh>
    <rPh sb="2" eb="3">
      <t>メ</t>
    </rPh>
    <phoneticPr fontId="24"/>
  </si>
  <si>
    <t>-</t>
  </si>
  <si>
    <t>（勤務形態の記号）</t>
    <rPh sb="1" eb="3">
      <t>キンム</t>
    </rPh>
    <rPh sb="3" eb="5">
      <t>ケイタイ</t>
    </rPh>
    <rPh sb="6" eb="8">
      <t>キゴウ</t>
    </rPh>
    <phoneticPr fontId="2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</si>
  <si>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</si>
  <si>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4週目</t>
    <rPh sb="1" eb="2">
      <t>シュウ</t>
    </rPh>
    <rPh sb="2" eb="3">
      <t>メ</t>
    </rPh>
    <phoneticPr fontId="24"/>
  </si>
  <si>
    <t>当月の日数</t>
    <rPh sb="0" eb="2">
      <t>トウゲツ</t>
    </rPh>
    <rPh sb="3" eb="5">
      <t>ニッスウ</t>
    </rPh>
    <phoneticPr fontId="24"/>
  </si>
  <si>
    <r>
      <t xml:space="preserve">(10)
</t>
    </r>
    <r>
      <rPr>
        <sz val="11"/>
        <color auto="1"/>
        <rFont val="HGSｺﾞｼｯｸM"/>
      </rPr>
      <t>週平均
勤務時間数</t>
    </r>
    <rPh sb="6" eb="8">
      <t>ヘイキン</t>
    </rPh>
    <rPh sb="9" eb="11">
      <t>キンム</t>
    </rPh>
    <rPh sb="11" eb="13">
      <t>ジカン</t>
    </rPh>
    <rPh sb="13" eb="14">
      <t>スウ</t>
    </rPh>
    <phoneticPr fontId="7"/>
  </si>
  <si>
    <t>時間/週</t>
    <rPh sb="0" eb="2">
      <t>ジカン</t>
    </rPh>
    <rPh sb="3" eb="4">
      <t>シュウ</t>
    </rPh>
    <phoneticPr fontId="24"/>
  </si>
  <si>
    <t>(2)</t>
  </si>
  <si>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</si>
  <si>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４週</t>
  </si>
  <si>
    <t>予定</t>
  </si>
  <si>
    <t>時間/月</t>
    <rPh sb="0" eb="2">
      <t>ジカン</t>
    </rPh>
    <rPh sb="3" eb="4">
      <t>ツキ</t>
    </rPh>
    <phoneticPr fontId="24"/>
  </si>
  <si>
    <t>１．サービス種別</t>
    <rPh sb="6" eb="8">
      <t>シュベツ</t>
    </rPh>
    <phoneticPr fontId="24"/>
  </si>
  <si>
    <t>２．職種名・資格名称</t>
    <rPh sb="2" eb="4">
      <t>ショクシュ</t>
    </rPh>
    <rPh sb="4" eb="5">
      <t>メイ</t>
    </rPh>
    <rPh sb="6" eb="8">
      <t>シカク</t>
    </rPh>
    <rPh sb="8" eb="10">
      <t>メイショウ</t>
    </rPh>
    <phoneticPr fontId="24"/>
  </si>
  <si>
    <t>サービス種別名</t>
    <rPh sb="4" eb="6">
      <t>シュベツ</t>
    </rPh>
    <rPh sb="6" eb="7">
      <t>メイ</t>
    </rPh>
    <phoneticPr fontId="24"/>
  </si>
  <si>
    <t>旧ホームヘルパー1級課程修了者</t>
    <rPh sb="0" eb="1">
      <t>キュウ</t>
    </rPh>
    <rPh sb="9" eb="10">
      <t>キュウ</t>
    </rPh>
    <rPh sb="10" eb="12">
      <t>カテイ</t>
    </rPh>
    <rPh sb="12" eb="15">
      <t>シュウリョウシャ</t>
    </rPh>
    <phoneticPr fontId="24"/>
  </si>
  <si>
    <t>緩和した基準による訪問型サービス</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</si>
  <si>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c：その他正当な理由と指定権者が認めた場合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3">
      <t>シテイケン</t>
    </rPh>
    <rPh sb="363" eb="364">
      <t>シャ</t>
    </rPh>
    <phoneticPr fontId="7"/>
  </si>
  <si>
    <t>※ INDIRECT関数使用のため、以下のとおりセルに「名前の定義」をしています。</t>
    <rPh sb="10" eb="12">
      <t>カンスウ</t>
    </rPh>
    <rPh sb="12" eb="14">
      <t>シヨウ</t>
    </rPh>
    <rPh sb="18" eb="20">
      <t>イカ</t>
    </rPh>
    <rPh sb="28" eb="30">
      <t>ナマエ</t>
    </rPh>
    <rPh sb="31" eb="33">
      <t>テイギ</t>
    </rPh>
    <phoneticPr fontId="24"/>
  </si>
  <si>
    <t>　C列・・・「管理者」</t>
    <rPh sb="2" eb="3">
      <t>レツ</t>
    </rPh>
    <rPh sb="7" eb="10">
      <t>カンリシャ</t>
    </rPh>
    <phoneticPr fontId="24"/>
  </si>
  <si>
    <t>　E列・・・「訪問介護員」</t>
    <rPh sb="2" eb="3">
      <t>レツ</t>
    </rPh>
    <rPh sb="7" eb="9">
      <t>ホウモン</t>
    </rPh>
    <rPh sb="9" eb="12">
      <t>カイゴイン</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</si>
  <si>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</si>
  <si>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行が足りない場合は、適宜追加してください。</t>
    <rPh sb="1" eb="2">
      <t>ギョウ</t>
    </rPh>
    <rPh sb="3" eb="4">
      <t>タ</t>
    </rPh>
    <rPh sb="7" eb="9">
      <t>バアイ</t>
    </rPh>
    <rPh sb="11" eb="13">
      <t>テキギ</t>
    </rPh>
    <rPh sb="13" eb="15">
      <t>ツイカ</t>
    </rPh>
    <phoneticPr fontId="24"/>
  </si>
  <si>
    <t>　・「名前」に職種名を入力</t>
    <rPh sb="3" eb="5">
      <t>ナマエ</t>
    </rPh>
    <rPh sb="7" eb="9">
      <t>ショクシュ</t>
    </rPh>
    <rPh sb="9" eb="10">
      <t>メイ</t>
    </rPh>
    <rPh sb="11" eb="13">
      <t>ニュウリョク</t>
    </rPh>
    <phoneticPr fontId="24"/>
  </si>
  <si>
    <t>連絡先電話番号</t>
    <rPh sb="0" eb="3">
      <t>レンラクサキ</t>
    </rPh>
    <rPh sb="3" eb="5">
      <t>デンワ</t>
    </rPh>
    <rPh sb="5" eb="7">
      <t>バンゴウ</t>
    </rPh>
    <phoneticPr fontId="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</si>
  <si>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</si>
  <si>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</si>
  <si>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１．判定期間（※）</t>
    <rPh sb="2" eb="4">
      <t>ハンテイ</t>
    </rPh>
    <rPh sb="4" eb="6">
      <t>キカン</t>
    </rPh>
    <phoneticPr fontId="7"/>
  </si>
  <si>
    <t>介護福祉士</t>
    <rPh sb="0" eb="2">
      <t>カイゴ</t>
    </rPh>
    <rPh sb="2" eb="5">
      <t>フクシシ</t>
    </rPh>
    <phoneticPr fontId="24"/>
  </si>
  <si>
    <t>看護師</t>
  </si>
  <si>
    <t>准看護師</t>
  </si>
  <si>
    <t>実務者研修修了者</t>
    <rPh sb="5" eb="7">
      <t>シュウリョウ</t>
    </rPh>
    <phoneticPr fontId="24"/>
  </si>
  <si>
    <t>共生型訪問介護のサービス提供責任者</t>
    <rPh sb="0" eb="2">
      <t>キョウセイ</t>
    </rPh>
    <rPh sb="2" eb="3">
      <t>ガタ</t>
    </rPh>
    <rPh sb="3" eb="5">
      <t>ホウモン</t>
    </rPh>
    <rPh sb="5" eb="7">
      <t>カイゴ</t>
    </rPh>
    <rPh sb="12" eb="14">
      <t>テイキョウ</t>
    </rPh>
    <rPh sb="14" eb="17">
      <t>セキニンシャ</t>
    </rPh>
    <phoneticPr fontId="24"/>
  </si>
  <si>
    <t>看護師</t>
    <rPh sb="0" eb="3">
      <t>カンゴシ</t>
    </rPh>
    <phoneticPr fontId="24"/>
  </si>
  <si>
    <t>介護職員初任者研修修了者</t>
    <rPh sb="0" eb="2">
      <t>カイゴ</t>
    </rPh>
    <rPh sb="2" eb="4">
      <t>ショクイン</t>
    </rPh>
    <rPh sb="4" eb="7">
      <t>ショニンシャ</t>
    </rPh>
    <rPh sb="7" eb="9">
      <t>ケンシュウ</t>
    </rPh>
    <rPh sb="9" eb="12">
      <t>シュウリョウシャ</t>
    </rPh>
    <phoneticPr fontId="24"/>
  </si>
  <si>
    <t>生活援助従事者研修修了者</t>
    <rPh sb="0" eb="2">
      <t>セイカツ</t>
    </rPh>
    <rPh sb="2" eb="4">
      <t>エンジョ</t>
    </rPh>
    <rPh sb="4" eb="7">
      <t>ジュウジシャ</t>
    </rPh>
    <rPh sb="7" eb="9">
      <t>ケンシュウ</t>
    </rPh>
    <rPh sb="9" eb="12">
      <t>シュウリョウシャ</t>
    </rPh>
    <phoneticPr fontId="24"/>
  </si>
  <si>
    <t>・「１．判定期間」については、該当する期間を選択してください。</t>
    <rPh sb="4" eb="6">
      <t>ハンテイ</t>
    </rPh>
    <rPh sb="6" eb="8">
      <t>キカン</t>
    </rPh>
    <rPh sb="15" eb="17">
      <t>ガイトウ</t>
    </rPh>
    <rPh sb="19" eb="21">
      <t>キカン</t>
    </rPh>
    <rPh sb="22" eb="24">
      <t>センタク</t>
    </rPh>
    <phoneticPr fontId="7"/>
  </si>
  <si>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4"/>
  </si>
  <si>
    <t>旧ホームヘルパー2級課程修了者</t>
    <rPh sb="0" eb="1">
      <t>キュウ</t>
    </rPh>
    <rPh sb="9" eb="10">
      <t>キュウ</t>
    </rPh>
    <rPh sb="10" eb="12">
      <t>カテイ</t>
    </rPh>
    <rPh sb="12" eb="15">
      <t>シュウリョウシャ</t>
    </rPh>
    <phoneticPr fontId="24"/>
  </si>
  <si>
    <t>○○　○○</t>
  </si>
  <si>
    <t>（別紙１）</t>
    <rPh sb="1" eb="3">
      <t>ベッシ</t>
    </rPh>
    <phoneticPr fontId="7"/>
  </si>
  <si>
    <t>別添のとおり</t>
  </si>
  <si>
    <t>介護予防・日常生活支援総合事業費算定に係る体制等に関する届出書＜指定事業者用＞</t>
  </si>
  <si>
    <t>届　出　者</t>
    <rPh sb="0" eb="1">
      <t>トドケ</t>
    </rPh>
    <rPh sb="2" eb="3">
      <t>デ</t>
    </rPh>
    <phoneticPr fontId="7"/>
  </si>
  <si>
    <t>事業所・施設の状況</t>
  </si>
  <si>
    <t>２　あり</t>
  </si>
  <si>
    <t>特記事項</t>
  </si>
  <si>
    <t>関係書類</t>
  </si>
  <si>
    <t>（別紙５）</t>
    <rPh sb="1" eb="3">
      <t>ベッシ</t>
    </rPh>
    <phoneticPr fontId="7"/>
  </si>
  <si>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</si>
  <si>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7"/>
  </si>
  <si>
    <t>　　2　「法人の種別」欄は、申請者が法人である場合に、「社会福祉法人」「医療法人」「社団法人」「財団法人」</t>
  </si>
  <si>
    <t>　　　「株式会社」「有限会社」等の別を記入してください。</t>
  </si>
  <si>
    <t>名　　称</t>
  </si>
  <si>
    <t>　　3　「法人所轄庁」欄は、申請者が認可法人である場合に、その主務官庁の名称を記載してください。</t>
  </si>
  <si>
    <t>　　6　「異動項目」欄には、(別紙1-4)「介護予防・日常生活支援総合事業費算定に係る体制等状況一覧表」に掲げる項目</t>
  </si>
  <si>
    <t>職員の欠員による減算の状況</t>
  </si>
  <si>
    <t>　　7　「特記事項」欄には、異動の状況について具体的に記載してください。</t>
  </si>
  <si>
    <t>　　8　「主たる事業所の所在地以外の場所で一部実施する場合の出張所等の所在地」について、複数の出張所等を有する</t>
  </si>
  <si>
    <t>　　　場合は、適宜欄を補正して、全ての出張所等の状況について記載してください。</t>
  </si>
  <si>
    <t>フリガナ</t>
  </si>
  <si>
    <t>主たる事務所の所在地</t>
  </si>
  <si>
    <t>連 絡 先</t>
  </si>
  <si>
    <t>職名</t>
  </si>
  <si>
    <t>代表者の職・氏名</t>
  </si>
  <si>
    <t>主たる事業所・施設の　　　　　　　　　所在地</t>
  </si>
  <si>
    <t>管理者の氏名</t>
  </si>
  <si>
    <t>管理者の住所</t>
  </si>
  <si>
    <t>同一所在地において行う　　　　　　　　　　　　　　　事業等の種類</t>
  </si>
  <si>
    <t>訪問型サービス（独自・定率）</t>
    <rPh sb="11" eb="13">
      <t>テイリツ</t>
    </rPh>
    <phoneticPr fontId="7"/>
  </si>
  <si>
    <t>提供サービス</t>
  </si>
  <si>
    <t>通所型サービス（独自・定率）</t>
    <rPh sb="0" eb="2">
      <t>ツウショ</t>
    </rPh>
    <rPh sb="2" eb="3">
      <t>カタ</t>
    </rPh>
    <rPh sb="11" eb="13">
      <t>テイリツ</t>
    </rPh>
    <phoneticPr fontId="7"/>
  </si>
  <si>
    <t>通所型サービス（独自・定額）</t>
    <rPh sb="11" eb="13">
      <t>テイガク</t>
    </rPh>
    <phoneticPr fontId="7"/>
  </si>
  <si>
    <t>FAX番号</t>
  </si>
  <si>
    <t>特別地域加算</t>
    <rPh sb="0" eb="2">
      <t>トクベツ</t>
    </rPh>
    <rPh sb="2" eb="4">
      <t>チイキ</t>
    </rPh>
    <rPh sb="4" eb="6">
      <t>カサン</t>
    </rPh>
    <phoneticPr fontId="36"/>
  </si>
  <si>
    <t>殿</t>
    <rPh sb="0" eb="1">
      <t>ドノ</t>
    </rPh>
    <phoneticPr fontId="7"/>
  </si>
  <si>
    <t>(郵便番号</t>
  </si>
  <si>
    <t>　(ビルの名称等)</t>
  </si>
  <si>
    <t>電話番号</t>
  </si>
  <si>
    <t>実施事業</t>
  </si>
  <si>
    <t>県</t>
    <rPh sb="0" eb="1">
      <t>ケン</t>
    </rPh>
    <phoneticPr fontId="7"/>
  </si>
  <si>
    <t>指定（許可）</t>
    <rPh sb="0" eb="2">
      <t>シテイ</t>
    </rPh>
    <rPh sb="3" eb="5">
      <t>キョカ</t>
    </rPh>
    <phoneticPr fontId="7"/>
  </si>
  <si>
    <t>年月日</t>
    <rPh sb="0" eb="3">
      <t>ネンガッピ</t>
    </rPh>
    <phoneticPr fontId="7"/>
  </si>
  <si>
    <t>中山間地域等における小規模事業所加算　(規模に関する状況）
（別紙４）</t>
    <rPh sb="31" eb="33">
      <t>べっし</t>
    </rPh>
    <phoneticPr fontId="7" type="Hiragana"/>
  </si>
  <si>
    <t>所在地</t>
  </si>
  <si>
    <t>事 業 所 番 号</t>
    <rPh sb="0" eb="1">
      <t>コト</t>
    </rPh>
    <rPh sb="2" eb="3">
      <t>ゴウ</t>
    </rPh>
    <rPh sb="4" eb="5">
      <t>ショ</t>
    </rPh>
    <rPh sb="6" eb="7">
      <t>バン</t>
    </rPh>
    <rPh sb="8" eb="9">
      <t>ゴウ</t>
    </rPh>
    <phoneticPr fontId="7"/>
  </si>
  <si>
    <t>名　称</t>
  </si>
  <si>
    <t>異動等の区分</t>
  </si>
  <si>
    <t>一体的サービス提供加算</t>
    <rPh sb="0" eb="2">
      <t>イッタイ</t>
    </rPh>
    <rPh sb="2" eb="11">
      <t>テキサービステイキョウカサン</t>
    </rPh>
    <phoneticPr fontId="7"/>
  </si>
  <si>
    <t>1新規</t>
  </si>
  <si>
    <t>2変更</t>
  </si>
  <si>
    <t>受付番号</t>
  </si>
  <si>
    <t>年</t>
    <rPh sb="0" eb="1">
      <t>ネン</t>
    </rPh>
    <phoneticPr fontId="7"/>
  </si>
  <si>
    <t>事業所所在地市町村番号</t>
  </si>
  <si>
    <t>氏名</t>
  </si>
  <si>
    <t>令和</t>
    <rPh sb="0" eb="2">
      <t>レイワ</t>
    </rPh>
    <phoneticPr fontId="7"/>
  </si>
  <si>
    <t>日</t>
    <rPh sb="0" eb="1">
      <t>ヒ</t>
    </rPh>
    <phoneticPr fontId="7"/>
  </si>
  <si>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</si>
  <si>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</si>
  <si>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A2</t>
  </si>
  <si>
    <t>A6</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</si>
  <si>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</si>
  <si>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</si>
  <si>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（別紙６）</t>
    <rPh sb="1" eb="3">
      <t>ベッシ</t>
    </rPh>
    <phoneticPr fontId="7"/>
  </si>
  <si>
    <t>人員配置区分</t>
  </si>
  <si>
    <t>高齢者虐待防止措置実施の有無</t>
  </si>
  <si>
    <t>９ 加算Ⅲ</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</si>
  <si>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</si>
  <si>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</si>
  <si>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</si>
  <si>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事業所名</t>
  </si>
  <si>
    <t>口腔連携強化加算</t>
    <rPh sb="0" eb="2">
      <t>コウクウ</t>
    </rPh>
    <rPh sb="2" eb="4">
      <t>レンケイ</t>
    </rPh>
    <rPh sb="4" eb="6">
      <t>キョウカ</t>
    </rPh>
    <rPh sb="6" eb="8">
      <t>カサン</t>
    </rPh>
    <phoneticPr fontId="7"/>
  </si>
  <si>
    <t>介護職員処遇改善加算</t>
    <rPh sb="0" eb="2">
      <t>カイゴ</t>
    </rPh>
    <rPh sb="2" eb="4">
      <t>ショクイン</t>
    </rPh>
    <rPh sb="4" eb="6">
      <t>ショグウ</t>
    </rPh>
    <rPh sb="6" eb="8">
      <t>カイゼン</t>
    </rPh>
    <rPh sb="8" eb="10">
      <t>カサン</t>
    </rPh>
    <phoneticPr fontId="7"/>
  </si>
  <si>
    <t>業務継続計画策定の有無</t>
  </si>
  <si>
    <t>若年性認知症利用者受入加算</t>
    <rPh sb="0" eb="3">
      <t>ジャクネンセイ</t>
    </rPh>
    <rPh sb="3" eb="6">
      <t>ニンチショウ</t>
    </rPh>
    <rPh sb="6" eb="9">
      <t>リヨウシャ</t>
    </rPh>
    <rPh sb="9" eb="11">
      <t>ウケイレ</t>
    </rPh>
    <rPh sb="11" eb="13">
      <t>カサン</t>
    </rPh>
    <phoneticPr fontId="7"/>
  </si>
  <si>
    <t>栄養アセスメント・栄養改善体制</t>
  </si>
  <si>
    <t>口腔連携強化加算</t>
    <rPh sb="0" eb="4">
      <t>コウクウレンケイ</t>
    </rPh>
    <rPh sb="4" eb="6">
      <t>キョウカ</t>
    </rPh>
    <rPh sb="6" eb="8">
      <t>カサン</t>
    </rPh>
    <phoneticPr fontId="7"/>
  </si>
  <si>
    <t>事業所番号</t>
    <rPh sb="0" eb="3">
      <t>ジギョウショ</t>
    </rPh>
    <rPh sb="3" eb="5">
      <t>バンゴウ</t>
    </rPh>
    <phoneticPr fontId="7"/>
  </si>
  <si>
    <t>口腔機能向上加算</t>
    <rPh sb="6" eb="8">
      <t>カサン</t>
    </rPh>
    <phoneticPr fontId="7"/>
  </si>
  <si>
    <t>生活機能向上連携加算</t>
    <rPh sb="0" eb="2">
      <t>セイカツ</t>
    </rPh>
    <rPh sb="2" eb="4">
      <t>キノウ</t>
    </rPh>
    <rPh sb="4" eb="6">
      <t>コウジョウ</t>
    </rPh>
    <rPh sb="6" eb="8">
      <t>レンケイ</t>
    </rPh>
    <rPh sb="8" eb="10">
      <t>カサン</t>
    </rPh>
    <phoneticPr fontId="7"/>
  </si>
  <si>
    <t>科学的介護推進体制加算</t>
    <rPh sb="0" eb="3">
      <t>カガクテキ</t>
    </rPh>
    <rPh sb="3" eb="5">
      <t>カイゴ</t>
    </rPh>
    <rPh sb="5" eb="7">
      <t>スイシン</t>
    </rPh>
    <rPh sb="7" eb="9">
      <t>タイセイ</t>
    </rPh>
    <rPh sb="9" eb="11">
      <t>カサン</t>
    </rPh>
    <phoneticPr fontId="7"/>
  </si>
  <si>
    <t>※　要件を満たすことが分かる根拠書類を準備し、指定権者からの求めがあった場合には、速やかに提出してください。</t>
    <rPh sb="16" eb="18">
      <t>ショルイ</t>
    </rPh>
    <phoneticPr fontId="7"/>
  </si>
  <si>
    <t>業務継続計画策定の有無</t>
    <rPh sb="0" eb="2">
      <t>ギョウム</t>
    </rPh>
    <rPh sb="2" eb="6">
      <t>ケイゾ</t>
    </rPh>
    <rPh sb="6" eb="8">
      <t>サクテイ</t>
    </rPh>
    <rPh sb="9" eb="11">
      <t>ウム</t>
    </rPh>
    <phoneticPr fontId="7"/>
  </si>
  <si>
    <t>６ 加算Ⅲ</t>
  </si>
  <si>
    <t>栄養アセスメント・栄養改善体制</t>
    <rPh sb="0" eb="2">
      <t>エイヨウ</t>
    </rPh>
    <rPh sb="11" eb="13">
      <t>カイゼン</t>
    </rPh>
    <rPh sb="13" eb="15">
      <t>タイセイ</t>
    </rPh>
    <phoneticPr fontId="7"/>
  </si>
  <si>
    <t>１ 減算型</t>
  </si>
  <si>
    <t>１ 非該当</t>
  </si>
  <si>
    <t>１　非該当</t>
  </si>
  <si>
    <t>３ 加算Ⅰ</t>
  </si>
  <si>
    <t>２ 該当</t>
  </si>
  <si>
    <t>２ 看護職員</t>
    <rPh sb="2" eb="4">
      <t>カンゴ</t>
    </rPh>
    <rPh sb="4" eb="6">
      <t>ショクイン</t>
    </rPh>
    <phoneticPr fontId="7"/>
  </si>
  <si>
    <t>３ 介護職員</t>
    <rPh sb="2" eb="4">
      <t>カイゴ</t>
    </rPh>
    <rPh sb="4" eb="6">
      <t>ショクイン</t>
    </rPh>
    <phoneticPr fontId="7"/>
  </si>
  <si>
    <t>１　なし</t>
  </si>
  <si>
    <t>割 引</t>
  </si>
  <si>
    <t>〔介護予防訪問介護相当サービス〕</t>
  </si>
  <si>
    <t>月</t>
  </si>
  <si>
    <t>非該当</t>
    <rPh sb="0" eb="3">
      <t>ヒガイトウ</t>
    </rPh>
    <phoneticPr fontId="7"/>
  </si>
  <si>
    <t>実利用者数</t>
  </si>
  <si>
    <t>平均実利用者数</t>
  </si>
  <si>
    <t>→</t>
  </si>
  <si>
    <t>実利用者数が５人以下</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</si>
  <si>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</si>
  <si>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7"/>
  </si>
  <si>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7"/>
  </si>
  <si>
    <t>２．判定結果</t>
    <rPh sb="2" eb="4">
      <t>ハンテイ</t>
    </rPh>
    <rPh sb="4" eb="6">
      <t>ケッカ</t>
    </rPh>
    <phoneticPr fontId="7"/>
  </si>
  <si>
    <t>ア．前期</t>
    <rPh sb="2" eb="4">
      <t>ゼンキ</t>
    </rPh>
    <phoneticPr fontId="7"/>
  </si>
  <si>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7"/>
  </si>
  <si>
    <t>イ．後期</t>
    <rPh sb="2" eb="4">
      <t>コウキ</t>
    </rPh>
    <phoneticPr fontId="7"/>
  </si>
  <si>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7"/>
  </si>
  <si>
    <t>月</t>
    <rPh sb="0" eb="1">
      <t>ガツ</t>
    </rPh>
    <phoneticPr fontId="7"/>
  </si>
  <si>
    <t>年度</t>
    <rPh sb="0" eb="2">
      <t>ネンド</t>
    </rPh>
    <phoneticPr fontId="7"/>
  </si>
  <si>
    <t>該当</t>
    <rPh sb="0" eb="2">
      <t>ガイトウ</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</si>
  <si>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</si>
  <si>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7"/>
  </si>
  <si>
    <t>後期</t>
    <rPh sb="0" eb="2">
      <t>コウキ</t>
    </rPh>
    <phoneticPr fontId="7"/>
  </si>
  <si>
    <t>事業所名</t>
    <rPh sb="0" eb="3">
      <t>ジギョウショ</t>
    </rPh>
    <rPh sb="3" eb="4">
      <t>メイ</t>
    </rPh>
    <phoneticPr fontId="7"/>
  </si>
  <si>
    <t>日</t>
    <rPh sb="0" eb="1">
      <t>ニチ</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</si>
  <si>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</si>
  <si>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異動区分</t>
    <rPh sb="0" eb="2">
      <t>イドウ</t>
    </rPh>
    <rPh sb="2" eb="4">
      <t>クブン</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</si>
  <si>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</si>
  <si>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</si>
  <si>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1　新規</t>
  </si>
  <si>
    <t>1　訪問介護事業所、介護予防訪問介護相当サービス事業所</t>
    <rPh sb="2" eb="4">
      <t>ホウモン</t>
    </rPh>
    <rPh sb="4" eb="6">
      <t>カイゴ</t>
    </rPh>
    <rPh sb="6" eb="9">
      <t>ジギョウショ</t>
    </rPh>
    <rPh sb="10" eb="12">
      <t>カイゴ</t>
    </rPh>
    <rPh sb="12" eb="14">
      <t>ヨボウ</t>
    </rPh>
    <rPh sb="14" eb="16">
      <t>ホウモン</t>
    </rPh>
    <rPh sb="16" eb="18">
      <t>カイゴ</t>
    </rPh>
    <rPh sb="18" eb="20">
      <t>ソウトウ</t>
    </rPh>
    <rPh sb="24" eb="27">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</si>
  <si>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</si>
  <si>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歯科医療機関名</t>
    <rPh sb="0" eb="2">
      <t>シカ</t>
    </rPh>
    <rPh sb="2" eb="4">
      <t>イリョウ</t>
    </rPh>
    <rPh sb="4" eb="6">
      <t>キカン</t>
    </rPh>
    <rPh sb="6" eb="7">
      <t>メイ</t>
    </rPh>
    <phoneticPr fontId="7"/>
  </si>
  <si>
    <t>歯科訪問診療料の算定の実績</t>
  </si>
  <si>
    <t xml:space="preserve">       　　年　　月　　日</t>
    <rPh sb="9" eb="10">
      <t>ネン</t>
    </rPh>
    <rPh sb="12" eb="13">
      <t>ガツ</t>
    </rPh>
    <rPh sb="15" eb="16">
      <t>ニチ</t>
    </rPh>
    <phoneticPr fontId="7"/>
  </si>
  <si>
    <t>3　終了</t>
  </si>
  <si>
    <t>添付書類なし</t>
    <rPh sb="0" eb="4">
      <t>てんぷしょるい</t>
    </rPh>
    <phoneticPr fontId="7" type="Hiragana"/>
  </si>
  <si>
    <t>高齢者虐待防止措置実施の有無</t>
    <rPh sb="0" eb="3">
      <t>こうれいしゃ</t>
    </rPh>
    <rPh sb="3" eb="5">
      <t>ぎゃくたい</t>
    </rPh>
    <rPh sb="5" eb="7">
      <t>ぼうし</t>
    </rPh>
    <rPh sb="7" eb="9">
      <t>そち</t>
    </rPh>
    <rPh sb="9" eb="11">
      <t>じっし</t>
    </rPh>
    <rPh sb="12" eb="14">
      <t>うむ</t>
    </rPh>
    <phoneticPr fontId="7" type="Hiragana"/>
  </si>
  <si>
    <t>介護予防・日常生活支援総合事業費算定に係る体制等に関する変更に伴い，改正したもの。介護の内容・利用料金の変更等について記載が必要。</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0">
      <t>ヘンコウ</t>
    </rPh>
    <rPh sb="31" eb="32">
      <t>トモナ</t>
    </rPh>
    <rPh sb="34" eb="36">
      <t>カイセイ</t>
    </rPh>
    <rPh sb="41" eb="43">
      <t>カイゴ</t>
    </rPh>
    <rPh sb="47" eb="49">
      <t>リヨウ</t>
    </rPh>
    <rPh sb="49" eb="51">
      <t>リョウキン</t>
    </rPh>
    <rPh sb="52" eb="54">
      <t>ヘンコウ</t>
    </rPh>
    <rPh sb="54" eb="55">
      <t>トウ</t>
    </rPh>
    <rPh sb="59" eb="61">
      <t>キサイ</t>
    </rPh>
    <rPh sb="62" eb="64">
      <t>ヒツヨウ</t>
    </rPh>
    <phoneticPr fontId="7"/>
  </si>
  <si>
    <t>※通常の実施地域を超える場合</t>
    <rPh sb="1" eb="3">
      <t>つうじょう</t>
    </rPh>
    <rPh sb="4" eb="6">
      <t>じっし</t>
    </rPh>
    <rPh sb="6" eb="8">
      <t>ちいき</t>
    </rPh>
    <rPh sb="9" eb="10">
      <t>こ</t>
    </rPh>
    <rPh sb="12" eb="14">
      <t>ば</t>
    </rPh>
    <phoneticPr fontId="7" type="Hiragana"/>
  </si>
  <si>
    <t>同一建物減算</t>
    <rPh sb="0" eb="2">
      <t>どういつ</t>
    </rPh>
    <rPh sb="2" eb="4">
      <t>たてもの</t>
    </rPh>
    <rPh sb="4" eb="6">
      <t>げんさん</t>
    </rPh>
    <phoneticPr fontId="7" type="Hiragana"/>
  </si>
  <si>
    <t>口腔連携強化加算</t>
    <rPh sb="0" eb="2">
      <t>こうくう</t>
    </rPh>
    <rPh sb="2" eb="4">
      <t>れんけい</t>
    </rPh>
    <rPh sb="4" eb="6">
      <t>きょうか</t>
    </rPh>
    <rPh sb="6" eb="8">
      <t>かさん</t>
    </rPh>
    <phoneticPr fontId="7" type="Hiragana"/>
  </si>
  <si>
    <t>訪問介護、訪問型サービスにおける同一建物減算に係る計算書（別紙５）</t>
    <rPh sb="29" eb="31">
      <t>べっし</t>
    </rPh>
    <phoneticPr fontId="7" type="Hiragana"/>
  </si>
  <si>
    <r>
      <t xml:space="preserve">③割合
</t>
    </r>
    <r>
      <rPr>
        <sz val="10"/>
        <color auto="1"/>
        <rFont val="HGSｺﾞｼｯｸM"/>
      </rPr>
      <t>（②÷①）</t>
    </r>
    <rPh sb="1" eb="3">
      <t>ワリアイ</t>
    </rPh>
    <phoneticPr fontId="7"/>
  </si>
  <si>
    <t>①判定期間に訪問介護サービスを提供した利用者の総数</t>
    <rPh sb="1" eb="3">
      <t>ハンテイ</t>
    </rPh>
    <rPh sb="3" eb="5">
      <t>キカン</t>
    </rPh>
    <rPh sb="6" eb="8">
      <t>ホウモン</t>
    </rPh>
    <rPh sb="8" eb="10">
      <t>カイゴ</t>
    </rPh>
    <rPh sb="15" eb="17">
      <t>テイキョウ</t>
    </rPh>
    <rPh sb="19" eb="22">
      <t>リヨウシャ</t>
    </rPh>
    <rPh sb="23" eb="25">
      <t>ソウスウ</t>
    </rPh>
    <phoneticPr fontId="7"/>
  </si>
  <si>
    <t>事業所・施設の名称</t>
    <rPh sb="0" eb="3">
      <t>ジギョウショ</t>
    </rPh>
    <rPh sb="4" eb="6">
      <t>シセツ</t>
    </rPh>
    <rPh sb="7" eb="9">
      <t>メイショウ</t>
    </rPh>
    <phoneticPr fontId="7"/>
  </si>
  <si>
    <t>８ 加算Ⅱ</t>
    <rPh sb="2" eb="4">
      <t>カサン</t>
    </rPh>
    <phoneticPr fontId="7"/>
  </si>
  <si>
    <t>７ 加算Ⅰ</t>
  </si>
  <si>
    <t>業務継続計画策定の有無</t>
    <rPh sb="0" eb="2">
      <t>ギョウム</t>
    </rPh>
    <rPh sb="2" eb="4">
      <t>ケイゾク</t>
    </rPh>
    <rPh sb="4" eb="6">
      <t>ケイカク</t>
    </rPh>
    <rPh sb="6" eb="8">
      <t>サクテイ</t>
    </rPh>
    <rPh sb="9" eb="11">
      <t>ウム</t>
    </rPh>
    <phoneticPr fontId="7"/>
  </si>
  <si>
    <t>郡市</t>
    <rPh sb="0" eb="1">
      <t>グン</t>
    </rPh>
    <rPh sb="1" eb="2">
      <t>シ</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</si>
</sst>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0;[Red]\-#,##0"/>
    <numFmt numFmtId="177" formatCode="0.0%"/>
    <numFmt numFmtId="178" formatCode="#,##0.##"/>
    <numFmt numFmtId="179" formatCode="0&quot;月&quot;"/>
    <numFmt numFmtId="180" formatCode="0.0"/>
    <numFmt numFmtId="181" formatCode="0.0&quot;人以上&quot;"/>
    <numFmt numFmtId="182" formatCode="#,##0.0#"/>
    <numFmt numFmtId="183" formatCode="#,##0.0;[Red]\-#,##0.0"/>
    <numFmt numFmtId="184" formatCode="#,##0.0&quot;人&quot;"/>
    <numFmt numFmtId="185" formatCode="#,##0&quot;人&quot;"/>
  </numFmts>
  <fonts count="37">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Ｐゴシック"/>
      <family val="3"/>
    </font>
    <font>
      <sz val="9"/>
      <color auto="1"/>
      <name val="HG丸ｺﾞｼｯｸM-PRO"/>
      <family val="3"/>
    </font>
    <font>
      <sz val="8"/>
      <color auto="1"/>
      <name val="HG丸ｺﾞｼｯｸM-PRO"/>
      <family val="3"/>
    </font>
    <font>
      <sz val="11"/>
      <color auto="1"/>
      <name val="HG丸ｺﾞｼｯｸM-PRO"/>
      <family val="3"/>
    </font>
    <font>
      <sz val="11"/>
      <color auto="1"/>
      <name val="HGSｺﾞｼｯｸM"/>
      <family val="3"/>
    </font>
    <font>
      <sz val="10"/>
      <color auto="1"/>
      <name val="HGSｺﾞｼｯｸM"/>
      <family val="3"/>
    </font>
    <font>
      <sz val="9"/>
      <color auto="1"/>
      <name val="HGSｺﾞｼｯｸM"/>
      <family val="3"/>
    </font>
    <font>
      <sz val="8.5"/>
      <color auto="1"/>
      <name val="HGSｺﾞｼｯｸM"/>
      <family val="3"/>
    </font>
    <font>
      <sz val="8.5"/>
      <color auto="1"/>
      <name val="ＭＳ Ｐゴシック"/>
      <family val="3"/>
    </font>
    <font>
      <sz val="8"/>
      <color auto="1"/>
      <name val="HGSｺﾞｼｯｸM"/>
      <family val="3"/>
    </font>
    <font>
      <sz val="16"/>
      <color auto="1"/>
      <name val="HGSｺﾞｼｯｸM"/>
      <family val="3"/>
    </font>
    <font>
      <sz val="11"/>
      <color theme="1"/>
      <name val="HGSｺﾞｼｯｸM"/>
      <family val="3"/>
    </font>
    <font>
      <sz val="11"/>
      <color auto="1"/>
      <name val="HGPｺﾞｼｯｸM"/>
      <family val="3"/>
    </font>
    <font>
      <sz val="10"/>
      <color auto="1"/>
      <name val="HGPｺﾞｼｯｸM"/>
      <family val="3"/>
    </font>
    <font>
      <sz val="8"/>
      <color auto="1"/>
      <name val="HGPｺﾞｼｯｸM"/>
    </font>
    <font>
      <sz val="9"/>
      <color auto="1"/>
      <name val="HGPｺﾞｼｯｸM"/>
      <family val="3"/>
    </font>
    <font>
      <b/>
      <sz val="11"/>
      <color auto="1"/>
      <name val="HGSｺﾞｼｯｸM"/>
      <family val="3"/>
    </font>
    <font>
      <sz val="6"/>
      <color auto="1"/>
      <name val="游ゴシック"/>
      <family val="3"/>
    </font>
    <font>
      <sz val="12"/>
      <color auto="1"/>
      <name val="HGSｺﾞｼｯｸM"/>
      <family val="3"/>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font>
    <font>
      <sz val="12"/>
      <color auto="1"/>
      <name val="HGSｺﾞｼｯｸE"/>
      <family val="3"/>
    </font>
    <font>
      <sz val="11"/>
      <color auto="1"/>
      <name val="游ゴシック"/>
      <family val="2"/>
    </font>
    <font>
      <b/>
      <sz val="16"/>
      <color auto="1"/>
      <name val="HGSｺﾞｼｯｸM"/>
      <family val="3"/>
    </font>
    <font>
      <sz val="14"/>
      <color auto="1"/>
      <name val="HGSｺﾞｼｯｸM"/>
      <family val="3"/>
    </font>
    <font>
      <sz val="14"/>
      <color rgb="FFFF0000"/>
      <name val="HGSｺﾞｼｯｸM"/>
      <family val="3"/>
    </font>
    <font>
      <sz val="16"/>
      <color theme="1"/>
      <name val="游ゴシック"/>
      <family val="3"/>
    </font>
    <font>
      <u/>
      <sz val="11"/>
      <color indexed="36"/>
      <name val="ＭＳ Ｐゴシック"/>
      <family val="3"/>
    </font>
  </fonts>
  <fills count="10">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thin">
        <color auto="1"/>
      </top>
      <bottom style="dashed">
        <color indexed="64"/>
      </bottom>
      <diagonal/>
    </border>
    <border>
      <left/>
      <right style="thin">
        <color indexed="64"/>
      </right>
      <top style="dashed">
        <color indexed="64"/>
      </top>
      <bottom style="dashed">
        <color indexed="64"/>
      </bottom>
      <diagonal/>
    </border>
    <border>
      <left/>
      <right style="thin">
        <color indexed="64"/>
      </right>
      <top style="thin">
        <color auto="1"/>
      </top>
      <bottom style="dashed">
        <color indexed="64"/>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double">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3">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cellStyleXfs>
  <cellXfs count="750">
    <xf numFmtId="0" fontId="0" fillId="0" borderId="0" xfId="0">
      <alignment vertical="center"/>
    </xf>
    <xf numFmtId="0" fontId="8" fillId="0" borderId="0" xfId="58" applyFont="1">
      <alignment vertical="center"/>
    </xf>
    <xf numFmtId="0" fontId="8" fillId="0" borderId="0" xfId="58" applyFont="1" applyAlignment="1">
      <alignment horizontal="center" vertical="center"/>
    </xf>
    <xf numFmtId="0" fontId="8" fillId="0" borderId="0" xfId="58" applyFont="1" applyAlignment="1">
      <alignment horizontal="left" vertical="center"/>
    </xf>
    <xf numFmtId="0" fontId="8" fillId="0" borderId="0" xfId="58" applyFont="1" applyAlignment="1">
      <alignment vertical="center" wrapText="1"/>
    </xf>
    <xf numFmtId="0" fontId="9" fillId="0" borderId="0" xfId="0" applyFont="1">
      <alignment vertical="center"/>
    </xf>
    <xf numFmtId="0" fontId="10" fillId="2" borderId="0" xfId="58" applyFont="1" applyFill="1" applyAlignment="1">
      <alignment horizontal="center" vertical="center" wrapText="1"/>
    </xf>
    <xf numFmtId="0" fontId="8" fillId="0" borderId="0" xfId="0" applyFont="1" applyAlignment="1">
      <alignment vertical="center"/>
    </xf>
    <xf numFmtId="0" fontId="8" fillId="3" borderId="1" xfId="58" applyFont="1" applyFill="1" applyBorder="1" applyAlignment="1">
      <alignment horizontal="center" vertical="center"/>
    </xf>
    <xf numFmtId="0" fontId="8" fillId="0" borderId="2" xfId="58" applyFont="1" applyFill="1" applyBorder="1" applyAlignment="1">
      <alignment horizontal="center" vertical="center" wrapText="1"/>
    </xf>
    <xf numFmtId="0" fontId="8" fillId="0" borderId="3" xfId="58" applyFont="1" applyFill="1" applyBorder="1" applyAlignment="1">
      <alignment horizontal="center" vertical="center" wrapText="1"/>
    </xf>
    <xf numFmtId="0" fontId="8" fillId="0" borderId="3" xfId="58" applyFont="1" applyFill="1" applyBorder="1">
      <alignment vertical="center"/>
    </xf>
    <xf numFmtId="0" fontId="8" fillId="0" borderId="4" xfId="58" applyFont="1" applyFill="1" applyBorder="1">
      <alignment vertical="center"/>
    </xf>
    <xf numFmtId="0" fontId="8" fillId="0" borderId="5" xfId="58" applyFont="1" applyBorder="1">
      <alignment vertical="center"/>
    </xf>
    <xf numFmtId="0" fontId="10" fillId="2" borderId="0" xfId="58" applyFont="1" applyFill="1" applyAlignment="1">
      <alignment horizontal="center" vertical="center"/>
    </xf>
    <xf numFmtId="0" fontId="8" fillId="3" borderId="6" xfId="58" applyFont="1" applyFill="1" applyBorder="1" applyAlignment="1">
      <alignment horizontal="center" vertical="center"/>
    </xf>
    <xf numFmtId="0" fontId="8" fillId="0" borderId="7" xfId="58" applyFont="1" applyFill="1" applyBorder="1" applyAlignment="1">
      <alignment horizontal="center" vertical="center" wrapText="1"/>
    </xf>
    <xf numFmtId="0" fontId="8" fillId="0" borderId="8" xfId="58" applyFont="1" applyFill="1" applyBorder="1" applyAlignment="1">
      <alignment horizontal="center" vertical="center" wrapText="1"/>
    </xf>
    <xf numFmtId="0" fontId="8" fillId="0" borderId="9" xfId="58" applyFont="1" applyFill="1" applyBorder="1" applyAlignment="1">
      <alignment horizontal="left" vertical="center" wrapText="1"/>
    </xf>
    <xf numFmtId="0" fontId="8" fillId="0" borderId="10" xfId="58" applyFont="1" applyFill="1" applyBorder="1" applyAlignment="1">
      <alignment vertical="center" wrapText="1"/>
    </xf>
    <xf numFmtId="0" fontId="8" fillId="0" borderId="11" xfId="58" applyFont="1" applyFill="1" applyBorder="1" applyAlignment="1">
      <alignment vertical="center" wrapText="1"/>
    </xf>
    <xf numFmtId="0" fontId="8" fillId="0" borderId="12" xfId="58" applyFont="1" applyFill="1" applyBorder="1" applyAlignment="1">
      <alignment vertical="center" wrapText="1"/>
    </xf>
    <xf numFmtId="0" fontId="8" fillId="0" borderId="8" xfId="0" applyFont="1" applyFill="1" applyBorder="1" applyAlignment="1">
      <alignment vertical="center" wrapText="1"/>
    </xf>
    <xf numFmtId="0" fontId="8" fillId="0" borderId="13" xfId="58" applyFont="1" applyBorder="1" applyAlignment="1">
      <alignment vertical="center" wrapText="1"/>
    </xf>
    <xf numFmtId="0" fontId="8" fillId="0" borderId="14" xfId="58" applyFont="1" applyBorder="1">
      <alignment vertical="center"/>
    </xf>
    <xf numFmtId="0" fontId="9" fillId="3" borderId="15" xfId="58" applyFont="1" applyFill="1" applyBorder="1" applyAlignment="1">
      <alignment horizontal="center" vertical="center" wrapText="1"/>
    </xf>
    <xf numFmtId="0" fontId="8" fillId="4" borderId="16" xfId="58" applyFont="1" applyFill="1" applyBorder="1" applyAlignment="1">
      <alignment horizontal="center" vertical="center"/>
    </xf>
    <xf numFmtId="0" fontId="8" fillId="4" borderId="17" xfId="58" applyFont="1" applyFill="1" applyBorder="1" applyAlignment="1">
      <alignment horizontal="center" vertical="center"/>
    </xf>
    <xf numFmtId="0" fontId="8" fillId="0" borderId="18" xfId="58" applyFont="1" applyFill="1" applyBorder="1" applyAlignment="1">
      <alignment horizontal="center" vertical="center"/>
    </xf>
    <xf numFmtId="0" fontId="8" fillId="0" borderId="19" xfId="58" applyFont="1" applyFill="1" applyBorder="1" applyAlignment="1">
      <alignment horizontal="center" vertical="center"/>
    </xf>
    <xf numFmtId="0" fontId="8" fillId="0" borderId="17" xfId="58" applyFont="1" applyFill="1" applyBorder="1" applyAlignment="1">
      <alignment horizontal="center" vertical="center"/>
    </xf>
    <xf numFmtId="0" fontId="8" fillId="0" borderId="16" xfId="58" applyFont="1" applyFill="1" applyBorder="1" applyAlignment="1">
      <alignment horizontal="center" vertical="center"/>
    </xf>
    <xf numFmtId="0" fontId="8" fillId="0" borderId="18" xfId="58" applyFont="1" applyFill="1" applyBorder="1" applyAlignment="1">
      <alignment horizontal="center" vertical="center" wrapText="1"/>
    </xf>
    <xf numFmtId="0" fontId="8" fillId="0" borderId="19" xfId="58" applyFont="1" applyFill="1" applyBorder="1" applyAlignment="1">
      <alignment horizontal="center" vertical="center" wrapText="1"/>
    </xf>
    <xf numFmtId="0" fontId="8" fillId="0" borderId="17" xfId="58" applyFont="1" applyFill="1" applyBorder="1" applyAlignment="1">
      <alignment horizontal="center" vertical="center" wrapText="1"/>
    </xf>
    <xf numFmtId="0" fontId="8" fillId="0" borderId="20" xfId="58" applyFont="1" applyFill="1" applyBorder="1" applyAlignment="1">
      <alignment horizontal="center" vertical="center"/>
    </xf>
    <xf numFmtId="0" fontId="8" fillId="0" borderId="21" xfId="58" applyFont="1" applyFill="1" applyBorder="1" applyAlignment="1">
      <alignment horizontal="center" vertical="center"/>
    </xf>
    <xf numFmtId="0" fontId="8" fillId="0" borderId="3" xfId="58" applyFont="1" applyFill="1" applyBorder="1" applyAlignment="1">
      <alignment horizontal="center" vertical="center"/>
    </xf>
    <xf numFmtId="0" fontId="8" fillId="0" borderId="22" xfId="58" applyFont="1" applyFill="1" applyBorder="1" applyAlignment="1">
      <alignment horizontal="center" vertical="center"/>
    </xf>
    <xf numFmtId="0" fontId="8" fillId="0" borderId="23" xfId="58" applyFont="1" applyFill="1" applyBorder="1" applyAlignment="1">
      <alignment horizontal="center" vertical="center"/>
    </xf>
    <xf numFmtId="0" fontId="8" fillId="0" borderId="5" xfId="58" applyFont="1" applyBorder="1" applyAlignment="1">
      <alignment horizontal="center" vertical="center"/>
    </xf>
    <xf numFmtId="0" fontId="8" fillId="3" borderId="24" xfId="58" applyFont="1" applyFill="1" applyBorder="1" applyAlignment="1">
      <alignment horizontal="center" vertical="center"/>
    </xf>
    <xf numFmtId="0" fontId="8" fillId="0" borderId="25" xfId="58" applyFont="1" applyFill="1" applyBorder="1" applyAlignment="1">
      <alignment horizontal="left" vertical="center" wrapText="1"/>
    </xf>
    <xf numFmtId="0" fontId="8" fillId="0" borderId="26" xfId="58" applyFont="1" applyFill="1" applyBorder="1" applyAlignment="1">
      <alignment horizontal="left" vertical="center" wrapText="1"/>
    </xf>
    <xf numFmtId="0" fontId="8" fillId="0" borderId="26" xfId="58" applyFont="1" applyFill="1" applyBorder="1" applyAlignment="1">
      <alignment horizontal="left" vertical="center"/>
    </xf>
    <xf numFmtId="0" fontId="8" fillId="0" borderId="0" xfId="58" applyFont="1" applyBorder="1" applyAlignment="1">
      <alignment horizontal="left" vertical="center"/>
    </xf>
    <xf numFmtId="0" fontId="9" fillId="0" borderId="0" xfId="58" applyFont="1" applyFill="1" applyBorder="1" applyAlignment="1">
      <alignment horizontal="right" vertical="center"/>
    </xf>
    <xf numFmtId="0" fontId="8" fillId="0" borderId="27" xfId="58" applyFont="1" applyFill="1" applyBorder="1" applyAlignment="1">
      <alignment horizontal="left" vertical="center"/>
    </xf>
    <xf numFmtId="0" fontId="8" fillId="0" borderId="28" xfId="58" applyFont="1" applyFill="1" applyBorder="1" applyAlignment="1">
      <alignment horizontal="left" vertical="center"/>
    </xf>
    <xf numFmtId="0" fontId="8" fillId="0" borderId="27" xfId="58" applyFont="1" applyFill="1" applyBorder="1" applyAlignment="1">
      <alignment horizontal="left" vertical="center" wrapText="1"/>
    </xf>
    <xf numFmtId="0" fontId="8" fillId="0" borderId="0" xfId="58" applyFont="1" applyFill="1" applyBorder="1" applyAlignment="1">
      <alignment horizontal="left" vertical="center" wrapText="1"/>
    </xf>
    <xf numFmtId="0" fontId="8" fillId="0" borderId="29" xfId="58" applyFont="1" applyBorder="1" applyAlignment="1">
      <alignment horizontal="left" vertical="center"/>
    </xf>
    <xf numFmtId="0" fontId="8" fillId="0" borderId="30" xfId="58" applyFont="1" applyFill="1" applyBorder="1" applyAlignment="1">
      <alignment horizontal="left" vertical="center" wrapText="1"/>
    </xf>
    <xf numFmtId="0" fontId="8" fillId="0" borderId="31" xfId="58" applyFont="1" applyFill="1" applyBorder="1" applyAlignment="1">
      <alignment horizontal="left" vertical="center" wrapText="1"/>
    </xf>
    <xf numFmtId="0" fontId="8" fillId="0" borderId="31" xfId="58" applyFont="1" applyFill="1" applyBorder="1" applyAlignment="1">
      <alignment horizontal="left" vertical="center"/>
    </xf>
    <xf numFmtId="0" fontId="8" fillId="0" borderId="8" xfId="58" applyFont="1" applyBorder="1">
      <alignment vertical="center"/>
    </xf>
    <xf numFmtId="0" fontId="9" fillId="0" borderId="8" xfId="58" applyFont="1" applyFill="1" applyBorder="1">
      <alignment vertical="center"/>
    </xf>
    <xf numFmtId="0" fontId="8" fillId="0" borderId="32" xfId="58" applyFont="1" applyFill="1" applyBorder="1" applyAlignment="1">
      <alignment horizontal="left" vertical="center"/>
    </xf>
    <xf numFmtId="0" fontId="8" fillId="0" borderId="8" xfId="58" applyFont="1" applyFill="1" applyBorder="1" applyAlignment="1">
      <alignment horizontal="left" vertical="center"/>
    </xf>
    <xf numFmtId="0" fontId="8" fillId="0" borderId="12" xfId="58" applyFont="1" applyFill="1" applyBorder="1" applyAlignment="1">
      <alignment horizontal="left" vertical="center"/>
    </xf>
    <xf numFmtId="0" fontId="8" fillId="0" borderId="32" xfId="58" applyFont="1" applyFill="1" applyBorder="1" applyAlignment="1">
      <alignment horizontal="left" vertical="center" wrapText="1"/>
    </xf>
    <xf numFmtId="0" fontId="8" fillId="0" borderId="8" xfId="58" applyFont="1" applyFill="1" applyBorder="1" applyAlignment="1">
      <alignment horizontal="left" vertical="center" wrapText="1"/>
    </xf>
    <xf numFmtId="0" fontId="8" fillId="0" borderId="33" xfId="58" applyFont="1" applyBorder="1" applyAlignment="1">
      <alignment horizontal="left" vertical="center"/>
    </xf>
    <xf numFmtId="0" fontId="8" fillId="3" borderId="15" xfId="58" applyFont="1" applyFill="1" applyBorder="1" applyAlignment="1">
      <alignment horizontal="center" vertical="center" wrapText="1"/>
    </xf>
    <xf numFmtId="0" fontId="9" fillId="0" borderId="16" xfId="58" applyFont="1" applyFill="1" applyBorder="1" applyAlignment="1">
      <alignment vertical="center" wrapText="1"/>
    </xf>
    <xf numFmtId="0" fontId="9" fillId="0" borderId="18" xfId="58" applyFont="1" applyFill="1" applyBorder="1" applyAlignment="1">
      <alignment horizontal="left" vertical="center" wrapText="1"/>
    </xf>
    <xf numFmtId="0" fontId="9" fillId="0" borderId="19" xfId="58" applyFont="1" applyFill="1" applyBorder="1" applyAlignment="1">
      <alignment horizontal="left" vertical="center" wrapText="1"/>
    </xf>
    <xf numFmtId="0" fontId="9" fillId="0" borderId="17" xfId="58" applyFont="1" applyFill="1" applyBorder="1" applyAlignment="1">
      <alignment horizontal="left" vertical="center" wrapText="1"/>
    </xf>
    <xf numFmtId="0" fontId="9" fillId="0" borderId="18" xfId="58" applyFont="1" applyFill="1" applyBorder="1" applyAlignment="1">
      <alignment vertical="center" wrapText="1"/>
    </xf>
    <xf numFmtId="0" fontId="9" fillId="0" borderId="19" xfId="58" applyFont="1" applyFill="1" applyBorder="1" applyAlignment="1">
      <alignment vertical="center" wrapText="1"/>
    </xf>
    <xf numFmtId="0" fontId="9" fillId="0" borderId="31" xfId="58" applyFont="1" applyFill="1" applyBorder="1" applyAlignment="1">
      <alignment vertical="center" wrapText="1"/>
    </xf>
    <xf numFmtId="0" fontId="8" fillId="0" borderId="33" xfId="58" applyFont="1" applyBorder="1" applyAlignment="1">
      <alignment vertical="center" wrapText="1"/>
    </xf>
    <xf numFmtId="0" fontId="11" fillId="0" borderId="0" xfId="33" applyFont="1" applyFill="1" applyAlignment="1"/>
    <xf numFmtId="0" fontId="11" fillId="0" borderId="0" xfId="33" applyFont="1" applyFill="1" applyAlignment="1">
      <alignment horizontal="left"/>
    </xf>
    <xf numFmtId="0" fontId="11" fillId="0" borderId="0" xfId="33" applyFont="1" applyFill="1" applyAlignment="1">
      <alignment vertical="center"/>
    </xf>
    <xf numFmtId="0" fontId="11" fillId="0" borderId="0" xfId="33" applyFont="1" applyFill="1" applyBorder="1" applyAlignment="1">
      <alignment vertical="center"/>
    </xf>
    <xf numFmtId="0" fontId="11" fillId="0" borderId="0" xfId="33" applyFont="1" applyFill="1" applyAlignment="1">
      <alignment horizontal="left" vertical="center"/>
    </xf>
    <xf numFmtId="0" fontId="11" fillId="0" borderId="0" xfId="33" applyFont="1" applyFill="1" applyAlignment="1">
      <alignment horizontal="center" vertical="center"/>
    </xf>
    <xf numFmtId="0" fontId="11" fillId="0" borderId="0" xfId="33" applyFont="1" applyFill="1" applyAlignment="1">
      <alignment horizontal="right" vertical="center"/>
    </xf>
    <xf numFmtId="0" fontId="11" fillId="0" borderId="34" xfId="33" applyFont="1" applyFill="1" applyBorder="1" applyAlignment="1">
      <alignment horizontal="center" vertical="center" textRotation="255" wrapText="1"/>
    </xf>
    <xf numFmtId="0" fontId="11" fillId="0" borderId="19" xfId="33" applyFont="1" applyFill="1" applyBorder="1" applyAlignment="1">
      <alignment horizontal="center" vertical="center" textRotation="255" wrapText="1"/>
    </xf>
    <xf numFmtId="0" fontId="11" fillId="0" borderId="35" xfId="33" applyFont="1" applyFill="1" applyBorder="1" applyAlignment="1">
      <alignment horizontal="center" vertical="center" textRotation="255" wrapText="1"/>
    </xf>
    <xf numFmtId="0" fontId="11" fillId="0" borderId="34" xfId="33" applyFont="1" applyFill="1" applyBorder="1" applyAlignment="1">
      <alignment horizontal="center" vertical="center" textRotation="255" shrinkToFit="1"/>
    </xf>
    <xf numFmtId="0" fontId="11" fillId="0" borderId="19" xfId="33" applyFont="1" applyFill="1" applyBorder="1" applyAlignment="1">
      <alignment horizontal="center" vertical="center" textRotation="255" shrinkToFit="1"/>
    </xf>
    <xf numFmtId="0" fontId="11" fillId="0" borderId="35" xfId="33" applyFont="1" applyFill="1" applyBorder="1" applyAlignment="1">
      <alignment horizontal="center" vertical="center" textRotation="255" shrinkToFit="1"/>
    </xf>
    <xf numFmtId="0" fontId="12" fillId="0" borderId="34" xfId="33" applyFont="1" applyFill="1" applyBorder="1" applyAlignment="1">
      <alignment horizontal="center" vertical="center" textRotation="255" wrapText="1" shrinkToFit="1"/>
    </xf>
    <xf numFmtId="0" fontId="12" fillId="0" borderId="19" xfId="33" applyFont="1" applyFill="1" applyBorder="1" applyAlignment="1">
      <alignment horizontal="center" vertical="center" textRotation="255" wrapText="1" shrinkToFit="1"/>
    </xf>
    <xf numFmtId="0" fontId="11" fillId="0" borderId="1" xfId="33" applyFont="1" applyFill="1" applyBorder="1" applyAlignment="1">
      <alignment horizontal="left" wrapText="1"/>
    </xf>
    <xf numFmtId="0" fontId="11" fillId="0" borderId="1" xfId="33" applyFont="1" applyFill="1" applyBorder="1" applyAlignment="1">
      <alignment horizontal="center" vertical="center" wrapText="1"/>
    </xf>
    <xf numFmtId="0" fontId="13" fillId="0" borderId="0" xfId="33" applyFont="1" applyFill="1" applyAlignment="1">
      <alignment horizontal="left"/>
    </xf>
    <xf numFmtId="0" fontId="11" fillId="0" borderId="2" xfId="33" applyFont="1" applyFill="1" applyBorder="1" applyAlignment="1">
      <alignment horizontal="left" vertical="center" wrapText="1"/>
    </xf>
    <xf numFmtId="0" fontId="11" fillId="0" borderId="3" xfId="33" applyFont="1" applyFill="1" applyBorder="1" applyAlignment="1">
      <alignment horizontal="left" vertical="center" wrapText="1"/>
    </xf>
    <xf numFmtId="0" fontId="11" fillId="0" borderId="5" xfId="33" applyFont="1" applyFill="1" applyBorder="1" applyAlignment="1">
      <alignment horizontal="left" vertical="center" wrapText="1"/>
    </xf>
    <xf numFmtId="0" fontId="11" fillId="0" borderId="1" xfId="33" applyFont="1" applyFill="1" applyBorder="1" applyAlignment="1">
      <alignment horizontal="left" vertical="center" wrapText="1"/>
    </xf>
    <xf numFmtId="0" fontId="11" fillId="0" borderId="15" xfId="33" applyFont="1" applyFill="1" applyBorder="1" applyAlignment="1">
      <alignment horizontal="left" wrapText="1"/>
    </xf>
    <xf numFmtId="0" fontId="11" fillId="0" borderId="15" xfId="33" applyFont="1" applyFill="1" applyBorder="1" applyAlignment="1">
      <alignment horizontal="left" vertical="center" wrapText="1"/>
    </xf>
    <xf numFmtId="0" fontId="12" fillId="0" borderId="15" xfId="33" applyFont="1" applyFill="1" applyBorder="1" applyAlignment="1">
      <alignment horizontal="left" vertical="center" wrapText="1"/>
    </xf>
    <xf numFmtId="0" fontId="11" fillId="0" borderId="36" xfId="33" applyFont="1" applyFill="1" applyBorder="1" applyAlignment="1">
      <alignment horizontal="left" wrapText="1"/>
    </xf>
    <xf numFmtId="0" fontId="11" fillId="0" borderId="0" xfId="33" applyFont="1" applyFill="1" applyBorder="1" applyAlignment="1">
      <alignment horizontal="left" wrapText="1"/>
    </xf>
    <xf numFmtId="0" fontId="11" fillId="0" borderId="24" xfId="33" applyFont="1" applyFill="1" applyBorder="1" applyAlignment="1">
      <alignment horizontal="left" wrapText="1"/>
    </xf>
    <xf numFmtId="0" fontId="11" fillId="0" borderId="1" xfId="33" applyFont="1" applyFill="1" applyBorder="1" applyAlignment="1">
      <alignment horizontal="center" wrapText="1"/>
    </xf>
    <xf numFmtId="0" fontId="11" fillId="0" borderId="2" xfId="33" applyFont="1" applyFill="1" applyBorder="1" applyAlignment="1">
      <alignment horizontal="left" vertical="top" wrapText="1"/>
    </xf>
    <xf numFmtId="0" fontId="11" fillId="0" borderId="3" xfId="33" applyFont="1" applyFill="1" applyBorder="1" applyAlignment="1">
      <alignment horizontal="left" vertical="top" wrapText="1"/>
    </xf>
    <xf numFmtId="0" fontId="11" fillId="0" borderId="5" xfId="33" applyFont="1" applyFill="1" applyBorder="1" applyAlignment="1">
      <alignment horizontal="left" vertical="top" wrapText="1"/>
    </xf>
    <xf numFmtId="0" fontId="11" fillId="0" borderId="24" xfId="33" applyFont="1" applyFill="1" applyBorder="1" applyAlignment="1">
      <alignment horizontal="center" vertical="center" wrapText="1"/>
    </xf>
    <xf numFmtId="0" fontId="11" fillId="0" borderId="36" xfId="33" applyFont="1" applyFill="1" applyBorder="1" applyAlignment="1">
      <alignment horizontal="left" vertical="center" wrapText="1"/>
    </xf>
    <xf numFmtId="0" fontId="11" fillId="0" borderId="0" xfId="33" applyFont="1" applyFill="1" applyBorder="1" applyAlignment="1">
      <alignment horizontal="left" vertical="center" wrapText="1"/>
    </xf>
    <xf numFmtId="0" fontId="11" fillId="0" borderId="29" xfId="33" applyFont="1" applyFill="1" applyBorder="1" applyAlignment="1">
      <alignment horizontal="left" vertical="center" wrapText="1"/>
    </xf>
    <xf numFmtId="0" fontId="11" fillId="0" borderId="24" xfId="33" applyFont="1" applyFill="1" applyBorder="1" applyAlignment="1">
      <alignment horizontal="left" vertical="center" wrapText="1"/>
    </xf>
    <xf numFmtId="0" fontId="11" fillId="0" borderId="1" xfId="33" applyFont="1" applyFill="1" applyBorder="1" applyAlignment="1">
      <alignment horizontal="center" vertical="center" textRotation="255" wrapText="1"/>
    </xf>
    <xf numFmtId="0" fontId="11" fillId="0" borderId="24" xfId="33" applyFont="1" applyFill="1" applyBorder="1" applyAlignment="1">
      <alignment horizontal="center" wrapText="1"/>
    </xf>
    <xf numFmtId="0" fontId="11" fillId="0" borderId="36" xfId="33" applyFont="1" applyFill="1" applyBorder="1" applyAlignment="1">
      <alignment horizontal="left" vertical="top" wrapText="1"/>
    </xf>
    <xf numFmtId="0" fontId="11" fillId="0" borderId="0" xfId="33" applyFont="1" applyFill="1" applyBorder="1" applyAlignment="1">
      <alignment horizontal="left" vertical="top" wrapText="1"/>
    </xf>
    <xf numFmtId="0" fontId="11" fillId="0" borderId="29" xfId="33" applyFont="1" applyFill="1" applyBorder="1" applyAlignment="1">
      <alignment horizontal="left" vertical="top" wrapText="1"/>
    </xf>
    <xf numFmtId="0" fontId="14" fillId="0" borderId="24" xfId="33" applyFont="1" applyFill="1" applyBorder="1" applyAlignment="1">
      <alignment horizontal="left" vertical="center" wrapText="1"/>
    </xf>
    <xf numFmtId="0" fontId="15" fillId="0" borderId="24" xfId="33" applyFont="1" applyFill="1" applyBorder="1" applyAlignment="1">
      <alignment horizontal="left" vertical="center" wrapText="1"/>
    </xf>
    <xf numFmtId="0" fontId="11" fillId="0" borderId="6" xfId="33" applyFont="1" applyFill="1" applyBorder="1" applyAlignment="1">
      <alignment horizontal="center" vertical="center" wrapText="1"/>
    </xf>
    <xf numFmtId="0" fontId="4" fillId="0" borderId="15" xfId="33" applyFont="1" applyFill="1" applyBorder="1" applyAlignment="1">
      <alignment horizontal="left" wrapText="1"/>
    </xf>
    <xf numFmtId="0" fontId="4" fillId="0" borderId="15" xfId="33" applyFont="1" applyFill="1" applyBorder="1" applyAlignment="1">
      <alignment horizontal="left" vertical="center" wrapText="1"/>
    </xf>
    <xf numFmtId="0" fontId="4" fillId="0" borderId="36" xfId="33" applyFont="1" applyFill="1" applyBorder="1" applyAlignment="1">
      <alignment horizontal="left" vertical="center" wrapText="1"/>
    </xf>
    <xf numFmtId="0" fontId="11" fillId="0" borderId="7" xfId="33" applyFont="1" applyFill="1" applyBorder="1" applyAlignment="1">
      <alignment horizontal="left" vertical="center" wrapText="1"/>
    </xf>
    <xf numFmtId="0" fontId="11" fillId="0" borderId="8" xfId="33" applyFont="1" applyFill="1" applyBorder="1" applyAlignment="1">
      <alignment horizontal="left" vertical="center" wrapText="1"/>
    </xf>
    <xf numFmtId="0" fontId="11" fillId="0" borderId="33" xfId="33" applyFont="1" applyFill="1" applyBorder="1" applyAlignment="1">
      <alignment horizontal="left" vertical="center" wrapText="1"/>
    </xf>
    <xf numFmtId="0" fontId="11" fillId="0" borderId="6" xfId="33" applyFont="1" applyFill="1" applyBorder="1" applyAlignment="1">
      <alignment horizontal="left" vertical="center" wrapText="1"/>
    </xf>
    <xf numFmtId="0" fontId="4" fillId="0" borderId="1" xfId="33" applyFont="1" applyFill="1" applyBorder="1" applyAlignment="1">
      <alignment horizontal="left" wrapText="1"/>
    </xf>
    <xf numFmtId="0" fontId="11" fillId="0" borderId="6" xfId="33" applyFont="1" applyFill="1" applyBorder="1" applyAlignment="1">
      <alignment horizontal="left" wrapText="1"/>
    </xf>
    <xf numFmtId="0" fontId="11" fillId="0" borderId="37" xfId="33" applyFont="1" applyFill="1" applyBorder="1" applyAlignment="1">
      <alignment horizontal="left" vertical="center"/>
    </xf>
    <xf numFmtId="0" fontId="11" fillId="0" borderId="38" xfId="33" applyFont="1" applyFill="1" applyBorder="1" applyAlignment="1">
      <alignment horizontal="left" vertical="center"/>
    </xf>
    <xf numFmtId="0" fontId="11" fillId="0" borderId="2" xfId="33" applyFont="1" applyFill="1" applyBorder="1" applyAlignment="1">
      <alignment horizontal="center" vertical="center" wrapText="1"/>
    </xf>
    <xf numFmtId="0" fontId="11" fillId="0" borderId="39" xfId="33" applyFont="1" applyFill="1" applyBorder="1" applyAlignment="1">
      <alignment horizontal="center" vertical="center" wrapText="1"/>
    </xf>
    <xf numFmtId="0" fontId="11" fillId="0" borderId="40" xfId="33" applyFont="1" applyFill="1" applyBorder="1" applyAlignment="1">
      <alignment horizontal="justify" vertical="center" wrapText="1"/>
    </xf>
    <xf numFmtId="0" fontId="11" fillId="0" borderId="38" xfId="33" applyFont="1" applyFill="1" applyBorder="1" applyAlignment="1">
      <alignment horizontal="justify" vertical="center" wrapText="1"/>
    </xf>
    <xf numFmtId="0" fontId="11" fillId="0" borderId="41" xfId="33" applyFont="1" applyFill="1" applyBorder="1" applyAlignment="1">
      <alignment horizontal="left" vertical="center" wrapText="1"/>
    </xf>
    <xf numFmtId="0" fontId="11" fillId="0" borderId="42" xfId="33" applyFont="1" applyFill="1" applyBorder="1" applyAlignment="1">
      <alignment horizontal="left" wrapText="1"/>
    </xf>
    <xf numFmtId="0" fontId="11" fillId="0" borderId="0" xfId="33" applyFont="1" applyFill="1" applyBorder="1" applyAlignment="1">
      <alignment horizontal="justify" vertical="center" wrapText="1"/>
    </xf>
    <xf numFmtId="0" fontId="11" fillId="0" borderId="43" xfId="33" applyFont="1" applyFill="1" applyBorder="1" applyAlignment="1">
      <alignment horizontal="left" vertical="center"/>
    </xf>
    <xf numFmtId="0" fontId="11" fillId="0" borderId="44" xfId="33" applyFont="1" applyFill="1" applyBorder="1" applyAlignment="1">
      <alignment horizontal="left" vertical="center"/>
    </xf>
    <xf numFmtId="0" fontId="11" fillId="0" borderId="36" xfId="33" applyFont="1" applyFill="1" applyBorder="1" applyAlignment="1">
      <alignment horizontal="center" vertical="center" wrapText="1"/>
    </xf>
    <xf numFmtId="0" fontId="11" fillId="0" borderId="45" xfId="33" applyFont="1" applyFill="1" applyBorder="1" applyAlignment="1">
      <alignment horizontal="center" vertical="center" wrapText="1"/>
    </xf>
    <xf numFmtId="0" fontId="11" fillId="0" borderId="46" xfId="33" applyFont="1" applyFill="1" applyBorder="1" applyAlignment="1">
      <alignment horizontal="justify" vertical="center" wrapText="1"/>
    </xf>
    <xf numFmtId="0" fontId="11" fillId="0" borderId="44" xfId="33" applyFont="1" applyFill="1" applyBorder="1" applyAlignment="1">
      <alignment horizontal="justify" vertical="center" wrapText="1"/>
    </xf>
    <xf numFmtId="0" fontId="11" fillId="0" borderId="47" xfId="33" applyFont="1" applyFill="1" applyBorder="1" applyAlignment="1">
      <alignment horizontal="left" vertical="center" wrapText="1"/>
    </xf>
    <xf numFmtId="0" fontId="14" fillId="0" borderId="48" xfId="33" applyFont="1" applyFill="1" applyBorder="1" applyAlignment="1">
      <alignment horizontal="left" vertical="center" wrapText="1"/>
    </xf>
    <xf numFmtId="0" fontId="15" fillId="0" borderId="48" xfId="33" applyFont="1" applyFill="1" applyBorder="1" applyAlignment="1">
      <alignment horizontal="left" vertical="center" wrapText="1"/>
    </xf>
    <xf numFmtId="0" fontId="11" fillId="0" borderId="49" xfId="33" applyFont="1" applyFill="1" applyBorder="1" applyAlignment="1">
      <alignment horizontal="justify" wrapText="1"/>
    </xf>
    <xf numFmtId="0" fontId="13" fillId="0" borderId="2" xfId="33" applyFont="1" applyFill="1" applyBorder="1" applyAlignment="1">
      <alignment horizontal="center" wrapText="1"/>
    </xf>
    <xf numFmtId="0" fontId="13" fillId="0" borderId="5" xfId="33" applyFont="1" applyFill="1" applyBorder="1" applyAlignment="1">
      <alignment horizontal="center" wrapText="1"/>
    </xf>
    <xf numFmtId="0" fontId="11" fillId="0" borderId="50" xfId="33" applyFont="1" applyFill="1" applyBorder="1" applyAlignment="1">
      <alignment horizontal="center" vertical="center" wrapText="1"/>
    </xf>
    <xf numFmtId="0" fontId="13" fillId="0" borderId="7" xfId="33" applyFont="1" applyFill="1" applyBorder="1" applyAlignment="1">
      <alignment horizontal="center" wrapText="1"/>
    </xf>
    <xf numFmtId="0" fontId="13" fillId="0" borderId="33" xfId="33" applyFont="1" applyFill="1" applyBorder="1" applyAlignment="1">
      <alignment horizontal="center" wrapText="1"/>
    </xf>
    <xf numFmtId="0" fontId="11" fillId="0" borderId="48" xfId="33" applyFont="1" applyFill="1" applyBorder="1" applyAlignment="1">
      <alignment horizontal="center" vertical="center" wrapText="1"/>
    </xf>
    <xf numFmtId="0" fontId="11" fillId="0" borderId="0" xfId="33" applyFont="1" applyFill="1" applyBorder="1" applyAlignment="1">
      <alignment vertical="center" wrapText="1"/>
    </xf>
    <xf numFmtId="0" fontId="11" fillId="0" borderId="6" xfId="33" applyFont="1" applyFill="1" applyBorder="1" applyAlignment="1">
      <alignment horizontal="center" wrapText="1"/>
    </xf>
    <xf numFmtId="0" fontId="13" fillId="0" borderId="36" xfId="33" applyFont="1" applyFill="1" applyBorder="1" applyAlignment="1">
      <alignment horizontal="left" wrapText="1"/>
    </xf>
    <xf numFmtId="0" fontId="13" fillId="0" borderId="0" xfId="33" applyFont="1" applyFill="1" applyBorder="1" applyAlignment="1">
      <alignment horizontal="left" wrapText="1"/>
    </xf>
    <xf numFmtId="0" fontId="11" fillId="0" borderId="50" xfId="33" applyFont="1" applyFill="1" applyBorder="1" applyAlignment="1">
      <alignment horizontal="center" wrapText="1"/>
    </xf>
    <xf numFmtId="0" fontId="11" fillId="0" borderId="1" xfId="33" applyFont="1" applyFill="1" applyBorder="1" applyAlignment="1">
      <alignment horizontal="center" vertical="center"/>
    </xf>
    <xf numFmtId="0" fontId="11" fillId="0" borderId="1" xfId="33" applyFont="1" applyFill="1" applyBorder="1" applyAlignment="1">
      <alignment horizontal="center"/>
    </xf>
    <xf numFmtId="0" fontId="11" fillId="0" borderId="49" xfId="33" applyFont="1" applyFill="1" applyBorder="1" applyAlignment="1"/>
    <xf numFmtId="0" fontId="11" fillId="0" borderId="24" xfId="33" applyFont="1" applyFill="1" applyBorder="1" applyAlignment="1">
      <alignment horizontal="center" vertical="center"/>
    </xf>
    <xf numFmtId="0" fontId="11" fillId="0" borderId="24" xfId="33" applyFont="1" applyFill="1" applyBorder="1" applyAlignment="1">
      <alignment horizontal="center"/>
    </xf>
    <xf numFmtId="0" fontId="11" fillId="0" borderId="36" xfId="33" applyFont="1" applyFill="1" applyBorder="1" applyAlignment="1">
      <alignment vertical="center" wrapText="1"/>
    </xf>
    <xf numFmtId="0" fontId="13" fillId="0" borderId="7" xfId="33" applyFont="1" applyFill="1" applyBorder="1" applyAlignment="1">
      <alignment horizontal="left" wrapText="1"/>
    </xf>
    <xf numFmtId="0" fontId="13" fillId="0" borderId="8" xfId="33" applyFont="1" applyFill="1" applyBorder="1" applyAlignment="1">
      <alignment horizontal="left" wrapText="1"/>
    </xf>
    <xf numFmtId="0" fontId="11" fillId="0" borderId="7" xfId="33" applyFont="1" applyFill="1" applyBorder="1" applyAlignment="1">
      <alignment horizontal="left" vertical="top" wrapText="1"/>
    </xf>
    <xf numFmtId="0" fontId="11" fillId="0" borderId="8" xfId="33" applyFont="1" applyFill="1" applyBorder="1" applyAlignment="1">
      <alignment horizontal="left" vertical="top" wrapText="1"/>
    </xf>
    <xf numFmtId="0" fontId="11" fillId="0" borderId="33" xfId="33" applyFont="1" applyFill="1" applyBorder="1" applyAlignment="1">
      <alignment horizontal="left" vertical="top" wrapText="1"/>
    </xf>
    <xf numFmtId="0" fontId="11" fillId="0" borderId="0" xfId="33" applyFont="1" applyFill="1" applyAlignment="1">
      <alignment horizontal="center" vertical="top"/>
    </xf>
    <xf numFmtId="0" fontId="12" fillId="0" borderId="45" xfId="33" applyFont="1" applyFill="1" applyBorder="1" applyAlignment="1">
      <alignment horizontal="center" vertical="center" wrapText="1"/>
    </xf>
    <xf numFmtId="0" fontId="12" fillId="0" borderId="1" xfId="20" applyFont="1" applyFill="1" applyBorder="1" applyAlignment="1">
      <alignment horizontal="center" vertical="center"/>
    </xf>
    <xf numFmtId="0" fontId="11" fillId="0" borderId="51" xfId="33" applyFont="1" applyFill="1" applyBorder="1" applyAlignment="1"/>
    <xf numFmtId="0" fontId="16" fillId="0" borderId="24" xfId="33" applyFont="1" applyFill="1" applyBorder="1" applyAlignment="1">
      <alignment horizontal="left" vertical="center" wrapText="1"/>
    </xf>
    <xf numFmtId="0" fontId="11" fillId="0" borderId="15" xfId="33" applyFont="1" applyFill="1" applyBorder="1" applyAlignment="1">
      <alignment horizontal="center"/>
    </xf>
    <xf numFmtId="0" fontId="12" fillId="0" borderId="24" xfId="20" applyFont="1" applyFill="1" applyBorder="1" applyAlignment="1">
      <alignment horizontal="center" vertical="center"/>
    </xf>
    <xf numFmtId="0" fontId="11" fillId="0" borderId="6" xfId="33" applyFont="1" applyFill="1" applyBorder="1" applyAlignment="1">
      <alignment horizontal="center" vertical="center"/>
    </xf>
    <xf numFmtId="0" fontId="11" fillId="0" borderId="6" xfId="33" applyFont="1" applyFill="1" applyBorder="1" applyAlignment="1">
      <alignment horizontal="center"/>
    </xf>
    <xf numFmtId="0" fontId="16" fillId="0" borderId="6" xfId="33" applyFont="1" applyFill="1" applyBorder="1" applyAlignment="1">
      <alignment horizontal="left" vertical="center" wrapText="1"/>
    </xf>
    <xf numFmtId="0" fontId="13" fillId="0" borderId="2" xfId="33" applyFont="1" applyFill="1" applyBorder="1" applyAlignment="1">
      <alignment horizontal="left" wrapText="1"/>
    </xf>
    <xf numFmtId="0" fontId="13" fillId="0" borderId="3" xfId="33" applyFont="1" applyFill="1" applyBorder="1" applyAlignment="1">
      <alignment horizontal="left" wrapText="1"/>
    </xf>
    <xf numFmtId="0" fontId="11" fillId="0" borderId="7" xfId="33" applyFont="1" applyFill="1" applyBorder="1" applyAlignment="1">
      <alignment horizontal="center" vertical="center" wrapText="1"/>
    </xf>
    <xf numFmtId="0" fontId="16" fillId="0" borderId="3" xfId="33" applyFont="1" applyFill="1" applyBorder="1" applyAlignment="1">
      <alignment horizontal="left" wrapText="1"/>
    </xf>
    <xf numFmtId="0" fontId="16" fillId="0" borderId="0" xfId="33" applyFont="1" applyFill="1" applyBorder="1" applyAlignment="1">
      <alignment horizontal="left" wrapText="1"/>
    </xf>
    <xf numFmtId="0" fontId="11" fillId="0" borderId="52" xfId="33" applyFont="1" applyFill="1" applyBorder="1" applyAlignment="1">
      <alignment horizontal="left" vertical="center"/>
    </xf>
    <xf numFmtId="0" fontId="11" fillId="0" borderId="53" xfId="33" applyFont="1" applyFill="1" applyBorder="1" applyAlignment="1">
      <alignment horizontal="left" vertical="center"/>
    </xf>
    <xf numFmtId="0" fontId="11" fillId="0" borderId="54" xfId="33" applyFont="1" applyFill="1" applyBorder="1" applyAlignment="1">
      <alignment horizontal="center" vertical="center" wrapText="1"/>
    </xf>
    <xf numFmtId="0" fontId="11" fillId="0" borderId="55" xfId="33" applyFont="1" applyFill="1" applyBorder="1" applyAlignment="1">
      <alignment horizontal="justify" vertical="center" wrapText="1"/>
    </xf>
    <xf numFmtId="0" fontId="11" fillId="0" borderId="53" xfId="33" applyFont="1" applyFill="1" applyBorder="1" applyAlignment="1">
      <alignment horizontal="justify" vertical="center" wrapText="1"/>
    </xf>
    <xf numFmtId="0" fontId="11" fillId="0" borderId="56" xfId="33" applyFont="1" applyFill="1" applyBorder="1" applyAlignment="1">
      <alignment horizontal="left" vertical="center" wrapText="1"/>
    </xf>
    <xf numFmtId="0" fontId="16" fillId="0" borderId="8" xfId="33" applyFont="1" applyFill="1" applyBorder="1" applyAlignment="1">
      <alignment horizontal="left" wrapText="1"/>
    </xf>
    <xf numFmtId="0" fontId="11" fillId="0" borderId="0" xfId="33" applyFont="1" applyFill="1" applyAlignment="1">
      <alignment horizontal="left" vertical="center" wrapText="1"/>
    </xf>
    <xf numFmtId="0" fontId="17" fillId="0" borderId="0" xfId="29" applyFont="1" applyFill="1" applyBorder="1" applyAlignment="1">
      <alignment horizontal="left" vertical="center"/>
    </xf>
    <xf numFmtId="0" fontId="17" fillId="0" borderId="0" xfId="29" applyFont="1" applyFill="1" applyBorder="1" applyAlignment="1">
      <alignment horizontal="center" vertical="center"/>
    </xf>
    <xf numFmtId="0" fontId="11" fillId="0" borderId="0" xfId="29" applyFont="1" applyFill="1" applyBorder="1" applyAlignment="1">
      <alignment horizontal="center" vertical="center"/>
    </xf>
    <xf numFmtId="0" fontId="11" fillId="0" borderId="2" xfId="33" applyFont="1" applyFill="1" applyBorder="1" applyAlignment="1">
      <alignment horizontal="center" vertical="center"/>
    </xf>
    <xf numFmtId="0" fontId="11" fillId="0" borderId="3" xfId="33" applyFont="1" applyFill="1" applyBorder="1" applyAlignment="1">
      <alignment horizontal="center" vertical="center"/>
    </xf>
    <xf numFmtId="0" fontId="11" fillId="0" borderId="3" xfId="29" applyFont="1" applyFill="1" applyBorder="1" applyAlignment="1">
      <alignment vertical="center"/>
    </xf>
    <xf numFmtId="0" fontId="4" fillId="0" borderId="3" xfId="29" applyFont="1" applyBorder="1" applyAlignment="1">
      <alignment horizontal="center" vertical="center"/>
    </xf>
    <xf numFmtId="0" fontId="11" fillId="0" borderId="2" xfId="29" applyFont="1" applyFill="1" applyBorder="1" applyAlignment="1">
      <alignment vertical="center"/>
    </xf>
    <xf numFmtId="0" fontId="11" fillId="0" borderId="5" xfId="29" applyFont="1" applyFill="1" applyBorder="1" applyAlignment="1">
      <alignment vertical="center"/>
    </xf>
    <xf numFmtId="0" fontId="11" fillId="0" borderId="1" xfId="33" applyFont="1" applyFill="1" applyBorder="1" applyAlignment="1">
      <alignment vertical="center"/>
    </xf>
    <xf numFmtId="0" fontId="11" fillId="0" borderId="0" xfId="29" applyFont="1" applyFill="1" applyAlignment="1">
      <alignment horizontal="center"/>
    </xf>
    <xf numFmtId="0" fontId="11" fillId="0" borderId="36" xfId="33" applyFont="1" applyFill="1" applyBorder="1" applyAlignment="1">
      <alignment horizontal="center" vertical="center"/>
    </xf>
    <xf numFmtId="0" fontId="11" fillId="0" borderId="8" xfId="29" applyFont="1" applyFill="1" applyBorder="1" applyAlignment="1">
      <alignment horizontal="center" vertical="center"/>
    </xf>
    <xf numFmtId="0" fontId="11" fillId="0" borderId="7" xfId="29" applyFont="1" applyFill="1" applyBorder="1" applyAlignment="1">
      <alignment horizontal="center" vertical="center"/>
    </xf>
    <xf numFmtId="0" fontId="11" fillId="0" borderId="29" xfId="29" applyFont="1" applyFill="1" applyBorder="1" applyAlignment="1">
      <alignment horizontal="center" vertical="center"/>
    </xf>
    <xf numFmtId="0" fontId="11" fillId="0" borderId="24" xfId="33" applyFont="1" applyFill="1" applyBorder="1" applyAlignment="1">
      <alignment vertical="center"/>
    </xf>
    <xf numFmtId="0" fontId="11" fillId="0" borderId="33" xfId="29" applyFont="1" applyFill="1" applyBorder="1" applyAlignment="1">
      <alignment horizontal="center" vertical="center"/>
    </xf>
    <xf numFmtId="0" fontId="11" fillId="0" borderId="0" xfId="29" applyFont="1" applyFill="1" applyBorder="1" applyAlignment="1">
      <alignment horizontal="left" vertical="center"/>
    </xf>
    <xf numFmtId="0" fontId="11" fillId="0" borderId="34" xfId="33" applyFont="1" applyFill="1" applyBorder="1" applyAlignment="1">
      <alignment horizontal="center" vertical="center"/>
    </xf>
    <xf numFmtId="0" fontId="11" fillId="0" borderId="19" xfId="33" applyFont="1" applyFill="1" applyBorder="1" applyAlignment="1">
      <alignment horizontal="center" vertical="center"/>
    </xf>
    <xf numFmtId="0" fontId="11" fillId="0" borderId="19" xfId="29" applyFont="1" applyFill="1" applyBorder="1" applyAlignment="1">
      <alignment vertical="center"/>
    </xf>
    <xf numFmtId="0" fontId="11" fillId="0" borderId="34" xfId="29" applyFont="1" applyFill="1" applyBorder="1" applyAlignment="1">
      <alignment vertical="center"/>
    </xf>
    <xf numFmtId="0" fontId="11" fillId="0" borderId="35" xfId="29" applyFont="1" applyFill="1" applyBorder="1" applyAlignment="1">
      <alignment vertical="center"/>
    </xf>
    <xf numFmtId="0" fontId="11" fillId="0" borderId="6" xfId="33" applyFont="1" applyFill="1" applyBorder="1" applyAlignment="1">
      <alignment vertical="center"/>
    </xf>
    <xf numFmtId="0" fontId="11" fillId="0" borderId="3" xfId="29" applyFont="1" applyFill="1" applyBorder="1" applyAlignment="1">
      <alignment horizontal="left" vertical="center"/>
    </xf>
    <xf numFmtId="0" fontId="11" fillId="0" borderId="2" xfId="29" applyFont="1" applyFill="1" applyBorder="1" applyAlignment="1">
      <alignment horizontal="left" vertical="center"/>
    </xf>
    <xf numFmtId="0" fontId="11" fillId="0" borderId="29" xfId="29" applyFont="1" applyFill="1" applyBorder="1" applyAlignment="1">
      <alignment horizontal="left" vertical="center"/>
    </xf>
    <xf numFmtId="0" fontId="11" fillId="0" borderId="5" xfId="29" applyFont="1" applyFill="1" applyBorder="1" applyAlignment="1">
      <alignment horizontal="center" vertical="center"/>
    </xf>
    <xf numFmtId="0" fontId="11" fillId="0" borderId="5" xfId="29" applyFont="1" applyFill="1" applyBorder="1" applyAlignment="1">
      <alignment horizontal="left" vertical="center"/>
    </xf>
    <xf numFmtId="0" fontId="11" fillId="0" borderId="8" xfId="29" applyFont="1" applyFill="1" applyBorder="1" applyAlignment="1">
      <alignment vertical="center"/>
    </xf>
    <xf numFmtId="0" fontId="11" fillId="0" borderId="7" xfId="29" applyFont="1" applyFill="1" applyBorder="1" applyAlignment="1">
      <alignment vertical="center"/>
    </xf>
    <xf numFmtId="0" fontId="11" fillId="0" borderId="29" xfId="29" applyFont="1" applyFill="1" applyBorder="1" applyAlignment="1">
      <alignment vertical="center"/>
    </xf>
    <xf numFmtId="0" fontId="11" fillId="0" borderId="33" xfId="29" applyFont="1" applyFill="1" applyBorder="1" applyAlignment="1">
      <alignment vertical="center"/>
    </xf>
    <xf numFmtId="0" fontId="11" fillId="0" borderId="7" xfId="29" applyFont="1" applyFill="1" applyBorder="1" applyAlignment="1">
      <alignment vertical="top"/>
    </xf>
    <xf numFmtId="0" fontId="11" fillId="0" borderId="8" xfId="29" applyFont="1" applyFill="1" applyBorder="1" applyAlignment="1">
      <alignment vertical="top"/>
    </xf>
    <xf numFmtId="0" fontId="11" fillId="0" borderId="33" xfId="29" applyFont="1" applyFill="1" applyBorder="1" applyAlignment="1">
      <alignment vertical="top"/>
    </xf>
    <xf numFmtId="0" fontId="11" fillId="0" borderId="0" xfId="29" applyFont="1" applyFill="1" applyBorder="1" applyAlignment="1">
      <alignment vertical="top"/>
    </xf>
    <xf numFmtId="0" fontId="18" fillId="0" borderId="57" xfId="0" applyFont="1" applyFill="1" applyBorder="1" applyAlignment="1">
      <alignment horizontal="left" vertical="center" wrapText="1"/>
    </xf>
    <xf numFmtId="0" fontId="18" fillId="4" borderId="58" xfId="0" applyFont="1" applyFill="1" applyBorder="1" applyAlignment="1">
      <alignment horizontal="left" vertical="center" wrapText="1"/>
    </xf>
    <xf numFmtId="0" fontId="18" fillId="0" borderId="58" xfId="0" applyFont="1" applyFill="1" applyBorder="1" applyAlignment="1">
      <alignment horizontal="left" vertical="center" wrapText="1"/>
    </xf>
    <xf numFmtId="0" fontId="11" fillId="0" borderId="58" xfId="29" applyFont="1" applyFill="1" applyBorder="1" applyAlignment="1">
      <alignment horizontal="left" vertical="center" wrapText="1"/>
    </xf>
    <xf numFmtId="0" fontId="18" fillId="0" borderId="59" xfId="0" applyFont="1" applyFill="1" applyBorder="1" applyAlignment="1">
      <alignment vertical="center"/>
    </xf>
    <xf numFmtId="0" fontId="11" fillId="4" borderId="60" xfId="29" applyFont="1" applyFill="1" applyBorder="1" applyAlignment="1">
      <alignment horizontal="left" vertical="center" wrapText="1"/>
    </xf>
    <xf numFmtId="0" fontId="11" fillId="4" borderId="35" xfId="29" applyFont="1" applyFill="1" applyBorder="1" applyAlignment="1">
      <alignment horizontal="left" vertical="center" wrapText="1"/>
    </xf>
    <xf numFmtId="0" fontId="11" fillId="0" borderId="57" xfId="29" applyFont="1" applyFill="1" applyBorder="1" applyAlignment="1">
      <alignment horizontal="left" vertical="center"/>
    </xf>
    <xf numFmtId="0" fontId="18" fillId="0" borderId="58" xfId="0" applyFont="1" applyFill="1" applyBorder="1" applyAlignment="1">
      <alignment horizontal="left" vertical="center"/>
    </xf>
    <xf numFmtId="0" fontId="11" fillId="0" borderId="58" xfId="29" applyFont="1" applyFill="1" applyBorder="1" applyAlignment="1">
      <alignment horizontal="left" vertical="center"/>
    </xf>
    <xf numFmtId="0" fontId="11" fillId="0" borderId="58" xfId="29" applyFont="1" applyFill="1" applyBorder="1" applyAlignment="1">
      <alignment horizontal="left" vertical="center" shrinkToFit="1"/>
    </xf>
    <xf numFmtId="0" fontId="11" fillId="0" borderId="59" xfId="33" applyFont="1" applyFill="1" applyBorder="1" applyAlignment="1">
      <alignment vertical="center"/>
    </xf>
    <xf numFmtId="0" fontId="11" fillId="4" borderId="46" xfId="29" applyFont="1" applyFill="1" applyBorder="1" applyAlignment="1">
      <alignment horizontal="left" vertical="center" wrapText="1"/>
    </xf>
    <xf numFmtId="0" fontId="11" fillId="4" borderId="29" xfId="29" applyFont="1" applyFill="1" applyBorder="1" applyAlignment="1">
      <alignment horizontal="left" vertical="center" wrapText="1"/>
    </xf>
    <xf numFmtId="0" fontId="11" fillId="0" borderId="61" xfId="29" applyFont="1" applyFill="1" applyBorder="1" applyAlignment="1">
      <alignment horizontal="left" vertical="center" wrapText="1"/>
    </xf>
    <xf numFmtId="0" fontId="11" fillId="0" borderId="61" xfId="29" applyFont="1" applyFill="1" applyBorder="1" applyAlignment="1">
      <alignment horizontal="left" vertical="center"/>
    </xf>
    <xf numFmtId="0" fontId="18" fillId="0" borderId="37" xfId="0" applyFont="1" applyFill="1" applyBorder="1" applyAlignment="1">
      <alignment horizontal="center" vertical="center"/>
    </xf>
    <xf numFmtId="0" fontId="18" fillId="4" borderId="59" xfId="0" applyFont="1" applyFill="1" applyBorder="1" applyAlignment="1">
      <alignment horizontal="center" vertical="center"/>
    </xf>
    <xf numFmtId="0" fontId="18" fillId="0" borderId="59" xfId="0" applyFont="1" applyFill="1" applyBorder="1" applyAlignment="1">
      <alignment horizontal="center" vertical="center"/>
    </xf>
    <xf numFmtId="0" fontId="11" fillId="0" borderId="62" xfId="29" applyFont="1" applyFill="1" applyBorder="1" applyAlignment="1">
      <alignment horizontal="center" vertical="center"/>
    </xf>
    <xf numFmtId="0" fontId="11" fillId="0" borderId="59" xfId="29" applyFont="1" applyFill="1" applyBorder="1" applyAlignment="1">
      <alignment horizontal="center" vertical="center" wrapText="1"/>
    </xf>
    <xf numFmtId="0" fontId="11" fillId="0" borderId="62" xfId="29" applyFont="1" applyFill="1" applyBorder="1" applyAlignment="1">
      <alignment horizontal="center" vertical="center" wrapText="1"/>
    </xf>
    <xf numFmtId="0" fontId="11" fillId="4" borderId="40" xfId="29" applyFont="1" applyFill="1" applyBorder="1" applyAlignment="1">
      <alignment horizontal="center" vertical="center"/>
    </xf>
    <xf numFmtId="0" fontId="11" fillId="4" borderId="0" xfId="29" applyFont="1" applyFill="1" applyBorder="1" applyAlignment="1">
      <alignment horizontal="center" vertical="center"/>
    </xf>
    <xf numFmtId="0" fontId="11" fillId="0" borderId="63" xfId="29" applyFont="1" applyFill="1" applyBorder="1" applyAlignment="1">
      <alignment horizontal="center" vertical="center"/>
    </xf>
    <xf numFmtId="0" fontId="18" fillId="0" borderId="62" xfId="0" applyFont="1" applyFill="1" applyBorder="1" applyAlignment="1">
      <alignment horizontal="center" vertical="center"/>
    </xf>
    <xf numFmtId="0" fontId="11" fillId="0" borderId="59" xfId="29" applyFont="1" applyFill="1" applyBorder="1" applyAlignment="1">
      <alignment horizontal="center" vertical="center"/>
    </xf>
    <xf numFmtId="0" fontId="11" fillId="4" borderId="5" xfId="29" applyFont="1" applyFill="1" applyBorder="1" applyAlignment="1">
      <alignment horizontal="center" vertical="center"/>
    </xf>
    <xf numFmtId="0" fontId="4" fillId="0" borderId="0" xfId="29" applyBorder="1" applyAlignment="1">
      <alignment horizontal="center" vertical="center"/>
    </xf>
    <xf numFmtId="0" fontId="11" fillId="0" borderId="38" xfId="29" applyFont="1" applyFill="1" applyBorder="1" applyAlignment="1">
      <alignment horizontal="center" vertical="center"/>
    </xf>
    <xf numFmtId="0" fontId="11" fillId="0" borderId="37" xfId="33" applyFont="1" applyFill="1" applyBorder="1" applyAlignment="1">
      <alignment horizontal="center" vertical="center"/>
    </xf>
    <xf numFmtId="0" fontId="18" fillId="0" borderId="43" xfId="0" applyFont="1" applyFill="1" applyBorder="1" applyAlignment="1">
      <alignment vertical="center"/>
    </xf>
    <xf numFmtId="0" fontId="18" fillId="4" borderId="62" xfId="0" applyFont="1" applyFill="1" applyBorder="1" applyAlignment="1">
      <alignment vertical="center"/>
    </xf>
    <xf numFmtId="0" fontId="18" fillId="0" borderId="62" xfId="0" applyFont="1" applyFill="1" applyBorder="1" applyAlignment="1">
      <alignment horizontal="left" vertical="center"/>
    </xf>
    <xf numFmtId="0" fontId="11" fillId="0" borderId="62" xfId="29" applyFont="1" applyFill="1" applyBorder="1" applyAlignment="1">
      <alignment vertical="center"/>
    </xf>
    <xf numFmtId="0" fontId="11" fillId="0" borderId="62" xfId="29" applyFont="1" applyFill="1" applyBorder="1" applyAlignment="1">
      <alignment horizontal="left" vertical="center"/>
    </xf>
    <xf numFmtId="0" fontId="18" fillId="0" borderId="62" xfId="0" applyFont="1" applyFill="1" applyBorder="1" applyAlignment="1">
      <alignment vertical="center"/>
    </xf>
    <xf numFmtId="0" fontId="13" fillId="4" borderId="46" xfId="29" applyFont="1" applyFill="1" applyBorder="1" applyAlignment="1">
      <alignment vertical="center"/>
    </xf>
    <xf numFmtId="0" fontId="13" fillId="4" borderId="0" xfId="29" applyFont="1" applyFill="1" applyBorder="1" applyAlignment="1">
      <alignment vertical="center"/>
    </xf>
    <xf numFmtId="0" fontId="11" fillId="0" borderId="63" xfId="33" applyFont="1" applyFill="1" applyBorder="1" applyAlignment="1">
      <alignment vertical="center"/>
    </xf>
    <xf numFmtId="0" fontId="13" fillId="4" borderId="29" xfId="29" applyFont="1" applyFill="1" applyBorder="1" applyAlignment="1">
      <alignment vertical="center"/>
    </xf>
    <xf numFmtId="0" fontId="11" fillId="0" borderId="44" xfId="29" applyFont="1" applyFill="1" applyBorder="1" applyAlignment="1">
      <alignment vertical="center"/>
    </xf>
    <xf numFmtId="0" fontId="11" fillId="0" borderId="43" xfId="29" applyFont="1" applyFill="1" applyBorder="1" applyAlignment="1">
      <alignment vertical="center"/>
    </xf>
    <xf numFmtId="0" fontId="11" fillId="4" borderId="46" xfId="29" applyFont="1" applyFill="1" applyBorder="1" applyAlignment="1">
      <alignment vertical="center"/>
    </xf>
    <xf numFmtId="0" fontId="11" fillId="4" borderId="0" xfId="29" applyFont="1" applyFill="1" applyBorder="1" applyAlignment="1">
      <alignment vertical="center"/>
    </xf>
    <xf numFmtId="0" fontId="11" fillId="4" borderId="29" xfId="29" applyFont="1" applyFill="1" applyBorder="1" applyAlignment="1">
      <alignment vertical="center"/>
    </xf>
    <xf numFmtId="0" fontId="11" fillId="4" borderId="46" xfId="29" applyFont="1" applyFill="1" applyBorder="1" applyAlignment="1">
      <alignment horizontal="center" vertical="center"/>
    </xf>
    <xf numFmtId="0" fontId="11" fillId="0" borderId="63" xfId="33" applyFont="1" applyFill="1" applyBorder="1" applyAlignment="1">
      <alignment horizontal="left" vertical="center" wrapText="1"/>
    </xf>
    <xf numFmtId="0" fontId="18" fillId="0" borderId="62" xfId="0" applyFont="1" applyFill="1" applyBorder="1" applyAlignment="1">
      <alignment horizontal="left" vertical="center" wrapText="1"/>
    </xf>
    <xf numFmtId="0" fontId="11" fillId="4" borderId="29" xfId="29" applyFont="1" applyFill="1" applyBorder="1" applyAlignment="1">
      <alignment horizontal="center" vertical="center"/>
    </xf>
    <xf numFmtId="0" fontId="11" fillId="0" borderId="44" xfId="29" applyFont="1" applyFill="1" applyBorder="1" applyAlignment="1">
      <alignment horizontal="center" vertical="center"/>
    </xf>
    <xf numFmtId="0" fontId="11" fillId="0" borderId="43" xfId="29" applyFont="1" applyFill="1" applyBorder="1" applyAlignment="1">
      <alignment horizontal="left" vertical="center" wrapText="1"/>
    </xf>
    <xf numFmtId="0" fontId="18" fillId="0" borderId="43" xfId="0" applyFont="1" applyFill="1" applyBorder="1" applyAlignment="1">
      <alignment horizontal="center" vertical="center"/>
    </xf>
    <xf numFmtId="0" fontId="18" fillId="4" borderId="62" xfId="0" applyFont="1" applyFill="1" applyBorder="1" applyAlignment="1">
      <alignment horizontal="center" vertical="center"/>
    </xf>
    <xf numFmtId="0" fontId="18" fillId="0" borderId="62" xfId="0" applyFont="1" applyFill="1" applyBorder="1" applyAlignment="1">
      <alignment horizontal="center" vertical="center" wrapText="1"/>
    </xf>
    <xf numFmtId="0" fontId="11" fillId="0" borderId="43" xfId="33" applyFont="1" applyFill="1" applyBorder="1" applyAlignment="1">
      <alignment horizontal="center" vertical="center"/>
    </xf>
    <xf numFmtId="0" fontId="13" fillId="0" borderId="62" xfId="29" applyFont="1" applyFill="1" applyBorder="1" applyAlignment="1">
      <alignment horizontal="left" vertical="center"/>
    </xf>
    <xf numFmtId="0" fontId="11" fillId="0" borderId="62" xfId="29" applyFont="1" applyFill="1" applyBorder="1" applyAlignment="1">
      <alignment horizontal="left" vertical="center" wrapText="1"/>
    </xf>
    <xf numFmtId="0" fontId="11" fillId="4" borderId="62" xfId="33" applyFont="1" applyFill="1" applyBorder="1" applyAlignment="1">
      <alignment vertical="center"/>
    </xf>
    <xf numFmtId="0" fontId="11" fillId="0" borderId="46" xfId="33" applyFont="1" applyFill="1" applyBorder="1" applyAlignment="1">
      <alignment vertical="center"/>
    </xf>
    <xf numFmtId="0" fontId="11" fillId="0" borderId="45" xfId="33" applyFont="1" applyFill="1" applyBorder="1" applyAlignment="1">
      <alignment vertical="center"/>
    </xf>
    <xf numFmtId="0" fontId="11" fillId="0" borderId="45" xfId="29" applyFont="1" applyFill="1" applyBorder="1" applyAlignment="1">
      <alignment horizontal="left" vertical="center"/>
    </xf>
    <xf numFmtId="0" fontId="11" fillId="4" borderId="46" xfId="29" applyFont="1" applyFill="1" applyBorder="1" applyAlignment="1">
      <alignment horizontal="left" vertical="center"/>
    </xf>
    <xf numFmtId="0" fontId="11" fillId="4" borderId="0" xfId="29" applyFont="1" applyFill="1" applyBorder="1" applyAlignment="1">
      <alignment horizontal="left" vertical="center"/>
    </xf>
    <xf numFmtId="0" fontId="11" fillId="4" borderId="62" xfId="33" applyFont="1" applyFill="1" applyBorder="1" applyAlignment="1">
      <alignment horizontal="center" vertical="center"/>
    </xf>
    <xf numFmtId="0" fontId="11" fillId="0" borderId="46" xfId="33" applyFont="1" applyFill="1" applyBorder="1" applyAlignment="1">
      <alignment horizontal="center" vertical="center"/>
    </xf>
    <xf numFmtId="0" fontId="11" fillId="0" borderId="45" xfId="29" applyFont="1" applyBorder="1" applyAlignment="1">
      <alignment horizontal="center" vertical="center"/>
    </xf>
    <xf numFmtId="0" fontId="11" fillId="0" borderId="46" xfId="29" applyFont="1" applyFill="1" applyBorder="1" applyAlignment="1">
      <alignment horizontal="left" vertical="center"/>
    </xf>
    <xf numFmtId="0" fontId="13" fillId="4" borderId="46" xfId="29" applyFont="1" applyFill="1" applyBorder="1" applyAlignment="1">
      <alignment horizontal="center" vertical="center"/>
    </xf>
    <xf numFmtId="0" fontId="13" fillId="4" borderId="0" xfId="29" applyFont="1" applyFill="1" applyBorder="1" applyAlignment="1">
      <alignment horizontal="center" vertical="center"/>
    </xf>
    <xf numFmtId="0" fontId="11" fillId="0" borderId="63" xfId="29" applyFont="1" applyFill="1" applyBorder="1" applyAlignment="1">
      <alignment horizontal="left" vertical="center"/>
    </xf>
    <xf numFmtId="0" fontId="13" fillId="4" borderId="46" xfId="29" applyFont="1" applyFill="1" applyBorder="1" applyAlignment="1">
      <alignment horizontal="left" vertical="center"/>
    </xf>
    <xf numFmtId="0" fontId="13" fillId="4" borderId="29" xfId="29" applyFont="1" applyFill="1" applyBorder="1" applyAlignment="1">
      <alignment horizontal="left" vertical="center"/>
    </xf>
    <xf numFmtId="0" fontId="11" fillId="4" borderId="29" xfId="29" applyFont="1" applyFill="1" applyBorder="1" applyAlignment="1">
      <alignment horizontal="left" vertical="center"/>
    </xf>
    <xf numFmtId="0" fontId="13" fillId="4" borderId="0" xfId="29" applyFont="1" applyFill="1" applyBorder="1" applyAlignment="1">
      <alignment horizontal="left" vertical="center"/>
    </xf>
    <xf numFmtId="0" fontId="11" fillId="0" borderId="48" xfId="29" applyFont="1" applyFill="1" applyBorder="1" applyAlignment="1">
      <alignment horizontal="center" vertical="center"/>
    </xf>
    <xf numFmtId="0" fontId="11" fillId="0" borderId="49" xfId="29" applyFont="1" applyFill="1" applyBorder="1" applyAlignment="1">
      <alignment horizontal="center" vertical="center"/>
    </xf>
    <xf numFmtId="0" fontId="4" fillId="0" borderId="62" xfId="29" applyFont="1" applyFill="1" applyBorder="1" applyAlignment="1">
      <alignment horizontal="left" vertical="center"/>
    </xf>
    <xf numFmtId="0" fontId="4" fillId="0" borderId="46" xfId="29" applyFont="1" applyFill="1" applyBorder="1" applyAlignment="1">
      <alignment horizontal="left" vertical="center"/>
    </xf>
    <xf numFmtId="0" fontId="4" fillId="0" borderId="45" xfId="29" applyFont="1" applyFill="1" applyBorder="1" applyAlignment="1">
      <alignment horizontal="left" vertical="center"/>
    </xf>
    <xf numFmtId="0" fontId="4" fillId="0" borderId="44" xfId="29" applyFont="1" applyFill="1" applyBorder="1" applyAlignment="1">
      <alignment horizontal="left" vertical="center"/>
    </xf>
    <xf numFmtId="0" fontId="11" fillId="0" borderId="52" xfId="33" applyFont="1" applyFill="1" applyBorder="1" applyAlignment="1">
      <alignment vertical="center"/>
    </xf>
    <xf numFmtId="0" fontId="11" fillId="4" borderId="64" xfId="33" applyFont="1" applyFill="1" applyBorder="1" applyAlignment="1">
      <alignment vertical="center"/>
    </xf>
    <xf numFmtId="0" fontId="11" fillId="0" borderId="55" xfId="33" applyFont="1" applyFill="1" applyBorder="1" applyAlignment="1">
      <alignment vertical="center"/>
    </xf>
    <xf numFmtId="0" fontId="11" fillId="0" borderId="54" xfId="33" applyFont="1" applyFill="1" applyBorder="1" applyAlignment="1">
      <alignment vertical="center"/>
    </xf>
    <xf numFmtId="0" fontId="11" fillId="0" borderId="54" xfId="29" applyFont="1" applyFill="1" applyBorder="1" applyAlignment="1">
      <alignment horizontal="left" vertical="center"/>
    </xf>
    <xf numFmtId="0" fontId="11" fillId="0" borderId="64" xfId="29" applyFont="1" applyFill="1" applyBorder="1" applyAlignment="1">
      <alignment horizontal="left" vertical="center"/>
    </xf>
    <xf numFmtId="0" fontId="11" fillId="4" borderId="55" xfId="29" applyFont="1" applyFill="1" applyBorder="1" applyAlignment="1">
      <alignment horizontal="left" vertical="center"/>
    </xf>
    <xf numFmtId="0" fontId="11" fillId="4" borderId="8" xfId="29" applyFont="1" applyFill="1" applyBorder="1" applyAlignment="1">
      <alignment horizontal="left" vertical="center"/>
    </xf>
    <xf numFmtId="0" fontId="11" fillId="0" borderId="65" xfId="29" applyFont="1" applyFill="1" applyBorder="1" applyAlignment="1">
      <alignment horizontal="left" vertical="center"/>
    </xf>
    <xf numFmtId="0" fontId="11" fillId="0" borderId="64" xfId="29" applyFont="1" applyFill="1" applyBorder="1" applyAlignment="1">
      <alignment vertical="center"/>
    </xf>
    <xf numFmtId="0" fontId="4" fillId="0" borderId="3" xfId="29" applyFont="1" applyFill="1" applyBorder="1" applyAlignment="1">
      <alignment vertical="top"/>
    </xf>
    <xf numFmtId="0" fontId="4" fillId="0" borderId="2" xfId="29" applyFont="1" applyBorder="1" applyAlignment="1">
      <alignment horizontal="center" vertical="center"/>
    </xf>
    <xf numFmtId="0" fontId="11" fillId="0" borderId="3" xfId="29" applyFont="1" applyFill="1" applyBorder="1" applyAlignment="1">
      <alignment vertical="top"/>
    </xf>
    <xf numFmtId="0" fontId="11" fillId="0" borderId="5" xfId="29" applyFont="1" applyFill="1" applyBorder="1" applyAlignment="1">
      <alignment vertical="top"/>
    </xf>
    <xf numFmtId="0" fontId="4" fillId="0" borderId="0" xfId="29" applyFont="1" applyFill="1" applyBorder="1" applyAlignment="1">
      <alignment vertical="top"/>
    </xf>
    <xf numFmtId="0" fontId="11" fillId="0" borderId="36" xfId="33" applyFont="1" applyFill="1" applyBorder="1" applyAlignment="1">
      <alignment vertical="center"/>
    </xf>
    <xf numFmtId="0" fontId="11" fillId="0" borderId="29" xfId="29" applyFont="1" applyFill="1" applyBorder="1" applyAlignment="1">
      <alignment vertical="top"/>
    </xf>
    <xf numFmtId="0" fontId="11" fillId="0" borderId="66" xfId="33" applyFont="1" applyFill="1" applyBorder="1" applyAlignment="1">
      <alignment vertical="center"/>
    </xf>
    <xf numFmtId="0" fontId="4" fillId="0" borderId="8" xfId="29" applyFont="1" applyFill="1" applyBorder="1" applyAlignment="1">
      <alignment vertical="top"/>
    </xf>
    <xf numFmtId="0" fontId="11" fillId="0" borderId="67" xfId="29" applyFont="1" applyFill="1" applyBorder="1" applyAlignment="1">
      <alignment vertical="top"/>
    </xf>
    <xf numFmtId="0" fontId="4" fillId="0" borderId="68" xfId="29" applyFont="1" applyBorder="1" applyAlignment="1">
      <alignment horizontal="center" vertical="center"/>
    </xf>
    <xf numFmtId="0" fontId="11" fillId="0" borderId="52" xfId="29" applyFont="1" applyFill="1" applyBorder="1" applyAlignment="1">
      <alignment horizontal="center" vertical="center"/>
    </xf>
    <xf numFmtId="0" fontId="11" fillId="4" borderId="64" xfId="29" applyFont="1" applyFill="1" applyBorder="1" applyAlignment="1">
      <alignment horizontal="center" vertical="center"/>
    </xf>
    <xf numFmtId="0" fontId="11" fillId="0" borderId="55" xfId="29" applyFont="1" applyFill="1" applyBorder="1" applyAlignment="1">
      <alignment horizontal="center" vertical="center"/>
    </xf>
    <xf numFmtId="0" fontId="11" fillId="0" borderId="54" xfId="29" applyFont="1" applyFill="1" applyBorder="1" applyAlignment="1">
      <alignment horizontal="center" vertical="center"/>
    </xf>
    <xf numFmtId="0" fontId="4" fillId="0" borderId="64" xfId="29" applyFont="1" applyFill="1" applyBorder="1" applyAlignment="1">
      <alignment horizontal="left" vertical="center"/>
    </xf>
    <xf numFmtId="0" fontId="4" fillId="0" borderId="55" xfId="29" applyFont="1" applyFill="1" applyBorder="1" applyAlignment="1">
      <alignment horizontal="left" vertical="center"/>
    </xf>
    <xf numFmtId="0" fontId="4" fillId="0" borderId="54" xfId="29" applyFont="1" applyFill="1" applyBorder="1" applyAlignment="1">
      <alignment horizontal="left" vertical="center"/>
    </xf>
    <xf numFmtId="0" fontId="4" fillId="0" borderId="53" xfId="29" applyFont="1" applyFill="1" applyBorder="1" applyAlignment="1">
      <alignment horizontal="left" vertical="center"/>
    </xf>
    <xf numFmtId="0" fontId="11" fillId="0" borderId="53" xfId="29" applyFont="1" applyFill="1" applyBorder="1" applyAlignment="1">
      <alignment vertical="center"/>
    </xf>
    <xf numFmtId="0" fontId="16" fillId="0" borderId="0" xfId="0" applyFont="1">
      <alignment vertical="center"/>
    </xf>
    <xf numFmtId="0" fontId="11" fillId="0" borderId="69" xfId="49" applyFont="1" applyBorder="1" applyAlignment="1">
      <alignment horizontal="center" vertical="center"/>
    </xf>
    <xf numFmtId="0" fontId="11" fillId="0" borderId="70" xfId="49" applyFont="1" applyBorder="1" applyAlignment="1">
      <alignment horizontal="left" vertical="center" shrinkToFit="1"/>
    </xf>
    <xf numFmtId="0" fontId="11" fillId="0" borderId="19" xfId="29" applyFont="1" applyFill="1" applyBorder="1" applyAlignment="1">
      <alignment horizontal="left" vertical="center"/>
    </xf>
    <xf numFmtId="0" fontId="11" fillId="0" borderId="71" xfId="29" applyFont="1" applyBorder="1" applyAlignment="1">
      <alignment horizontal="left" vertical="center"/>
    </xf>
    <xf numFmtId="0" fontId="11" fillId="0" borderId="19" xfId="29" applyFont="1" applyFill="1" applyBorder="1" applyAlignment="1">
      <alignment horizontal="left" vertical="center" shrinkToFit="1"/>
    </xf>
    <xf numFmtId="0" fontId="11" fillId="0" borderId="35" xfId="49" applyFont="1" applyBorder="1" applyAlignment="1">
      <alignment horizontal="left" vertical="center"/>
    </xf>
    <xf numFmtId="0" fontId="13" fillId="0" borderId="0" xfId="29" applyFont="1" applyFill="1" applyBorder="1" applyAlignment="1">
      <alignment horizontal="left" vertical="center"/>
    </xf>
    <xf numFmtId="0" fontId="11" fillId="0" borderId="72" xfId="49" applyFont="1" applyBorder="1" applyAlignment="1">
      <alignment horizontal="center" vertical="center"/>
    </xf>
    <xf numFmtId="0" fontId="11" fillId="0" borderId="72" xfId="49" applyFont="1" applyBorder="1" applyAlignment="1">
      <alignment horizontal="right" vertical="center"/>
    </xf>
    <xf numFmtId="0" fontId="11" fillId="0" borderId="73" xfId="49" applyFont="1" applyBorder="1" applyAlignment="1">
      <alignment horizontal="right" vertical="center"/>
    </xf>
    <xf numFmtId="0" fontId="11" fillId="0" borderId="73" xfId="49" applyFont="1" applyBorder="1" applyAlignment="1">
      <alignment horizontal="center" vertical="center"/>
    </xf>
    <xf numFmtId="0" fontId="11" fillId="0" borderId="74" xfId="49" applyFont="1" applyBorder="1" applyAlignment="1">
      <alignment horizontal="center" vertical="center"/>
    </xf>
    <xf numFmtId="0" fontId="11" fillId="0" borderId="75" xfId="49" applyFont="1" applyBorder="1" applyAlignment="1">
      <alignment horizontal="center" vertical="center"/>
    </xf>
    <xf numFmtId="0" fontId="11" fillId="0" borderId="0" xfId="29" applyFont="1" applyFill="1" applyBorder="1" applyAlignment="1">
      <alignment horizontal="center" vertical="center" shrinkToFit="1"/>
    </xf>
    <xf numFmtId="0" fontId="11" fillId="0" borderId="76" xfId="49" applyFont="1" applyBorder="1" applyAlignment="1">
      <alignment horizontal="center" vertical="center"/>
    </xf>
    <xf numFmtId="0" fontId="11" fillId="0" borderId="77" xfId="49" applyFont="1" applyBorder="1" applyAlignment="1">
      <alignment horizontal="center" vertical="center"/>
    </xf>
    <xf numFmtId="0" fontId="19" fillId="0" borderId="0" xfId="39" applyFont="1">
      <alignment vertical="center"/>
    </xf>
    <xf numFmtId="0" fontId="19" fillId="0" borderId="0" xfId="55" applyFont="1"/>
    <xf numFmtId="0" fontId="19" fillId="0" borderId="0" xfId="38" applyFont="1" applyAlignment="1">
      <alignment horizontal="left" vertical="center"/>
    </xf>
    <xf numFmtId="0" fontId="19" fillId="0" borderId="0" xfId="39" applyFont="1" applyBorder="1">
      <alignment vertical="center"/>
    </xf>
    <xf numFmtId="0" fontId="19" fillId="0" borderId="0" xfId="38" applyFont="1" applyBorder="1" applyAlignment="1">
      <alignment horizontal="center" vertical="center"/>
    </xf>
    <xf numFmtId="0" fontId="20" fillId="0" borderId="78" xfId="39" applyFont="1" applyBorder="1" applyAlignment="1">
      <alignment horizontal="center" vertical="center"/>
    </xf>
    <xf numFmtId="0" fontId="19" fillId="0" borderId="0" xfId="39" applyFont="1" applyBorder="1" applyAlignment="1">
      <alignment vertical="center"/>
    </xf>
    <xf numFmtId="0" fontId="19" fillId="0" borderId="79" xfId="39" applyFont="1" applyBorder="1" applyAlignment="1">
      <alignment horizontal="center" vertical="center" wrapText="1"/>
    </xf>
    <xf numFmtId="0" fontId="19" fillId="0" borderId="80" xfId="39" applyFont="1" applyBorder="1" applyAlignment="1">
      <alignment horizontal="center" vertical="center"/>
    </xf>
    <xf numFmtId="0" fontId="19" fillId="0" borderId="81" xfId="38" applyFont="1" applyBorder="1" applyAlignment="1">
      <alignment horizontal="center" vertical="center"/>
    </xf>
    <xf numFmtId="0" fontId="21" fillId="0" borderId="78" xfId="39" applyFont="1" applyBorder="1" applyAlignment="1">
      <alignment horizontal="center" vertical="center"/>
    </xf>
    <xf numFmtId="0" fontId="19" fillId="0" borderId="82" xfId="39" applyFont="1" applyBorder="1" applyAlignment="1">
      <alignment vertical="center"/>
    </xf>
    <xf numFmtId="0" fontId="19" fillId="0" borderId="83" xfId="39" applyFont="1" applyBorder="1" applyAlignment="1">
      <alignment vertical="center"/>
    </xf>
    <xf numFmtId="0" fontId="19" fillId="0" borderId="80" xfId="39" applyFont="1" applyBorder="1" applyAlignment="1">
      <alignment horizontal="center" vertical="center" wrapText="1"/>
    </xf>
    <xf numFmtId="0" fontId="19" fillId="0" borderId="81" xfId="39" applyFont="1" applyBorder="1" applyAlignment="1">
      <alignment horizontal="center" vertical="center" wrapText="1"/>
    </xf>
    <xf numFmtId="0" fontId="19" fillId="0" borderId="82" xfId="39" applyFont="1" applyBorder="1" applyAlignment="1">
      <alignment vertical="center" wrapText="1"/>
    </xf>
    <xf numFmtId="0" fontId="19" fillId="0" borderId="83" xfId="39" applyFont="1" applyBorder="1" applyAlignment="1">
      <alignment vertical="center" wrapText="1"/>
    </xf>
    <xf numFmtId="0" fontId="21" fillId="0" borderId="0" xfId="37" applyFont="1">
      <alignment vertical="center"/>
    </xf>
    <xf numFmtId="0" fontId="19" fillId="0" borderId="0" xfId="39" applyFont="1" applyBorder="1" applyAlignment="1">
      <alignment vertical="center" wrapText="1"/>
    </xf>
    <xf numFmtId="0" fontId="22" fillId="0" borderId="84" xfId="39" applyFont="1" applyBorder="1" applyAlignment="1">
      <alignment horizontal="center" vertical="center" wrapText="1"/>
    </xf>
    <xf numFmtId="0" fontId="19" fillId="0" borderId="85" xfId="39" applyFont="1" applyBorder="1" applyAlignment="1">
      <alignment horizontal="center" vertical="center" wrapText="1"/>
    </xf>
    <xf numFmtId="0" fontId="19" fillId="0" borderId="86" xfId="39" applyFont="1" applyBorder="1" applyAlignment="1">
      <alignment vertical="center" wrapText="1"/>
    </xf>
    <xf numFmtId="0" fontId="19" fillId="0" borderId="0" xfId="38" applyFont="1" applyAlignment="1">
      <alignment horizontal="center" vertical="center"/>
    </xf>
    <xf numFmtId="0" fontId="20" fillId="0" borderId="0" xfId="39" applyFont="1" applyBorder="1" applyAlignment="1">
      <alignment horizontal="right" vertical="center"/>
    </xf>
    <xf numFmtId="0" fontId="19" fillId="0" borderId="0" xfId="39" applyFont="1" applyBorder="1" applyAlignment="1">
      <alignment horizontal="right" vertical="center"/>
    </xf>
    <xf numFmtId="0" fontId="11" fillId="0" borderId="0" xfId="25" applyFont="1">
      <alignment vertical="center"/>
    </xf>
    <xf numFmtId="0" fontId="11" fillId="0" borderId="29" xfId="25" applyFont="1" applyBorder="1">
      <alignment vertical="center"/>
    </xf>
    <xf numFmtId="0" fontId="23" fillId="0" borderId="0" xfId="25" applyFont="1" applyAlignment="1">
      <alignment horizontal="center" vertical="center"/>
    </xf>
    <xf numFmtId="0" fontId="12" fillId="0" borderId="0" xfId="25" applyFont="1" applyBorder="1" applyAlignment="1">
      <alignment horizontal="left" vertical="top" wrapText="1"/>
    </xf>
    <xf numFmtId="0" fontId="12" fillId="0" borderId="0" xfId="25" applyFont="1" applyAlignment="1">
      <alignment horizontal="left" vertical="top" wrapText="1"/>
    </xf>
    <xf numFmtId="0" fontId="11" fillId="0" borderId="15" xfId="25" applyFont="1" applyBorder="1" applyAlignment="1">
      <alignment horizontal="center" vertical="center"/>
    </xf>
    <xf numFmtId="0" fontId="11" fillId="0" borderId="5" xfId="25" applyFont="1" applyBorder="1" applyAlignment="1">
      <alignment horizontal="center" vertical="center" wrapText="1"/>
    </xf>
    <xf numFmtId="0" fontId="11" fillId="0" borderId="0" xfId="25" applyFont="1" applyAlignment="1">
      <alignment horizontal="center" vertical="center" wrapText="1"/>
    </xf>
    <xf numFmtId="0" fontId="13" fillId="0" borderId="1" xfId="55" applyFont="1" applyBorder="1" applyAlignment="1">
      <alignment horizontal="left" vertical="center" shrinkToFit="1"/>
    </xf>
    <xf numFmtId="0" fontId="13" fillId="0" borderId="1" xfId="55" applyFont="1" applyBorder="1" applyAlignment="1">
      <alignment horizontal="left" vertical="center" wrapText="1"/>
    </xf>
    <xf numFmtId="0" fontId="11" fillId="5" borderId="0" xfId="25" applyFont="1" applyFill="1" applyAlignment="1">
      <alignment horizontal="center" vertical="center"/>
    </xf>
    <xf numFmtId="0" fontId="11" fillId="0" borderId="29" xfId="25" applyFont="1" applyBorder="1" applyAlignment="1">
      <alignment horizontal="center" vertical="center" wrapText="1"/>
    </xf>
    <xf numFmtId="0" fontId="13" fillId="0" borderId="24" xfId="55" applyFont="1" applyBorder="1" applyAlignment="1">
      <alignment horizontal="left" vertical="center" shrinkToFit="1"/>
    </xf>
    <xf numFmtId="0" fontId="13" fillId="0" borderId="24" xfId="55" applyFont="1" applyBorder="1" applyAlignment="1">
      <alignment horizontal="left" vertical="center" wrapText="1"/>
    </xf>
    <xf numFmtId="0" fontId="11" fillId="0" borderId="36" xfId="25" applyFont="1" applyBorder="1">
      <alignment vertical="center"/>
    </xf>
    <xf numFmtId="0" fontId="13" fillId="0" borderId="0" xfId="25" applyFont="1">
      <alignment vertical="center"/>
    </xf>
    <xf numFmtId="0" fontId="11" fillId="0" borderId="33" xfId="25" applyFont="1" applyBorder="1" applyAlignment="1">
      <alignment horizontal="center" vertical="center" wrapText="1"/>
    </xf>
    <xf numFmtId="0" fontId="11" fillId="5" borderId="1" xfId="25" applyFont="1" applyFill="1" applyBorder="1" applyAlignment="1">
      <alignment horizontal="center" vertical="center"/>
    </xf>
    <xf numFmtId="177" fontId="23" fillId="6" borderId="2" xfId="3" applyNumberFormat="1" applyFont="1" applyFill="1" applyBorder="1" applyAlignment="1">
      <alignment horizontal="center" vertical="center"/>
    </xf>
    <xf numFmtId="177" fontId="23" fillId="6" borderId="5" xfId="3" applyNumberFormat="1" applyFont="1" applyFill="1" applyBorder="1" applyAlignment="1">
      <alignment horizontal="center" vertical="center"/>
    </xf>
    <xf numFmtId="177" fontId="23" fillId="7" borderId="0" xfId="3" applyNumberFormat="1" applyFont="1" applyFill="1" applyBorder="1" applyAlignment="1">
      <alignment horizontal="center" vertical="center"/>
    </xf>
    <xf numFmtId="0" fontId="11" fillId="5" borderId="24" xfId="25" applyFont="1" applyFill="1" applyBorder="1" applyAlignment="1">
      <alignment horizontal="center" vertical="center"/>
    </xf>
    <xf numFmtId="177" fontId="23" fillId="6" borderId="36" xfId="3" applyNumberFormat="1" applyFont="1" applyFill="1" applyBorder="1" applyAlignment="1">
      <alignment horizontal="center" vertical="center"/>
    </xf>
    <xf numFmtId="177" fontId="23" fillId="6" borderId="29" xfId="3" applyNumberFormat="1" applyFont="1" applyFill="1" applyBorder="1" applyAlignment="1">
      <alignment horizontal="center" vertical="center"/>
    </xf>
    <xf numFmtId="177" fontId="23" fillId="6" borderId="7" xfId="3" applyNumberFormat="1" applyFont="1" applyFill="1" applyBorder="1" applyAlignment="1">
      <alignment horizontal="center" vertical="center"/>
    </xf>
    <xf numFmtId="177" fontId="23" fillId="6" borderId="33" xfId="3" applyNumberFormat="1" applyFont="1" applyFill="1" applyBorder="1" applyAlignment="1">
      <alignment horizontal="center" vertical="center"/>
    </xf>
    <xf numFmtId="0" fontId="13" fillId="0" borderId="6" xfId="55" applyFont="1" applyBorder="1" applyAlignment="1">
      <alignment horizontal="left" vertical="center" wrapText="1"/>
    </xf>
    <xf numFmtId="0" fontId="13" fillId="0" borderId="15" xfId="25" applyFont="1" applyBorder="1" applyAlignment="1">
      <alignment horizontal="left" vertical="center" wrapText="1"/>
    </xf>
    <xf numFmtId="0" fontId="13" fillId="0" borderId="6" xfId="55" applyFont="1" applyBorder="1" applyAlignment="1">
      <alignment horizontal="left" vertical="center" shrinkToFit="1"/>
    </xf>
    <xf numFmtId="0" fontId="11" fillId="5" borderId="28" xfId="25" applyFont="1" applyFill="1" applyBorder="1" applyAlignment="1">
      <alignment vertical="center" shrinkToFit="1"/>
    </xf>
    <xf numFmtId="0" fontId="11" fillId="5" borderId="26" xfId="25" applyFont="1" applyFill="1" applyBorder="1" applyAlignment="1">
      <alignment horizontal="center" vertical="center" shrinkToFit="1"/>
    </xf>
    <xf numFmtId="0" fontId="11" fillId="5" borderId="6" xfId="17" applyFont="1" applyFill="1" applyBorder="1" applyAlignment="1">
      <alignment horizontal="center" vertical="center"/>
    </xf>
    <xf numFmtId="0" fontId="11" fillId="0" borderId="3" xfId="25" applyFont="1" applyBorder="1">
      <alignment vertical="center"/>
    </xf>
    <xf numFmtId="0" fontId="11" fillId="0" borderId="0" xfId="55" applyFont="1"/>
    <xf numFmtId="0" fontId="16" fillId="0" borderId="0" xfId="0" applyNumberFormat="1" applyFont="1" applyAlignment="1">
      <alignment vertical="center"/>
    </xf>
    <xf numFmtId="0" fontId="11" fillId="0" borderId="2" xfId="55" applyFont="1" applyBorder="1" applyAlignment="1">
      <alignment horizontal="center"/>
    </xf>
    <xf numFmtId="0" fontId="11" fillId="0" borderId="3" xfId="55" applyFont="1" applyBorder="1" applyAlignment="1">
      <alignment horizontal="center" vertical="top"/>
    </xf>
    <xf numFmtId="0" fontId="11" fillId="0" borderId="3" xfId="55" applyFont="1" applyBorder="1" applyAlignment="1">
      <alignment horizontal="center"/>
    </xf>
    <xf numFmtId="0" fontId="11" fillId="0" borderId="5" xfId="55" applyFont="1" applyBorder="1" applyAlignment="1">
      <alignment horizontal="center"/>
    </xf>
    <xf numFmtId="0" fontId="12" fillId="0" borderId="0" xfId="55" applyFont="1" applyAlignment="1">
      <alignment horizontal="left" vertical="center" wrapText="1"/>
    </xf>
    <xf numFmtId="0" fontId="12" fillId="0" borderId="0" xfId="55" applyFont="1" applyAlignment="1">
      <alignment vertical="center"/>
    </xf>
    <xf numFmtId="0" fontId="12" fillId="0" borderId="0" xfId="55" applyFont="1"/>
    <xf numFmtId="0" fontId="11" fillId="0" borderId="36" xfId="55" applyFont="1" applyBorder="1"/>
    <xf numFmtId="0" fontId="11" fillId="0" borderId="0" xfId="55" applyFont="1" applyAlignment="1">
      <alignment horizontal="center" vertical="top" wrapText="1"/>
    </xf>
    <xf numFmtId="0" fontId="11" fillId="0" borderId="0" xfId="55" applyFont="1" applyAlignment="1">
      <alignment vertical="top" wrapText="1"/>
    </xf>
    <xf numFmtId="0" fontId="11" fillId="0" borderId="29" xfId="55" applyFont="1" applyBorder="1"/>
    <xf numFmtId="0" fontId="11" fillId="0" borderId="24" xfId="55" applyFont="1" applyBorder="1"/>
    <xf numFmtId="0" fontId="11" fillId="0" borderId="0" xfId="55" applyFont="1" applyAlignment="1">
      <alignment vertical="center" wrapText="1"/>
    </xf>
    <xf numFmtId="0" fontId="11" fillId="0" borderId="0" xfId="55" applyFont="1" applyAlignment="1">
      <alignment horizontal="left" vertical="top" wrapText="1"/>
    </xf>
    <xf numFmtId="0" fontId="11" fillId="0" borderId="6" xfId="55" applyFont="1" applyBorder="1"/>
    <xf numFmtId="0" fontId="11" fillId="0" borderId="7" xfId="55" applyFont="1" applyBorder="1"/>
    <xf numFmtId="0" fontId="11" fillId="0" borderId="8" xfId="55" applyFont="1" applyBorder="1" applyAlignment="1">
      <alignment horizontal="center" vertical="top" wrapText="1"/>
    </xf>
    <xf numFmtId="0" fontId="11" fillId="0" borderId="8" xfId="55" applyFont="1" applyBorder="1"/>
    <xf numFmtId="0" fontId="11" fillId="0" borderId="8" xfId="55" applyFont="1" applyBorder="1" applyAlignment="1">
      <alignment vertical="top" wrapText="1"/>
    </xf>
    <xf numFmtId="0" fontId="11" fillId="0" borderId="33" xfId="55" applyFont="1" applyBorder="1"/>
    <xf numFmtId="0" fontId="11" fillId="0" borderId="1" xfId="55" applyFont="1" applyBorder="1" applyAlignment="1">
      <alignment horizontal="left" vertical="center"/>
    </xf>
    <xf numFmtId="0" fontId="11" fillId="0" borderId="2" xfId="55" applyFont="1" applyBorder="1"/>
    <xf numFmtId="0" fontId="11" fillId="0" borderId="3" xfId="55" applyFont="1" applyBorder="1"/>
    <xf numFmtId="0" fontId="11" fillId="0" borderId="19" xfId="55" applyFont="1" applyBorder="1"/>
    <xf numFmtId="0" fontId="11" fillId="0" borderId="5" xfId="55" applyFont="1" applyBorder="1"/>
    <xf numFmtId="0" fontId="11" fillId="0" borderId="24" xfId="55" applyFont="1" applyBorder="1" applyAlignment="1">
      <alignment horizontal="left" vertical="center"/>
    </xf>
    <xf numFmtId="0" fontId="11" fillId="0" borderId="35" xfId="55" applyFont="1" applyBorder="1" applyAlignment="1">
      <alignment horizontal="center" vertical="center"/>
    </xf>
    <xf numFmtId="0" fontId="11" fillId="0" borderId="36" xfId="55" applyFont="1" applyBorder="1" applyAlignment="1">
      <alignment horizontal="left" vertical="center"/>
    </xf>
    <xf numFmtId="0" fontId="11" fillId="0" borderId="7" xfId="55" applyFont="1" applyBorder="1" applyAlignment="1">
      <alignment horizontal="left" vertical="center"/>
    </xf>
    <xf numFmtId="0" fontId="11" fillId="0" borderId="33" xfId="29" applyFont="1" applyBorder="1" applyAlignment="1">
      <alignment horizontal="left" vertical="center"/>
    </xf>
    <xf numFmtId="0" fontId="11" fillId="0" borderId="29" xfId="55" applyFont="1" applyBorder="1" applyAlignment="1">
      <alignment vertical="center" wrapText="1"/>
    </xf>
    <xf numFmtId="0" fontId="11" fillId="0" borderId="6" xfId="55" applyFont="1" applyBorder="1" applyAlignment="1">
      <alignment horizontal="left" vertical="center"/>
    </xf>
    <xf numFmtId="0" fontId="11" fillId="0" borderId="8" xfId="55" applyFont="1" applyBorder="1" applyAlignment="1">
      <alignment vertical="center" wrapText="1"/>
    </xf>
    <xf numFmtId="0" fontId="11" fillId="0" borderId="33" xfId="55" applyFont="1" applyBorder="1" applyAlignment="1">
      <alignment vertical="center" wrapText="1"/>
    </xf>
    <xf numFmtId="0" fontId="3" fillId="7" borderId="0" xfId="35" applyFill="1">
      <alignment vertical="center"/>
    </xf>
    <xf numFmtId="0" fontId="25" fillId="7" borderId="0" xfId="35" applyFont="1" applyFill="1" applyAlignment="1">
      <alignment vertical="center"/>
    </xf>
    <xf numFmtId="0" fontId="26" fillId="7" borderId="0" xfId="35" applyFont="1" applyFill="1" applyAlignment="1">
      <alignment horizontal="left" vertical="center"/>
    </xf>
    <xf numFmtId="0" fontId="25" fillId="7" borderId="0" xfId="35" applyFont="1" applyFill="1" applyAlignment="1">
      <alignment horizontal="left" vertical="center"/>
    </xf>
    <xf numFmtId="0" fontId="25" fillId="8" borderId="15" xfId="35" applyFont="1" applyFill="1" applyBorder="1" applyAlignment="1">
      <alignment horizontal="left" vertical="center"/>
    </xf>
    <xf numFmtId="0" fontId="25" fillId="9" borderId="15" xfId="35" applyFont="1" applyFill="1" applyBorder="1" applyAlignment="1">
      <alignment horizontal="left" vertical="center"/>
    </xf>
    <xf numFmtId="0" fontId="27" fillId="7" borderId="0" xfId="35" applyFont="1" applyFill="1" applyAlignment="1">
      <alignment horizontal="left" vertical="center"/>
    </xf>
    <xf numFmtId="0" fontId="28" fillId="7" borderId="0" xfId="35" applyFont="1" applyFill="1" applyAlignment="1">
      <alignment vertical="center"/>
    </xf>
    <xf numFmtId="0" fontId="25" fillId="7" borderId="0" xfId="35" applyFont="1" applyFill="1" applyAlignment="1">
      <alignment vertical="center" textRotation="90"/>
    </xf>
    <xf numFmtId="0" fontId="29" fillId="7" borderId="0" xfId="35" applyFont="1" applyFill="1" applyAlignment="1">
      <alignment horizontal="left" vertical="center"/>
    </xf>
    <xf numFmtId="0" fontId="29" fillId="0" borderId="0" xfId="35" applyFont="1" applyAlignment="1">
      <alignment horizontal="left" vertical="center"/>
    </xf>
    <xf numFmtId="0" fontId="25" fillId="7" borderId="15" xfId="35" applyFont="1" applyFill="1" applyBorder="1" applyAlignment="1">
      <alignment horizontal="center" vertical="center"/>
    </xf>
    <xf numFmtId="0" fontId="30" fillId="7" borderId="0" xfId="35" applyFont="1" applyFill="1" applyAlignment="1">
      <alignment horizontal="left" vertical="center"/>
    </xf>
    <xf numFmtId="0" fontId="25" fillId="7" borderId="15" xfId="35" applyFont="1" applyFill="1" applyBorder="1" applyAlignment="1">
      <alignment horizontal="left" vertical="center"/>
    </xf>
    <xf numFmtId="0" fontId="30" fillId="7" borderId="0" xfId="35" applyFont="1" applyFill="1" applyBorder="1" applyAlignment="1">
      <alignment horizontal="left" vertical="center"/>
    </xf>
    <xf numFmtId="0" fontId="30" fillId="7" borderId="0" xfId="35" applyFont="1" applyFill="1" applyBorder="1" applyAlignment="1">
      <alignment vertical="center" shrinkToFit="1"/>
    </xf>
    <xf numFmtId="0" fontId="25" fillId="7" borderId="0" xfId="35" applyFont="1" applyFill="1" applyAlignment="1">
      <alignment vertical="center" wrapText="1"/>
    </xf>
    <xf numFmtId="0" fontId="25" fillId="7" borderId="0" xfId="35" applyFont="1" applyFill="1" applyAlignment="1">
      <alignment horizontal="left" vertical="center" wrapText="1"/>
    </xf>
    <xf numFmtId="0" fontId="30" fillId="7" borderId="0" xfId="35" applyFont="1" applyFill="1" applyBorder="1" applyAlignment="1">
      <alignment vertical="center"/>
    </xf>
    <xf numFmtId="0" fontId="31" fillId="7" borderId="0" xfId="35" applyFont="1" applyFill="1" applyBorder="1" applyAlignment="1">
      <alignment vertical="center" shrinkToFit="1"/>
    </xf>
    <xf numFmtId="0" fontId="25" fillId="0" borderId="0" xfId="35" applyFont="1" applyFill="1" applyAlignment="1">
      <alignment vertical="center"/>
    </xf>
    <xf numFmtId="0" fontId="17" fillId="0" borderId="0" xfId="35" applyFont="1" applyFill="1" applyAlignment="1">
      <alignment vertical="center"/>
    </xf>
    <xf numFmtId="0" fontId="32" fillId="0" borderId="0" xfId="35" applyFont="1" applyFill="1" applyAlignment="1">
      <alignment vertical="center"/>
    </xf>
    <xf numFmtId="0" fontId="17" fillId="0" borderId="0" xfId="35" applyFont="1" applyFill="1" applyAlignment="1" applyProtection="1">
      <alignment vertical="center"/>
    </xf>
    <xf numFmtId="0" fontId="32" fillId="0" borderId="0" xfId="35" applyFont="1" applyFill="1" applyAlignment="1" applyProtection="1">
      <alignment vertical="center"/>
    </xf>
    <xf numFmtId="0" fontId="25" fillId="0" borderId="0" xfId="35" applyFont="1" applyFill="1" applyAlignment="1" applyProtection="1">
      <alignment vertical="center"/>
    </xf>
    <xf numFmtId="0" fontId="25" fillId="0" borderId="0" xfId="35" applyFont="1" applyFill="1" applyBorder="1" applyAlignment="1">
      <alignment vertical="center"/>
    </xf>
    <xf numFmtId="0" fontId="17" fillId="7" borderId="0" xfId="35" applyFont="1" applyFill="1" applyBorder="1" applyAlignment="1" applyProtection="1">
      <alignment vertical="center"/>
    </xf>
    <xf numFmtId="0" fontId="17" fillId="7" borderId="0" xfId="35" applyFont="1" applyFill="1" applyBorder="1" applyAlignment="1" applyProtection="1">
      <alignment horizontal="center" vertical="center"/>
    </xf>
    <xf numFmtId="0" fontId="17" fillId="0" borderId="87" xfId="35" applyFont="1" applyFill="1" applyBorder="1" applyAlignment="1" applyProtection="1">
      <alignment horizontal="center" vertical="center"/>
    </xf>
    <xf numFmtId="0" fontId="17" fillId="0" borderId="88" xfId="35" applyFont="1" applyFill="1" applyBorder="1" applyAlignment="1" applyProtection="1">
      <alignment horizontal="center" vertical="center"/>
    </xf>
    <xf numFmtId="0" fontId="17" fillId="0" borderId="89" xfId="35" applyFont="1" applyFill="1" applyBorder="1" applyAlignment="1" applyProtection="1">
      <alignment horizontal="center" vertical="center"/>
    </xf>
    <xf numFmtId="0" fontId="17" fillId="0" borderId="90" xfId="35" applyFont="1" applyFill="1" applyBorder="1" applyAlignment="1" applyProtection="1">
      <alignment vertical="center"/>
    </xf>
    <xf numFmtId="0" fontId="17" fillId="0" borderId="91" xfId="35" applyFont="1" applyFill="1" applyBorder="1" applyAlignment="1" applyProtection="1">
      <alignment vertical="center"/>
    </xf>
    <xf numFmtId="0" fontId="17" fillId="0" borderId="92" xfId="35" applyFont="1" applyFill="1" applyBorder="1" applyAlignment="1" applyProtection="1">
      <alignment vertical="center"/>
    </xf>
    <xf numFmtId="0" fontId="17" fillId="0" borderId="0" xfId="35" applyFont="1" applyFill="1" applyAlignment="1" applyProtection="1">
      <alignment horizontal="left" vertical="center"/>
    </xf>
    <xf numFmtId="0" fontId="25" fillId="0" borderId="0" xfId="35" applyFont="1" applyFill="1" applyAlignment="1" applyProtection="1">
      <alignment horizontal="left" vertical="center"/>
    </xf>
    <xf numFmtId="0" fontId="17" fillId="0" borderId="93" xfId="35" applyFont="1" applyFill="1" applyBorder="1" applyAlignment="1" applyProtection="1">
      <alignment horizontal="center" vertical="center" wrapText="1"/>
    </xf>
    <xf numFmtId="0" fontId="17" fillId="0" borderId="0" xfId="35" applyFont="1" applyFill="1" applyBorder="1" applyAlignment="1" applyProtection="1">
      <alignment horizontal="center" vertical="center" wrapText="1"/>
    </xf>
    <xf numFmtId="0" fontId="17" fillId="0" borderId="94" xfId="35" applyFont="1" applyFill="1" applyBorder="1" applyAlignment="1" applyProtection="1">
      <alignment horizontal="center" vertical="center" wrapText="1"/>
    </xf>
    <xf numFmtId="0" fontId="25" fillId="3" borderId="95" xfId="35" applyFont="1" applyFill="1" applyBorder="1" applyAlignment="1" applyProtection="1">
      <alignment horizontal="center" vertical="center" wrapText="1"/>
      <protection locked="0"/>
    </xf>
    <xf numFmtId="0" fontId="25" fillId="3" borderId="96" xfId="35" applyFont="1" applyFill="1" applyBorder="1" applyAlignment="1" applyProtection="1">
      <alignment horizontal="center" vertical="center" wrapText="1"/>
      <protection locked="0"/>
    </xf>
    <xf numFmtId="0" fontId="25" fillId="3" borderId="97" xfId="35" applyFont="1" applyFill="1" applyBorder="1" applyAlignment="1" applyProtection="1">
      <alignment horizontal="center" vertical="center" wrapText="1"/>
      <protection locked="0"/>
    </xf>
    <xf numFmtId="0" fontId="28" fillId="0" borderId="0" xfId="35" applyFont="1" applyFill="1" applyAlignment="1" applyProtection="1">
      <alignment vertical="center"/>
    </xf>
    <xf numFmtId="0" fontId="33" fillId="0" borderId="0" xfId="35" applyFont="1" applyFill="1" applyAlignment="1" applyProtection="1">
      <alignment vertical="center"/>
    </xf>
    <xf numFmtId="0" fontId="26" fillId="0" borderId="1" xfId="35" applyFont="1" applyFill="1" applyBorder="1" applyAlignment="1" applyProtection="1">
      <alignment horizontal="center" vertical="center"/>
    </xf>
    <xf numFmtId="0" fontId="26" fillId="0" borderId="0" xfId="35" applyFont="1" applyFill="1" applyAlignment="1" applyProtection="1">
      <alignment vertical="center"/>
    </xf>
    <xf numFmtId="0" fontId="33" fillId="0" borderId="29" xfId="35" applyFont="1" applyFill="1" applyBorder="1" applyAlignment="1" applyProtection="1">
      <alignment horizontal="center" vertical="center"/>
    </xf>
    <xf numFmtId="178" fontId="33" fillId="7" borderId="1" xfId="35" applyNumberFormat="1" applyFont="1" applyFill="1" applyBorder="1" applyAlignment="1" applyProtection="1">
      <alignment horizontal="center" vertical="center"/>
    </xf>
    <xf numFmtId="0" fontId="25" fillId="0" borderId="0" xfId="35" applyFont="1" applyFill="1" applyBorder="1" applyAlignment="1">
      <alignment horizontal="left" vertical="center"/>
    </xf>
    <xf numFmtId="0" fontId="25" fillId="0" borderId="0" xfId="35" applyFont="1" applyFill="1" applyBorder="1" applyAlignment="1">
      <alignment vertical="center" wrapText="1"/>
    </xf>
    <xf numFmtId="0" fontId="32" fillId="0" borderId="0" xfId="35" applyFont="1" applyFill="1" applyAlignment="1" applyProtection="1">
      <alignment horizontal="left" vertical="center"/>
    </xf>
    <xf numFmtId="0" fontId="17" fillId="0" borderId="98" xfId="35" applyFont="1" applyFill="1" applyBorder="1" applyAlignment="1" applyProtection="1">
      <alignment horizontal="center" vertical="center" wrapText="1"/>
    </xf>
    <xf numFmtId="0" fontId="17" fillId="0" borderId="8" xfId="35" applyFont="1" applyFill="1" applyBorder="1" applyAlignment="1" applyProtection="1">
      <alignment horizontal="center" vertical="center" wrapText="1"/>
    </xf>
    <xf numFmtId="0" fontId="17" fillId="0" borderId="99" xfId="35" applyFont="1" applyFill="1" applyBorder="1" applyAlignment="1" applyProtection="1">
      <alignment horizontal="center" vertical="center" wrapText="1"/>
    </xf>
    <xf numFmtId="0" fontId="25" fillId="3" borderId="100" xfId="35" applyFont="1" applyFill="1" applyBorder="1" applyAlignment="1" applyProtection="1">
      <alignment horizontal="center" vertical="center" wrapText="1"/>
      <protection locked="0"/>
    </xf>
    <xf numFmtId="0" fontId="25" fillId="3" borderId="6" xfId="35" applyFont="1" applyFill="1" applyBorder="1" applyAlignment="1" applyProtection="1">
      <alignment horizontal="center" vertical="center" wrapText="1"/>
      <protection locked="0"/>
    </xf>
    <xf numFmtId="0" fontId="25" fillId="3" borderId="101" xfId="35" applyFont="1" applyFill="1" applyBorder="1" applyAlignment="1" applyProtection="1">
      <alignment horizontal="center" vertical="center" wrapText="1"/>
      <protection locked="0"/>
    </xf>
    <xf numFmtId="0" fontId="25" fillId="0" borderId="0" xfId="35" applyFont="1" applyFill="1" applyBorder="1" applyAlignment="1" applyProtection="1">
      <alignment vertical="center" shrinkToFit="1"/>
    </xf>
    <xf numFmtId="0" fontId="33" fillId="0" borderId="0" xfId="35" applyFont="1" applyFill="1" applyBorder="1" applyAlignment="1" applyProtection="1">
      <alignment vertical="center" shrinkToFit="1"/>
    </xf>
    <xf numFmtId="0" fontId="26" fillId="0" borderId="24" xfId="35" applyFont="1" applyFill="1" applyBorder="1" applyAlignment="1" applyProtection="1">
      <alignment horizontal="center" vertical="center"/>
    </xf>
    <xf numFmtId="178" fontId="33" fillId="7" borderId="6" xfId="35" applyNumberFormat="1" applyFont="1" applyFill="1" applyBorder="1" applyAlignment="1" applyProtection="1">
      <alignment horizontal="center" vertical="center"/>
    </xf>
    <xf numFmtId="0" fontId="33" fillId="0" borderId="0" xfId="35" applyFont="1" applyFill="1" applyBorder="1" applyAlignment="1" applyProtection="1">
      <alignment vertical="center"/>
    </xf>
    <xf numFmtId="0" fontId="17" fillId="0" borderId="102" xfId="35" applyFont="1" applyFill="1" applyBorder="1" applyAlignment="1" applyProtection="1">
      <alignment horizontal="center" vertical="center" wrapText="1"/>
    </xf>
    <xf numFmtId="0" fontId="17" fillId="0" borderId="3" xfId="35" applyFont="1" applyFill="1" applyBorder="1" applyAlignment="1" applyProtection="1">
      <alignment horizontal="center" vertical="center" wrapText="1"/>
    </xf>
    <xf numFmtId="0" fontId="17" fillId="0" borderId="103" xfId="35" applyFont="1" applyFill="1" applyBorder="1" applyAlignment="1" applyProtection="1">
      <alignment horizontal="center" vertical="center" wrapText="1"/>
    </xf>
    <xf numFmtId="0" fontId="17" fillId="3" borderId="104" xfId="35" applyFont="1" applyFill="1" applyBorder="1" applyAlignment="1" applyProtection="1">
      <alignment horizontal="center" vertical="center" wrapText="1"/>
      <protection locked="0"/>
    </xf>
    <xf numFmtId="0" fontId="17" fillId="3" borderId="1" xfId="35" applyFont="1" applyFill="1" applyBorder="1" applyAlignment="1" applyProtection="1">
      <alignment horizontal="center" vertical="center" wrapText="1"/>
      <protection locked="0"/>
    </xf>
    <xf numFmtId="0" fontId="17" fillId="3" borderId="105" xfId="35" applyFont="1" applyFill="1" applyBorder="1" applyAlignment="1" applyProtection="1">
      <alignment horizontal="center" vertical="center" wrapText="1"/>
      <protection locked="0"/>
    </xf>
    <xf numFmtId="0" fontId="11" fillId="0" borderId="0" xfId="35" applyFont="1" applyFill="1" applyBorder="1" applyAlignment="1" applyProtection="1">
      <alignment vertical="center" shrinkToFit="1"/>
    </xf>
    <xf numFmtId="0" fontId="26" fillId="0" borderId="6" xfId="35" applyFont="1" applyFill="1" applyBorder="1" applyAlignment="1" applyProtection="1">
      <alignment horizontal="center" vertical="center"/>
    </xf>
    <xf numFmtId="0" fontId="33" fillId="0" borderId="0" xfId="35" applyFont="1" applyFill="1" applyBorder="1" applyAlignment="1" applyProtection="1">
      <alignment horizontal="center" vertical="center"/>
    </xf>
    <xf numFmtId="0" fontId="17" fillId="3" borderId="100" xfId="35" applyFont="1" applyFill="1" applyBorder="1" applyAlignment="1" applyProtection="1">
      <alignment horizontal="center" vertical="center" wrapText="1"/>
      <protection locked="0"/>
    </xf>
    <xf numFmtId="0" fontId="17" fillId="3" borderId="6" xfId="35" applyFont="1" applyFill="1" applyBorder="1" applyAlignment="1" applyProtection="1">
      <alignment horizontal="center" vertical="center" wrapText="1"/>
      <protection locked="0"/>
    </xf>
    <xf numFmtId="0" fontId="17" fillId="3" borderId="101" xfId="35" applyFont="1" applyFill="1" applyBorder="1" applyAlignment="1" applyProtection="1">
      <alignment horizontal="center" vertical="center" wrapText="1"/>
      <protection locked="0"/>
    </xf>
    <xf numFmtId="0" fontId="25" fillId="0" borderId="0" xfId="35" applyFont="1" applyFill="1" applyBorder="1" applyAlignment="1" applyProtection="1">
      <alignment vertical="center"/>
    </xf>
    <xf numFmtId="179" fontId="33" fillId="0" borderId="1" xfId="35" applyNumberFormat="1" applyFont="1" applyFill="1" applyBorder="1" applyAlignment="1" applyProtection="1">
      <alignment horizontal="center" vertical="center"/>
    </xf>
    <xf numFmtId="178" fontId="33" fillId="8" borderId="15" xfId="10" applyNumberFormat="1" applyFont="1" applyFill="1" applyBorder="1" applyAlignment="1" applyProtection="1">
      <alignment horizontal="right" vertical="center"/>
      <protection locked="0"/>
    </xf>
    <xf numFmtId="178" fontId="33" fillId="8" borderId="1" xfId="10" applyNumberFormat="1" applyFont="1" applyFill="1" applyBorder="1" applyAlignment="1" applyProtection="1">
      <alignment horizontal="right" vertical="center"/>
      <protection locked="0"/>
    </xf>
    <xf numFmtId="178" fontId="33" fillId="0" borderId="15" xfId="10" applyNumberFormat="1" applyFont="1" applyFill="1" applyBorder="1" applyAlignment="1" applyProtection="1">
      <alignment horizontal="right" vertical="center"/>
    </xf>
    <xf numFmtId="0" fontId="33" fillId="3" borderId="1" xfId="35" applyFont="1" applyFill="1" applyBorder="1" applyAlignment="1" applyProtection="1">
      <alignment horizontal="center" vertical="center"/>
      <protection locked="0"/>
    </xf>
    <xf numFmtId="0" fontId="17" fillId="3" borderId="104" xfId="35" applyFont="1" applyFill="1" applyBorder="1" applyAlignment="1" applyProtection="1">
      <alignment horizontal="center" vertical="center" shrinkToFit="1"/>
      <protection locked="0"/>
    </xf>
    <xf numFmtId="0" fontId="17" fillId="3" borderId="1" xfId="35" applyFont="1" applyFill="1" applyBorder="1" applyAlignment="1" applyProtection="1">
      <alignment horizontal="center" vertical="center" shrinkToFit="1"/>
      <protection locked="0"/>
    </xf>
    <xf numFmtId="0" fontId="17" fillId="3" borderId="105" xfId="35" applyFont="1" applyFill="1" applyBorder="1" applyAlignment="1" applyProtection="1">
      <alignment horizontal="center" vertical="center" shrinkToFit="1"/>
      <protection locked="0"/>
    </xf>
    <xf numFmtId="179" fontId="33" fillId="0" borderId="6" xfId="35" applyNumberFormat="1" applyFont="1" applyFill="1" applyBorder="1" applyAlignment="1" applyProtection="1">
      <alignment horizontal="center" vertical="center"/>
    </xf>
    <xf numFmtId="178" fontId="33" fillId="8" borderId="6" xfId="10" applyNumberFormat="1" applyFont="1" applyFill="1" applyBorder="1" applyAlignment="1" applyProtection="1">
      <alignment horizontal="right" vertical="center"/>
      <protection locked="0"/>
    </xf>
    <xf numFmtId="0" fontId="33" fillId="3" borderId="6" xfId="35" applyFont="1" applyFill="1" applyBorder="1" applyAlignment="1" applyProtection="1">
      <alignment horizontal="center" vertical="center"/>
      <protection locked="0"/>
    </xf>
    <xf numFmtId="0" fontId="17" fillId="3" borderId="106" xfId="35" applyFont="1" applyFill="1" applyBorder="1" applyAlignment="1" applyProtection="1">
      <alignment horizontal="center" vertical="center" shrinkToFit="1"/>
      <protection locked="0"/>
    </xf>
    <xf numFmtId="0" fontId="17" fillId="3" borderId="24" xfId="35" applyFont="1" applyFill="1" applyBorder="1" applyAlignment="1" applyProtection="1">
      <alignment horizontal="center" vertical="center" shrinkToFit="1"/>
      <protection locked="0"/>
    </xf>
    <xf numFmtId="0" fontId="17" fillId="3" borderId="107" xfId="35" applyFont="1" applyFill="1" applyBorder="1" applyAlignment="1" applyProtection="1">
      <alignment horizontal="center" vertical="center" shrinkToFit="1"/>
      <protection locked="0"/>
    </xf>
    <xf numFmtId="0" fontId="32" fillId="0" borderId="0" xfId="35" applyFont="1" applyFill="1" applyAlignment="1" applyProtection="1">
      <alignment horizontal="right" vertical="center"/>
    </xf>
    <xf numFmtId="0" fontId="33" fillId="0" borderId="29" xfId="35" applyFont="1" applyFill="1" applyBorder="1" applyAlignment="1" applyProtection="1">
      <alignment vertical="center"/>
    </xf>
    <xf numFmtId="180" fontId="33" fillId="7" borderId="1" xfId="35" applyNumberFormat="1" applyFont="1" applyFill="1" applyBorder="1" applyAlignment="1" applyProtection="1">
      <alignment horizontal="center" vertical="center"/>
    </xf>
    <xf numFmtId="0" fontId="32" fillId="7" borderId="0" xfId="35" applyFont="1" applyFill="1" applyBorder="1" applyAlignment="1" applyProtection="1">
      <alignment horizontal="right" vertical="center"/>
    </xf>
    <xf numFmtId="0" fontId="32" fillId="7" borderId="0" xfId="35" applyFont="1" applyFill="1" applyBorder="1" applyAlignment="1" applyProtection="1">
      <alignment vertical="center"/>
    </xf>
    <xf numFmtId="180" fontId="33" fillId="7" borderId="6" xfId="35" applyNumberFormat="1" applyFont="1" applyFill="1" applyBorder="1" applyAlignment="1" applyProtection="1">
      <alignment horizontal="center" vertical="center"/>
    </xf>
    <xf numFmtId="0" fontId="32" fillId="7" borderId="0" xfId="35" applyFont="1" applyFill="1" applyBorder="1" applyProtection="1">
      <alignment vertical="center"/>
    </xf>
    <xf numFmtId="0" fontId="33" fillId="7" borderId="0" xfId="35" applyFont="1" applyFill="1" applyBorder="1" applyAlignment="1" applyProtection="1">
      <alignment horizontal="centerContinuous" vertical="center"/>
    </xf>
    <xf numFmtId="20" fontId="17" fillId="7" borderId="0" xfId="35" applyNumberFormat="1" applyFont="1" applyFill="1" applyBorder="1" applyAlignment="1" applyProtection="1">
      <alignment vertical="center"/>
    </xf>
    <xf numFmtId="0" fontId="17" fillId="3" borderId="100" xfId="35" applyFont="1" applyFill="1" applyBorder="1" applyAlignment="1" applyProtection="1">
      <alignment horizontal="center" vertical="center" shrinkToFit="1"/>
      <protection locked="0"/>
    </xf>
    <xf numFmtId="0" fontId="17" fillId="3" borderId="6" xfId="35" applyFont="1" applyFill="1" applyBorder="1" applyAlignment="1" applyProtection="1">
      <alignment horizontal="center" vertical="center" shrinkToFit="1"/>
      <protection locked="0"/>
    </xf>
    <xf numFmtId="0" fontId="17" fillId="3" borderId="101" xfId="35" applyFont="1" applyFill="1" applyBorder="1" applyAlignment="1" applyProtection="1">
      <alignment horizontal="center" vertical="center" shrinkToFit="1"/>
      <protection locked="0"/>
    </xf>
    <xf numFmtId="0" fontId="17" fillId="7" borderId="0" xfId="35" applyFont="1" applyFill="1" applyBorder="1" applyAlignment="1" applyProtection="1">
      <alignment horizontal="centerContinuous" vertical="center"/>
    </xf>
    <xf numFmtId="0" fontId="17" fillId="8" borderId="104" xfId="35" applyFont="1" applyFill="1" applyBorder="1" applyAlignment="1" applyProtection="1">
      <alignment horizontal="center" vertical="center" wrapText="1"/>
      <protection locked="0"/>
    </xf>
    <xf numFmtId="0" fontId="17" fillId="8" borderId="1" xfId="35" applyFont="1" applyFill="1" applyBorder="1" applyAlignment="1" applyProtection="1">
      <alignment horizontal="center" vertical="center" wrapText="1"/>
      <protection locked="0"/>
    </xf>
    <xf numFmtId="0" fontId="17" fillId="8" borderId="105" xfId="35" applyFont="1" applyFill="1" applyBorder="1" applyAlignment="1" applyProtection="1">
      <alignment horizontal="center" vertical="center" wrapText="1"/>
      <protection locked="0"/>
    </xf>
    <xf numFmtId="0" fontId="33" fillId="0" borderId="29" xfId="35" applyFont="1" applyFill="1" applyBorder="1" applyAlignment="1" applyProtection="1">
      <alignment horizontal="right" vertical="center"/>
    </xf>
    <xf numFmtId="0" fontId="33" fillId="0" borderId="1" xfId="35" applyFont="1" applyFill="1" applyBorder="1" applyAlignment="1" applyProtection="1">
      <alignment horizontal="center" vertical="center"/>
    </xf>
    <xf numFmtId="178" fontId="33" fillId="0" borderId="1" xfId="10" applyNumberFormat="1" applyFont="1" applyFill="1" applyBorder="1" applyAlignment="1" applyProtection="1">
      <alignment horizontal="right" vertical="center"/>
    </xf>
    <xf numFmtId="178" fontId="33" fillId="0" borderId="15" xfId="35" applyNumberFormat="1" applyFont="1" applyFill="1" applyBorder="1" applyAlignment="1" applyProtection="1">
      <alignment horizontal="center" vertical="center"/>
    </xf>
    <xf numFmtId="0" fontId="33" fillId="0" borderId="0" xfId="35" applyFont="1" applyFill="1" applyBorder="1" applyAlignment="1" applyProtection="1">
      <alignment horizontal="left"/>
    </xf>
    <xf numFmtId="181" fontId="33" fillId="7" borderId="1" xfId="35" applyNumberFormat="1" applyFont="1" applyFill="1" applyBorder="1" applyAlignment="1" applyProtection="1">
      <alignment horizontal="center" vertical="center"/>
    </xf>
    <xf numFmtId="0" fontId="17" fillId="8" borderId="106" xfId="35" applyFont="1" applyFill="1" applyBorder="1" applyAlignment="1" applyProtection="1">
      <alignment horizontal="center" vertical="center" wrapText="1"/>
      <protection locked="0"/>
    </xf>
    <xf numFmtId="0" fontId="17" fillId="8" borderId="24" xfId="35" applyFont="1" applyFill="1" applyBorder="1" applyAlignment="1" applyProtection="1">
      <alignment horizontal="center" vertical="center" wrapText="1"/>
      <protection locked="0"/>
    </xf>
    <xf numFmtId="0" fontId="17" fillId="8" borderId="107" xfId="35" applyFont="1" applyFill="1" applyBorder="1" applyAlignment="1" applyProtection="1">
      <alignment horizontal="center" vertical="center" wrapText="1"/>
      <protection locked="0"/>
    </xf>
    <xf numFmtId="0" fontId="33" fillId="0" borderId="6" xfId="35" applyFont="1" applyFill="1" applyBorder="1" applyAlignment="1" applyProtection="1">
      <alignment horizontal="center" vertical="center"/>
    </xf>
    <xf numFmtId="178" fontId="33" fillId="0" borderId="6" xfId="10" applyNumberFormat="1" applyFont="1" applyFill="1" applyBorder="1" applyAlignment="1" applyProtection="1">
      <alignment horizontal="right" vertical="center"/>
    </xf>
    <xf numFmtId="0" fontId="33" fillId="0" borderId="0" xfId="35" applyFont="1" applyFill="1" applyBorder="1" applyAlignment="1" applyProtection="1">
      <alignment horizontal="left" vertical="center"/>
    </xf>
    <xf numFmtId="181" fontId="33" fillId="7" borderId="24" xfId="35" applyNumberFormat="1" applyFont="1" applyFill="1" applyBorder="1" applyAlignment="1" applyProtection="1">
      <alignment horizontal="center" vertical="center"/>
    </xf>
    <xf numFmtId="181" fontId="33" fillId="7" borderId="6" xfId="35" applyNumberFormat="1" applyFont="1" applyFill="1" applyBorder="1" applyAlignment="1" applyProtection="1">
      <alignment horizontal="center" vertical="center"/>
    </xf>
    <xf numFmtId="20" fontId="17" fillId="7" borderId="0" xfId="35" applyNumberFormat="1" applyFont="1" applyFill="1" applyBorder="1" applyAlignment="1" applyProtection="1">
      <alignment horizontal="center" vertical="center"/>
    </xf>
    <xf numFmtId="0" fontId="17" fillId="0" borderId="108" xfId="35" applyFont="1" applyFill="1" applyBorder="1" applyAlignment="1" applyProtection="1">
      <alignment horizontal="center" vertical="center" wrapText="1"/>
    </xf>
    <xf numFmtId="0" fontId="17" fillId="0" borderId="109" xfId="35" applyFont="1" applyFill="1" applyBorder="1" applyAlignment="1" applyProtection="1">
      <alignment horizontal="center" vertical="center" wrapText="1"/>
    </xf>
    <xf numFmtId="0" fontId="17" fillId="0" borderId="110" xfId="35" applyFont="1" applyFill="1" applyBorder="1" applyAlignment="1" applyProtection="1">
      <alignment horizontal="center" vertical="center" wrapText="1"/>
    </xf>
    <xf numFmtId="0" fontId="17" fillId="8" borderId="111" xfId="35" applyFont="1" applyFill="1" applyBorder="1" applyAlignment="1" applyProtection="1">
      <alignment horizontal="center" vertical="center" wrapText="1"/>
      <protection locked="0"/>
    </xf>
    <xf numFmtId="0" fontId="17" fillId="8" borderId="112" xfId="35" applyFont="1" applyFill="1" applyBorder="1" applyAlignment="1" applyProtection="1">
      <alignment horizontal="center" vertical="center" wrapText="1"/>
      <protection locked="0"/>
    </xf>
    <xf numFmtId="0" fontId="17" fillId="8" borderId="113" xfId="35" applyFont="1" applyFill="1" applyBorder="1" applyAlignment="1" applyProtection="1">
      <alignment horizontal="center" vertical="center" wrapText="1"/>
      <protection locked="0"/>
    </xf>
    <xf numFmtId="0" fontId="33" fillId="0" borderId="0" xfId="35" applyFont="1" applyFill="1" applyBorder="1" applyAlignment="1" applyProtection="1">
      <alignment horizontal="center"/>
    </xf>
    <xf numFmtId="0" fontId="32" fillId="7" borderId="0" xfId="35" applyFont="1" applyFill="1" applyBorder="1" applyAlignment="1" applyProtection="1">
      <alignment horizontal="center" vertical="center"/>
    </xf>
    <xf numFmtId="180" fontId="17" fillId="7" borderId="0" xfId="35" applyNumberFormat="1" applyFont="1" applyFill="1" applyBorder="1" applyAlignment="1" applyProtection="1">
      <alignment vertical="center"/>
    </xf>
    <xf numFmtId="0" fontId="17" fillId="0" borderId="114" xfId="35" quotePrefix="1" applyFont="1" applyFill="1" applyBorder="1" applyAlignment="1" applyProtection="1">
      <alignment horizontal="center" vertical="center"/>
    </xf>
    <xf numFmtId="0" fontId="17" fillId="0" borderId="96" xfId="35" applyFont="1" applyFill="1" applyBorder="1" applyAlignment="1" applyProtection="1">
      <alignment horizontal="center" vertical="center"/>
    </xf>
    <xf numFmtId="0" fontId="33" fillId="0" borderId="115" xfId="35" applyFont="1" applyFill="1" applyBorder="1" applyAlignment="1" applyProtection="1">
      <alignment horizontal="center" vertical="center"/>
    </xf>
    <xf numFmtId="0" fontId="33" fillId="0" borderId="116" xfId="35" applyNumberFormat="1" applyFont="1" applyFill="1" applyBorder="1" applyAlignment="1" applyProtection="1">
      <alignment horizontal="center" vertical="center" wrapText="1"/>
    </xf>
    <xf numFmtId="182" fontId="17" fillId="8" borderId="117" xfId="35" applyNumberFormat="1" applyFont="1" applyFill="1" applyBorder="1" applyAlignment="1" applyProtection="1">
      <alignment horizontal="center" vertical="center" shrinkToFit="1"/>
      <protection locked="0"/>
    </xf>
    <xf numFmtId="182" fontId="17" fillId="8" borderId="118" xfId="35" applyNumberFormat="1" applyFont="1" applyFill="1" applyBorder="1" applyAlignment="1" applyProtection="1">
      <alignment horizontal="center" vertical="center" shrinkToFit="1"/>
      <protection locked="0"/>
    </xf>
    <xf numFmtId="182" fontId="17" fillId="8" borderId="116" xfId="35" applyNumberFormat="1" applyFont="1" applyFill="1" applyBorder="1" applyAlignment="1" applyProtection="1">
      <alignment horizontal="center" vertical="center" shrinkToFit="1"/>
      <protection locked="0"/>
    </xf>
    <xf numFmtId="0" fontId="17" fillId="7" borderId="0" xfId="35" applyFont="1" applyFill="1" applyBorder="1" applyProtection="1">
      <alignment vertical="center"/>
    </xf>
    <xf numFmtId="0" fontId="17" fillId="0" borderId="93" xfId="35" applyFont="1" applyFill="1" applyBorder="1" applyAlignment="1" applyProtection="1">
      <alignment horizontal="center" vertical="center"/>
    </xf>
    <xf numFmtId="0" fontId="17" fillId="0" borderId="24" xfId="35" applyFont="1" applyFill="1" applyBorder="1" applyAlignment="1" applyProtection="1">
      <alignment horizontal="center" vertical="center"/>
    </xf>
    <xf numFmtId="0" fontId="33" fillId="0" borderId="15" xfId="35" applyFont="1" applyFill="1" applyBorder="1" applyAlignment="1" applyProtection="1">
      <alignment horizontal="center" vertical="center"/>
    </xf>
    <xf numFmtId="0" fontId="33" fillId="0" borderId="119" xfId="35" applyNumberFormat="1" applyFont="1" applyFill="1" applyBorder="1" applyAlignment="1" applyProtection="1">
      <alignment horizontal="center" vertical="center" wrapText="1"/>
    </xf>
    <xf numFmtId="182" fontId="17" fillId="8" borderId="120" xfId="35" applyNumberFormat="1" applyFont="1" applyFill="1" applyBorder="1" applyAlignment="1" applyProtection="1">
      <alignment horizontal="center" vertical="center" shrinkToFit="1"/>
      <protection locked="0"/>
    </xf>
    <xf numFmtId="182" fontId="17" fillId="8" borderId="121" xfId="35" applyNumberFormat="1" applyFont="1" applyFill="1" applyBorder="1" applyAlignment="1" applyProtection="1">
      <alignment horizontal="center" vertical="center" shrinkToFit="1"/>
      <protection locked="0"/>
    </xf>
    <xf numFmtId="182" fontId="17" fillId="8" borderId="119" xfId="35" applyNumberFormat="1" applyFont="1" applyFill="1" applyBorder="1" applyAlignment="1" applyProtection="1">
      <alignment horizontal="center" vertical="center" shrinkToFit="1"/>
      <protection locked="0"/>
    </xf>
    <xf numFmtId="0" fontId="17" fillId="7" borderId="0" xfId="35" applyFont="1" applyFill="1" applyBorder="1" applyAlignment="1" applyProtection="1">
      <alignment horizontal="left" vertical="center"/>
    </xf>
    <xf numFmtId="178" fontId="33" fillId="0" borderId="1" xfId="35" applyNumberFormat="1" applyFont="1" applyFill="1" applyBorder="1" applyAlignment="1" applyProtection="1">
      <alignment horizontal="center" vertical="center"/>
    </xf>
    <xf numFmtId="0" fontId="32" fillId="0" borderId="0" xfId="35" applyFont="1" applyBorder="1" applyProtection="1">
      <alignment vertical="center"/>
    </xf>
    <xf numFmtId="0" fontId="17" fillId="0" borderId="0" xfId="35" applyFont="1" applyBorder="1" applyProtection="1">
      <alignment vertical="center"/>
    </xf>
    <xf numFmtId="0" fontId="17" fillId="0" borderId="0" xfId="35" applyFont="1" applyBorder="1" applyAlignment="1" applyProtection="1">
      <alignment horizontal="center" vertical="center"/>
    </xf>
    <xf numFmtId="178" fontId="33" fillId="0" borderId="24" xfId="35" applyNumberFormat="1" applyFont="1" applyFill="1" applyBorder="1" applyAlignment="1" applyProtection="1">
      <alignment horizontal="center" vertical="center"/>
    </xf>
    <xf numFmtId="0" fontId="26" fillId="0" borderId="0" xfId="35" applyFont="1" applyFill="1" applyAlignment="1" applyProtection="1">
      <alignment horizontal="right" vertical="center"/>
    </xf>
    <xf numFmtId="0" fontId="33" fillId="0" borderId="1" xfId="35" applyFont="1" applyFill="1" applyBorder="1" applyAlignment="1" applyProtection="1">
      <alignment horizontal="right" vertical="center"/>
    </xf>
    <xf numFmtId="0" fontId="32" fillId="8" borderId="0" xfId="35" applyFont="1" applyFill="1" applyAlignment="1" applyProtection="1">
      <alignment horizontal="center" vertical="center"/>
      <protection locked="0"/>
    </xf>
    <xf numFmtId="0" fontId="26" fillId="7" borderId="0" xfId="35" applyFont="1" applyFill="1" applyAlignment="1" applyProtection="1">
      <alignment horizontal="center" vertical="center"/>
    </xf>
    <xf numFmtId="0" fontId="33" fillId="0" borderId="6" xfId="35" applyFont="1" applyFill="1" applyBorder="1" applyAlignment="1" applyProtection="1">
      <alignment horizontal="right" vertical="center"/>
    </xf>
    <xf numFmtId="178" fontId="33" fillId="0" borderId="6" xfId="35" applyNumberFormat="1" applyFont="1" applyFill="1" applyBorder="1" applyAlignment="1" applyProtection="1">
      <alignment horizontal="center" vertical="center"/>
    </xf>
    <xf numFmtId="0" fontId="25" fillId="0" borderId="0" xfId="35" applyFont="1" applyFill="1" applyBorder="1" applyAlignment="1">
      <alignment horizontal="justify" vertical="center" wrapText="1"/>
    </xf>
    <xf numFmtId="0" fontId="17" fillId="0" borderId="112" xfId="35" applyFont="1" applyFill="1" applyBorder="1" applyAlignment="1" applyProtection="1">
      <alignment horizontal="center" vertical="center"/>
    </xf>
    <xf numFmtId="0" fontId="33" fillId="0" borderId="122" xfId="35" applyFont="1" applyFill="1" applyBorder="1" applyAlignment="1" applyProtection="1">
      <alignment horizontal="center" vertical="center"/>
    </xf>
    <xf numFmtId="0" fontId="33" fillId="0" borderId="123" xfId="35" applyNumberFormat="1" applyFont="1" applyFill="1" applyBorder="1" applyAlignment="1" applyProtection="1">
      <alignment horizontal="center" vertical="center" wrapText="1"/>
    </xf>
    <xf numFmtId="182" fontId="17" fillId="8" borderId="124" xfId="35" applyNumberFormat="1" applyFont="1" applyFill="1" applyBorder="1" applyAlignment="1" applyProtection="1">
      <alignment horizontal="center" vertical="center" shrinkToFit="1"/>
      <protection locked="0"/>
    </xf>
    <xf numFmtId="182" fontId="17" fillId="8" borderId="125" xfId="35" applyNumberFormat="1" applyFont="1" applyFill="1" applyBorder="1" applyAlignment="1" applyProtection="1">
      <alignment horizontal="center" vertical="center" shrinkToFit="1"/>
      <protection locked="0"/>
    </xf>
    <xf numFmtId="182" fontId="17" fillId="8" borderId="123" xfId="35" applyNumberFormat="1" applyFont="1" applyFill="1" applyBorder="1" applyAlignment="1" applyProtection="1">
      <alignment horizontal="center" vertical="center" shrinkToFit="1"/>
      <protection locked="0"/>
    </xf>
    <xf numFmtId="183" fontId="33" fillId="0" borderId="1" xfId="10" applyNumberFormat="1" applyFont="1" applyFill="1" applyBorder="1" applyAlignment="1" applyProtection="1">
      <alignment horizontal="right" vertical="center"/>
    </xf>
    <xf numFmtId="0" fontId="26" fillId="7" borderId="0" xfId="35" applyFont="1" applyFill="1" applyAlignment="1" applyProtection="1">
      <alignment horizontal="right" vertical="center"/>
    </xf>
    <xf numFmtId="183" fontId="33" fillId="0" borderId="6" xfId="10" applyNumberFormat="1" applyFont="1" applyFill="1" applyBorder="1" applyAlignment="1" applyProtection="1">
      <alignment horizontal="right" vertical="center"/>
    </xf>
    <xf numFmtId="180" fontId="33" fillId="0" borderId="1" xfId="35" applyNumberFormat="1" applyFont="1" applyFill="1" applyBorder="1" applyAlignment="1" applyProtection="1">
      <alignment horizontal="center" vertical="center"/>
    </xf>
    <xf numFmtId="0" fontId="32" fillId="0" borderId="0" xfId="35" applyFont="1" applyFill="1" applyAlignment="1" applyProtection="1">
      <alignment horizontal="center" vertical="center"/>
    </xf>
    <xf numFmtId="0" fontId="33" fillId="0" borderId="0" xfId="35" applyFont="1" applyFill="1" applyBorder="1" applyAlignment="1" applyProtection="1">
      <alignment horizontal="right" vertical="center"/>
    </xf>
    <xf numFmtId="0" fontId="33" fillId="0" borderId="24" xfId="35" applyFont="1" applyFill="1" applyBorder="1" applyAlignment="1" applyProtection="1">
      <alignment horizontal="center" vertical="center"/>
    </xf>
    <xf numFmtId="180" fontId="33" fillId="0" borderId="24" xfId="35" applyNumberFormat="1" applyFont="1" applyFill="1" applyBorder="1" applyAlignment="1" applyProtection="1">
      <alignment horizontal="center" vertical="center"/>
    </xf>
    <xf numFmtId="0" fontId="25" fillId="0" borderId="0" xfId="35" applyFont="1" applyFill="1" applyBorder="1" applyAlignment="1" applyProtection="1">
      <alignment horizontal="center" vertical="center" wrapText="1"/>
    </xf>
    <xf numFmtId="0" fontId="33" fillId="8" borderId="1" xfId="35" applyFont="1" applyFill="1" applyBorder="1" applyAlignment="1" applyProtection="1">
      <alignment horizontal="right" vertical="center"/>
      <protection locked="0"/>
    </xf>
    <xf numFmtId="0" fontId="33" fillId="8" borderId="1" xfId="35" applyFont="1" applyFill="1" applyBorder="1" applyAlignment="1" applyProtection="1">
      <alignment horizontal="center" vertical="center"/>
      <protection locked="0"/>
    </xf>
    <xf numFmtId="0" fontId="26" fillId="7" borderId="0" xfId="35" applyFont="1" applyFill="1" applyAlignment="1" applyProtection="1">
      <alignment vertical="center"/>
    </xf>
    <xf numFmtId="0" fontId="33" fillId="8" borderId="6" xfId="35" applyFont="1" applyFill="1" applyBorder="1" applyAlignment="1" applyProtection="1">
      <alignment horizontal="right" vertical="center"/>
      <protection locked="0"/>
    </xf>
    <xf numFmtId="0" fontId="33" fillId="8" borderId="6" xfId="35" applyFont="1" applyFill="1" applyBorder="1" applyAlignment="1" applyProtection="1">
      <alignment horizontal="center" vertical="center"/>
      <protection locked="0"/>
    </xf>
    <xf numFmtId="180" fontId="33" fillId="0" borderId="6" xfId="35" applyNumberFormat="1" applyFont="1" applyFill="1" applyBorder="1" applyAlignment="1" applyProtection="1">
      <alignment horizontal="center" vertical="center"/>
    </xf>
    <xf numFmtId="180" fontId="33" fillId="8" borderId="1" xfId="35" applyNumberFormat="1" applyFont="1" applyFill="1" applyBorder="1" applyAlignment="1" applyProtection="1">
      <alignment horizontal="right" vertical="center"/>
      <protection locked="0"/>
    </xf>
    <xf numFmtId="183" fontId="33" fillId="8" borderId="1" xfId="10" applyNumberFormat="1" applyFont="1" applyFill="1" applyBorder="1" applyAlignment="1" applyProtection="1">
      <alignment horizontal="right" vertical="center"/>
      <protection locked="0"/>
    </xf>
    <xf numFmtId="180" fontId="33" fillId="0" borderId="1" xfId="35" applyNumberFormat="1" applyFont="1" applyFill="1" applyBorder="1" applyAlignment="1" applyProtection="1">
      <alignment horizontal="right" vertical="center"/>
    </xf>
    <xf numFmtId="0" fontId="34" fillId="0" borderId="0" xfId="35" applyFont="1" applyFill="1" applyBorder="1" applyAlignment="1" applyProtection="1">
      <alignment vertical="center"/>
    </xf>
    <xf numFmtId="180" fontId="33" fillId="8" borderId="6" xfId="35" applyNumberFormat="1" applyFont="1" applyFill="1" applyBorder="1" applyAlignment="1" applyProtection="1">
      <alignment horizontal="right" vertical="center"/>
      <protection locked="0"/>
    </xf>
    <xf numFmtId="183" fontId="33" fillId="8" borderId="6" xfId="10" applyNumberFormat="1" applyFont="1" applyFill="1" applyBorder="1" applyAlignment="1" applyProtection="1">
      <alignment horizontal="right" vertical="center"/>
      <protection locked="0"/>
    </xf>
    <xf numFmtId="180" fontId="33" fillId="0" borderId="6" xfId="35" applyNumberFormat="1" applyFont="1" applyFill="1" applyBorder="1" applyAlignment="1" applyProtection="1">
      <alignment horizontal="right" vertical="center"/>
    </xf>
    <xf numFmtId="184" fontId="33" fillId="7" borderId="1" xfId="35" applyNumberFormat="1" applyFont="1" applyFill="1" applyBorder="1" applyAlignment="1" applyProtection="1">
      <alignment horizontal="center" vertical="center"/>
    </xf>
    <xf numFmtId="0" fontId="25" fillId="0" borderId="0" xfId="35" applyFont="1" applyFill="1" applyBorder="1" applyAlignment="1" applyProtection="1">
      <alignment horizontal="left" vertical="center"/>
    </xf>
    <xf numFmtId="184" fontId="33" fillId="7" borderId="24" xfId="35" applyNumberFormat="1" applyFont="1" applyFill="1" applyBorder="1" applyAlignment="1" applyProtection="1">
      <alignment horizontal="center" vertical="center"/>
    </xf>
    <xf numFmtId="0" fontId="17" fillId="0" borderId="0" xfId="35" applyFont="1" applyProtection="1">
      <alignment vertical="center"/>
    </xf>
    <xf numFmtId="184" fontId="33" fillId="7" borderId="6" xfId="35" applyNumberFormat="1" applyFont="1" applyFill="1" applyBorder="1" applyAlignment="1" applyProtection="1">
      <alignment horizontal="center" vertical="center"/>
    </xf>
    <xf numFmtId="0" fontId="26" fillId="0" borderId="0" xfId="35" applyFont="1" applyFill="1" applyAlignment="1" applyProtection="1">
      <alignment horizontal="left" vertical="center"/>
    </xf>
    <xf numFmtId="0" fontId="33" fillId="7" borderId="0" xfId="35" applyFont="1" applyFill="1" applyBorder="1" applyAlignment="1" applyProtection="1">
      <alignment horizontal="center" vertical="center"/>
    </xf>
    <xf numFmtId="0" fontId="33" fillId="7" borderId="0" xfId="35" applyFont="1" applyFill="1" applyBorder="1" applyAlignment="1" applyProtection="1">
      <alignment vertical="center"/>
    </xf>
    <xf numFmtId="0" fontId="33" fillId="7" borderId="0" xfId="35" applyFont="1" applyFill="1" applyBorder="1" applyAlignment="1" applyProtection="1">
      <alignment horizontal="left" vertical="center"/>
    </xf>
    <xf numFmtId="183" fontId="33" fillId="7" borderId="0" xfId="35" applyNumberFormat="1" applyFont="1" applyFill="1" applyBorder="1" applyAlignment="1" applyProtection="1">
      <alignment horizontal="center" vertical="center"/>
    </xf>
    <xf numFmtId="0" fontId="33" fillId="0" borderId="0" xfId="35" applyFont="1" applyFill="1" applyBorder="1" applyAlignment="1" applyProtection="1">
      <alignment vertical="center" wrapText="1"/>
    </xf>
    <xf numFmtId="0" fontId="33" fillId="7" borderId="0" xfId="35" applyFont="1" applyFill="1" applyBorder="1" applyAlignment="1" applyProtection="1">
      <alignment horizontal="right" vertical="center"/>
    </xf>
    <xf numFmtId="0" fontId="33" fillId="0" borderId="0" xfId="35" applyFont="1" applyFill="1" applyBorder="1" applyAlignment="1" applyProtection="1">
      <alignment horizontal="justify" vertical="center" wrapText="1"/>
    </xf>
    <xf numFmtId="0" fontId="32" fillId="3" borderId="0" xfId="35" applyFont="1" applyFill="1" applyAlignment="1" applyProtection="1">
      <alignment horizontal="center" vertical="center"/>
      <protection locked="0"/>
    </xf>
    <xf numFmtId="0" fontId="33" fillId="0" borderId="0" xfId="35" applyFont="1" applyFill="1" applyAlignment="1" applyProtection="1">
      <alignment horizontal="left" vertical="center"/>
    </xf>
    <xf numFmtId="183" fontId="33" fillId="7" borderId="0" xfId="10" applyNumberFormat="1" applyFont="1" applyFill="1" applyBorder="1" applyAlignment="1" applyProtection="1">
      <alignment horizontal="right" vertical="center"/>
    </xf>
    <xf numFmtId="180" fontId="33" fillId="7" borderId="0" xfId="35" applyNumberFormat="1" applyFont="1" applyFill="1" applyBorder="1" applyAlignment="1" applyProtection="1">
      <alignment horizontal="right" vertical="center"/>
    </xf>
    <xf numFmtId="0" fontId="17" fillId="0" borderId="0" xfId="35" applyFont="1" applyFill="1" applyAlignment="1" applyProtection="1">
      <alignment horizontal="right" vertical="center"/>
    </xf>
    <xf numFmtId="185" fontId="33" fillId="7" borderId="0" xfId="35" applyNumberFormat="1" applyFont="1" applyFill="1" applyBorder="1" applyAlignment="1" applyProtection="1">
      <alignment horizontal="center" vertical="center"/>
    </xf>
    <xf numFmtId="0" fontId="17" fillId="0" borderId="0" xfId="35" applyFont="1" applyFill="1" applyAlignment="1" applyProtection="1">
      <alignment horizontal="center" vertical="center"/>
    </xf>
    <xf numFmtId="0" fontId="33" fillId="7" borderId="0" xfId="35" applyFont="1" applyFill="1" applyBorder="1" applyAlignment="1" applyProtection="1">
      <alignment horizontal="center" vertical="center" wrapText="1"/>
    </xf>
    <xf numFmtId="180" fontId="33" fillId="7" borderId="0" xfId="35" applyNumberFormat="1" applyFont="1" applyFill="1" applyBorder="1" applyAlignment="1" applyProtection="1">
      <alignment horizontal="center" vertical="center"/>
    </xf>
    <xf numFmtId="0" fontId="33" fillId="0" borderId="0" xfId="35" applyFont="1" applyProtection="1">
      <alignment vertical="center"/>
    </xf>
    <xf numFmtId="0" fontId="17" fillId="0" borderId="122" xfId="35" applyFont="1" applyFill="1" applyBorder="1" applyAlignment="1" applyProtection="1">
      <alignment horizontal="center" vertical="center"/>
    </xf>
    <xf numFmtId="0" fontId="17" fillId="0" borderId="119" xfId="35" applyNumberFormat="1" applyFont="1" applyFill="1" applyBorder="1" applyAlignment="1" applyProtection="1">
      <alignment horizontal="center" vertical="center" wrapText="1"/>
    </xf>
    <xf numFmtId="0" fontId="25" fillId="0" borderId="126" xfId="35" applyFont="1" applyFill="1" applyBorder="1" applyAlignment="1" applyProtection="1">
      <alignment horizontal="center" vertical="center" wrapText="1"/>
    </xf>
    <xf numFmtId="0" fontId="25" fillId="0" borderId="115" xfId="35" applyFont="1" applyFill="1" applyBorder="1" applyAlignment="1" applyProtection="1">
      <alignment horizontal="center" vertical="center" wrapText="1"/>
    </xf>
    <xf numFmtId="0" fontId="25" fillId="0" borderId="127" xfId="35" applyFont="1" applyFill="1" applyBorder="1" applyAlignment="1" applyProtection="1">
      <alignment horizontal="center" vertical="center" wrapText="1"/>
    </xf>
    <xf numFmtId="0" fontId="25" fillId="0" borderId="116" xfId="35" applyFont="1" applyFill="1" applyBorder="1" applyAlignment="1" applyProtection="1">
      <alignment horizontal="center" vertical="center" wrapText="1"/>
    </xf>
    <xf numFmtId="182" fontId="32" fillId="7" borderId="95" xfId="35" applyNumberFormat="1" applyFont="1" applyFill="1" applyBorder="1" applyAlignment="1" applyProtection="1">
      <alignment horizontal="center" vertical="center" wrapText="1"/>
    </xf>
    <xf numFmtId="182" fontId="32" fillId="7" borderId="96" xfId="35" applyNumberFormat="1" applyFont="1" applyFill="1" applyBorder="1" applyAlignment="1" applyProtection="1">
      <alignment horizontal="center" vertical="center" wrapText="1"/>
    </xf>
    <xf numFmtId="182" fontId="32" fillId="7" borderId="97" xfId="35" applyNumberFormat="1" applyFont="1" applyFill="1" applyBorder="1" applyAlignment="1" applyProtection="1">
      <alignment horizontal="center" vertical="center" wrapText="1"/>
    </xf>
    <xf numFmtId="0" fontId="17" fillId="8" borderId="1" xfId="35" applyFont="1" applyFill="1" applyBorder="1" applyAlignment="1" applyProtection="1">
      <alignment horizontal="center" vertical="center"/>
      <protection locked="0"/>
    </xf>
    <xf numFmtId="0" fontId="25" fillId="0" borderId="128" xfId="35" applyFont="1" applyFill="1" applyBorder="1" applyAlignment="1" applyProtection="1">
      <alignment horizontal="center" vertical="center" wrapText="1"/>
    </xf>
    <xf numFmtId="0" fontId="25" fillId="0" borderId="122" xfId="35" applyFont="1" applyFill="1" applyBorder="1" applyAlignment="1" applyProtection="1">
      <alignment horizontal="center" vertical="center" wrapText="1"/>
    </xf>
    <xf numFmtId="0" fontId="25" fillId="0" borderId="129" xfId="35" applyFont="1" applyFill="1" applyBorder="1" applyAlignment="1" applyProtection="1">
      <alignment horizontal="center" vertical="center" wrapText="1"/>
    </xf>
    <xf numFmtId="0" fontId="25" fillId="0" borderId="123" xfId="35" applyFont="1" applyFill="1" applyBorder="1" applyAlignment="1" applyProtection="1">
      <alignment horizontal="center" vertical="center" wrapText="1"/>
    </xf>
    <xf numFmtId="182" fontId="32" fillId="7" borderId="111" xfId="35" applyNumberFormat="1" applyFont="1" applyFill="1" applyBorder="1" applyAlignment="1" applyProtection="1">
      <alignment horizontal="center" vertical="center" wrapText="1"/>
    </xf>
    <xf numFmtId="182" fontId="32" fillId="7" borderId="112" xfId="35" applyNumberFormat="1" applyFont="1" applyFill="1" applyBorder="1" applyAlignment="1" applyProtection="1">
      <alignment horizontal="center" vertical="center" wrapText="1"/>
    </xf>
    <xf numFmtId="182" fontId="32" fillId="7" borderId="113" xfId="35" applyNumberFormat="1" applyFont="1" applyFill="1" applyBorder="1" applyAlignment="1" applyProtection="1">
      <alignment horizontal="center" vertical="center" wrapText="1"/>
    </xf>
    <xf numFmtId="0" fontId="17" fillId="8" borderId="6" xfId="35" applyFont="1" applyFill="1" applyBorder="1" applyAlignment="1" applyProtection="1">
      <alignment horizontal="center" vertical="center"/>
      <protection locked="0"/>
    </xf>
    <xf numFmtId="0" fontId="17" fillId="0" borderId="0" xfId="35" quotePrefix="1" applyFont="1" applyFill="1" applyAlignment="1" applyProtection="1">
      <alignment horizontal="center" vertical="center"/>
    </xf>
    <xf numFmtId="0" fontId="17" fillId="0" borderId="130" xfId="35" applyFont="1" applyFill="1" applyBorder="1" applyAlignment="1" applyProtection="1">
      <alignment horizontal="center" vertical="center" wrapText="1"/>
    </xf>
    <xf numFmtId="0" fontId="17" fillId="0" borderId="87" xfId="35" applyFont="1" applyFill="1" applyBorder="1" applyAlignment="1" applyProtection="1">
      <alignment horizontal="center" vertical="center" wrapText="1"/>
    </xf>
    <xf numFmtId="0" fontId="17" fillId="8" borderId="95" xfId="35" applyFont="1" applyFill="1" applyBorder="1" applyAlignment="1" applyProtection="1">
      <alignment horizontal="left" vertical="center" wrapText="1"/>
      <protection locked="0"/>
    </xf>
    <xf numFmtId="0" fontId="17" fillId="8" borderId="96" xfId="35" applyFont="1" applyFill="1" applyBorder="1" applyAlignment="1" applyProtection="1">
      <alignment horizontal="left" vertical="center" wrapText="1"/>
      <protection locked="0"/>
    </xf>
    <xf numFmtId="0" fontId="17" fillId="8" borderId="97" xfId="35" applyFont="1" applyFill="1" applyBorder="1" applyAlignment="1" applyProtection="1">
      <alignment horizontal="left" vertical="center" wrapText="1"/>
      <protection locked="0"/>
    </xf>
    <xf numFmtId="0" fontId="17" fillId="3" borderId="15" xfId="35" applyFont="1" applyFill="1" applyBorder="1" applyAlignment="1" applyProtection="1">
      <alignment horizontal="center" vertical="center"/>
      <protection locked="0"/>
    </xf>
    <xf numFmtId="0" fontId="17" fillId="7" borderId="1" xfId="35" applyNumberFormat="1" applyFont="1" applyFill="1" applyBorder="1" applyAlignment="1" applyProtection="1">
      <alignment horizontal="center" vertical="center"/>
    </xf>
    <xf numFmtId="0" fontId="17" fillId="8" borderId="106" xfId="35" applyFont="1" applyFill="1" applyBorder="1" applyAlignment="1" applyProtection="1">
      <alignment horizontal="left" vertical="center" wrapText="1"/>
      <protection locked="0"/>
    </xf>
    <xf numFmtId="0" fontId="17" fillId="8" borderId="24" xfId="35" applyFont="1" applyFill="1" applyBorder="1" applyAlignment="1" applyProtection="1">
      <alignment horizontal="left" vertical="center" wrapText="1"/>
      <protection locked="0"/>
    </xf>
    <xf numFmtId="0" fontId="17" fillId="8" borderId="107" xfId="35" applyFont="1" applyFill="1" applyBorder="1" applyAlignment="1" applyProtection="1">
      <alignment horizontal="left" vertical="center" wrapText="1"/>
      <protection locked="0"/>
    </xf>
    <xf numFmtId="0" fontId="17" fillId="7" borderId="6" xfId="35" applyNumberFormat="1" applyFont="1" applyFill="1" applyBorder="1" applyAlignment="1" applyProtection="1">
      <alignment horizontal="center" vertical="center"/>
    </xf>
    <xf numFmtId="0" fontId="25" fillId="0" borderId="0" xfId="35" applyFont="1" applyFill="1" applyAlignment="1" applyProtection="1">
      <alignment horizontal="right" vertical="center"/>
    </xf>
    <xf numFmtId="0" fontId="17" fillId="8" borderId="111" xfId="35" applyFont="1" applyFill="1" applyBorder="1" applyAlignment="1" applyProtection="1">
      <alignment horizontal="left" vertical="center" wrapText="1"/>
      <protection locked="0"/>
    </xf>
    <xf numFmtId="0" fontId="17" fillId="8" borderId="112" xfId="35" applyFont="1" applyFill="1" applyBorder="1" applyAlignment="1" applyProtection="1">
      <alignment horizontal="left" vertical="center" wrapText="1"/>
      <protection locked="0"/>
    </xf>
    <xf numFmtId="0" fontId="17" fillId="8" borderId="113" xfId="35" applyFont="1" applyFill="1" applyBorder="1" applyAlignment="1" applyProtection="1">
      <alignment horizontal="left" vertical="center" wrapText="1"/>
      <protection locked="0"/>
    </xf>
    <xf numFmtId="0" fontId="32" fillId="0" borderId="0" xfId="35" applyFont="1" applyFill="1" applyAlignment="1">
      <alignment horizontal="right" vertical="center"/>
    </xf>
    <xf numFmtId="0" fontId="25" fillId="0" borderId="0" xfId="35" applyFont="1" applyFill="1" applyAlignment="1">
      <alignment horizontal="right" vertical="center"/>
    </xf>
    <xf numFmtId="0" fontId="25" fillId="0" borderId="0" xfId="35" applyFont="1" applyFill="1" applyAlignment="1" applyProtection="1">
      <alignment vertical="center"/>
      <protection locked="0"/>
    </xf>
    <xf numFmtId="0" fontId="17" fillId="0" borderId="0" xfId="35" applyFont="1" applyFill="1" applyAlignment="1" applyProtection="1">
      <alignment vertical="center"/>
      <protection locked="0"/>
    </xf>
    <xf numFmtId="0" fontId="32" fillId="0" borderId="0" xfId="35" applyFont="1" applyFill="1" applyAlignment="1" applyProtection="1">
      <alignment vertical="center"/>
      <protection locked="0"/>
    </xf>
    <xf numFmtId="0" fontId="25" fillId="0" borderId="0" xfId="35" applyFont="1" applyFill="1" applyBorder="1" applyAlignment="1" applyProtection="1">
      <alignment vertical="center"/>
      <protection locked="0"/>
    </xf>
    <xf numFmtId="0" fontId="26" fillId="0" borderId="15" xfId="35" applyFont="1" applyFill="1" applyBorder="1" applyAlignment="1" applyProtection="1">
      <alignment horizontal="center" vertical="center"/>
    </xf>
    <xf numFmtId="0" fontId="26" fillId="0" borderId="35" xfId="35" applyFont="1" applyFill="1" applyBorder="1" applyAlignment="1" applyProtection="1">
      <alignment horizontal="center" vertical="center"/>
    </xf>
    <xf numFmtId="0" fontId="33" fillId="0" borderId="29" xfId="35" applyFont="1" applyFill="1" applyBorder="1" applyAlignment="1" applyProtection="1">
      <alignment horizontal="centerContinuous" vertical="center"/>
    </xf>
    <xf numFmtId="0" fontId="25" fillId="0" borderId="0" xfId="35" applyFont="1" applyFill="1" applyBorder="1" applyAlignment="1" applyProtection="1">
      <alignment horizontal="left" vertical="center"/>
      <protection locked="0"/>
    </xf>
    <xf numFmtId="0" fontId="25" fillId="0" borderId="0" xfId="35" applyFont="1" applyFill="1" applyBorder="1" applyAlignment="1" applyProtection="1">
      <alignment vertical="center" wrapText="1"/>
      <protection locked="0"/>
    </xf>
    <xf numFmtId="179" fontId="33" fillId="0" borderId="15" xfId="35" applyNumberFormat="1" applyFont="1" applyFill="1" applyBorder="1" applyAlignment="1" applyProtection="1">
      <alignment horizontal="center" vertical="center"/>
    </xf>
    <xf numFmtId="178" fontId="33" fillId="0" borderId="35" xfId="10" applyNumberFormat="1" applyFont="1" applyFill="1" applyBorder="1" applyAlignment="1" applyProtection="1">
      <alignment horizontal="right" vertical="center"/>
    </xf>
    <xf numFmtId="0" fontId="25" fillId="0" borderId="29" xfId="35" applyFont="1" applyFill="1" applyBorder="1" applyAlignment="1" applyProtection="1">
      <alignment horizontal="right" vertical="center"/>
    </xf>
    <xf numFmtId="0" fontId="33" fillId="0" borderId="0" xfId="35" applyFont="1" applyFill="1" applyBorder="1" applyAlignment="1" applyProtection="1">
      <alignment horizontal="centerContinuous" vertical="center"/>
    </xf>
    <xf numFmtId="180" fontId="33" fillId="0" borderId="15" xfId="35" applyNumberFormat="1" applyFont="1" applyFill="1" applyBorder="1" applyAlignment="1" applyProtection="1">
      <alignment horizontal="center" vertical="center"/>
    </xf>
    <xf numFmtId="0" fontId="25" fillId="0" borderId="0" xfId="35" applyFont="1" applyFill="1" applyBorder="1" applyAlignment="1" applyProtection="1">
      <alignment horizontal="center" vertical="center"/>
    </xf>
    <xf numFmtId="0" fontId="12" fillId="0" borderId="0" xfId="35" applyFont="1" applyFill="1" applyBorder="1" applyAlignment="1" applyProtection="1">
      <alignment vertical="center"/>
    </xf>
    <xf numFmtId="0" fontId="33" fillId="0" borderId="0" xfId="35" applyFont="1" applyFill="1" applyBorder="1" applyAlignment="1" applyProtection="1">
      <alignment horizontal="centerContinuous"/>
    </xf>
    <xf numFmtId="0" fontId="25" fillId="0" borderId="0" xfId="35" applyFont="1" applyFill="1" applyBorder="1" applyAlignment="1" applyProtection="1">
      <alignment horizontal="justify" vertical="center" wrapText="1"/>
      <protection locked="0"/>
    </xf>
    <xf numFmtId="178" fontId="33" fillId="0" borderId="0" xfId="35" applyNumberFormat="1" applyFont="1" applyFill="1" applyBorder="1" applyAlignment="1" applyProtection="1">
      <alignment vertical="center"/>
    </xf>
    <xf numFmtId="178" fontId="33" fillId="0" borderId="0" xfId="35" applyNumberFormat="1" applyFont="1" applyFill="1" applyAlignment="1" applyProtection="1">
      <alignment vertical="center"/>
    </xf>
    <xf numFmtId="0" fontId="17" fillId="8" borderId="5" xfId="35" applyFont="1" applyFill="1" applyBorder="1" applyAlignment="1" applyProtection="1">
      <alignment horizontal="center" vertical="center"/>
      <protection locked="0"/>
    </xf>
    <xf numFmtId="0" fontId="17" fillId="8" borderId="33" xfId="35" applyFont="1" applyFill="1" applyBorder="1" applyAlignment="1" applyProtection="1">
      <alignment horizontal="center" vertical="center"/>
      <protection locked="0"/>
    </xf>
    <xf numFmtId="0" fontId="32" fillId="0" borderId="0" xfId="35" applyFont="1" applyFill="1" applyAlignment="1" applyProtection="1">
      <alignment horizontal="right" vertical="center"/>
      <protection locked="0"/>
    </xf>
    <xf numFmtId="0" fontId="25" fillId="0" borderId="0" xfId="35" applyFont="1" applyFill="1" applyAlignment="1" applyProtection="1">
      <alignment horizontal="right" vertical="center"/>
      <protection locked="0"/>
    </xf>
    <xf numFmtId="0" fontId="35" fillId="7" borderId="0" xfId="35" applyFont="1" applyFill="1">
      <alignment vertical="center"/>
    </xf>
    <xf numFmtId="0" fontId="35" fillId="7" borderId="15" xfId="35" applyFont="1" applyFill="1" applyBorder="1" applyAlignment="1">
      <alignment horizontal="center" vertical="center"/>
    </xf>
    <xf numFmtId="0" fontId="35" fillId="7" borderId="130" xfId="35" applyFont="1" applyFill="1" applyBorder="1" applyAlignment="1">
      <alignment horizontal="center" vertical="center" shrinkToFit="1"/>
    </xf>
    <xf numFmtId="0" fontId="35" fillId="7" borderId="88" xfId="35" applyFont="1" applyFill="1" applyBorder="1" applyAlignment="1">
      <alignment horizontal="center" vertical="center"/>
    </xf>
    <xf numFmtId="0" fontId="35" fillId="7" borderId="89" xfId="35" applyFont="1" applyFill="1" applyBorder="1" applyAlignment="1">
      <alignment horizontal="center" vertical="center"/>
    </xf>
    <xf numFmtId="0" fontId="35" fillId="7" borderId="15" xfId="35" applyFont="1" applyFill="1" applyBorder="1" applyAlignment="1">
      <alignment vertical="center" shrinkToFit="1"/>
    </xf>
    <xf numFmtId="0" fontId="35" fillId="7" borderId="15" xfId="35" applyFont="1" applyFill="1" applyBorder="1">
      <alignment vertical="center"/>
    </xf>
    <xf numFmtId="0" fontId="17" fillId="7" borderId="131" xfId="35" applyFont="1" applyFill="1" applyBorder="1" applyAlignment="1">
      <alignment horizontal="center" vertical="center"/>
    </xf>
    <xf numFmtId="0" fontId="17" fillId="7" borderId="126" xfId="35" applyFont="1" applyFill="1" applyBorder="1">
      <alignment vertical="center"/>
    </xf>
    <xf numFmtId="0" fontId="17" fillId="7" borderId="115" xfId="35" applyFont="1" applyFill="1" applyBorder="1">
      <alignment vertical="center"/>
    </xf>
    <xf numFmtId="0" fontId="17" fillId="7" borderId="116" xfId="35" applyFont="1" applyFill="1" applyBorder="1">
      <alignment vertical="center"/>
    </xf>
    <xf numFmtId="0" fontId="17" fillId="7" borderId="132" xfId="35" applyFont="1" applyFill="1" applyBorder="1" applyAlignment="1">
      <alignment horizontal="center" vertical="center"/>
    </xf>
    <xf numFmtId="0" fontId="17" fillId="7" borderId="104" xfId="35" applyFont="1" applyFill="1" applyBorder="1" applyAlignment="1">
      <alignment vertical="center" shrinkToFit="1"/>
    </xf>
    <xf numFmtId="0" fontId="17" fillId="7" borderId="5" xfId="35" applyFont="1" applyFill="1" applyBorder="1" applyAlignment="1">
      <alignment vertical="center" shrinkToFit="1"/>
    </xf>
    <xf numFmtId="0" fontId="17" fillId="7" borderId="1" xfId="35" applyFont="1" applyFill="1" applyBorder="1" applyAlignment="1">
      <alignment vertical="center" shrinkToFit="1"/>
    </xf>
    <xf numFmtId="0" fontId="17" fillId="7" borderId="15" xfId="35" applyFont="1" applyFill="1" applyBorder="1" applyAlignment="1">
      <alignment vertical="center" shrinkToFit="1"/>
    </xf>
    <xf numFmtId="0" fontId="35" fillId="7" borderId="119" xfId="35" applyFont="1" applyFill="1" applyBorder="1" applyAlignment="1">
      <alignment vertical="center" shrinkToFit="1"/>
    </xf>
    <xf numFmtId="0" fontId="17" fillId="7" borderId="133" xfId="35" applyFont="1" applyFill="1" applyBorder="1" applyAlignment="1">
      <alignment horizontal="center" vertical="center"/>
    </xf>
    <xf numFmtId="0" fontId="17" fillId="7" borderId="134" xfId="35" applyFont="1" applyFill="1" applyBorder="1" applyAlignment="1">
      <alignment vertical="center" shrinkToFit="1"/>
    </xf>
    <xf numFmtId="0" fontId="17" fillId="7" borderId="35" xfId="35" applyFont="1" applyFill="1" applyBorder="1" applyAlignment="1">
      <alignment vertical="center" shrinkToFit="1"/>
    </xf>
    <xf numFmtId="0" fontId="17" fillId="7" borderId="119" xfId="35" applyFont="1" applyFill="1" applyBorder="1" applyAlignment="1">
      <alignment vertical="center" shrinkToFit="1"/>
    </xf>
    <xf numFmtId="0" fontId="17" fillId="7" borderId="134" xfId="35" applyFont="1" applyFill="1" applyBorder="1">
      <alignment vertical="center"/>
    </xf>
    <xf numFmtId="0" fontId="17" fillId="7" borderId="35" xfId="35" applyFont="1" applyFill="1" applyBorder="1">
      <alignment vertical="center"/>
    </xf>
    <xf numFmtId="0" fontId="17" fillId="7" borderId="15" xfId="35" applyFont="1" applyFill="1" applyBorder="1">
      <alignment vertical="center"/>
    </xf>
    <xf numFmtId="0" fontId="17" fillId="7" borderId="119" xfId="35" applyFont="1" applyFill="1" applyBorder="1">
      <alignment vertical="center"/>
    </xf>
    <xf numFmtId="0" fontId="35" fillId="7" borderId="133" xfId="35" applyFont="1" applyFill="1" applyBorder="1" applyAlignment="1">
      <alignment horizontal="center" vertical="center"/>
    </xf>
    <xf numFmtId="0" fontId="35" fillId="7" borderId="134" xfId="35" applyFont="1" applyFill="1" applyBorder="1">
      <alignment vertical="center"/>
    </xf>
    <xf numFmtId="0" fontId="35" fillId="7" borderId="119" xfId="35" applyFont="1" applyFill="1" applyBorder="1">
      <alignment vertical="center"/>
    </xf>
    <xf numFmtId="0" fontId="35" fillId="7" borderId="135" xfId="35" applyFont="1" applyFill="1" applyBorder="1" applyAlignment="1">
      <alignment horizontal="center" vertical="center"/>
    </xf>
    <xf numFmtId="0" fontId="35" fillId="7" borderId="128" xfId="35" applyFont="1" applyFill="1" applyBorder="1">
      <alignment vertical="center"/>
    </xf>
    <xf numFmtId="0" fontId="35" fillId="7" borderId="122" xfId="35" applyFont="1" applyFill="1" applyBorder="1">
      <alignment vertical="center"/>
    </xf>
    <xf numFmtId="0" fontId="35" fillId="7" borderId="123" xfId="35" applyFont="1" applyFill="1" applyBorder="1">
      <alignment vertical="center"/>
    </xf>
  </cellXfs>
  <cellStyles count="63">
    <cellStyle name="Excel Built-in Comma [0]" xfId="1"/>
    <cellStyle name="パーセント 2 2" xfId="2"/>
    <cellStyle name="パーセント 2 2 2" xfId="3"/>
    <cellStyle name="パーセント 2 2_220317 介護保険最新情報vol.1045 別紙1_別紙(様式)8以降" xfId="4"/>
    <cellStyle name="パーセント_（参考様式）通所介護等において感染症又は災害の発生を理由とする利用者数の減少が一定以上生じている場合-届出様式例・参考計算シート" xfId="5"/>
    <cellStyle name="桁区切り 2" xfId="6"/>
    <cellStyle name="桁区切り 2_（参考様式）通所介護等において感染症又は災害の発生を理由とする利用者数の減少が一定以上生じている場合-届出様式例・参考計算シート" xfId="7"/>
    <cellStyle name="桁区切り 3" xfId="8"/>
    <cellStyle name="桁区切り 3_（参考様式）通所介護等において感染症又は災害の発生を理由とする利用者数の減少が一定以上生じている場合-届出様式例・参考計算シート" xfId="9"/>
    <cellStyle name="桁区切り_sougoujigyouhoumon" xfId="10"/>
    <cellStyle name="桁区切り_timitutuusyo" xfId="11"/>
    <cellStyle name="桁区切り_勤務形態一覧表" xfId="12"/>
    <cellStyle name="桁区切り_勤務形態一覧表_1" xfId="13"/>
    <cellStyle name="桁区切り_（参考様式）通所介護等において感染症又は災害の発生を理由とする利用者数の減少が一定以上生じている場合-届出様式例・参考計算シート" xfId="14"/>
    <cellStyle name="標準" xfId="0" builtinId="0"/>
    <cellStyle name="標準 2" xfId="15"/>
    <cellStyle name="標準 2 2" xfId="16"/>
    <cellStyle name="標準 2 2_大牟田ヘルプ" xfId="17"/>
    <cellStyle name="標準 2 2_（参考様式）通所介護等において感染症又は災害の発生を理由とする利用者数の減少が一定以上生じている場合-届出様式例・参考計算シート" xfId="18"/>
    <cellStyle name="標準 2_220317 介護保険最新情報vol.1045 別紙1_別紙(様式)8以降" xfId="19"/>
    <cellStyle name="標準 2_220317 介護保険最新情報vol.1045 別紙1_別紙(様式)8以降_1" xfId="20"/>
    <cellStyle name="標準 2_別紙1　介護給付費算定に係る体制届一式（定期巡回・随時対応型訪問介護看護）" xfId="21"/>
    <cellStyle name="標準 2_（参考様式）通所介護等において感染症又は災害の発生を理由とする利用者数の減少が一定以上生じている場合-届出様式例・参考計算シート" xfId="22"/>
    <cellStyle name="標準 3" xfId="23"/>
    <cellStyle name="標準 3 2" xfId="24"/>
    <cellStyle name="標準 3 2 2" xfId="25"/>
    <cellStyle name="標準 3 2_220317 介護保険最新情報vol.1045 別紙1_別紙(様式)8以降" xfId="26"/>
    <cellStyle name="標準 3_（参考様式）通所介護等において感染症又は災害の発生を理由とする利用者数の減少が一定以上生じている場合-届出様式例・参考計算シート" xfId="27"/>
    <cellStyle name="標準_21tokuyo2501" xfId="28"/>
    <cellStyle name="標準_220317 介護保険最新情報vol.1045 別紙1_別紙(様式)1-7" xfId="29"/>
    <cellStyle name="標準_220317 介護保険最新情報vol.1045 別紙1_別紙(様式)8以降" xfId="30"/>
    <cellStyle name="標準_220317 介護保険最新情報vol.1045 別紙1_別紙(様式)8以降_1" xfId="31"/>
    <cellStyle name="標準_220317 介護保険最新情報vol.1045 別紙1_別紙(様式)8以降_2" xfId="32"/>
    <cellStyle name="標準_220317 介護保険最新情報vol.1045 別紙1_別紙(様式)8以降_3" xfId="33"/>
    <cellStyle name="標準_Sheet1" xfId="34"/>
    <cellStyle name="標準_sougoujigyouhoumon" xfId="35"/>
    <cellStyle name="標準_timitutuusyo" xfId="36"/>
    <cellStyle name="標準_【現在】介護予防訪問介護相当サービス_1" xfId="37"/>
    <cellStyle name="標準_【現在】介護予防訪問介護相当サービス_2" xfId="38"/>
    <cellStyle name="標準_【現在】介護予防訪問介護相当サービス_4" xfId="39"/>
    <cellStyle name="標準_介護老人福祉施設（加算届）" xfId="40"/>
    <cellStyle name="標準_別紙1　介護給付費算定に係る体制届一式（定期巡回・随時対応型訪問介護看護）" xfId="41"/>
    <cellStyle name="標準_別紙1　介護給付費算定に係る体制届一式（定期巡回・随時対応型訪問介護看護）_1" xfId="42"/>
    <cellStyle name="標準_別紙1　介護給付費算定に係る体制届一式（定期巡回・随時対応型訪問介護看護）_2" xfId="43"/>
    <cellStyle name="標準_別紙1　介護給付費算定に係る体制届一式（定期巡回・随時対応型訪問介護看護）_3" xfId="44"/>
    <cellStyle name="標準_別紙1　介護給付費算定に係る体制届一式（定期巡回・随時対応型訪問介護看護）_別紙1　介護給付費算定に係る体制届一式（定期巡回・随時対応型訪問介護看護）" xfId="45"/>
    <cellStyle name="標準_別紙1　介護給付費算定に係る体制状況一覧表（地域密着型事業所）" xfId="46"/>
    <cellStyle name="標準_別紙1　介護給付費算定に係る体制状況一覧表（地域密着型事業所）_2" xfId="47"/>
    <cellStyle name="標準_別紙７（勤務表）" xfId="48"/>
    <cellStyle name="標準_割引率（地密）" xfId="49"/>
    <cellStyle name="標準_割引率（居宅）" xfId="50"/>
    <cellStyle name="標準_加算届出書H1804" xfId="51"/>
    <cellStyle name="標準_勤務形態一覧表" xfId="52"/>
    <cellStyle name="標準_勤務形態一覧表_1" xfId="53"/>
    <cellStyle name="標準_地域密着介護老人福祉施設（加算届）" xfId="54"/>
    <cellStyle name="標準_大牟田ヘルプ" xfId="55"/>
    <cellStyle name="標準_時間延長サービス" xfId="56"/>
    <cellStyle name="標準_特定施設（加算届）" xfId="57"/>
    <cellStyle name="標準_訪問介護（加算届）" xfId="58"/>
    <cellStyle name="標準_通所介護（加算届）" xfId="59"/>
    <cellStyle name="標準_通所介護（状況一覧）" xfId="60"/>
    <cellStyle name="標準_（参考様式）サービス提供体制強化加算に関する計算書_新規 JUST Calc ブック(xlsx)" xfId="61"/>
    <cellStyle name="標準_（参考様式）通所介護等において感染症又は災害の発生を理由とする利用者数の減少が一定以上生じている場合-届出様式例・参考計算シート" xfId="62"/>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264160</xdr:colOff>
      <xdr:row>3</xdr:row>
      <xdr:rowOff>38100</xdr:rowOff>
    </xdr:from>
    <xdr:to xmlns:xdr="http://schemas.openxmlformats.org/drawingml/2006/spreadsheetDrawing">
      <xdr:col>3</xdr:col>
      <xdr:colOff>400050</xdr:colOff>
      <xdr:row>4</xdr:row>
      <xdr:rowOff>199390</xdr:rowOff>
    </xdr:to>
    <xdr:sp macro="" textlink="">
      <xdr:nvSpPr>
        <xdr:cNvPr id="2" name="右中かっこ 2"/>
        <xdr:cNvSpPr/>
      </xdr:nvSpPr>
      <xdr:spPr>
        <a:xfrm>
          <a:off x="3821430" y="790575"/>
          <a:ext cx="135890"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149860</xdr:colOff>
      <xdr:row>67</xdr:row>
      <xdr:rowOff>219075</xdr:rowOff>
    </xdr:from>
    <xdr:to xmlns:xdr="http://schemas.openxmlformats.org/drawingml/2006/spreadsheetDrawing">
      <xdr:col>14</xdr:col>
      <xdr:colOff>371475</xdr:colOff>
      <xdr:row>76</xdr:row>
      <xdr:rowOff>142875</xdr:rowOff>
    </xdr:to>
    <xdr:sp macro="" textlink="">
      <xdr:nvSpPr>
        <xdr:cNvPr id="3" name="正方形/長方形 1"/>
        <xdr:cNvSpPr/>
      </xdr:nvSpPr>
      <xdr:spPr>
        <a:xfrm>
          <a:off x="149860" y="17430750"/>
          <a:ext cx="943673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5</xdr:col>
      <xdr:colOff>36195</xdr:colOff>
      <xdr:row>3</xdr:row>
      <xdr:rowOff>215900</xdr:rowOff>
    </xdr:to>
    <xdr:sp macro="" textlink="">
      <xdr:nvSpPr>
        <xdr:cNvPr id="2" name="正方形/長方形 1"/>
        <xdr:cNvSpPr/>
      </xdr:nvSpPr>
      <xdr:spPr>
        <a:xfrm>
          <a:off x="0" y="346075"/>
          <a:ext cx="1399540" cy="641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FF00"/>
  </sheetPr>
  <dimension ref="A1:IV25"/>
  <sheetViews>
    <sheetView view="pageBreakPreview" zoomScale="110" zoomScaleSheetLayoutView="110" workbookViewId="0">
      <selection activeCell="B5" sqref="B5:AN5"/>
    </sheetView>
  </sheetViews>
  <sheetFormatPr defaultColWidth="12" defaultRowHeight="11.25"/>
  <cols>
    <col min="1" max="1" width="2.16015625" style="1" customWidth="1"/>
    <col min="2" max="2" width="20.83203125" style="1" customWidth="1"/>
    <col min="3" max="3" width="10.16015625" style="1" customWidth="1"/>
    <col min="4" max="4" width="3.33203125" style="2" customWidth="1"/>
    <col min="5" max="5" width="3.33203125" style="3" customWidth="1"/>
    <col min="6" max="6" width="53.83203125" style="1" customWidth="1"/>
    <col min="7" max="7" width="32.50390625" style="4" customWidth="1"/>
    <col min="8" max="256" width="12.00390625" style="1" bestFit="1" customWidth="1"/>
    <col min="257" max="16384" width="12" style="5"/>
  </cols>
  <sheetData>
    <row r="1" spans="1:7" ht="48.75" customHeight="1">
      <c r="A1" s="6" t="s">
        <v>89</v>
      </c>
      <c r="B1" s="14"/>
      <c r="C1" s="14"/>
      <c r="D1" s="14"/>
      <c r="E1" s="14"/>
      <c r="F1" s="14"/>
      <c r="G1" s="14"/>
    </row>
    <row r="2" spans="1:7" ht="12" customHeight="1"/>
    <row r="3" spans="1:7" ht="12" customHeight="1"/>
    <row r="4" spans="1:7" ht="12" customHeight="1">
      <c r="A4" s="7" t="s">
        <v>78</v>
      </c>
    </row>
    <row r="5" spans="1:7" ht="12" customHeight="1">
      <c r="A5" s="7"/>
      <c r="B5" s="1" t="s">
        <v>98</v>
      </c>
    </row>
    <row r="6" spans="1:7" ht="60" customHeight="1">
      <c r="A6" s="8" t="s">
        <v>50</v>
      </c>
      <c r="B6" s="15"/>
      <c r="C6" s="25" t="s">
        <v>7</v>
      </c>
      <c r="D6" s="8" t="s">
        <v>111</v>
      </c>
      <c r="E6" s="41"/>
      <c r="F6" s="15"/>
      <c r="G6" s="63" t="s">
        <v>97</v>
      </c>
    </row>
    <row r="7" spans="1:7" s="1" customFormat="1" ht="23.25" customHeight="1">
      <c r="A7" s="9" t="s">
        <v>66</v>
      </c>
      <c r="B7" s="16"/>
      <c r="C7" s="26" t="s">
        <v>3</v>
      </c>
      <c r="D7" s="36" t="s">
        <v>27</v>
      </c>
      <c r="E7" s="42" t="s">
        <v>124</v>
      </c>
      <c r="F7" s="52"/>
      <c r="G7" s="64"/>
    </row>
    <row r="8" spans="1:7" s="1" customFormat="1" ht="23.25" customHeight="1">
      <c r="A8" s="10"/>
      <c r="B8" s="17"/>
      <c r="C8" s="26" t="s">
        <v>3</v>
      </c>
      <c r="D8" s="36" t="s">
        <v>27</v>
      </c>
      <c r="E8" s="43" t="s">
        <v>56</v>
      </c>
      <c r="F8" s="53"/>
      <c r="G8" s="64"/>
    </row>
    <row r="9" spans="1:7" ht="22.5" customHeight="1">
      <c r="A9" s="10"/>
      <c r="B9" s="17"/>
      <c r="C9" s="27" t="s">
        <v>3</v>
      </c>
      <c r="D9" s="36" t="s">
        <v>27</v>
      </c>
      <c r="E9" s="44" t="s">
        <v>23</v>
      </c>
      <c r="F9" s="54"/>
      <c r="G9" s="64" t="s">
        <v>48</v>
      </c>
    </row>
    <row r="10" spans="1:7" ht="14.25" customHeight="1">
      <c r="A10" s="10"/>
      <c r="B10" s="17"/>
      <c r="C10" s="28" t="s">
        <v>3</v>
      </c>
      <c r="D10" s="37" t="s">
        <v>27</v>
      </c>
      <c r="E10" s="45" t="s">
        <v>62</v>
      </c>
      <c r="F10" s="55"/>
      <c r="G10" s="65" t="s">
        <v>411</v>
      </c>
    </row>
    <row r="11" spans="1:7" ht="14.25" customHeight="1">
      <c r="A11" s="10"/>
      <c r="B11" s="17"/>
      <c r="C11" s="29"/>
      <c r="D11" s="37"/>
      <c r="E11" s="46" t="s">
        <v>26</v>
      </c>
      <c r="F11" s="56" t="s">
        <v>113</v>
      </c>
      <c r="G11" s="66"/>
    </row>
    <row r="12" spans="1:7" ht="14.25" customHeight="1">
      <c r="A12" s="10"/>
      <c r="B12" s="17"/>
      <c r="C12" s="29"/>
      <c r="D12" s="37"/>
      <c r="E12" s="45"/>
      <c r="F12" s="55"/>
      <c r="G12" s="66"/>
    </row>
    <row r="13" spans="1:7" ht="14.25" customHeight="1">
      <c r="A13" s="10"/>
      <c r="B13" s="17"/>
      <c r="C13" s="30"/>
      <c r="D13" s="37"/>
      <c r="E13" s="45"/>
      <c r="F13" s="55"/>
      <c r="G13" s="67"/>
    </row>
    <row r="14" spans="1:7" ht="30" customHeight="1">
      <c r="A14" s="11"/>
      <c r="B14" s="18" t="s">
        <v>0</v>
      </c>
      <c r="C14" s="31" t="s">
        <v>3</v>
      </c>
      <c r="D14" s="36" t="s">
        <v>27</v>
      </c>
      <c r="E14" s="43" t="s">
        <v>126</v>
      </c>
      <c r="F14" s="53"/>
      <c r="G14" s="64"/>
    </row>
    <row r="15" spans="1:7" ht="30" customHeight="1">
      <c r="A15" s="11"/>
      <c r="B15" s="18" t="s">
        <v>410</v>
      </c>
      <c r="C15" s="31" t="s">
        <v>3</v>
      </c>
      <c r="D15" s="36" t="s">
        <v>27</v>
      </c>
      <c r="E15" s="43" t="s">
        <v>409</v>
      </c>
      <c r="F15" s="53"/>
      <c r="G15" s="64"/>
    </row>
    <row r="16" spans="1:7" ht="30" customHeight="1">
      <c r="A16" s="11"/>
      <c r="B16" s="18" t="s">
        <v>147</v>
      </c>
      <c r="C16" s="31" t="s">
        <v>3</v>
      </c>
      <c r="D16" s="36" t="s">
        <v>27</v>
      </c>
      <c r="E16" s="43" t="s">
        <v>409</v>
      </c>
      <c r="F16" s="53"/>
      <c r="G16" s="64"/>
    </row>
    <row r="17" spans="1:7" ht="18" customHeight="1">
      <c r="A17" s="11"/>
      <c r="B17" s="18" t="s">
        <v>123</v>
      </c>
      <c r="C17" s="31" t="s">
        <v>3</v>
      </c>
      <c r="D17" s="36" t="s">
        <v>27</v>
      </c>
      <c r="E17" s="44" t="s">
        <v>409</v>
      </c>
      <c r="F17" s="54"/>
      <c r="G17" s="64"/>
    </row>
    <row r="18" spans="1:7" ht="15" customHeight="1">
      <c r="A18" s="11"/>
      <c r="B18" s="19" t="s">
        <v>118</v>
      </c>
      <c r="C18" s="32" t="s">
        <v>3</v>
      </c>
      <c r="D18" s="38" t="s">
        <v>27</v>
      </c>
      <c r="E18" s="47" t="s">
        <v>409</v>
      </c>
      <c r="F18" s="57"/>
      <c r="G18" s="65" t="s">
        <v>412</v>
      </c>
    </row>
    <row r="19" spans="1:7" ht="15" customHeight="1">
      <c r="A19" s="11"/>
      <c r="B19" s="20"/>
      <c r="C19" s="33"/>
      <c r="D19" s="37"/>
      <c r="E19" s="45"/>
      <c r="F19" s="58"/>
      <c r="G19" s="66"/>
    </row>
    <row r="20" spans="1:7" ht="15" customHeight="1">
      <c r="A20" s="12"/>
      <c r="B20" s="21"/>
      <c r="C20" s="34"/>
      <c r="D20" s="39"/>
      <c r="E20" s="48"/>
      <c r="F20" s="59"/>
      <c r="G20" s="67"/>
    </row>
    <row r="21" spans="1:7" ht="18.75" customHeight="1">
      <c r="A21" s="12"/>
      <c r="B21" s="22" t="s">
        <v>122</v>
      </c>
      <c r="C21" s="32" t="s">
        <v>3</v>
      </c>
      <c r="D21" s="38" t="s">
        <v>27</v>
      </c>
      <c r="E21" s="49" t="s">
        <v>324</v>
      </c>
      <c r="F21" s="60"/>
      <c r="G21" s="68"/>
    </row>
    <row r="22" spans="1:7" ht="18.75" customHeight="1">
      <c r="A22" s="12"/>
      <c r="B22" s="22"/>
      <c r="C22" s="33"/>
      <c r="D22" s="37"/>
      <c r="E22" s="50"/>
      <c r="F22" s="61"/>
      <c r="G22" s="69"/>
    </row>
    <row r="23" spans="1:7" ht="32.25" customHeight="1">
      <c r="A23" s="12"/>
      <c r="B23" s="22"/>
      <c r="C23" s="33"/>
      <c r="D23" s="37"/>
      <c r="E23" s="50"/>
      <c r="F23" s="61"/>
      <c r="G23" s="69"/>
    </row>
    <row r="24" spans="1:7" ht="26.25" customHeight="1">
      <c r="A24" s="12"/>
      <c r="B24" s="23" t="s">
        <v>413</v>
      </c>
      <c r="C24" s="31" t="s">
        <v>3</v>
      </c>
      <c r="D24" s="36" t="s">
        <v>27</v>
      </c>
      <c r="E24" s="43" t="s">
        <v>415</v>
      </c>
      <c r="F24" s="53"/>
      <c r="G24" s="70"/>
    </row>
    <row r="25" spans="1:7" ht="26.25" customHeight="1">
      <c r="A25" s="13"/>
      <c r="B25" s="24" t="s">
        <v>414</v>
      </c>
      <c r="C25" s="35" t="s">
        <v>3</v>
      </c>
      <c r="D25" s="40" t="s">
        <v>27</v>
      </c>
      <c r="E25" s="51" t="s">
        <v>221</v>
      </c>
      <c r="F25" s="62"/>
      <c r="G25" s="71"/>
    </row>
  </sheetData>
  <mergeCells count="24">
    <mergeCell ref="A1:G1"/>
    <mergeCell ref="A6:B6"/>
    <mergeCell ref="D6:F6"/>
    <mergeCell ref="E7:F7"/>
    <mergeCell ref="E8:F8"/>
    <mergeCell ref="E9:F9"/>
    <mergeCell ref="E14:F14"/>
    <mergeCell ref="E15:F15"/>
    <mergeCell ref="E16:F16"/>
    <mergeCell ref="E17:F17"/>
    <mergeCell ref="E24:F24"/>
    <mergeCell ref="E25:F25"/>
    <mergeCell ref="C10:C13"/>
    <mergeCell ref="G10:G13"/>
    <mergeCell ref="B18:B20"/>
    <mergeCell ref="C18:C20"/>
    <mergeCell ref="D18:D20"/>
    <mergeCell ref="E18:F20"/>
    <mergeCell ref="G18:G20"/>
    <mergeCell ref="B21:B23"/>
    <mergeCell ref="C21:C23"/>
    <mergeCell ref="D21:D23"/>
    <mergeCell ref="E21:F23"/>
    <mergeCell ref="A7:B13"/>
  </mergeCells>
  <phoneticPr fontId="7" type="Hiragana"/>
  <printOptions horizontalCentered="1"/>
  <pageMargins left="0.23622047244094488" right="0.23622047244094488" top="0.74803149606299213" bottom="0.74803149606299213" header="0.31496062992125984" footer="0.31496062992125984"/>
  <pageSetup paperSize="9" fitToWidth="1" fitToHeight="1" orientation="portrait" usePrinterDefaults="1"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50" zoomScaleNormal="55" zoomScaleSheetLayoutView="50" workbookViewId="0">
      <selection sqref="A1:G1"/>
    </sheetView>
  </sheetViews>
  <sheetFormatPr defaultColWidth="4.5" defaultRowHeight="20.25" customHeight="1"/>
  <cols>
    <col min="1" max="1" width="1.375" style="694" customWidth="1"/>
    <col min="2" max="56" width="5.625" style="694" customWidth="1"/>
    <col min="57" max="16384" width="4.5" style="694"/>
  </cols>
  <sheetData>
    <row r="1" spans="1:57" s="695" customFormat="1" ht="20.25" customHeight="1">
      <c r="A1" s="472"/>
      <c r="B1" s="472"/>
      <c r="C1" s="484" t="s">
        <v>59</v>
      </c>
      <c r="D1" s="484"/>
      <c r="E1" s="472"/>
      <c r="F1" s="472"/>
      <c r="G1" s="500" t="s">
        <v>125</v>
      </c>
      <c r="H1" s="472"/>
      <c r="I1" s="472"/>
      <c r="J1" s="484"/>
      <c r="K1" s="484"/>
      <c r="L1" s="484"/>
      <c r="M1" s="484"/>
      <c r="N1" s="472"/>
      <c r="O1" s="472"/>
      <c r="P1" s="472"/>
      <c r="Q1" s="472"/>
      <c r="R1" s="472"/>
      <c r="S1" s="472"/>
      <c r="T1" s="472"/>
      <c r="U1" s="472"/>
      <c r="V1" s="472"/>
      <c r="W1" s="472"/>
      <c r="X1" s="472"/>
      <c r="Y1" s="472"/>
      <c r="Z1" s="472"/>
      <c r="AA1" s="472"/>
      <c r="AB1" s="472"/>
      <c r="AC1" s="472"/>
      <c r="AD1" s="472"/>
      <c r="AE1" s="472"/>
      <c r="AF1" s="472"/>
      <c r="AG1" s="472"/>
      <c r="AH1" s="472"/>
      <c r="AI1" s="472"/>
      <c r="AJ1" s="472"/>
      <c r="AK1" s="539" t="s">
        <v>67</v>
      </c>
      <c r="AL1" s="539" t="s">
        <v>30</v>
      </c>
      <c r="AM1" s="648" t="s">
        <v>131</v>
      </c>
      <c r="AN1" s="648"/>
      <c r="AO1" s="648"/>
      <c r="AP1" s="648"/>
      <c r="AQ1" s="648"/>
      <c r="AR1" s="648"/>
      <c r="AS1" s="648"/>
      <c r="AT1" s="648"/>
      <c r="AU1" s="648"/>
      <c r="AV1" s="648"/>
      <c r="AW1" s="648"/>
      <c r="AX1" s="648"/>
      <c r="AY1" s="648"/>
      <c r="AZ1" s="648"/>
      <c r="BA1" s="648"/>
      <c r="BB1" s="640" t="s">
        <v>16</v>
      </c>
      <c r="BC1" s="472"/>
      <c r="BD1" s="472"/>
    </row>
    <row r="2" spans="1:57" s="696" customFormat="1" ht="20.25" customHeight="1">
      <c r="A2" s="473"/>
      <c r="B2" s="473"/>
      <c r="C2" s="473"/>
      <c r="D2" s="500"/>
      <c r="E2" s="473"/>
      <c r="F2" s="473"/>
      <c r="G2" s="473"/>
      <c r="H2" s="500"/>
      <c r="I2" s="539"/>
      <c r="J2" s="539"/>
      <c r="K2" s="539"/>
      <c r="L2" s="539"/>
      <c r="M2" s="539"/>
      <c r="N2" s="473"/>
      <c r="O2" s="473"/>
      <c r="P2" s="473"/>
      <c r="Q2" s="473"/>
      <c r="R2" s="473"/>
      <c r="S2" s="473"/>
      <c r="T2" s="539" t="s">
        <v>222</v>
      </c>
      <c r="U2" s="602">
        <v>4</v>
      </c>
      <c r="V2" s="602"/>
      <c r="W2" s="539" t="s">
        <v>30</v>
      </c>
      <c r="X2" s="617">
        <f>IF(U2=0,"",YEAR(DATE(2018+U2,1,1)))</f>
        <v>2022</v>
      </c>
      <c r="Y2" s="617"/>
      <c r="Z2" s="473" t="s">
        <v>235</v>
      </c>
      <c r="AA2" s="473" t="s">
        <v>236</v>
      </c>
      <c r="AB2" s="602">
        <v>4</v>
      </c>
      <c r="AC2" s="602"/>
      <c r="AD2" s="473" t="s">
        <v>239</v>
      </c>
      <c r="AE2" s="473"/>
      <c r="AF2" s="473"/>
      <c r="AG2" s="473"/>
      <c r="AH2" s="473"/>
      <c r="AI2" s="473"/>
      <c r="AJ2" s="640"/>
      <c r="AK2" s="539" t="s">
        <v>85</v>
      </c>
      <c r="AL2" s="539" t="s">
        <v>30</v>
      </c>
      <c r="AM2" s="602"/>
      <c r="AN2" s="602"/>
      <c r="AO2" s="602"/>
      <c r="AP2" s="602"/>
      <c r="AQ2" s="602"/>
      <c r="AR2" s="602"/>
      <c r="AS2" s="602"/>
      <c r="AT2" s="602"/>
      <c r="AU2" s="602"/>
      <c r="AV2" s="602"/>
      <c r="AW2" s="602"/>
      <c r="AX2" s="602"/>
      <c r="AY2" s="602"/>
      <c r="AZ2" s="602"/>
      <c r="BA2" s="602"/>
      <c r="BB2" s="640" t="s">
        <v>16</v>
      </c>
      <c r="BC2" s="539"/>
      <c r="BD2" s="539"/>
      <c r="BE2" s="716"/>
    </row>
    <row r="3" spans="1:57" s="696" customFormat="1" ht="20.25" customHeight="1">
      <c r="A3" s="473"/>
      <c r="B3" s="473"/>
      <c r="C3" s="473"/>
      <c r="D3" s="500"/>
      <c r="E3" s="473"/>
      <c r="F3" s="473"/>
      <c r="G3" s="473"/>
      <c r="H3" s="500"/>
      <c r="I3" s="539"/>
      <c r="J3" s="539"/>
      <c r="K3" s="539"/>
      <c r="L3" s="539"/>
      <c r="M3" s="539"/>
      <c r="N3" s="473"/>
      <c r="O3" s="473"/>
      <c r="P3" s="473"/>
      <c r="Q3" s="473"/>
      <c r="R3" s="473"/>
      <c r="S3" s="473"/>
      <c r="T3" s="600"/>
      <c r="U3" s="603"/>
      <c r="V3" s="603"/>
      <c r="W3" s="614"/>
      <c r="X3" s="603"/>
      <c r="Y3" s="603"/>
      <c r="Z3" s="624"/>
      <c r="AA3" s="624"/>
      <c r="AB3" s="603"/>
      <c r="AC3" s="603"/>
      <c r="AD3" s="495"/>
      <c r="AE3" s="473"/>
      <c r="AF3" s="473"/>
      <c r="AG3" s="473"/>
      <c r="AH3" s="473"/>
      <c r="AI3" s="473"/>
      <c r="AJ3" s="640"/>
      <c r="AK3" s="539"/>
      <c r="AL3" s="539"/>
      <c r="AM3" s="617"/>
      <c r="AN3" s="617"/>
      <c r="AO3" s="617"/>
      <c r="AP3" s="617"/>
      <c r="AQ3" s="617"/>
      <c r="AR3" s="617"/>
      <c r="AS3" s="617"/>
      <c r="AT3" s="617"/>
      <c r="AU3" s="617"/>
      <c r="AV3" s="617"/>
      <c r="AW3" s="617"/>
      <c r="AX3" s="617"/>
      <c r="AY3" s="676" t="s">
        <v>1</v>
      </c>
      <c r="AZ3" s="682" t="s">
        <v>250</v>
      </c>
      <c r="BA3" s="682"/>
      <c r="BB3" s="682"/>
      <c r="BC3" s="682"/>
      <c r="BD3" s="539"/>
      <c r="BE3" s="716"/>
    </row>
    <row r="4" spans="1:57" s="696" customFormat="1" ht="20.25" customHeight="1">
      <c r="A4" s="473"/>
      <c r="B4" s="476"/>
      <c r="C4" s="476"/>
      <c r="D4" s="476"/>
      <c r="E4" s="476"/>
      <c r="F4" s="476"/>
      <c r="G4" s="476"/>
      <c r="H4" s="476"/>
      <c r="I4" s="476"/>
      <c r="J4" s="542"/>
      <c r="K4" s="545"/>
      <c r="L4" s="545"/>
      <c r="M4" s="545"/>
      <c r="N4" s="545"/>
      <c r="O4" s="545"/>
      <c r="P4" s="577"/>
      <c r="Q4" s="545"/>
      <c r="R4" s="545"/>
      <c r="S4" s="596"/>
      <c r="T4" s="473"/>
      <c r="U4" s="473"/>
      <c r="V4" s="473"/>
      <c r="W4" s="473"/>
      <c r="X4" s="473"/>
      <c r="Y4" s="473"/>
      <c r="Z4" s="624"/>
      <c r="AA4" s="624"/>
      <c r="AB4" s="603"/>
      <c r="AC4" s="603"/>
      <c r="AD4" s="495"/>
      <c r="AE4" s="473"/>
      <c r="AF4" s="473"/>
      <c r="AG4" s="473"/>
      <c r="AH4" s="473"/>
      <c r="AI4" s="473"/>
      <c r="AJ4" s="640"/>
      <c r="AK4" s="539"/>
      <c r="AL4" s="539"/>
      <c r="AM4" s="617"/>
      <c r="AN4" s="617"/>
      <c r="AO4" s="617"/>
      <c r="AP4" s="617"/>
      <c r="AQ4" s="617"/>
      <c r="AR4" s="617"/>
      <c r="AS4" s="617"/>
      <c r="AT4" s="617"/>
      <c r="AU4" s="617"/>
      <c r="AV4" s="617"/>
      <c r="AW4" s="617"/>
      <c r="AX4" s="617"/>
      <c r="AY4" s="676" t="s">
        <v>248</v>
      </c>
      <c r="AZ4" s="682" t="s">
        <v>251</v>
      </c>
      <c r="BA4" s="682"/>
      <c r="BB4" s="682"/>
      <c r="BC4" s="682"/>
      <c r="BD4" s="539"/>
      <c r="BE4" s="716"/>
    </row>
    <row r="5" spans="1:57" s="696" customFormat="1" ht="20.25" customHeight="1">
      <c r="A5" s="473"/>
      <c r="B5" s="477"/>
      <c r="C5" s="477"/>
      <c r="D5" s="477"/>
      <c r="E5" s="477"/>
      <c r="F5" s="477"/>
      <c r="G5" s="477"/>
      <c r="H5" s="477"/>
      <c r="I5" s="477"/>
      <c r="J5" s="543"/>
      <c r="K5" s="546"/>
      <c r="L5" s="551"/>
      <c r="M5" s="551"/>
      <c r="N5" s="551"/>
      <c r="O5" s="551"/>
      <c r="P5" s="477"/>
      <c r="Q5" s="586"/>
      <c r="R5" s="586"/>
      <c r="S5" s="597"/>
      <c r="T5" s="473"/>
      <c r="U5" s="473"/>
      <c r="V5" s="473"/>
      <c r="W5" s="473"/>
      <c r="X5" s="473"/>
      <c r="Y5" s="473"/>
      <c r="Z5" s="624"/>
      <c r="AA5" s="624"/>
      <c r="AB5" s="603"/>
      <c r="AC5" s="603"/>
      <c r="AD5" s="638"/>
      <c r="AE5" s="638"/>
      <c r="AF5" s="638"/>
      <c r="AG5" s="638"/>
      <c r="AH5" s="473"/>
      <c r="AI5" s="473"/>
      <c r="AJ5" s="638" t="s">
        <v>243</v>
      </c>
      <c r="AK5" s="638"/>
      <c r="AL5" s="638"/>
      <c r="AM5" s="638"/>
      <c r="AN5" s="638"/>
      <c r="AO5" s="638"/>
      <c r="AP5" s="638"/>
      <c r="AQ5" s="638"/>
      <c r="AR5" s="476"/>
      <c r="AS5" s="476"/>
      <c r="AT5" s="657"/>
      <c r="AU5" s="638"/>
      <c r="AV5" s="667">
        <v>40</v>
      </c>
      <c r="AW5" s="675"/>
      <c r="AX5" s="657" t="s">
        <v>247</v>
      </c>
      <c r="AY5" s="638"/>
      <c r="AZ5" s="714">
        <v>160</v>
      </c>
      <c r="BA5" s="715"/>
      <c r="BB5" s="657" t="s">
        <v>252</v>
      </c>
      <c r="BC5" s="638"/>
      <c r="BD5" s="473"/>
      <c r="BE5" s="716"/>
    </row>
    <row r="6" spans="1:57" s="696" customFormat="1" ht="20.25" customHeight="1">
      <c r="A6" s="473"/>
      <c r="B6" s="477"/>
      <c r="C6" s="477"/>
      <c r="D6" s="477"/>
      <c r="E6" s="477"/>
      <c r="F6" s="477"/>
      <c r="G6" s="477"/>
      <c r="H6" s="477"/>
      <c r="I6" s="477"/>
      <c r="J6" s="477"/>
      <c r="K6" s="547"/>
      <c r="L6" s="547"/>
      <c r="M6" s="547"/>
      <c r="N6" s="477"/>
      <c r="O6" s="569"/>
      <c r="P6" s="578"/>
      <c r="Q6" s="578"/>
      <c r="R6" s="594"/>
      <c r="S6" s="598"/>
      <c r="T6" s="473"/>
      <c r="U6" s="473"/>
      <c r="V6" s="473"/>
      <c r="W6" s="473"/>
      <c r="X6" s="473"/>
      <c r="Y6" s="473"/>
      <c r="Z6" s="624"/>
      <c r="AA6" s="624"/>
      <c r="AB6" s="603"/>
      <c r="AC6" s="603"/>
      <c r="AD6" s="493"/>
      <c r="AE6" s="472"/>
      <c r="AF6" s="472"/>
      <c r="AG6" s="472"/>
      <c r="AH6" s="473"/>
      <c r="AI6" s="473"/>
      <c r="AJ6" s="473"/>
      <c r="AK6" s="473"/>
      <c r="AL6" s="472"/>
      <c r="AM6" s="472"/>
      <c r="AN6" s="649"/>
      <c r="AO6" s="652"/>
      <c r="AP6" s="652"/>
      <c r="AQ6" s="654"/>
      <c r="AR6" s="654"/>
      <c r="AS6" s="654"/>
      <c r="AT6" s="654"/>
      <c r="AU6" s="654"/>
      <c r="AV6" s="654"/>
      <c r="AW6" s="638" t="s">
        <v>245</v>
      </c>
      <c r="AX6" s="638"/>
      <c r="AY6" s="638"/>
      <c r="AZ6" s="683">
        <f>DAY(EOMONTH(DATE(X2,AB2,1),0))</f>
        <v>30</v>
      </c>
      <c r="BA6" s="687"/>
      <c r="BB6" s="657" t="s">
        <v>46</v>
      </c>
      <c r="BC6" s="473"/>
      <c r="BD6" s="473"/>
      <c r="BE6" s="716"/>
    </row>
    <row r="7" spans="1:57" ht="20.25" customHeight="1">
      <c r="A7" s="474"/>
      <c r="B7" s="474"/>
      <c r="C7" s="485"/>
      <c r="D7" s="485"/>
      <c r="E7" s="474"/>
      <c r="F7" s="474"/>
      <c r="G7" s="524"/>
      <c r="H7" s="474"/>
      <c r="I7" s="474"/>
      <c r="J7" s="474"/>
      <c r="K7" s="474"/>
      <c r="L7" s="474"/>
      <c r="M7" s="474"/>
      <c r="N7" s="474"/>
      <c r="O7" s="474"/>
      <c r="P7" s="474"/>
      <c r="Q7" s="474"/>
      <c r="R7" s="474"/>
      <c r="S7" s="485"/>
      <c r="T7" s="474"/>
      <c r="U7" s="474"/>
      <c r="V7" s="474"/>
      <c r="W7" s="474"/>
      <c r="X7" s="474"/>
      <c r="Y7" s="474"/>
      <c r="Z7" s="474"/>
      <c r="AA7" s="474"/>
      <c r="AB7" s="474"/>
      <c r="AC7" s="474"/>
      <c r="AD7" s="474"/>
      <c r="AE7" s="474"/>
      <c r="AF7" s="474"/>
      <c r="AG7" s="474"/>
      <c r="AH7" s="474"/>
      <c r="AI7" s="474"/>
      <c r="AJ7" s="485"/>
      <c r="AK7" s="474"/>
      <c r="AL7" s="474"/>
      <c r="AM7" s="474"/>
      <c r="AN7" s="474"/>
      <c r="AO7" s="474"/>
      <c r="AP7" s="474"/>
      <c r="AQ7" s="474"/>
      <c r="AR7" s="474"/>
      <c r="AS7" s="474"/>
      <c r="AT7" s="474"/>
      <c r="AU7" s="474"/>
      <c r="AV7" s="474"/>
      <c r="AW7" s="474"/>
      <c r="AX7" s="474"/>
      <c r="AY7" s="474"/>
      <c r="AZ7" s="474"/>
      <c r="BA7" s="474"/>
      <c r="BB7" s="474"/>
      <c r="BC7" s="688"/>
      <c r="BD7" s="688"/>
      <c r="BE7" s="717"/>
    </row>
    <row r="8" spans="1:57" ht="20.25" customHeight="1">
      <c r="A8" s="474"/>
      <c r="B8" s="478" t="s">
        <v>170</v>
      </c>
      <c r="C8" s="486" t="s">
        <v>190</v>
      </c>
      <c r="D8" s="501"/>
      <c r="E8" s="512" t="s">
        <v>106</v>
      </c>
      <c r="F8" s="501"/>
      <c r="G8" s="512" t="s">
        <v>204</v>
      </c>
      <c r="H8" s="486"/>
      <c r="I8" s="486"/>
      <c r="J8" s="486"/>
      <c r="K8" s="501"/>
      <c r="L8" s="512" t="s">
        <v>38</v>
      </c>
      <c r="M8" s="486"/>
      <c r="N8" s="486"/>
      <c r="O8" s="570"/>
      <c r="P8" s="579" t="s">
        <v>213</v>
      </c>
      <c r="Q8" s="587"/>
      <c r="R8" s="587"/>
      <c r="S8" s="587"/>
      <c r="T8" s="587"/>
      <c r="U8" s="587"/>
      <c r="V8" s="587"/>
      <c r="W8" s="587"/>
      <c r="X8" s="587"/>
      <c r="Y8" s="587"/>
      <c r="Z8" s="587"/>
      <c r="AA8" s="587"/>
      <c r="AB8" s="587"/>
      <c r="AC8" s="587"/>
      <c r="AD8" s="587"/>
      <c r="AE8" s="587"/>
      <c r="AF8" s="587"/>
      <c r="AG8" s="587"/>
      <c r="AH8" s="587"/>
      <c r="AI8" s="587"/>
      <c r="AJ8" s="587"/>
      <c r="AK8" s="587"/>
      <c r="AL8" s="587"/>
      <c r="AM8" s="587"/>
      <c r="AN8" s="587"/>
      <c r="AO8" s="587"/>
      <c r="AP8" s="587"/>
      <c r="AQ8" s="587"/>
      <c r="AR8" s="587"/>
      <c r="AS8" s="587"/>
      <c r="AT8" s="587"/>
      <c r="AU8" s="660" t="str">
        <f>IF(AZ3="４週","(9)1～4週目の勤務時間数合計","(9)1か月の勤務時間数合計")</f>
        <v>(9)1～4週目の勤務時間数合計</v>
      </c>
      <c r="AV8" s="668"/>
      <c r="AW8" s="660" t="s">
        <v>246</v>
      </c>
      <c r="AX8" s="668"/>
      <c r="AY8" s="677" t="s">
        <v>249</v>
      </c>
      <c r="AZ8" s="677"/>
      <c r="BA8" s="677"/>
      <c r="BB8" s="677"/>
      <c r="BC8" s="677"/>
      <c r="BD8" s="677"/>
    </row>
    <row r="9" spans="1:57" ht="20.25" customHeight="1">
      <c r="A9" s="474"/>
      <c r="B9" s="479"/>
      <c r="C9" s="487"/>
      <c r="D9" s="502"/>
      <c r="E9" s="513"/>
      <c r="F9" s="502"/>
      <c r="G9" s="513"/>
      <c r="H9" s="487"/>
      <c r="I9" s="487"/>
      <c r="J9" s="487"/>
      <c r="K9" s="502"/>
      <c r="L9" s="513"/>
      <c r="M9" s="487"/>
      <c r="N9" s="487"/>
      <c r="O9" s="571"/>
      <c r="P9" s="580" t="s">
        <v>95</v>
      </c>
      <c r="Q9" s="588"/>
      <c r="R9" s="588"/>
      <c r="S9" s="588"/>
      <c r="T9" s="588"/>
      <c r="U9" s="588"/>
      <c r="V9" s="607"/>
      <c r="W9" s="580" t="s">
        <v>230</v>
      </c>
      <c r="X9" s="588"/>
      <c r="Y9" s="588"/>
      <c r="Z9" s="588"/>
      <c r="AA9" s="588"/>
      <c r="AB9" s="588"/>
      <c r="AC9" s="607"/>
      <c r="AD9" s="580" t="s">
        <v>240</v>
      </c>
      <c r="AE9" s="588"/>
      <c r="AF9" s="588"/>
      <c r="AG9" s="588"/>
      <c r="AH9" s="588"/>
      <c r="AI9" s="588"/>
      <c r="AJ9" s="607"/>
      <c r="AK9" s="580" t="s">
        <v>244</v>
      </c>
      <c r="AL9" s="588"/>
      <c r="AM9" s="588"/>
      <c r="AN9" s="588"/>
      <c r="AO9" s="588"/>
      <c r="AP9" s="588"/>
      <c r="AQ9" s="607"/>
      <c r="AR9" s="580" t="s">
        <v>189</v>
      </c>
      <c r="AS9" s="588"/>
      <c r="AT9" s="607"/>
      <c r="AU9" s="661"/>
      <c r="AV9" s="669"/>
      <c r="AW9" s="661"/>
      <c r="AX9" s="669"/>
      <c r="AY9" s="677"/>
      <c r="AZ9" s="677"/>
      <c r="BA9" s="677"/>
      <c r="BB9" s="677"/>
      <c r="BC9" s="677"/>
      <c r="BD9" s="677"/>
    </row>
    <row r="10" spans="1:57" ht="20.25" customHeight="1">
      <c r="A10" s="474"/>
      <c r="B10" s="479"/>
      <c r="C10" s="487"/>
      <c r="D10" s="502"/>
      <c r="E10" s="513"/>
      <c r="F10" s="502"/>
      <c r="G10" s="513"/>
      <c r="H10" s="487"/>
      <c r="I10" s="487"/>
      <c r="J10" s="487"/>
      <c r="K10" s="502"/>
      <c r="L10" s="513"/>
      <c r="M10" s="487"/>
      <c r="N10" s="487"/>
      <c r="O10" s="571"/>
      <c r="P10" s="581">
        <f>DAY(DATE($X$2,$AB$2,1))</f>
        <v>1</v>
      </c>
      <c r="Q10" s="589">
        <f>DAY(DATE($X$2,$AB$2,2))</f>
        <v>2</v>
      </c>
      <c r="R10" s="589">
        <f>DAY(DATE($X$2,$AB$2,3))</f>
        <v>3</v>
      </c>
      <c r="S10" s="589">
        <f>DAY(DATE($X$2,$AB$2,4))</f>
        <v>4</v>
      </c>
      <c r="T10" s="589">
        <f>DAY(DATE($X$2,$AB$2,5))</f>
        <v>5</v>
      </c>
      <c r="U10" s="589">
        <f>DAY(DATE($X$2,$AB$2,6))</f>
        <v>6</v>
      </c>
      <c r="V10" s="608">
        <f>DAY(DATE($X$2,$AB$2,7))</f>
        <v>7</v>
      </c>
      <c r="W10" s="581">
        <f>DAY(DATE($X$2,$AB$2,8))</f>
        <v>8</v>
      </c>
      <c r="X10" s="589">
        <f>DAY(DATE($X$2,$AB$2,9))</f>
        <v>9</v>
      </c>
      <c r="Y10" s="589">
        <f>DAY(DATE($X$2,$AB$2,10))</f>
        <v>10</v>
      </c>
      <c r="Z10" s="589">
        <f>DAY(DATE($X$2,$AB$2,11))</f>
        <v>11</v>
      </c>
      <c r="AA10" s="589">
        <f>DAY(DATE($X$2,$AB$2,12))</f>
        <v>12</v>
      </c>
      <c r="AB10" s="589">
        <f>DAY(DATE($X$2,$AB$2,13))</f>
        <v>13</v>
      </c>
      <c r="AC10" s="608">
        <f>DAY(DATE($X$2,$AB$2,14))</f>
        <v>14</v>
      </c>
      <c r="AD10" s="581">
        <f>DAY(DATE($X$2,$AB$2,15))</f>
        <v>15</v>
      </c>
      <c r="AE10" s="589">
        <f>DAY(DATE($X$2,$AB$2,16))</f>
        <v>16</v>
      </c>
      <c r="AF10" s="589">
        <f>DAY(DATE($X$2,$AB$2,17))</f>
        <v>17</v>
      </c>
      <c r="AG10" s="589">
        <f>DAY(DATE($X$2,$AB$2,18))</f>
        <v>18</v>
      </c>
      <c r="AH10" s="589">
        <f>DAY(DATE($X$2,$AB$2,19))</f>
        <v>19</v>
      </c>
      <c r="AI10" s="589">
        <f>DAY(DATE($X$2,$AB$2,20))</f>
        <v>20</v>
      </c>
      <c r="AJ10" s="608">
        <f>DAY(DATE($X$2,$AB$2,21))</f>
        <v>21</v>
      </c>
      <c r="AK10" s="581">
        <f>DAY(DATE($X$2,$AB$2,22))</f>
        <v>22</v>
      </c>
      <c r="AL10" s="589">
        <f>DAY(DATE($X$2,$AB$2,23))</f>
        <v>23</v>
      </c>
      <c r="AM10" s="589">
        <f>DAY(DATE($X$2,$AB$2,24))</f>
        <v>24</v>
      </c>
      <c r="AN10" s="589">
        <f>DAY(DATE($X$2,$AB$2,25))</f>
        <v>25</v>
      </c>
      <c r="AO10" s="589">
        <f>DAY(DATE($X$2,$AB$2,26))</f>
        <v>26</v>
      </c>
      <c r="AP10" s="589">
        <f>DAY(DATE($X$2,$AB$2,27))</f>
        <v>27</v>
      </c>
      <c r="AQ10" s="608">
        <f>DAY(DATE($X$2,$AB$2,28))</f>
        <v>28</v>
      </c>
      <c r="AR10" s="581" t="str">
        <f>IF(AZ3="暦月",IF(DAY(DATE($X$2,$AB$2,29))=29,29,""),"")</f>
        <v/>
      </c>
      <c r="AS10" s="589" t="str">
        <f>IF(AZ3="暦月",IF(DAY(DATE($X$2,$AB$2,30))=30,30,""),"")</f>
        <v/>
      </c>
      <c r="AT10" s="608" t="str">
        <f>IF(AZ3="暦月",IF(DAY(DATE($X$2,$AB$2,31))=31,31,""),"")</f>
        <v/>
      </c>
      <c r="AU10" s="661"/>
      <c r="AV10" s="669"/>
      <c r="AW10" s="661"/>
      <c r="AX10" s="669"/>
      <c r="AY10" s="677"/>
      <c r="AZ10" s="677"/>
      <c r="BA10" s="677"/>
      <c r="BB10" s="677"/>
      <c r="BC10" s="677"/>
      <c r="BD10" s="677"/>
    </row>
    <row r="11" spans="1:57" ht="20.25" hidden="1" customHeight="1">
      <c r="A11" s="474"/>
      <c r="B11" s="479"/>
      <c r="C11" s="487"/>
      <c r="D11" s="502"/>
      <c r="E11" s="513"/>
      <c r="F11" s="502"/>
      <c r="G11" s="513"/>
      <c r="H11" s="487"/>
      <c r="I11" s="487"/>
      <c r="J11" s="487"/>
      <c r="K11" s="502"/>
      <c r="L11" s="513"/>
      <c r="M11" s="487"/>
      <c r="N11" s="487"/>
      <c r="O11" s="571"/>
      <c r="P11" s="581">
        <f>WEEKDAY(DATE($X$2,$AB$2,1))</f>
        <v>6</v>
      </c>
      <c r="Q11" s="589">
        <f>WEEKDAY(DATE($X$2,$AB$2,2))</f>
        <v>7</v>
      </c>
      <c r="R11" s="589">
        <f>WEEKDAY(DATE($X$2,$AB$2,3))</f>
        <v>1</v>
      </c>
      <c r="S11" s="589">
        <f>WEEKDAY(DATE($X$2,$AB$2,4))</f>
        <v>2</v>
      </c>
      <c r="T11" s="589">
        <f>WEEKDAY(DATE($X$2,$AB$2,5))</f>
        <v>3</v>
      </c>
      <c r="U11" s="589">
        <f>WEEKDAY(DATE($X$2,$AB$2,6))</f>
        <v>4</v>
      </c>
      <c r="V11" s="608">
        <f>WEEKDAY(DATE($X$2,$AB$2,7))</f>
        <v>5</v>
      </c>
      <c r="W11" s="581">
        <f>WEEKDAY(DATE($X$2,$AB$2,8))</f>
        <v>6</v>
      </c>
      <c r="X11" s="589">
        <f>WEEKDAY(DATE($X$2,$AB$2,9))</f>
        <v>7</v>
      </c>
      <c r="Y11" s="589">
        <f>WEEKDAY(DATE($X$2,$AB$2,10))</f>
        <v>1</v>
      </c>
      <c r="Z11" s="589">
        <f>WEEKDAY(DATE($X$2,$AB$2,11))</f>
        <v>2</v>
      </c>
      <c r="AA11" s="589">
        <f>WEEKDAY(DATE($X$2,$AB$2,12))</f>
        <v>3</v>
      </c>
      <c r="AB11" s="589">
        <f>WEEKDAY(DATE($X$2,$AB$2,13))</f>
        <v>4</v>
      </c>
      <c r="AC11" s="608">
        <f>WEEKDAY(DATE($X$2,$AB$2,14))</f>
        <v>5</v>
      </c>
      <c r="AD11" s="581">
        <f>WEEKDAY(DATE($X$2,$AB$2,15))</f>
        <v>6</v>
      </c>
      <c r="AE11" s="589">
        <f>WEEKDAY(DATE($X$2,$AB$2,16))</f>
        <v>7</v>
      </c>
      <c r="AF11" s="589">
        <f>WEEKDAY(DATE($X$2,$AB$2,17))</f>
        <v>1</v>
      </c>
      <c r="AG11" s="589">
        <f>WEEKDAY(DATE($X$2,$AB$2,18))</f>
        <v>2</v>
      </c>
      <c r="AH11" s="589">
        <f>WEEKDAY(DATE($X$2,$AB$2,19))</f>
        <v>3</v>
      </c>
      <c r="AI11" s="589">
        <f>WEEKDAY(DATE($X$2,$AB$2,20))</f>
        <v>4</v>
      </c>
      <c r="AJ11" s="608">
        <f>WEEKDAY(DATE($X$2,$AB$2,21))</f>
        <v>5</v>
      </c>
      <c r="AK11" s="581">
        <f>WEEKDAY(DATE($X$2,$AB$2,22))</f>
        <v>6</v>
      </c>
      <c r="AL11" s="589">
        <f>WEEKDAY(DATE($X$2,$AB$2,23))</f>
        <v>7</v>
      </c>
      <c r="AM11" s="589">
        <f>WEEKDAY(DATE($X$2,$AB$2,24))</f>
        <v>1</v>
      </c>
      <c r="AN11" s="589">
        <f>WEEKDAY(DATE($X$2,$AB$2,25))</f>
        <v>2</v>
      </c>
      <c r="AO11" s="589">
        <f>WEEKDAY(DATE($X$2,$AB$2,26))</f>
        <v>3</v>
      </c>
      <c r="AP11" s="589">
        <f>WEEKDAY(DATE($X$2,$AB$2,27))</f>
        <v>4</v>
      </c>
      <c r="AQ11" s="608">
        <f>WEEKDAY(DATE($X$2,$AB$2,28))</f>
        <v>5</v>
      </c>
      <c r="AR11" s="581">
        <f>IF(AR10=29,WEEKDAY(DATE($X$2,$AB$2,29)),0)</f>
        <v>0</v>
      </c>
      <c r="AS11" s="589">
        <f>IF(AS10=30,WEEKDAY(DATE($X$2,$AB$2,30)),0)</f>
        <v>0</v>
      </c>
      <c r="AT11" s="608">
        <f>IF(AT10=31,WEEKDAY(DATE($X$2,$AB$2,31)),0)</f>
        <v>0</v>
      </c>
      <c r="AU11" s="662"/>
      <c r="AV11" s="670"/>
      <c r="AW11" s="662"/>
      <c r="AX11" s="670"/>
      <c r="AY11" s="678"/>
      <c r="AZ11" s="678"/>
      <c r="BA11" s="678"/>
      <c r="BB11" s="678"/>
      <c r="BC11" s="678"/>
      <c r="BD11" s="678"/>
    </row>
    <row r="12" spans="1:57" ht="20.25" customHeight="1">
      <c r="A12" s="474"/>
      <c r="B12" s="480"/>
      <c r="C12" s="488"/>
      <c r="D12" s="503"/>
      <c r="E12" s="514"/>
      <c r="F12" s="503"/>
      <c r="G12" s="514"/>
      <c r="H12" s="488"/>
      <c r="I12" s="488"/>
      <c r="J12" s="488"/>
      <c r="K12" s="503"/>
      <c r="L12" s="514"/>
      <c r="M12" s="488"/>
      <c r="N12" s="488"/>
      <c r="O12" s="572"/>
      <c r="P12" s="582" t="str">
        <f t="shared" ref="P12:AQ12" si="0">IF(P11=1,"日",IF(P11=2,"月",IF(P11=3,"火",IF(P11=4,"水",IF(P11=5,"木",IF(P11=6,"金","土"))))))</f>
        <v>金</v>
      </c>
      <c r="Q12" s="590" t="str">
        <f t="shared" si="0"/>
        <v>土</v>
      </c>
      <c r="R12" s="590" t="str">
        <f t="shared" si="0"/>
        <v>日</v>
      </c>
      <c r="S12" s="590" t="str">
        <f t="shared" si="0"/>
        <v>月</v>
      </c>
      <c r="T12" s="590" t="str">
        <f t="shared" si="0"/>
        <v>火</v>
      </c>
      <c r="U12" s="590" t="str">
        <f t="shared" si="0"/>
        <v>水</v>
      </c>
      <c r="V12" s="609" t="str">
        <f t="shared" si="0"/>
        <v>木</v>
      </c>
      <c r="W12" s="582" t="str">
        <f t="shared" si="0"/>
        <v>金</v>
      </c>
      <c r="X12" s="590" t="str">
        <f t="shared" si="0"/>
        <v>土</v>
      </c>
      <c r="Y12" s="590" t="str">
        <f t="shared" si="0"/>
        <v>日</v>
      </c>
      <c r="Z12" s="590" t="str">
        <f t="shared" si="0"/>
        <v>月</v>
      </c>
      <c r="AA12" s="590" t="str">
        <f t="shared" si="0"/>
        <v>火</v>
      </c>
      <c r="AB12" s="590" t="str">
        <f t="shared" si="0"/>
        <v>水</v>
      </c>
      <c r="AC12" s="609" t="str">
        <f t="shared" si="0"/>
        <v>木</v>
      </c>
      <c r="AD12" s="582" t="str">
        <f t="shared" si="0"/>
        <v>金</v>
      </c>
      <c r="AE12" s="590" t="str">
        <f t="shared" si="0"/>
        <v>土</v>
      </c>
      <c r="AF12" s="590" t="str">
        <f t="shared" si="0"/>
        <v>日</v>
      </c>
      <c r="AG12" s="590" t="str">
        <f t="shared" si="0"/>
        <v>月</v>
      </c>
      <c r="AH12" s="590" t="str">
        <f t="shared" si="0"/>
        <v>火</v>
      </c>
      <c r="AI12" s="590" t="str">
        <f t="shared" si="0"/>
        <v>水</v>
      </c>
      <c r="AJ12" s="609" t="str">
        <f t="shared" si="0"/>
        <v>木</v>
      </c>
      <c r="AK12" s="582" t="str">
        <f t="shared" si="0"/>
        <v>金</v>
      </c>
      <c r="AL12" s="590" t="str">
        <f t="shared" si="0"/>
        <v>土</v>
      </c>
      <c r="AM12" s="590" t="str">
        <f t="shared" si="0"/>
        <v>日</v>
      </c>
      <c r="AN12" s="590" t="str">
        <f t="shared" si="0"/>
        <v>月</v>
      </c>
      <c r="AO12" s="590" t="str">
        <f t="shared" si="0"/>
        <v>火</v>
      </c>
      <c r="AP12" s="590" t="str">
        <f t="shared" si="0"/>
        <v>水</v>
      </c>
      <c r="AQ12" s="609" t="str">
        <f t="shared" si="0"/>
        <v>木</v>
      </c>
      <c r="AR12" s="590" t="str">
        <f>IF(AR11=1,"日",IF(AR11=2,"月",IF(AR11=3,"火",IF(AR11=4,"水",IF(AR11=5,"木",IF(AR11=6,"金",IF(AR11=0,"","土")))))))</f>
        <v/>
      </c>
      <c r="AS12" s="590" t="str">
        <f>IF(AS11=1,"日",IF(AS11=2,"月",IF(AS11=3,"火",IF(AS11=4,"水",IF(AS11=5,"木",IF(AS11=6,"金",IF(AS11=0,"","土")))))))</f>
        <v/>
      </c>
      <c r="AT12" s="590" t="str">
        <f>IF(AT11=1,"日",IF(AT11=2,"月",IF(AT11=3,"火",IF(AT11=4,"水",IF(AT11=5,"木",IF(AT11=6,"金",IF(AT11=0,"","土")))))))</f>
        <v/>
      </c>
      <c r="AU12" s="663"/>
      <c r="AV12" s="671"/>
      <c r="AW12" s="663"/>
      <c r="AX12" s="671"/>
      <c r="AY12" s="678"/>
      <c r="AZ12" s="678"/>
      <c r="BA12" s="678"/>
      <c r="BB12" s="678"/>
      <c r="BC12" s="678"/>
      <c r="BD12" s="678"/>
    </row>
    <row r="13" spans="1:57" ht="39.950000000000003" customHeight="1">
      <c r="A13" s="474"/>
      <c r="B13" s="481">
        <v>1</v>
      </c>
      <c r="C13" s="489" t="s">
        <v>182</v>
      </c>
      <c r="D13" s="504"/>
      <c r="E13" s="515" t="s">
        <v>175</v>
      </c>
      <c r="F13" s="521"/>
      <c r="G13" s="530" t="s">
        <v>41</v>
      </c>
      <c r="H13" s="536"/>
      <c r="I13" s="536"/>
      <c r="J13" s="536"/>
      <c r="K13" s="548"/>
      <c r="L13" s="552" t="s">
        <v>280</v>
      </c>
      <c r="M13" s="561"/>
      <c r="N13" s="561"/>
      <c r="O13" s="573"/>
      <c r="P13" s="583">
        <v>8</v>
      </c>
      <c r="Q13" s="591">
        <v>8</v>
      </c>
      <c r="R13" s="591">
        <v>8</v>
      </c>
      <c r="S13" s="591"/>
      <c r="T13" s="591"/>
      <c r="U13" s="591">
        <v>8</v>
      </c>
      <c r="V13" s="610">
        <v>8</v>
      </c>
      <c r="W13" s="583">
        <v>8</v>
      </c>
      <c r="X13" s="591">
        <v>8</v>
      </c>
      <c r="Y13" s="591">
        <v>8</v>
      </c>
      <c r="Z13" s="591"/>
      <c r="AA13" s="591"/>
      <c r="AB13" s="591">
        <v>8</v>
      </c>
      <c r="AC13" s="610">
        <v>8</v>
      </c>
      <c r="AD13" s="583">
        <v>8</v>
      </c>
      <c r="AE13" s="591">
        <v>8</v>
      </c>
      <c r="AF13" s="591">
        <v>8</v>
      </c>
      <c r="AG13" s="591"/>
      <c r="AH13" s="591"/>
      <c r="AI13" s="591">
        <v>8</v>
      </c>
      <c r="AJ13" s="610">
        <v>8</v>
      </c>
      <c r="AK13" s="583">
        <v>8</v>
      </c>
      <c r="AL13" s="591">
        <v>8</v>
      </c>
      <c r="AM13" s="591">
        <v>8</v>
      </c>
      <c r="AN13" s="591"/>
      <c r="AO13" s="591"/>
      <c r="AP13" s="591">
        <v>8</v>
      </c>
      <c r="AQ13" s="610">
        <v>8</v>
      </c>
      <c r="AR13" s="583"/>
      <c r="AS13" s="591"/>
      <c r="AT13" s="610"/>
      <c r="AU13" s="664">
        <f t="shared" ref="AU13:AU30" si="1">IF($AZ$3="４週",SUM(P13:AQ13),IF($AZ$3="暦月",SUM(P13:AT13),""))</f>
        <v>160</v>
      </c>
      <c r="AV13" s="672"/>
      <c r="AW13" s="664">
        <f t="shared" ref="AW13:AW30" si="2">IF($AZ$3="４週",AU13/4,IF($AZ$3="暦月",AU13/($AZ$6/7),""))</f>
        <v>40</v>
      </c>
      <c r="AX13" s="672"/>
      <c r="AY13" s="679"/>
      <c r="AZ13" s="684"/>
      <c r="BA13" s="684"/>
      <c r="BB13" s="684"/>
      <c r="BC13" s="684"/>
      <c r="BD13" s="689"/>
    </row>
    <row r="14" spans="1:57" ht="39.950000000000003" customHeight="1">
      <c r="A14" s="474"/>
      <c r="B14" s="482">
        <f t="shared" ref="B14:B30" si="3">B13+1</f>
        <v>2</v>
      </c>
      <c r="C14" s="490" t="s">
        <v>100</v>
      </c>
      <c r="D14" s="505"/>
      <c r="E14" s="516" t="s">
        <v>175</v>
      </c>
      <c r="F14" s="522"/>
      <c r="G14" s="531" t="s">
        <v>269</v>
      </c>
      <c r="H14" s="537"/>
      <c r="I14" s="537"/>
      <c r="J14" s="537"/>
      <c r="K14" s="549"/>
      <c r="L14" s="553" t="s">
        <v>280</v>
      </c>
      <c r="M14" s="562"/>
      <c r="N14" s="562"/>
      <c r="O14" s="574"/>
      <c r="P14" s="584">
        <v>8</v>
      </c>
      <c r="Q14" s="592">
        <v>8</v>
      </c>
      <c r="R14" s="592"/>
      <c r="S14" s="592">
        <v>8</v>
      </c>
      <c r="T14" s="592">
        <v>8</v>
      </c>
      <c r="U14" s="592">
        <v>8</v>
      </c>
      <c r="V14" s="611"/>
      <c r="W14" s="584">
        <v>8</v>
      </c>
      <c r="X14" s="592">
        <v>8</v>
      </c>
      <c r="Y14" s="592"/>
      <c r="Z14" s="592">
        <v>8</v>
      </c>
      <c r="AA14" s="592">
        <v>8</v>
      </c>
      <c r="AB14" s="592">
        <v>8</v>
      </c>
      <c r="AC14" s="611"/>
      <c r="AD14" s="584">
        <v>8</v>
      </c>
      <c r="AE14" s="592">
        <v>8</v>
      </c>
      <c r="AF14" s="592"/>
      <c r="AG14" s="592">
        <v>8</v>
      </c>
      <c r="AH14" s="592">
        <v>8</v>
      </c>
      <c r="AI14" s="592">
        <v>8</v>
      </c>
      <c r="AJ14" s="611"/>
      <c r="AK14" s="584">
        <v>8</v>
      </c>
      <c r="AL14" s="592">
        <v>8</v>
      </c>
      <c r="AM14" s="592"/>
      <c r="AN14" s="592">
        <v>8</v>
      </c>
      <c r="AO14" s="592">
        <v>8</v>
      </c>
      <c r="AP14" s="592">
        <v>8</v>
      </c>
      <c r="AQ14" s="611"/>
      <c r="AR14" s="584"/>
      <c r="AS14" s="592"/>
      <c r="AT14" s="611"/>
      <c r="AU14" s="665">
        <f t="shared" si="1"/>
        <v>160</v>
      </c>
      <c r="AV14" s="673"/>
      <c r="AW14" s="665">
        <f t="shared" si="2"/>
        <v>40</v>
      </c>
      <c r="AX14" s="673"/>
      <c r="AY14" s="680"/>
      <c r="AZ14" s="685"/>
      <c r="BA14" s="685"/>
      <c r="BB14" s="685"/>
      <c r="BC14" s="685"/>
      <c r="BD14" s="690"/>
    </row>
    <row r="15" spans="1:57" ht="39.950000000000003" customHeight="1">
      <c r="A15" s="474"/>
      <c r="B15" s="482">
        <f t="shared" si="3"/>
        <v>3</v>
      </c>
      <c r="C15" s="490" t="s">
        <v>183</v>
      </c>
      <c r="D15" s="505"/>
      <c r="E15" s="516" t="s">
        <v>175</v>
      </c>
      <c r="F15" s="522"/>
      <c r="G15" s="531" t="s">
        <v>272</v>
      </c>
      <c r="H15" s="537"/>
      <c r="I15" s="537"/>
      <c r="J15" s="537"/>
      <c r="K15" s="549"/>
      <c r="L15" s="553" t="s">
        <v>280</v>
      </c>
      <c r="M15" s="562"/>
      <c r="N15" s="562"/>
      <c r="O15" s="574"/>
      <c r="P15" s="584"/>
      <c r="Q15" s="592">
        <v>8</v>
      </c>
      <c r="R15" s="592">
        <v>8</v>
      </c>
      <c r="S15" s="592"/>
      <c r="T15" s="592">
        <v>8</v>
      </c>
      <c r="U15" s="592">
        <v>8</v>
      </c>
      <c r="V15" s="611">
        <v>8</v>
      </c>
      <c r="W15" s="584"/>
      <c r="X15" s="592">
        <v>8</v>
      </c>
      <c r="Y15" s="592">
        <v>8</v>
      </c>
      <c r="Z15" s="592"/>
      <c r="AA15" s="592">
        <v>8</v>
      </c>
      <c r="AB15" s="592">
        <v>8</v>
      </c>
      <c r="AC15" s="611">
        <v>8</v>
      </c>
      <c r="AD15" s="584"/>
      <c r="AE15" s="592">
        <v>8</v>
      </c>
      <c r="AF15" s="592">
        <v>8</v>
      </c>
      <c r="AG15" s="592"/>
      <c r="AH15" s="592">
        <v>8</v>
      </c>
      <c r="AI15" s="592">
        <v>8</v>
      </c>
      <c r="AJ15" s="611">
        <v>8</v>
      </c>
      <c r="AK15" s="584"/>
      <c r="AL15" s="592">
        <v>8</v>
      </c>
      <c r="AM15" s="592">
        <v>8</v>
      </c>
      <c r="AN15" s="592"/>
      <c r="AO15" s="592">
        <v>8</v>
      </c>
      <c r="AP15" s="592">
        <v>8</v>
      </c>
      <c r="AQ15" s="611">
        <v>8</v>
      </c>
      <c r="AR15" s="584"/>
      <c r="AS15" s="592"/>
      <c r="AT15" s="611"/>
      <c r="AU15" s="665">
        <f t="shared" si="1"/>
        <v>160</v>
      </c>
      <c r="AV15" s="673"/>
      <c r="AW15" s="665">
        <f t="shared" si="2"/>
        <v>40</v>
      </c>
      <c r="AX15" s="673"/>
      <c r="AY15" s="680"/>
      <c r="AZ15" s="685"/>
      <c r="BA15" s="685"/>
      <c r="BB15" s="685"/>
      <c r="BC15" s="685"/>
      <c r="BD15" s="690"/>
    </row>
    <row r="16" spans="1:57" ht="39.950000000000003" customHeight="1">
      <c r="A16" s="474"/>
      <c r="B16" s="482">
        <f t="shared" si="3"/>
        <v>4</v>
      </c>
      <c r="C16" s="490" t="s">
        <v>100</v>
      </c>
      <c r="D16" s="505"/>
      <c r="E16" s="516" t="s">
        <v>19</v>
      </c>
      <c r="F16" s="522"/>
      <c r="G16" s="531" t="s">
        <v>275</v>
      </c>
      <c r="H16" s="537"/>
      <c r="I16" s="537"/>
      <c r="J16" s="537"/>
      <c r="K16" s="549"/>
      <c r="L16" s="553" t="s">
        <v>280</v>
      </c>
      <c r="M16" s="562"/>
      <c r="N16" s="562"/>
      <c r="O16" s="574"/>
      <c r="P16" s="584">
        <v>4</v>
      </c>
      <c r="Q16" s="592">
        <v>4</v>
      </c>
      <c r="R16" s="592"/>
      <c r="S16" s="592"/>
      <c r="T16" s="592">
        <v>4</v>
      </c>
      <c r="U16" s="592">
        <v>4</v>
      </c>
      <c r="V16" s="611">
        <v>4</v>
      </c>
      <c r="W16" s="584">
        <v>4</v>
      </c>
      <c r="X16" s="592">
        <v>4</v>
      </c>
      <c r="Y16" s="592"/>
      <c r="Z16" s="592"/>
      <c r="AA16" s="592">
        <v>4</v>
      </c>
      <c r="AB16" s="592">
        <v>4</v>
      </c>
      <c r="AC16" s="611">
        <v>4</v>
      </c>
      <c r="AD16" s="584">
        <v>4</v>
      </c>
      <c r="AE16" s="592">
        <v>4</v>
      </c>
      <c r="AF16" s="592"/>
      <c r="AG16" s="592"/>
      <c r="AH16" s="592">
        <v>4</v>
      </c>
      <c r="AI16" s="592">
        <v>4</v>
      </c>
      <c r="AJ16" s="611">
        <v>4</v>
      </c>
      <c r="AK16" s="584">
        <v>4</v>
      </c>
      <c r="AL16" s="592">
        <v>4</v>
      </c>
      <c r="AM16" s="592"/>
      <c r="AN16" s="592"/>
      <c r="AO16" s="592">
        <v>4</v>
      </c>
      <c r="AP16" s="592">
        <v>4</v>
      </c>
      <c r="AQ16" s="611">
        <v>4</v>
      </c>
      <c r="AR16" s="584"/>
      <c r="AS16" s="592"/>
      <c r="AT16" s="611"/>
      <c r="AU16" s="665">
        <f t="shared" si="1"/>
        <v>80</v>
      </c>
      <c r="AV16" s="673"/>
      <c r="AW16" s="665">
        <f t="shared" si="2"/>
        <v>20</v>
      </c>
      <c r="AX16" s="673"/>
      <c r="AY16" s="680"/>
      <c r="AZ16" s="685"/>
      <c r="BA16" s="685"/>
      <c r="BB16" s="685"/>
      <c r="BC16" s="685"/>
      <c r="BD16" s="690"/>
    </row>
    <row r="17" spans="1:56" ht="39.950000000000003" customHeight="1">
      <c r="A17" s="474"/>
      <c r="B17" s="482">
        <f t="shared" si="3"/>
        <v>5</v>
      </c>
      <c r="C17" s="490" t="s">
        <v>100</v>
      </c>
      <c r="D17" s="505"/>
      <c r="E17" s="516" t="s">
        <v>19</v>
      </c>
      <c r="F17" s="522"/>
      <c r="G17" s="531" t="s">
        <v>275</v>
      </c>
      <c r="H17" s="537"/>
      <c r="I17" s="537"/>
      <c r="J17" s="537"/>
      <c r="K17" s="549"/>
      <c r="L17" s="553" t="s">
        <v>280</v>
      </c>
      <c r="M17" s="562"/>
      <c r="N17" s="562"/>
      <c r="O17" s="574"/>
      <c r="P17" s="584">
        <v>4</v>
      </c>
      <c r="Q17" s="592">
        <v>4</v>
      </c>
      <c r="R17" s="592"/>
      <c r="S17" s="592"/>
      <c r="T17" s="592">
        <v>4</v>
      </c>
      <c r="U17" s="592">
        <v>4</v>
      </c>
      <c r="V17" s="611">
        <v>4</v>
      </c>
      <c r="W17" s="584">
        <v>4</v>
      </c>
      <c r="X17" s="592">
        <v>4</v>
      </c>
      <c r="Y17" s="592"/>
      <c r="Z17" s="592"/>
      <c r="AA17" s="592">
        <v>4</v>
      </c>
      <c r="AB17" s="592">
        <v>4</v>
      </c>
      <c r="AC17" s="611">
        <v>4</v>
      </c>
      <c r="AD17" s="584">
        <v>4</v>
      </c>
      <c r="AE17" s="592">
        <v>4</v>
      </c>
      <c r="AF17" s="592"/>
      <c r="AG17" s="592"/>
      <c r="AH17" s="592">
        <v>4</v>
      </c>
      <c r="AI17" s="592">
        <v>4</v>
      </c>
      <c r="AJ17" s="611">
        <v>4</v>
      </c>
      <c r="AK17" s="584">
        <v>4</v>
      </c>
      <c r="AL17" s="592">
        <v>4</v>
      </c>
      <c r="AM17" s="592"/>
      <c r="AN17" s="592"/>
      <c r="AO17" s="592">
        <v>4</v>
      </c>
      <c r="AP17" s="592">
        <v>4</v>
      </c>
      <c r="AQ17" s="611">
        <v>4</v>
      </c>
      <c r="AR17" s="584"/>
      <c r="AS17" s="592"/>
      <c r="AT17" s="611"/>
      <c r="AU17" s="665">
        <f t="shared" si="1"/>
        <v>80</v>
      </c>
      <c r="AV17" s="673"/>
      <c r="AW17" s="665">
        <f t="shared" si="2"/>
        <v>20</v>
      </c>
      <c r="AX17" s="673"/>
      <c r="AY17" s="680"/>
      <c r="AZ17" s="685"/>
      <c r="BA17" s="685"/>
      <c r="BB17" s="685"/>
      <c r="BC17" s="685"/>
      <c r="BD17" s="690"/>
    </row>
    <row r="18" spans="1:56" ht="39.950000000000003" customHeight="1">
      <c r="A18" s="474"/>
      <c r="B18" s="482">
        <f t="shared" si="3"/>
        <v>6</v>
      </c>
      <c r="C18" s="490" t="s">
        <v>100</v>
      </c>
      <c r="D18" s="505"/>
      <c r="E18" s="516" t="s">
        <v>19</v>
      </c>
      <c r="F18" s="522"/>
      <c r="G18" s="531" t="s">
        <v>275</v>
      </c>
      <c r="H18" s="537"/>
      <c r="I18" s="537"/>
      <c r="J18" s="537"/>
      <c r="K18" s="549"/>
      <c r="L18" s="553" t="s">
        <v>280</v>
      </c>
      <c r="M18" s="562"/>
      <c r="N18" s="562"/>
      <c r="O18" s="574"/>
      <c r="P18" s="584"/>
      <c r="Q18" s="592">
        <v>4</v>
      </c>
      <c r="R18" s="592">
        <v>4</v>
      </c>
      <c r="S18" s="592">
        <v>4</v>
      </c>
      <c r="T18" s="592">
        <v>4</v>
      </c>
      <c r="U18" s="592"/>
      <c r="V18" s="611">
        <v>4</v>
      </c>
      <c r="W18" s="584"/>
      <c r="X18" s="592">
        <v>4</v>
      </c>
      <c r="Y18" s="592">
        <v>4</v>
      </c>
      <c r="Z18" s="592">
        <v>4</v>
      </c>
      <c r="AA18" s="592">
        <v>4</v>
      </c>
      <c r="AB18" s="592"/>
      <c r="AC18" s="611">
        <v>4</v>
      </c>
      <c r="AD18" s="584"/>
      <c r="AE18" s="592">
        <v>4</v>
      </c>
      <c r="AF18" s="592">
        <v>4</v>
      </c>
      <c r="AG18" s="592">
        <v>4</v>
      </c>
      <c r="AH18" s="592">
        <v>4</v>
      </c>
      <c r="AI18" s="592"/>
      <c r="AJ18" s="611">
        <v>4</v>
      </c>
      <c r="AK18" s="584"/>
      <c r="AL18" s="592">
        <v>4</v>
      </c>
      <c r="AM18" s="592">
        <v>4</v>
      </c>
      <c r="AN18" s="592">
        <v>4</v>
      </c>
      <c r="AO18" s="592">
        <v>4</v>
      </c>
      <c r="AP18" s="592"/>
      <c r="AQ18" s="611">
        <v>4</v>
      </c>
      <c r="AR18" s="584"/>
      <c r="AS18" s="592"/>
      <c r="AT18" s="611"/>
      <c r="AU18" s="665">
        <f t="shared" si="1"/>
        <v>80</v>
      </c>
      <c r="AV18" s="673"/>
      <c r="AW18" s="665">
        <f t="shared" si="2"/>
        <v>20</v>
      </c>
      <c r="AX18" s="673"/>
      <c r="AY18" s="680"/>
      <c r="AZ18" s="685"/>
      <c r="BA18" s="685"/>
      <c r="BB18" s="685"/>
      <c r="BC18" s="685"/>
      <c r="BD18" s="690"/>
    </row>
    <row r="19" spans="1:56" ht="39.950000000000003" customHeight="1">
      <c r="A19" s="474"/>
      <c r="B19" s="482">
        <f t="shared" si="3"/>
        <v>7</v>
      </c>
      <c r="C19" s="490" t="s">
        <v>100</v>
      </c>
      <c r="D19" s="505"/>
      <c r="E19" s="516" t="s">
        <v>19</v>
      </c>
      <c r="F19" s="522"/>
      <c r="G19" s="531" t="s">
        <v>275</v>
      </c>
      <c r="H19" s="537"/>
      <c r="I19" s="537"/>
      <c r="J19" s="537"/>
      <c r="K19" s="549"/>
      <c r="L19" s="553" t="s">
        <v>280</v>
      </c>
      <c r="M19" s="562"/>
      <c r="N19" s="562"/>
      <c r="O19" s="574"/>
      <c r="P19" s="584">
        <v>4</v>
      </c>
      <c r="Q19" s="592"/>
      <c r="R19" s="592">
        <v>4</v>
      </c>
      <c r="S19" s="592">
        <v>4</v>
      </c>
      <c r="T19" s="592"/>
      <c r="U19" s="592">
        <v>4</v>
      </c>
      <c r="V19" s="611">
        <v>4</v>
      </c>
      <c r="W19" s="584">
        <v>4</v>
      </c>
      <c r="X19" s="592"/>
      <c r="Y19" s="592">
        <v>4</v>
      </c>
      <c r="Z19" s="592">
        <v>4</v>
      </c>
      <c r="AA19" s="592"/>
      <c r="AB19" s="592"/>
      <c r="AC19" s="611">
        <v>4</v>
      </c>
      <c r="AD19" s="584">
        <v>4</v>
      </c>
      <c r="AE19" s="592"/>
      <c r="AF19" s="592">
        <v>4</v>
      </c>
      <c r="AG19" s="592">
        <v>4</v>
      </c>
      <c r="AH19" s="592"/>
      <c r="AI19" s="592"/>
      <c r="AJ19" s="611">
        <v>4</v>
      </c>
      <c r="AK19" s="584">
        <v>4</v>
      </c>
      <c r="AL19" s="592"/>
      <c r="AM19" s="592">
        <v>4</v>
      </c>
      <c r="AN19" s="592">
        <v>4</v>
      </c>
      <c r="AO19" s="592"/>
      <c r="AP19" s="592"/>
      <c r="AQ19" s="611">
        <v>4</v>
      </c>
      <c r="AR19" s="584"/>
      <c r="AS19" s="592"/>
      <c r="AT19" s="611"/>
      <c r="AU19" s="665">
        <f t="shared" si="1"/>
        <v>68</v>
      </c>
      <c r="AV19" s="673"/>
      <c r="AW19" s="665">
        <f t="shared" si="2"/>
        <v>17</v>
      </c>
      <c r="AX19" s="673"/>
      <c r="AY19" s="680"/>
      <c r="AZ19" s="685"/>
      <c r="BA19" s="685"/>
      <c r="BB19" s="685"/>
      <c r="BC19" s="685"/>
      <c r="BD19" s="690"/>
    </row>
    <row r="20" spans="1:56" ht="39.950000000000003" customHeight="1">
      <c r="A20" s="474"/>
      <c r="B20" s="482">
        <f t="shared" si="3"/>
        <v>8</v>
      </c>
      <c r="C20" s="490" t="s">
        <v>100</v>
      </c>
      <c r="D20" s="505"/>
      <c r="E20" s="516" t="s">
        <v>19</v>
      </c>
      <c r="F20" s="522"/>
      <c r="G20" s="531" t="s">
        <v>275</v>
      </c>
      <c r="H20" s="537"/>
      <c r="I20" s="537"/>
      <c r="J20" s="537"/>
      <c r="K20" s="549"/>
      <c r="L20" s="553" t="s">
        <v>280</v>
      </c>
      <c r="M20" s="562"/>
      <c r="N20" s="562"/>
      <c r="O20" s="574"/>
      <c r="P20" s="584">
        <v>4</v>
      </c>
      <c r="Q20" s="592"/>
      <c r="R20" s="592">
        <v>4</v>
      </c>
      <c r="S20" s="592">
        <v>4</v>
      </c>
      <c r="T20" s="592"/>
      <c r="U20" s="592"/>
      <c r="V20" s="611">
        <v>4</v>
      </c>
      <c r="W20" s="584">
        <v>4</v>
      </c>
      <c r="X20" s="592"/>
      <c r="Y20" s="592">
        <v>4</v>
      </c>
      <c r="Z20" s="592">
        <v>4</v>
      </c>
      <c r="AA20" s="592"/>
      <c r="AB20" s="592"/>
      <c r="AC20" s="611">
        <v>4</v>
      </c>
      <c r="AD20" s="584">
        <v>4</v>
      </c>
      <c r="AE20" s="592"/>
      <c r="AF20" s="592">
        <v>4</v>
      </c>
      <c r="AG20" s="592">
        <v>4</v>
      </c>
      <c r="AH20" s="592"/>
      <c r="AI20" s="592"/>
      <c r="AJ20" s="611">
        <v>4</v>
      </c>
      <c r="AK20" s="584">
        <v>4</v>
      </c>
      <c r="AL20" s="592"/>
      <c r="AM20" s="592">
        <v>4</v>
      </c>
      <c r="AN20" s="592">
        <v>4</v>
      </c>
      <c r="AO20" s="592"/>
      <c r="AP20" s="592"/>
      <c r="AQ20" s="611">
        <v>4</v>
      </c>
      <c r="AR20" s="584"/>
      <c r="AS20" s="592"/>
      <c r="AT20" s="611"/>
      <c r="AU20" s="665">
        <f t="shared" si="1"/>
        <v>64</v>
      </c>
      <c r="AV20" s="673"/>
      <c r="AW20" s="665">
        <f t="shared" si="2"/>
        <v>16</v>
      </c>
      <c r="AX20" s="673"/>
      <c r="AY20" s="680"/>
      <c r="AZ20" s="685"/>
      <c r="BA20" s="685"/>
      <c r="BB20" s="685"/>
      <c r="BC20" s="685"/>
      <c r="BD20" s="690"/>
    </row>
    <row r="21" spans="1:56" ht="39.950000000000003" customHeight="1">
      <c r="A21" s="474"/>
      <c r="B21" s="482">
        <f t="shared" si="3"/>
        <v>9</v>
      </c>
      <c r="C21" s="490" t="s">
        <v>100</v>
      </c>
      <c r="D21" s="505"/>
      <c r="E21" s="516" t="s">
        <v>19</v>
      </c>
      <c r="F21" s="522"/>
      <c r="G21" s="531" t="s">
        <v>275</v>
      </c>
      <c r="H21" s="537"/>
      <c r="I21" s="537"/>
      <c r="J21" s="537"/>
      <c r="K21" s="549"/>
      <c r="L21" s="553" t="s">
        <v>280</v>
      </c>
      <c r="M21" s="562"/>
      <c r="N21" s="562"/>
      <c r="O21" s="574"/>
      <c r="P21" s="584">
        <v>4</v>
      </c>
      <c r="Q21" s="592"/>
      <c r="R21" s="592">
        <v>4</v>
      </c>
      <c r="S21" s="592">
        <v>4</v>
      </c>
      <c r="T21" s="592"/>
      <c r="U21" s="592"/>
      <c r="V21" s="611"/>
      <c r="W21" s="584">
        <v>4</v>
      </c>
      <c r="X21" s="592"/>
      <c r="Y21" s="592">
        <v>4</v>
      </c>
      <c r="Z21" s="592">
        <v>4</v>
      </c>
      <c r="AA21" s="592"/>
      <c r="AB21" s="592">
        <v>4</v>
      </c>
      <c r="AC21" s="611"/>
      <c r="AD21" s="584">
        <v>4</v>
      </c>
      <c r="AE21" s="592"/>
      <c r="AF21" s="592">
        <v>4</v>
      </c>
      <c r="AG21" s="592">
        <v>4</v>
      </c>
      <c r="AH21" s="592"/>
      <c r="AI21" s="592">
        <v>4</v>
      </c>
      <c r="AJ21" s="611"/>
      <c r="AK21" s="584">
        <v>4</v>
      </c>
      <c r="AL21" s="592"/>
      <c r="AM21" s="592">
        <v>4</v>
      </c>
      <c r="AN21" s="592">
        <v>4</v>
      </c>
      <c r="AO21" s="592"/>
      <c r="AP21" s="592">
        <v>4</v>
      </c>
      <c r="AQ21" s="611"/>
      <c r="AR21" s="584"/>
      <c r="AS21" s="592"/>
      <c r="AT21" s="611"/>
      <c r="AU21" s="665">
        <f t="shared" si="1"/>
        <v>60</v>
      </c>
      <c r="AV21" s="673"/>
      <c r="AW21" s="665">
        <f t="shared" si="2"/>
        <v>15</v>
      </c>
      <c r="AX21" s="673"/>
      <c r="AY21" s="680"/>
      <c r="AZ21" s="685"/>
      <c r="BA21" s="685"/>
      <c r="BB21" s="685"/>
      <c r="BC21" s="685"/>
      <c r="BD21" s="690"/>
    </row>
    <row r="22" spans="1:56" ht="39.950000000000003" customHeight="1">
      <c r="A22" s="474"/>
      <c r="B22" s="482">
        <f t="shared" si="3"/>
        <v>10</v>
      </c>
      <c r="C22" s="490"/>
      <c r="D22" s="505"/>
      <c r="E22" s="516"/>
      <c r="F22" s="522"/>
      <c r="G22" s="531"/>
      <c r="H22" s="537"/>
      <c r="I22" s="537"/>
      <c r="J22" s="537"/>
      <c r="K22" s="549"/>
      <c r="L22" s="553"/>
      <c r="M22" s="562"/>
      <c r="N22" s="562"/>
      <c r="O22" s="574"/>
      <c r="P22" s="584"/>
      <c r="Q22" s="592"/>
      <c r="R22" s="592"/>
      <c r="S22" s="592"/>
      <c r="T22" s="592"/>
      <c r="U22" s="592"/>
      <c r="V22" s="611"/>
      <c r="W22" s="584"/>
      <c r="X22" s="592"/>
      <c r="Y22" s="592"/>
      <c r="Z22" s="592"/>
      <c r="AA22" s="592"/>
      <c r="AB22" s="592"/>
      <c r="AC22" s="611"/>
      <c r="AD22" s="584"/>
      <c r="AE22" s="592"/>
      <c r="AF22" s="592"/>
      <c r="AG22" s="592"/>
      <c r="AH22" s="592"/>
      <c r="AI22" s="592"/>
      <c r="AJ22" s="611"/>
      <c r="AK22" s="584"/>
      <c r="AL22" s="592"/>
      <c r="AM22" s="592"/>
      <c r="AN22" s="592"/>
      <c r="AO22" s="592"/>
      <c r="AP22" s="592"/>
      <c r="AQ22" s="611"/>
      <c r="AR22" s="584"/>
      <c r="AS22" s="592"/>
      <c r="AT22" s="611"/>
      <c r="AU22" s="665">
        <f t="shared" si="1"/>
        <v>0</v>
      </c>
      <c r="AV22" s="673"/>
      <c r="AW22" s="665">
        <f t="shared" si="2"/>
        <v>0</v>
      </c>
      <c r="AX22" s="673"/>
      <c r="AY22" s="680"/>
      <c r="AZ22" s="685"/>
      <c r="BA22" s="685"/>
      <c r="BB22" s="685"/>
      <c r="BC22" s="685"/>
      <c r="BD22" s="690"/>
    </row>
    <row r="23" spans="1:56" ht="39.950000000000003" customHeight="1">
      <c r="A23" s="474"/>
      <c r="B23" s="482">
        <f t="shared" si="3"/>
        <v>11</v>
      </c>
      <c r="C23" s="490"/>
      <c r="D23" s="505"/>
      <c r="E23" s="516"/>
      <c r="F23" s="522"/>
      <c r="G23" s="531"/>
      <c r="H23" s="537"/>
      <c r="I23" s="537"/>
      <c r="J23" s="537"/>
      <c r="K23" s="549"/>
      <c r="L23" s="553"/>
      <c r="M23" s="562"/>
      <c r="N23" s="562"/>
      <c r="O23" s="574"/>
      <c r="P23" s="584"/>
      <c r="Q23" s="592"/>
      <c r="R23" s="592"/>
      <c r="S23" s="592"/>
      <c r="T23" s="592"/>
      <c r="U23" s="592"/>
      <c r="V23" s="611"/>
      <c r="W23" s="584"/>
      <c r="X23" s="592"/>
      <c r="Y23" s="592"/>
      <c r="Z23" s="592"/>
      <c r="AA23" s="592"/>
      <c r="AB23" s="592"/>
      <c r="AC23" s="611"/>
      <c r="AD23" s="584"/>
      <c r="AE23" s="592"/>
      <c r="AF23" s="592"/>
      <c r="AG23" s="592"/>
      <c r="AH23" s="592"/>
      <c r="AI23" s="592"/>
      <c r="AJ23" s="611"/>
      <c r="AK23" s="584"/>
      <c r="AL23" s="592"/>
      <c r="AM23" s="592"/>
      <c r="AN23" s="592"/>
      <c r="AO23" s="592"/>
      <c r="AP23" s="592"/>
      <c r="AQ23" s="611"/>
      <c r="AR23" s="584"/>
      <c r="AS23" s="592"/>
      <c r="AT23" s="611"/>
      <c r="AU23" s="665">
        <f t="shared" si="1"/>
        <v>0</v>
      </c>
      <c r="AV23" s="673"/>
      <c r="AW23" s="665">
        <f t="shared" si="2"/>
        <v>0</v>
      </c>
      <c r="AX23" s="673"/>
      <c r="AY23" s="680"/>
      <c r="AZ23" s="685"/>
      <c r="BA23" s="685"/>
      <c r="BB23" s="685"/>
      <c r="BC23" s="685"/>
      <c r="BD23" s="690"/>
    </row>
    <row r="24" spans="1:56" ht="39.950000000000003" customHeight="1">
      <c r="A24" s="474"/>
      <c r="B24" s="482">
        <f t="shared" si="3"/>
        <v>12</v>
      </c>
      <c r="C24" s="490"/>
      <c r="D24" s="505"/>
      <c r="E24" s="516"/>
      <c r="F24" s="522"/>
      <c r="G24" s="531"/>
      <c r="H24" s="537"/>
      <c r="I24" s="537"/>
      <c r="J24" s="537"/>
      <c r="K24" s="549"/>
      <c r="L24" s="553"/>
      <c r="M24" s="562"/>
      <c r="N24" s="562"/>
      <c r="O24" s="574"/>
      <c r="P24" s="584"/>
      <c r="Q24" s="592"/>
      <c r="R24" s="592"/>
      <c r="S24" s="592"/>
      <c r="T24" s="592"/>
      <c r="U24" s="592"/>
      <c r="V24" s="611"/>
      <c r="W24" s="584"/>
      <c r="X24" s="592"/>
      <c r="Y24" s="592"/>
      <c r="Z24" s="592"/>
      <c r="AA24" s="592"/>
      <c r="AB24" s="592"/>
      <c r="AC24" s="611"/>
      <c r="AD24" s="584"/>
      <c r="AE24" s="592"/>
      <c r="AF24" s="592"/>
      <c r="AG24" s="592"/>
      <c r="AH24" s="592"/>
      <c r="AI24" s="592"/>
      <c r="AJ24" s="611"/>
      <c r="AK24" s="584"/>
      <c r="AL24" s="592"/>
      <c r="AM24" s="592"/>
      <c r="AN24" s="592"/>
      <c r="AO24" s="592"/>
      <c r="AP24" s="592"/>
      <c r="AQ24" s="611"/>
      <c r="AR24" s="584"/>
      <c r="AS24" s="592"/>
      <c r="AT24" s="611"/>
      <c r="AU24" s="665">
        <f t="shared" si="1"/>
        <v>0</v>
      </c>
      <c r="AV24" s="673"/>
      <c r="AW24" s="665">
        <f t="shared" si="2"/>
        <v>0</v>
      </c>
      <c r="AX24" s="673"/>
      <c r="AY24" s="680"/>
      <c r="AZ24" s="685"/>
      <c r="BA24" s="685"/>
      <c r="BB24" s="685"/>
      <c r="BC24" s="685"/>
      <c r="BD24" s="690"/>
    </row>
    <row r="25" spans="1:56" ht="39.950000000000003" customHeight="1">
      <c r="A25" s="474"/>
      <c r="B25" s="482">
        <f t="shared" si="3"/>
        <v>13</v>
      </c>
      <c r="C25" s="490"/>
      <c r="D25" s="505"/>
      <c r="E25" s="516"/>
      <c r="F25" s="522"/>
      <c r="G25" s="531"/>
      <c r="H25" s="537"/>
      <c r="I25" s="537"/>
      <c r="J25" s="537"/>
      <c r="K25" s="549"/>
      <c r="L25" s="553"/>
      <c r="M25" s="562"/>
      <c r="N25" s="562"/>
      <c r="O25" s="574"/>
      <c r="P25" s="584"/>
      <c r="Q25" s="592"/>
      <c r="R25" s="592"/>
      <c r="S25" s="592"/>
      <c r="T25" s="592"/>
      <c r="U25" s="592"/>
      <c r="V25" s="611"/>
      <c r="W25" s="584"/>
      <c r="X25" s="592"/>
      <c r="Y25" s="592"/>
      <c r="Z25" s="592"/>
      <c r="AA25" s="592"/>
      <c r="AB25" s="592"/>
      <c r="AC25" s="611"/>
      <c r="AD25" s="584"/>
      <c r="AE25" s="592"/>
      <c r="AF25" s="592"/>
      <c r="AG25" s="592"/>
      <c r="AH25" s="592"/>
      <c r="AI25" s="592"/>
      <c r="AJ25" s="611"/>
      <c r="AK25" s="584"/>
      <c r="AL25" s="592"/>
      <c r="AM25" s="592"/>
      <c r="AN25" s="592"/>
      <c r="AO25" s="592"/>
      <c r="AP25" s="592"/>
      <c r="AQ25" s="611"/>
      <c r="AR25" s="584"/>
      <c r="AS25" s="592"/>
      <c r="AT25" s="611"/>
      <c r="AU25" s="665">
        <f t="shared" si="1"/>
        <v>0</v>
      </c>
      <c r="AV25" s="673"/>
      <c r="AW25" s="665">
        <f t="shared" si="2"/>
        <v>0</v>
      </c>
      <c r="AX25" s="673"/>
      <c r="AY25" s="680"/>
      <c r="AZ25" s="685"/>
      <c r="BA25" s="685"/>
      <c r="BB25" s="685"/>
      <c r="BC25" s="685"/>
      <c r="BD25" s="690"/>
    </row>
    <row r="26" spans="1:56" ht="39.950000000000003" customHeight="1">
      <c r="A26" s="474"/>
      <c r="B26" s="482">
        <f t="shared" si="3"/>
        <v>14</v>
      </c>
      <c r="C26" s="490"/>
      <c r="D26" s="505"/>
      <c r="E26" s="516"/>
      <c r="F26" s="522"/>
      <c r="G26" s="531"/>
      <c r="H26" s="537"/>
      <c r="I26" s="537"/>
      <c r="J26" s="537"/>
      <c r="K26" s="549"/>
      <c r="L26" s="553"/>
      <c r="M26" s="562"/>
      <c r="N26" s="562"/>
      <c r="O26" s="574"/>
      <c r="P26" s="584"/>
      <c r="Q26" s="592"/>
      <c r="R26" s="592"/>
      <c r="S26" s="592"/>
      <c r="T26" s="592"/>
      <c r="U26" s="592"/>
      <c r="V26" s="611"/>
      <c r="W26" s="584"/>
      <c r="X26" s="592"/>
      <c r="Y26" s="592"/>
      <c r="Z26" s="592"/>
      <c r="AA26" s="592"/>
      <c r="AB26" s="592"/>
      <c r="AC26" s="611"/>
      <c r="AD26" s="584"/>
      <c r="AE26" s="592"/>
      <c r="AF26" s="592"/>
      <c r="AG26" s="592"/>
      <c r="AH26" s="592"/>
      <c r="AI26" s="592"/>
      <c r="AJ26" s="611"/>
      <c r="AK26" s="584"/>
      <c r="AL26" s="592"/>
      <c r="AM26" s="592"/>
      <c r="AN26" s="592"/>
      <c r="AO26" s="592"/>
      <c r="AP26" s="592"/>
      <c r="AQ26" s="611"/>
      <c r="AR26" s="584"/>
      <c r="AS26" s="592"/>
      <c r="AT26" s="611"/>
      <c r="AU26" s="665">
        <f t="shared" si="1"/>
        <v>0</v>
      </c>
      <c r="AV26" s="673"/>
      <c r="AW26" s="665">
        <f t="shared" si="2"/>
        <v>0</v>
      </c>
      <c r="AX26" s="673"/>
      <c r="AY26" s="680"/>
      <c r="AZ26" s="685"/>
      <c r="BA26" s="685"/>
      <c r="BB26" s="685"/>
      <c r="BC26" s="685"/>
      <c r="BD26" s="690"/>
    </row>
    <row r="27" spans="1:56" ht="39.950000000000003" customHeight="1">
      <c r="A27" s="474"/>
      <c r="B27" s="482">
        <f t="shared" si="3"/>
        <v>15</v>
      </c>
      <c r="C27" s="490"/>
      <c r="D27" s="505"/>
      <c r="E27" s="516"/>
      <c r="F27" s="522"/>
      <c r="G27" s="531"/>
      <c r="H27" s="537"/>
      <c r="I27" s="537"/>
      <c r="J27" s="537"/>
      <c r="K27" s="549"/>
      <c r="L27" s="553"/>
      <c r="M27" s="562"/>
      <c r="N27" s="562"/>
      <c r="O27" s="574"/>
      <c r="P27" s="584"/>
      <c r="Q27" s="592"/>
      <c r="R27" s="592"/>
      <c r="S27" s="592"/>
      <c r="T27" s="592"/>
      <c r="U27" s="592"/>
      <c r="V27" s="611"/>
      <c r="W27" s="584"/>
      <c r="X27" s="592"/>
      <c r="Y27" s="592"/>
      <c r="Z27" s="592"/>
      <c r="AA27" s="592"/>
      <c r="AB27" s="592"/>
      <c r="AC27" s="611"/>
      <c r="AD27" s="584"/>
      <c r="AE27" s="592"/>
      <c r="AF27" s="592"/>
      <c r="AG27" s="592"/>
      <c r="AH27" s="592"/>
      <c r="AI27" s="592"/>
      <c r="AJ27" s="611"/>
      <c r="AK27" s="584"/>
      <c r="AL27" s="592"/>
      <c r="AM27" s="592"/>
      <c r="AN27" s="592"/>
      <c r="AO27" s="592"/>
      <c r="AP27" s="592"/>
      <c r="AQ27" s="611"/>
      <c r="AR27" s="584"/>
      <c r="AS27" s="592"/>
      <c r="AT27" s="611"/>
      <c r="AU27" s="665">
        <f t="shared" si="1"/>
        <v>0</v>
      </c>
      <c r="AV27" s="673"/>
      <c r="AW27" s="665">
        <f t="shared" si="2"/>
        <v>0</v>
      </c>
      <c r="AX27" s="673"/>
      <c r="AY27" s="680"/>
      <c r="AZ27" s="685"/>
      <c r="BA27" s="685"/>
      <c r="BB27" s="685"/>
      <c r="BC27" s="685"/>
      <c r="BD27" s="690"/>
    </row>
    <row r="28" spans="1:56" ht="39.950000000000003" customHeight="1">
      <c r="A28" s="474"/>
      <c r="B28" s="482">
        <f t="shared" si="3"/>
        <v>16</v>
      </c>
      <c r="C28" s="490"/>
      <c r="D28" s="505"/>
      <c r="E28" s="516"/>
      <c r="F28" s="522"/>
      <c r="G28" s="531"/>
      <c r="H28" s="537"/>
      <c r="I28" s="537"/>
      <c r="J28" s="537"/>
      <c r="K28" s="549"/>
      <c r="L28" s="553"/>
      <c r="M28" s="562"/>
      <c r="N28" s="562"/>
      <c r="O28" s="574"/>
      <c r="P28" s="584"/>
      <c r="Q28" s="592"/>
      <c r="R28" s="592"/>
      <c r="S28" s="592"/>
      <c r="T28" s="592"/>
      <c r="U28" s="592"/>
      <c r="V28" s="611"/>
      <c r="W28" s="584"/>
      <c r="X28" s="592"/>
      <c r="Y28" s="592"/>
      <c r="Z28" s="592"/>
      <c r="AA28" s="592"/>
      <c r="AB28" s="592"/>
      <c r="AC28" s="611"/>
      <c r="AD28" s="584"/>
      <c r="AE28" s="592"/>
      <c r="AF28" s="592"/>
      <c r="AG28" s="592"/>
      <c r="AH28" s="592"/>
      <c r="AI28" s="592"/>
      <c r="AJ28" s="611"/>
      <c r="AK28" s="584"/>
      <c r="AL28" s="592"/>
      <c r="AM28" s="592"/>
      <c r="AN28" s="592"/>
      <c r="AO28" s="592"/>
      <c r="AP28" s="592"/>
      <c r="AQ28" s="611"/>
      <c r="AR28" s="584"/>
      <c r="AS28" s="592"/>
      <c r="AT28" s="611"/>
      <c r="AU28" s="665">
        <f t="shared" si="1"/>
        <v>0</v>
      </c>
      <c r="AV28" s="673"/>
      <c r="AW28" s="665">
        <f t="shared" si="2"/>
        <v>0</v>
      </c>
      <c r="AX28" s="673"/>
      <c r="AY28" s="680"/>
      <c r="AZ28" s="685"/>
      <c r="BA28" s="685"/>
      <c r="BB28" s="685"/>
      <c r="BC28" s="685"/>
      <c r="BD28" s="690"/>
    </row>
    <row r="29" spans="1:56" ht="39.950000000000003" customHeight="1">
      <c r="A29" s="474"/>
      <c r="B29" s="482">
        <f t="shared" si="3"/>
        <v>17</v>
      </c>
      <c r="C29" s="490"/>
      <c r="D29" s="505"/>
      <c r="E29" s="516"/>
      <c r="F29" s="522"/>
      <c r="G29" s="531"/>
      <c r="H29" s="537"/>
      <c r="I29" s="537"/>
      <c r="J29" s="537"/>
      <c r="K29" s="549"/>
      <c r="L29" s="553"/>
      <c r="M29" s="562"/>
      <c r="N29" s="562"/>
      <c r="O29" s="574"/>
      <c r="P29" s="584"/>
      <c r="Q29" s="592"/>
      <c r="R29" s="592"/>
      <c r="S29" s="592"/>
      <c r="T29" s="592"/>
      <c r="U29" s="592"/>
      <c r="V29" s="611"/>
      <c r="W29" s="584"/>
      <c r="X29" s="592"/>
      <c r="Y29" s="592"/>
      <c r="Z29" s="592"/>
      <c r="AA29" s="592"/>
      <c r="AB29" s="592"/>
      <c r="AC29" s="611"/>
      <c r="AD29" s="584"/>
      <c r="AE29" s="592"/>
      <c r="AF29" s="592"/>
      <c r="AG29" s="592"/>
      <c r="AH29" s="592"/>
      <c r="AI29" s="592"/>
      <c r="AJ29" s="611"/>
      <c r="AK29" s="584"/>
      <c r="AL29" s="592"/>
      <c r="AM29" s="592"/>
      <c r="AN29" s="592"/>
      <c r="AO29" s="592"/>
      <c r="AP29" s="592"/>
      <c r="AQ29" s="611"/>
      <c r="AR29" s="584"/>
      <c r="AS29" s="592"/>
      <c r="AT29" s="611"/>
      <c r="AU29" s="665">
        <f t="shared" si="1"/>
        <v>0</v>
      </c>
      <c r="AV29" s="673"/>
      <c r="AW29" s="665">
        <f t="shared" si="2"/>
        <v>0</v>
      </c>
      <c r="AX29" s="673"/>
      <c r="AY29" s="680"/>
      <c r="AZ29" s="685"/>
      <c r="BA29" s="685"/>
      <c r="BB29" s="685"/>
      <c r="BC29" s="685"/>
      <c r="BD29" s="690"/>
    </row>
    <row r="30" spans="1:56" ht="39.950000000000003" customHeight="1">
      <c r="A30" s="474"/>
      <c r="B30" s="483">
        <f t="shared" si="3"/>
        <v>18</v>
      </c>
      <c r="C30" s="491"/>
      <c r="D30" s="506"/>
      <c r="E30" s="517"/>
      <c r="F30" s="523"/>
      <c r="G30" s="532"/>
      <c r="H30" s="538"/>
      <c r="I30" s="538"/>
      <c r="J30" s="538"/>
      <c r="K30" s="550"/>
      <c r="L30" s="554"/>
      <c r="M30" s="563"/>
      <c r="N30" s="563"/>
      <c r="O30" s="575"/>
      <c r="P30" s="585"/>
      <c r="Q30" s="593"/>
      <c r="R30" s="593"/>
      <c r="S30" s="593"/>
      <c r="T30" s="593"/>
      <c r="U30" s="593"/>
      <c r="V30" s="612"/>
      <c r="W30" s="585"/>
      <c r="X30" s="593"/>
      <c r="Y30" s="593"/>
      <c r="Z30" s="593"/>
      <c r="AA30" s="593"/>
      <c r="AB30" s="593"/>
      <c r="AC30" s="612"/>
      <c r="AD30" s="585"/>
      <c r="AE30" s="593"/>
      <c r="AF30" s="593"/>
      <c r="AG30" s="593"/>
      <c r="AH30" s="593"/>
      <c r="AI30" s="593"/>
      <c r="AJ30" s="612"/>
      <c r="AK30" s="585"/>
      <c r="AL30" s="593"/>
      <c r="AM30" s="593"/>
      <c r="AN30" s="593"/>
      <c r="AO30" s="593"/>
      <c r="AP30" s="593"/>
      <c r="AQ30" s="612"/>
      <c r="AR30" s="585"/>
      <c r="AS30" s="593"/>
      <c r="AT30" s="612"/>
      <c r="AU30" s="666">
        <f t="shared" si="1"/>
        <v>0</v>
      </c>
      <c r="AV30" s="674"/>
      <c r="AW30" s="666">
        <f t="shared" si="2"/>
        <v>0</v>
      </c>
      <c r="AX30" s="674"/>
      <c r="AY30" s="681"/>
      <c r="AZ30" s="686"/>
      <c r="BA30" s="686"/>
      <c r="BB30" s="686"/>
      <c r="BC30" s="686"/>
      <c r="BD30" s="691"/>
    </row>
    <row r="31" spans="1:56" ht="20.25" customHeight="1">
      <c r="A31" s="474"/>
      <c r="B31" s="474"/>
      <c r="C31" s="492"/>
      <c r="D31" s="507"/>
      <c r="E31" s="518"/>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636"/>
      <c r="AD31" s="524"/>
      <c r="AE31" s="524"/>
      <c r="AF31" s="524"/>
      <c r="AG31" s="524"/>
      <c r="AH31" s="524"/>
      <c r="AI31" s="524"/>
      <c r="AJ31" s="524"/>
      <c r="AK31" s="524"/>
      <c r="AL31" s="524"/>
      <c r="AM31" s="524"/>
      <c r="AN31" s="524"/>
      <c r="AO31" s="524"/>
      <c r="AP31" s="524"/>
      <c r="AQ31" s="524"/>
      <c r="AR31" s="524"/>
      <c r="AS31" s="524"/>
      <c r="AT31" s="524"/>
      <c r="AU31" s="524"/>
      <c r="AV31" s="474"/>
      <c r="AW31" s="474"/>
      <c r="AX31" s="474"/>
      <c r="AY31" s="474"/>
      <c r="AZ31" s="474"/>
      <c r="BA31" s="474"/>
      <c r="BB31" s="474"/>
      <c r="BC31" s="474"/>
      <c r="BD31" s="474"/>
    </row>
    <row r="32" spans="1:56" ht="20.25" customHeight="1">
      <c r="A32" s="474"/>
      <c r="B32" s="474"/>
      <c r="C32" s="493" t="s">
        <v>191</v>
      </c>
      <c r="D32" s="507"/>
      <c r="E32" s="518"/>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636"/>
      <c r="AD32" s="524"/>
      <c r="AE32" s="524"/>
      <c r="AF32" s="524"/>
      <c r="AG32" s="524"/>
      <c r="AH32" s="524"/>
      <c r="AI32" s="524"/>
      <c r="AJ32" s="524"/>
      <c r="AK32" s="524"/>
      <c r="AL32" s="524"/>
      <c r="AM32" s="524"/>
      <c r="AN32" s="524"/>
      <c r="AO32" s="524"/>
      <c r="AP32" s="524"/>
      <c r="AQ32" s="524"/>
      <c r="AR32" s="524"/>
      <c r="AS32" s="524"/>
      <c r="AT32" s="524"/>
      <c r="AU32" s="524"/>
      <c r="AV32" s="474"/>
      <c r="AW32" s="474"/>
      <c r="AX32" s="474"/>
      <c r="AY32" s="474"/>
      <c r="AZ32" s="474"/>
      <c r="BA32" s="474"/>
      <c r="BB32" s="474"/>
      <c r="BC32" s="474"/>
      <c r="BD32" s="474"/>
    </row>
    <row r="33" spans="1:56" ht="20.25" customHeight="1">
      <c r="A33" s="474"/>
      <c r="B33" s="474"/>
      <c r="C33" s="493" t="s">
        <v>193</v>
      </c>
      <c r="D33" s="507"/>
      <c r="E33" s="518"/>
      <c r="F33" s="524"/>
      <c r="G33" s="524"/>
      <c r="H33" s="524"/>
      <c r="I33" s="524"/>
      <c r="J33" s="524"/>
      <c r="K33" s="524"/>
      <c r="L33" s="524"/>
      <c r="M33" s="524"/>
      <c r="N33" s="524"/>
      <c r="O33" s="524"/>
      <c r="P33" s="524"/>
      <c r="Q33" s="511" t="s">
        <v>214</v>
      </c>
      <c r="R33" s="511"/>
      <c r="S33" s="511"/>
      <c r="T33" s="511"/>
      <c r="U33" s="511"/>
      <c r="V33" s="511"/>
      <c r="W33" s="511"/>
      <c r="X33" s="511"/>
      <c r="Y33" s="511"/>
      <c r="Z33" s="511"/>
      <c r="AA33" s="566"/>
      <c r="AB33" s="511"/>
      <c r="AC33" s="511"/>
      <c r="AD33" s="511"/>
      <c r="AE33" s="511"/>
      <c r="AF33" s="511"/>
      <c r="AG33" s="511"/>
      <c r="AH33" s="511"/>
      <c r="AI33" s="511" t="s">
        <v>242</v>
      </c>
      <c r="AJ33" s="511"/>
      <c r="AK33" s="511"/>
      <c r="AL33" s="511"/>
      <c r="AM33" s="511"/>
      <c r="AN33" s="511"/>
      <c r="AO33" s="642"/>
      <c r="AP33" s="642"/>
      <c r="AQ33" s="642"/>
      <c r="AR33" s="642"/>
      <c r="AS33" s="643"/>
      <c r="AT33" s="642"/>
      <c r="AU33" s="642"/>
      <c r="AV33" s="642"/>
      <c r="AW33" s="642"/>
      <c r="AX33" s="474"/>
      <c r="AY33" s="474"/>
      <c r="AZ33" s="474"/>
      <c r="BA33" s="474"/>
      <c r="BB33" s="474"/>
      <c r="BC33" s="474"/>
      <c r="BD33" s="474"/>
    </row>
    <row r="34" spans="1:56" ht="20.25" customHeight="1">
      <c r="A34" s="474"/>
      <c r="B34" s="474"/>
      <c r="C34" s="493" t="s">
        <v>71</v>
      </c>
      <c r="D34" s="507"/>
      <c r="E34" s="518"/>
      <c r="F34" s="524"/>
      <c r="G34" s="524"/>
      <c r="H34" s="524"/>
      <c r="I34" s="524"/>
      <c r="J34" s="524"/>
      <c r="K34" s="524"/>
      <c r="L34" s="705" t="s">
        <v>206</v>
      </c>
      <c r="M34" s="705"/>
      <c r="N34" s="524"/>
      <c r="O34" s="524"/>
      <c r="P34" s="524"/>
      <c r="Q34" s="511"/>
      <c r="R34" s="520" t="s">
        <v>92</v>
      </c>
      <c r="S34" s="520"/>
      <c r="T34" s="520" t="s">
        <v>224</v>
      </c>
      <c r="U34" s="520"/>
      <c r="V34" s="520"/>
      <c r="W34" s="520"/>
      <c r="X34" s="511"/>
      <c r="Y34" s="621" t="s">
        <v>49</v>
      </c>
      <c r="Z34" s="621"/>
      <c r="AA34" s="621"/>
      <c r="AB34" s="621"/>
      <c r="AC34" s="493"/>
      <c r="AD34" s="493"/>
      <c r="AE34" s="706" t="s">
        <v>93</v>
      </c>
      <c r="AF34" s="706"/>
      <c r="AG34" s="511"/>
      <c r="AH34" s="511"/>
      <c r="AI34" s="556" t="s">
        <v>174</v>
      </c>
      <c r="AJ34" s="564"/>
      <c r="AK34" s="556" t="s">
        <v>184</v>
      </c>
      <c r="AL34" s="619"/>
      <c r="AM34" s="619"/>
      <c r="AN34" s="564"/>
      <c r="AO34" s="642"/>
      <c r="AP34" s="642"/>
      <c r="AQ34" s="642"/>
      <c r="AR34" s="642"/>
      <c r="AS34" s="656"/>
      <c r="AT34" s="656"/>
      <c r="AU34" s="642"/>
      <c r="AV34" s="642"/>
      <c r="AW34" s="642"/>
      <c r="AX34" s="474"/>
      <c r="AY34" s="474"/>
      <c r="AZ34" s="474"/>
      <c r="BA34" s="474"/>
      <c r="BB34" s="474"/>
      <c r="BC34" s="474"/>
      <c r="BD34" s="474"/>
    </row>
    <row r="35" spans="1:56" ht="20.25" customHeight="1">
      <c r="A35" s="474"/>
      <c r="B35" s="474"/>
      <c r="C35" s="698"/>
      <c r="D35" s="698"/>
      <c r="E35" s="698"/>
      <c r="F35" s="703">
        <f>IF(AB2=1,10,IF(AB2=2,11,IF(AB2=3,12,AB2-3)))</f>
        <v>1</v>
      </c>
      <c r="G35" s="703"/>
      <c r="H35" s="703">
        <f>IF(AB2=1,11,IF(AB2=2,12,AB2-2))</f>
        <v>2</v>
      </c>
      <c r="I35" s="703"/>
      <c r="J35" s="703">
        <f>IF(AB2=1,12,AB2-1)</f>
        <v>3</v>
      </c>
      <c r="K35" s="703"/>
      <c r="L35" s="589" t="s">
        <v>197</v>
      </c>
      <c r="M35" s="589"/>
      <c r="N35" s="524"/>
      <c r="O35" s="524"/>
      <c r="P35" s="524"/>
      <c r="Q35" s="511"/>
      <c r="R35" s="496"/>
      <c r="S35" s="496"/>
      <c r="T35" s="496" t="s">
        <v>225</v>
      </c>
      <c r="U35" s="496"/>
      <c r="V35" s="496" t="s">
        <v>226</v>
      </c>
      <c r="W35" s="496"/>
      <c r="X35" s="511"/>
      <c r="Y35" s="496" t="s">
        <v>225</v>
      </c>
      <c r="Z35" s="496"/>
      <c r="AA35" s="496" t="s">
        <v>226</v>
      </c>
      <c r="AB35" s="496"/>
      <c r="AC35" s="493"/>
      <c r="AD35" s="493"/>
      <c r="AE35" s="706" t="s">
        <v>177</v>
      </c>
      <c r="AF35" s="706"/>
      <c r="AG35" s="511"/>
      <c r="AH35" s="511"/>
      <c r="AI35" s="556" t="s">
        <v>175</v>
      </c>
      <c r="AJ35" s="564"/>
      <c r="AK35" s="556" t="s">
        <v>185</v>
      </c>
      <c r="AL35" s="619"/>
      <c r="AM35" s="619"/>
      <c r="AN35" s="564"/>
      <c r="AO35" s="653"/>
      <c r="AP35" s="653"/>
      <c r="AQ35" s="642"/>
      <c r="AR35" s="641"/>
      <c r="AS35" s="653"/>
      <c r="AT35" s="653"/>
      <c r="AU35" s="642"/>
      <c r="AV35" s="642"/>
      <c r="AW35" s="642"/>
      <c r="AX35" s="474"/>
      <c r="AY35" s="474"/>
      <c r="AZ35" s="474"/>
      <c r="BA35" s="474"/>
      <c r="BB35" s="474"/>
      <c r="BC35" s="474"/>
      <c r="BD35" s="474"/>
    </row>
    <row r="36" spans="1:56" ht="20.25" customHeight="1">
      <c r="A36" s="474"/>
      <c r="B36" s="474"/>
      <c r="C36" s="698" t="s">
        <v>139</v>
      </c>
      <c r="D36" s="698"/>
      <c r="E36" s="698"/>
      <c r="F36" s="526">
        <v>30</v>
      </c>
      <c r="G36" s="526"/>
      <c r="H36" s="526">
        <v>31</v>
      </c>
      <c r="I36" s="526"/>
      <c r="J36" s="526">
        <v>31</v>
      </c>
      <c r="K36" s="526"/>
      <c r="L36" s="528">
        <f>SUM(F36:K36)</f>
        <v>92</v>
      </c>
      <c r="M36" s="528"/>
      <c r="N36" s="524"/>
      <c r="O36" s="524"/>
      <c r="P36" s="524"/>
      <c r="Q36" s="511"/>
      <c r="R36" s="556" t="s">
        <v>175</v>
      </c>
      <c r="S36" s="564"/>
      <c r="T36" s="557">
        <f>SUMIFS($AU$13:$AV$30,$C$13:$D$30,"訪問介護員",$E$13:$F$30,"A")+SUMIFS($AU$13:$AV$30,$C$13:$D$30,"サービス提供責任者",$E$13:$F$30,"A")</f>
        <v>320</v>
      </c>
      <c r="U36" s="565"/>
      <c r="V36" s="557">
        <f>SUMIFS($AW$13:$AX$30,$C$13:$D$30,"訪問介護員",$E$13:$F$30,"A")+SUMIFS($AW$13:$AX$30,$C$13:$D$30,"サービス提供責任者",$E$13:$F$30,"A")</f>
        <v>80</v>
      </c>
      <c r="W36" s="565"/>
      <c r="X36" s="712"/>
      <c r="Y36" s="527">
        <v>0</v>
      </c>
      <c r="Z36" s="534"/>
      <c r="AA36" s="527">
        <v>0</v>
      </c>
      <c r="AB36" s="534"/>
      <c r="AC36" s="713"/>
      <c r="AD36" s="713"/>
      <c r="AE36" s="527">
        <v>2</v>
      </c>
      <c r="AF36" s="534"/>
      <c r="AG36" s="511"/>
      <c r="AH36" s="511"/>
      <c r="AI36" s="556" t="s">
        <v>121</v>
      </c>
      <c r="AJ36" s="564"/>
      <c r="AK36" s="556" t="s">
        <v>186</v>
      </c>
      <c r="AL36" s="619"/>
      <c r="AM36" s="619"/>
      <c r="AN36" s="564"/>
      <c r="AO36" s="641"/>
      <c r="AP36" s="642"/>
      <c r="AQ36" s="655"/>
      <c r="AR36" s="655"/>
      <c r="AS36" s="655"/>
      <c r="AT36" s="655"/>
      <c r="AU36" s="642"/>
      <c r="AV36" s="642"/>
      <c r="AW36" s="642"/>
      <c r="AX36" s="474"/>
      <c r="AY36" s="474"/>
      <c r="AZ36" s="474"/>
      <c r="BA36" s="474"/>
      <c r="BB36" s="474"/>
      <c r="BC36" s="474"/>
      <c r="BD36" s="474"/>
    </row>
    <row r="37" spans="1:56" ht="20.25" customHeight="1">
      <c r="A37" s="474"/>
      <c r="B37" s="474"/>
      <c r="C37" s="698" t="s">
        <v>196</v>
      </c>
      <c r="D37" s="698"/>
      <c r="E37" s="698"/>
      <c r="F37" s="526">
        <v>15</v>
      </c>
      <c r="G37" s="526"/>
      <c r="H37" s="526">
        <v>16</v>
      </c>
      <c r="I37" s="526"/>
      <c r="J37" s="526">
        <v>15</v>
      </c>
      <c r="K37" s="526"/>
      <c r="L37" s="528">
        <f>SUM(F37:K37)</f>
        <v>46</v>
      </c>
      <c r="M37" s="528"/>
      <c r="N37" s="524"/>
      <c r="O37" s="524"/>
      <c r="P37" s="524"/>
      <c r="Q37" s="511"/>
      <c r="R37" s="556" t="s">
        <v>121</v>
      </c>
      <c r="S37" s="564"/>
      <c r="T37" s="557">
        <f>SUMIFS($AU$13:$AV$30,$C$13:$D$30,"訪問介護員",$E$13:$F$30,"B")+SUMIFS($AU$13:$AV$30,$C$13:$D$30,"サービス提供責任者",$E$13:$F$30,"B")</f>
        <v>0</v>
      </c>
      <c r="U37" s="565"/>
      <c r="V37" s="557">
        <f>SUMIFS($AW$13:$AX$30,$C$13:$D$30,"訪問介護員",$E$13:$F$30,"B")+SUMIFS($AW$13:$AX$30,$C$13:$D$30,"サービス提供責任者",$E$13:$F$30,"B")</f>
        <v>0</v>
      </c>
      <c r="W37" s="565"/>
      <c r="X37" s="712"/>
      <c r="Y37" s="527">
        <v>0</v>
      </c>
      <c r="Z37" s="534"/>
      <c r="AA37" s="527">
        <v>0</v>
      </c>
      <c r="AB37" s="534"/>
      <c r="AC37" s="713"/>
      <c r="AD37" s="713"/>
      <c r="AE37" s="527">
        <v>0</v>
      </c>
      <c r="AF37" s="534"/>
      <c r="AG37" s="511"/>
      <c r="AH37" s="511"/>
      <c r="AI37" s="556" t="s">
        <v>19</v>
      </c>
      <c r="AJ37" s="564"/>
      <c r="AK37" s="556" t="s">
        <v>187</v>
      </c>
      <c r="AL37" s="619"/>
      <c r="AM37" s="619"/>
      <c r="AN37" s="564"/>
      <c r="AO37" s="641"/>
      <c r="AP37" s="642"/>
      <c r="AQ37" s="641"/>
      <c r="AR37" s="641"/>
      <c r="AS37" s="641"/>
      <c r="AT37" s="641"/>
      <c r="AU37" s="642"/>
      <c r="AV37" s="642"/>
      <c r="AW37" s="642"/>
      <c r="AX37" s="474"/>
      <c r="AY37" s="474"/>
      <c r="AZ37" s="474"/>
      <c r="BA37" s="474"/>
      <c r="BB37" s="474"/>
      <c r="BC37" s="474"/>
      <c r="BD37" s="474"/>
    </row>
    <row r="38" spans="1:56" ht="20.25" customHeight="1">
      <c r="A38" s="474"/>
      <c r="B38" s="474"/>
      <c r="C38" s="699" t="s">
        <v>197</v>
      </c>
      <c r="D38" s="699"/>
      <c r="E38" s="699"/>
      <c r="F38" s="704">
        <f>SUM(F36:G37)</f>
        <v>45</v>
      </c>
      <c r="G38" s="704"/>
      <c r="H38" s="704">
        <f>SUM(H36:I37)</f>
        <v>47</v>
      </c>
      <c r="I38" s="704"/>
      <c r="J38" s="704">
        <f>SUM(J36:K37)</f>
        <v>46</v>
      </c>
      <c r="K38" s="704"/>
      <c r="L38" s="704">
        <f>SUM(L36:M37)</f>
        <v>138</v>
      </c>
      <c r="M38" s="704"/>
      <c r="N38" s="524"/>
      <c r="O38" s="709"/>
      <c r="P38" s="524"/>
      <c r="Q38" s="511"/>
      <c r="R38" s="556" t="s">
        <v>19</v>
      </c>
      <c r="S38" s="564"/>
      <c r="T38" s="557">
        <f>SUMIFS($AU$13:$AV$30,$C$13:$D$30,"訪問介護員",$E$13:$F$30,"C")+SUMIFS($AU$13:$AV$30,$C$13:$D$30,"サービス提供責任者",$E$13:$F$30,"C")</f>
        <v>432</v>
      </c>
      <c r="U38" s="565"/>
      <c r="V38" s="557">
        <f>SUMIFS($AW$13:$AX$30,$C$13:$D$30,"訪問介護員",$E$13:$F$30,"C")+SUMIFS($AW$13:$AX$30,$C$13:$D$30,"サービス提供責任者",$E$13:$F$30,"C")</f>
        <v>108</v>
      </c>
      <c r="W38" s="565"/>
      <c r="X38" s="712"/>
      <c r="Y38" s="527">
        <v>432</v>
      </c>
      <c r="Z38" s="534"/>
      <c r="AA38" s="527">
        <v>108</v>
      </c>
      <c r="AB38" s="534"/>
      <c r="AC38" s="713"/>
      <c r="AD38" s="713"/>
      <c r="AE38" s="557" t="s">
        <v>241</v>
      </c>
      <c r="AF38" s="565"/>
      <c r="AG38" s="511"/>
      <c r="AH38" s="511"/>
      <c r="AI38" s="556" t="s">
        <v>176</v>
      </c>
      <c r="AJ38" s="564"/>
      <c r="AK38" s="556" t="s">
        <v>188</v>
      </c>
      <c r="AL38" s="619"/>
      <c r="AM38" s="619"/>
      <c r="AN38" s="564"/>
      <c r="AO38" s="650"/>
      <c r="AP38" s="642"/>
      <c r="AQ38" s="646"/>
      <c r="AR38" s="646"/>
      <c r="AS38" s="650"/>
      <c r="AT38" s="650"/>
      <c r="AU38" s="642"/>
      <c r="AV38" s="642"/>
      <c r="AW38" s="642"/>
      <c r="AX38" s="474"/>
      <c r="AY38" s="474"/>
      <c r="AZ38" s="474"/>
      <c r="BA38" s="474"/>
      <c r="BB38" s="474"/>
      <c r="BC38" s="474"/>
      <c r="BD38" s="474"/>
    </row>
    <row r="39" spans="1:56" ht="20.25" customHeight="1">
      <c r="A39" s="474"/>
      <c r="B39" s="474"/>
      <c r="L39" s="706" t="s">
        <v>82</v>
      </c>
      <c r="M39" s="697"/>
      <c r="N39" s="708"/>
      <c r="O39" s="708"/>
      <c r="P39" s="524"/>
      <c r="Q39" s="511"/>
      <c r="R39" s="556" t="s">
        <v>176</v>
      </c>
      <c r="S39" s="564"/>
      <c r="T39" s="557">
        <f>SUMIFS($AU$13:$AV$30,$C$13:$D$30,"訪問介護員",$E$13:$F$30,"D")+SUMIFS($AU$13:$AV$30,$C$13:$D$30,"サービス提供責任者",$E$13:$F$30,"D")</f>
        <v>0</v>
      </c>
      <c r="U39" s="565"/>
      <c r="V39" s="557">
        <f>SUMIFS($AW$13:$AX$30,$C$13:$D$30,"訪問介護員",$E$13:$F$30,"D")+SUMIFS($AW$13:$AX$30,$C$13:$D$30,"サービス提供責任者",$E$13:$F$30,"D")</f>
        <v>0</v>
      </c>
      <c r="W39" s="565"/>
      <c r="X39" s="712"/>
      <c r="Y39" s="527">
        <v>0</v>
      </c>
      <c r="Z39" s="534"/>
      <c r="AA39" s="527">
        <v>0</v>
      </c>
      <c r="AB39" s="534"/>
      <c r="AC39" s="713"/>
      <c r="AD39" s="713"/>
      <c r="AE39" s="557" t="s">
        <v>241</v>
      </c>
      <c r="AF39" s="565"/>
      <c r="AG39" s="511"/>
      <c r="AH39" s="511"/>
      <c r="AI39" s="511"/>
      <c r="AJ39" s="641"/>
      <c r="AK39" s="641"/>
      <c r="AL39" s="646"/>
      <c r="AM39" s="646"/>
      <c r="AN39" s="650"/>
      <c r="AO39" s="650"/>
      <c r="AP39" s="642"/>
      <c r="AQ39" s="646"/>
      <c r="AR39" s="646"/>
      <c r="AS39" s="650"/>
      <c r="AT39" s="650"/>
      <c r="AU39" s="642"/>
      <c r="AV39" s="642"/>
      <c r="AW39" s="642"/>
      <c r="AX39" s="524"/>
      <c r="AY39" s="524"/>
      <c r="AZ39" s="474"/>
      <c r="BA39" s="474"/>
      <c r="BB39" s="474"/>
      <c r="BC39" s="474"/>
      <c r="BD39" s="474"/>
    </row>
    <row r="40" spans="1:56" ht="20.25" customHeight="1">
      <c r="A40" s="474"/>
      <c r="B40" s="474"/>
      <c r="C40" s="493"/>
      <c r="D40" s="493"/>
      <c r="E40" s="493"/>
      <c r="F40" s="493"/>
      <c r="G40" s="493"/>
      <c r="H40" s="493"/>
      <c r="I40" s="493"/>
      <c r="J40" s="493"/>
      <c r="K40" s="493"/>
      <c r="L40" s="707">
        <f>L38/3</f>
        <v>46</v>
      </c>
      <c r="M40" s="707"/>
      <c r="N40" s="474"/>
      <c r="O40" s="474"/>
      <c r="P40" s="524"/>
      <c r="Q40" s="511"/>
      <c r="R40" s="556" t="s">
        <v>197</v>
      </c>
      <c r="S40" s="564"/>
      <c r="T40" s="557">
        <f>SUM(T36:U39)</f>
        <v>752</v>
      </c>
      <c r="U40" s="565"/>
      <c r="V40" s="557">
        <f>SUM(V36:W39)</f>
        <v>188</v>
      </c>
      <c r="W40" s="565"/>
      <c r="X40" s="712"/>
      <c r="Y40" s="557">
        <f>SUM(Y36:Z39)</f>
        <v>432</v>
      </c>
      <c r="Z40" s="565"/>
      <c r="AA40" s="557">
        <f>SUM(AA36:AB39)</f>
        <v>108</v>
      </c>
      <c r="AB40" s="565"/>
      <c r="AC40" s="713"/>
      <c r="AD40" s="713"/>
      <c r="AE40" s="557">
        <f>SUM(AE36:AF37)</f>
        <v>2</v>
      </c>
      <c r="AF40" s="565"/>
      <c r="AG40" s="511"/>
      <c r="AH40" s="511"/>
      <c r="AI40" s="511"/>
      <c r="AJ40" s="641"/>
      <c r="AK40" s="641"/>
      <c r="AL40" s="646"/>
      <c r="AM40" s="646"/>
      <c r="AN40" s="651"/>
      <c r="AO40" s="651"/>
      <c r="AP40" s="642"/>
      <c r="AQ40" s="646"/>
      <c r="AR40" s="646"/>
      <c r="AS40" s="650"/>
      <c r="AT40" s="650"/>
      <c r="AU40" s="642"/>
      <c r="AV40" s="642"/>
      <c r="AW40" s="642"/>
      <c r="AX40" s="524"/>
      <c r="AY40" s="524"/>
      <c r="AZ40" s="474"/>
      <c r="BA40" s="474"/>
      <c r="BB40" s="474"/>
      <c r="BC40" s="474"/>
      <c r="BD40" s="474"/>
    </row>
    <row r="41" spans="1:56" ht="20.25" customHeight="1">
      <c r="A41" s="474"/>
      <c r="B41" s="474"/>
      <c r="C41" s="493"/>
      <c r="D41" s="493"/>
      <c r="E41" s="493"/>
      <c r="F41" s="493"/>
      <c r="G41" s="493"/>
      <c r="H41" s="493"/>
      <c r="I41" s="493"/>
      <c r="J41" s="493"/>
      <c r="K41" s="493"/>
      <c r="N41" s="474"/>
      <c r="O41" s="474"/>
      <c r="P41" s="524"/>
      <c r="Q41" s="511"/>
      <c r="R41" s="511"/>
      <c r="S41" s="511"/>
      <c r="T41" s="511"/>
      <c r="U41" s="511"/>
      <c r="V41" s="511"/>
      <c r="W41" s="511"/>
      <c r="X41" s="511"/>
      <c r="Y41" s="511"/>
      <c r="Z41" s="511"/>
      <c r="AA41" s="566"/>
      <c r="AB41" s="511"/>
      <c r="AC41" s="511"/>
      <c r="AD41" s="511"/>
      <c r="AE41" s="511"/>
      <c r="AF41" s="511"/>
      <c r="AG41" s="511"/>
      <c r="AH41" s="511"/>
      <c r="AI41" s="511"/>
      <c r="AJ41" s="642"/>
      <c r="AK41" s="642"/>
      <c r="AL41" s="642"/>
      <c r="AM41" s="642"/>
      <c r="AN41" s="642"/>
      <c r="AO41" s="642"/>
      <c r="AP41" s="642"/>
      <c r="AQ41" s="642"/>
      <c r="AR41" s="642"/>
      <c r="AS41" s="643"/>
      <c r="AT41" s="642"/>
      <c r="AU41" s="642"/>
      <c r="AV41" s="642"/>
      <c r="AW41" s="642"/>
      <c r="AX41" s="524"/>
      <c r="AY41" s="524"/>
      <c r="AZ41" s="474"/>
      <c r="BA41" s="474"/>
      <c r="BB41" s="474"/>
      <c r="BC41" s="474"/>
      <c r="BD41" s="474"/>
    </row>
    <row r="42" spans="1:56" ht="20.25" customHeight="1">
      <c r="A42" s="474"/>
      <c r="B42" s="474"/>
      <c r="C42" s="474"/>
      <c r="D42" s="474"/>
      <c r="E42" s="474"/>
      <c r="F42" s="474"/>
      <c r="G42" s="474"/>
      <c r="H42" s="474"/>
      <c r="I42" s="474"/>
      <c r="J42" s="474"/>
      <c r="K42" s="474"/>
      <c r="L42" s="474"/>
      <c r="M42" s="474"/>
      <c r="N42" s="474"/>
      <c r="O42" s="474"/>
      <c r="P42" s="524"/>
      <c r="Q42" s="511"/>
      <c r="R42" s="566" t="s">
        <v>215</v>
      </c>
      <c r="S42" s="511"/>
      <c r="T42" s="511"/>
      <c r="U42" s="511"/>
      <c r="V42" s="511"/>
      <c r="W42" s="511"/>
      <c r="X42" s="618" t="s">
        <v>233</v>
      </c>
      <c r="Y42" s="623" t="s">
        <v>81</v>
      </c>
      <c r="Z42" s="626"/>
      <c r="AA42" s="631"/>
      <c r="AB42" s="618"/>
      <c r="AC42" s="511"/>
      <c r="AD42" s="511"/>
      <c r="AE42" s="511"/>
      <c r="AF42" s="511"/>
      <c r="AG42" s="511"/>
      <c r="AH42" s="511"/>
      <c r="AI42" s="511"/>
      <c r="AJ42" s="643"/>
      <c r="AK42" s="642"/>
      <c r="AL42" s="642"/>
      <c r="AM42" s="642"/>
      <c r="AN42" s="642"/>
      <c r="AO42" s="642"/>
      <c r="AP42" s="642"/>
      <c r="AQ42" s="642"/>
      <c r="AR42" s="642"/>
      <c r="AS42" s="646"/>
      <c r="AT42" s="646"/>
      <c r="AU42" s="642"/>
      <c r="AV42" s="642"/>
      <c r="AW42" s="642"/>
      <c r="AX42" s="524"/>
      <c r="AY42" s="524"/>
      <c r="AZ42" s="474"/>
      <c r="BA42" s="474"/>
      <c r="BB42" s="474"/>
      <c r="BC42" s="474"/>
      <c r="BD42" s="474"/>
    </row>
    <row r="43" spans="1:56" ht="20.25" customHeight="1">
      <c r="A43" s="474"/>
      <c r="B43" s="474"/>
      <c r="C43" s="495"/>
      <c r="D43" s="508"/>
      <c r="E43" s="508"/>
      <c r="F43" s="511"/>
      <c r="G43" s="511"/>
      <c r="H43" s="511"/>
      <c r="I43" s="511"/>
      <c r="J43" s="511"/>
      <c r="K43" s="511"/>
      <c r="L43" s="559" t="s">
        <v>207</v>
      </c>
      <c r="M43" s="566"/>
      <c r="N43" s="566"/>
      <c r="O43" s="710"/>
      <c r="P43" s="524"/>
      <c r="Q43" s="511"/>
      <c r="R43" s="511" t="s">
        <v>219</v>
      </c>
      <c r="S43" s="511"/>
      <c r="T43" s="511"/>
      <c r="U43" s="511"/>
      <c r="V43" s="511"/>
      <c r="W43" s="511" t="s">
        <v>227</v>
      </c>
      <c r="X43" s="511"/>
      <c r="Y43" s="511"/>
      <c r="Z43" s="511"/>
      <c r="AA43" s="566"/>
      <c r="AB43" s="511"/>
      <c r="AC43" s="511"/>
      <c r="AD43" s="511"/>
      <c r="AE43" s="511"/>
      <c r="AF43" s="511"/>
      <c r="AG43" s="511"/>
      <c r="AH43" s="511"/>
      <c r="AI43" s="511"/>
      <c r="AJ43" s="642"/>
      <c r="AK43" s="642"/>
      <c r="AL43" s="642"/>
      <c r="AM43" s="642"/>
      <c r="AN43" s="642"/>
      <c r="AO43" s="642"/>
      <c r="AP43" s="642"/>
      <c r="AQ43" s="642"/>
      <c r="AR43" s="642"/>
      <c r="AS43" s="643"/>
      <c r="AT43" s="642"/>
      <c r="AU43" s="642"/>
      <c r="AV43" s="642"/>
      <c r="AW43" s="642"/>
      <c r="AX43" s="524"/>
      <c r="AY43" s="524"/>
      <c r="AZ43" s="474"/>
      <c r="BA43" s="474"/>
      <c r="BB43" s="474"/>
      <c r="BC43" s="474"/>
      <c r="BD43" s="474"/>
    </row>
    <row r="44" spans="1:56" ht="20.25" customHeight="1">
      <c r="A44" s="474"/>
      <c r="B44" s="474"/>
      <c r="C44" s="700" t="s">
        <v>36</v>
      </c>
      <c r="D44" s="700"/>
      <c r="E44" s="511"/>
      <c r="F44" s="700" t="s">
        <v>80</v>
      </c>
      <c r="G44" s="700"/>
      <c r="H44" s="511"/>
      <c r="I44" s="540"/>
      <c r="J44" s="540"/>
      <c r="K44" s="511"/>
      <c r="L44" s="706" t="s">
        <v>208</v>
      </c>
      <c r="M44" s="706"/>
      <c r="N44" s="706"/>
      <c r="O44" s="511"/>
      <c r="P44" s="524"/>
      <c r="Q44" s="511"/>
      <c r="R44" s="511" t="str">
        <f>IF($Y$42="週","対象時間数（週平均）","対象時間数（当月合計）")</f>
        <v>対象時間数（週平均）</v>
      </c>
      <c r="S44" s="511"/>
      <c r="T44" s="511"/>
      <c r="U44" s="511"/>
      <c r="V44" s="511"/>
      <c r="W44" s="511" t="str">
        <f>IF($Y$42="週","週に勤務すべき時間数","当月に勤務すべき時間数")</f>
        <v>週に勤務すべき時間数</v>
      </c>
      <c r="X44" s="511"/>
      <c r="Y44" s="511"/>
      <c r="Z44" s="511"/>
      <c r="AA44" s="566"/>
      <c r="AB44" s="496" t="s">
        <v>237</v>
      </c>
      <c r="AC44" s="496"/>
      <c r="AD44" s="496"/>
      <c r="AE44" s="496"/>
      <c r="AF44" s="511"/>
      <c r="AG44" s="511"/>
      <c r="AH44" s="511"/>
      <c r="AI44" s="511"/>
      <c r="AJ44" s="642"/>
      <c r="AK44" s="642"/>
      <c r="AL44" s="642"/>
      <c r="AM44" s="642"/>
      <c r="AN44" s="642"/>
      <c r="AO44" s="642"/>
      <c r="AP44" s="642"/>
      <c r="AQ44" s="642"/>
      <c r="AR44" s="642"/>
      <c r="AS44" s="643"/>
      <c r="AT44" s="642"/>
      <c r="AU44" s="642"/>
      <c r="AV44" s="642"/>
      <c r="AW44" s="642"/>
      <c r="AX44" s="524"/>
      <c r="AY44" s="524"/>
      <c r="AZ44" s="474"/>
      <c r="BA44" s="474"/>
      <c r="BB44" s="474"/>
      <c r="BC44" s="474"/>
      <c r="BD44" s="474"/>
    </row>
    <row r="45" spans="1:56" ht="20.25" customHeight="1">
      <c r="A45" s="474"/>
      <c r="B45" s="474"/>
      <c r="C45" s="541">
        <f>L40</f>
        <v>46</v>
      </c>
      <c r="D45" s="544"/>
      <c r="E45" s="520" t="s">
        <v>203</v>
      </c>
      <c r="F45" s="529">
        <v>40</v>
      </c>
      <c r="G45" s="535"/>
      <c r="H45" s="520" t="s">
        <v>205</v>
      </c>
      <c r="I45" s="541">
        <f>C45/F45</f>
        <v>1.1499999999999999</v>
      </c>
      <c r="J45" s="544"/>
      <c r="K45" s="520" t="s">
        <v>76</v>
      </c>
      <c r="L45" s="560">
        <f>IF(C45&lt;40,1,ROUNDUP(I45,1))</f>
        <v>1.2000000000000002</v>
      </c>
      <c r="M45" s="567"/>
      <c r="N45" s="568"/>
      <c r="O45" s="511"/>
      <c r="P45" s="524"/>
      <c r="Q45" s="511"/>
      <c r="R45" s="595">
        <f>IF($Y$42="週",AA40,Y40)</f>
        <v>108</v>
      </c>
      <c r="S45" s="599"/>
      <c r="T45" s="599"/>
      <c r="U45" s="605"/>
      <c r="V45" s="520" t="s">
        <v>203</v>
      </c>
      <c r="W45" s="556">
        <f>IF($Y$42="週",$AV$5,$AZ$5)</f>
        <v>40</v>
      </c>
      <c r="X45" s="619"/>
      <c r="Y45" s="619"/>
      <c r="Z45" s="564"/>
      <c r="AA45" s="520" t="s">
        <v>205</v>
      </c>
      <c r="AB45" s="616">
        <f>ROUNDDOWN(R45/W45,1)</f>
        <v>2.7</v>
      </c>
      <c r="AC45" s="620"/>
      <c r="AD45" s="620"/>
      <c r="AE45" s="627"/>
      <c r="AF45" s="511"/>
      <c r="AG45" s="511"/>
      <c r="AH45" s="511"/>
      <c r="AI45" s="511"/>
      <c r="AJ45" s="644"/>
      <c r="AK45" s="644"/>
      <c r="AL45" s="644"/>
      <c r="AM45" s="644"/>
      <c r="AN45" s="641"/>
      <c r="AO45" s="641"/>
      <c r="AP45" s="641"/>
      <c r="AQ45" s="641"/>
      <c r="AR45" s="641"/>
      <c r="AS45" s="641"/>
      <c r="AT45" s="656"/>
      <c r="AU45" s="656"/>
      <c r="AV45" s="656"/>
      <c r="AW45" s="656"/>
      <c r="AX45" s="524"/>
      <c r="AY45" s="524"/>
      <c r="AZ45" s="474"/>
      <c r="BA45" s="474"/>
      <c r="BB45" s="474"/>
      <c r="BC45" s="474"/>
      <c r="BD45" s="474"/>
    </row>
    <row r="46" spans="1:56" ht="20.25" customHeight="1">
      <c r="A46" s="474"/>
      <c r="B46" s="474"/>
      <c r="C46" s="493"/>
      <c r="D46" s="511"/>
      <c r="E46" s="511"/>
      <c r="F46" s="511"/>
      <c r="G46" s="511"/>
      <c r="H46" s="511"/>
      <c r="I46" s="511"/>
      <c r="J46" s="511"/>
      <c r="K46" s="511"/>
      <c r="L46" s="511" t="s">
        <v>211</v>
      </c>
      <c r="M46" s="511"/>
      <c r="N46" s="511"/>
      <c r="O46" s="511"/>
      <c r="P46" s="524"/>
      <c r="Q46" s="511"/>
      <c r="R46" s="511"/>
      <c r="S46" s="511"/>
      <c r="T46" s="511"/>
      <c r="U46" s="511"/>
      <c r="V46" s="511"/>
      <c r="W46" s="511"/>
      <c r="X46" s="511"/>
      <c r="Y46" s="511"/>
      <c r="Z46" s="511"/>
      <c r="AA46" s="566"/>
      <c r="AB46" s="511" t="s">
        <v>238</v>
      </c>
      <c r="AC46" s="511"/>
      <c r="AD46" s="511"/>
      <c r="AE46" s="511"/>
      <c r="AF46" s="511"/>
      <c r="AG46" s="511"/>
      <c r="AH46" s="511"/>
      <c r="AI46" s="511"/>
      <c r="AJ46" s="642"/>
      <c r="AK46" s="642"/>
      <c r="AL46" s="642"/>
      <c r="AM46" s="642"/>
      <c r="AN46" s="642"/>
      <c r="AO46" s="642"/>
      <c r="AP46" s="642"/>
      <c r="AQ46" s="642"/>
      <c r="AR46" s="642"/>
      <c r="AS46" s="643"/>
      <c r="AT46" s="642"/>
      <c r="AU46" s="642"/>
      <c r="AV46" s="642"/>
      <c r="AW46" s="642"/>
      <c r="AX46" s="524"/>
      <c r="AY46" s="524"/>
      <c r="AZ46" s="474"/>
      <c r="BA46" s="474"/>
      <c r="BB46" s="474"/>
      <c r="BC46" s="474"/>
      <c r="BD46" s="474"/>
    </row>
    <row r="47" spans="1:56" ht="20.25" customHeight="1">
      <c r="A47" s="474"/>
      <c r="B47" s="474"/>
      <c r="C47" s="493" t="s">
        <v>168</v>
      </c>
      <c r="D47" s="511"/>
      <c r="E47" s="511"/>
      <c r="F47" s="511"/>
      <c r="G47" s="511"/>
      <c r="H47" s="511"/>
      <c r="I47" s="511"/>
      <c r="J47" s="511"/>
      <c r="K47" s="511"/>
      <c r="L47" s="511"/>
      <c r="M47" s="511"/>
      <c r="N47" s="511"/>
      <c r="O47" s="511"/>
      <c r="P47" s="524"/>
      <c r="Q47" s="511"/>
      <c r="R47" s="511" t="s">
        <v>151</v>
      </c>
      <c r="S47" s="511"/>
      <c r="T47" s="511"/>
      <c r="U47" s="511"/>
      <c r="V47" s="511"/>
      <c r="W47" s="511"/>
      <c r="X47" s="511"/>
      <c r="Y47" s="511"/>
      <c r="Z47" s="511"/>
      <c r="AA47" s="566"/>
      <c r="AB47" s="511"/>
      <c r="AC47" s="511"/>
      <c r="AD47" s="511"/>
      <c r="AE47" s="511"/>
      <c r="AF47" s="511"/>
      <c r="AG47" s="511"/>
      <c r="AH47" s="511"/>
      <c r="AI47" s="511"/>
      <c r="AJ47" s="511"/>
      <c r="AK47" s="645"/>
      <c r="AL47" s="647"/>
      <c r="AM47" s="647"/>
      <c r="AN47" s="511"/>
      <c r="AO47" s="511"/>
      <c r="AP47" s="511"/>
      <c r="AQ47" s="511"/>
      <c r="AR47" s="511"/>
      <c r="AS47" s="511"/>
      <c r="AT47" s="511"/>
      <c r="AU47" s="511"/>
      <c r="AV47" s="493"/>
      <c r="AW47" s="493"/>
      <c r="AX47" s="524"/>
      <c r="AY47" s="524"/>
      <c r="AZ47" s="474"/>
      <c r="BA47" s="474"/>
      <c r="BB47" s="474"/>
      <c r="BC47" s="474"/>
      <c r="BD47" s="474"/>
    </row>
    <row r="48" spans="1:56" ht="20.25" customHeight="1">
      <c r="A48" s="474"/>
      <c r="B48" s="474"/>
      <c r="C48" s="493"/>
      <c r="D48" s="511" t="s">
        <v>201</v>
      </c>
      <c r="E48" s="511"/>
      <c r="F48" s="511"/>
      <c r="G48" s="511"/>
      <c r="H48" s="511"/>
      <c r="I48" s="511"/>
      <c r="J48" s="511"/>
      <c r="K48" s="511"/>
      <c r="L48" s="511"/>
      <c r="M48" s="511"/>
      <c r="N48" s="511"/>
      <c r="O48" s="511"/>
      <c r="P48" s="524"/>
      <c r="Q48" s="511"/>
      <c r="R48" s="511" t="s">
        <v>93</v>
      </c>
      <c r="S48" s="511"/>
      <c r="T48" s="511"/>
      <c r="U48" s="511"/>
      <c r="V48" s="511"/>
      <c r="W48" s="511"/>
      <c r="X48" s="511"/>
      <c r="Y48" s="511"/>
      <c r="Z48" s="511"/>
      <c r="AA48" s="566"/>
      <c r="AB48" s="520"/>
      <c r="AC48" s="520"/>
      <c r="AD48" s="520"/>
      <c r="AE48" s="520"/>
      <c r="AF48" s="511"/>
      <c r="AG48" s="511"/>
      <c r="AH48" s="511"/>
      <c r="AI48" s="511"/>
      <c r="AJ48" s="511"/>
      <c r="AK48" s="645"/>
      <c r="AL48" s="647"/>
      <c r="AM48" s="647"/>
      <c r="AN48" s="511"/>
      <c r="AO48" s="511"/>
      <c r="AP48" s="511"/>
      <c r="AQ48" s="511"/>
      <c r="AR48" s="511"/>
      <c r="AS48" s="511"/>
      <c r="AT48" s="511"/>
      <c r="AU48" s="511"/>
      <c r="AV48" s="493"/>
      <c r="AW48" s="493"/>
      <c r="AX48" s="524"/>
      <c r="AY48" s="524"/>
      <c r="AZ48" s="474"/>
      <c r="BA48" s="474"/>
      <c r="BB48" s="474"/>
      <c r="BC48" s="474"/>
      <c r="BD48" s="474"/>
    </row>
    <row r="49" spans="1:58" ht="20.25" customHeight="1">
      <c r="A49" s="474"/>
      <c r="B49" s="474"/>
      <c r="C49" s="493" t="s">
        <v>199</v>
      </c>
      <c r="D49" s="511"/>
      <c r="E49" s="511"/>
      <c r="F49" s="511"/>
      <c r="G49" s="511"/>
      <c r="H49" s="511"/>
      <c r="I49" s="511"/>
      <c r="J49" s="511"/>
      <c r="K49" s="511"/>
      <c r="L49" s="511"/>
      <c r="M49" s="511"/>
      <c r="N49" s="511"/>
      <c r="O49" s="511"/>
      <c r="P49" s="524"/>
      <c r="Q49" s="511"/>
      <c r="R49" s="493" t="s">
        <v>220</v>
      </c>
      <c r="S49" s="493"/>
      <c r="T49" s="493"/>
      <c r="U49" s="493"/>
      <c r="V49" s="493"/>
      <c r="W49" s="511" t="s">
        <v>231</v>
      </c>
      <c r="X49" s="493"/>
      <c r="Y49" s="493"/>
      <c r="Z49" s="493"/>
      <c r="AA49" s="493"/>
      <c r="AB49" s="496" t="s">
        <v>197</v>
      </c>
      <c r="AC49" s="496"/>
      <c r="AD49" s="496"/>
      <c r="AE49" s="496"/>
      <c r="AF49" s="511"/>
      <c r="AG49" s="511"/>
      <c r="AH49" s="511"/>
      <c r="AI49" s="511"/>
      <c r="AJ49" s="511"/>
      <c r="AK49" s="645"/>
      <c r="AL49" s="647"/>
      <c r="AM49" s="647"/>
      <c r="AN49" s="511"/>
      <c r="AO49" s="511"/>
      <c r="AP49" s="511"/>
      <c r="AQ49" s="511"/>
      <c r="AR49" s="511"/>
      <c r="AS49" s="511"/>
      <c r="AT49" s="511"/>
      <c r="AU49" s="511"/>
      <c r="AV49" s="493"/>
      <c r="AW49" s="493"/>
      <c r="AX49" s="524"/>
      <c r="AY49" s="524"/>
      <c r="AZ49" s="474"/>
      <c r="BA49" s="474"/>
      <c r="BB49" s="474"/>
      <c r="BC49" s="474"/>
      <c r="BD49" s="474"/>
    </row>
    <row r="50" spans="1:58" ht="20.25" customHeight="1">
      <c r="A50" s="474"/>
      <c r="B50" s="474"/>
      <c r="C50" s="493" t="s">
        <v>64</v>
      </c>
      <c r="D50" s="511"/>
      <c r="E50" s="511"/>
      <c r="F50" s="511"/>
      <c r="G50" s="511"/>
      <c r="H50" s="511"/>
      <c r="I50" s="511"/>
      <c r="J50" s="511"/>
      <c r="K50" s="511"/>
      <c r="L50" s="511"/>
      <c r="M50" s="511"/>
      <c r="N50" s="511"/>
      <c r="O50" s="511"/>
      <c r="P50" s="524"/>
      <c r="Q50" s="511"/>
      <c r="R50" s="556">
        <f>AE40</f>
        <v>2</v>
      </c>
      <c r="S50" s="619"/>
      <c r="T50" s="619"/>
      <c r="U50" s="564"/>
      <c r="V50" s="520" t="s">
        <v>228</v>
      </c>
      <c r="W50" s="616">
        <f>AB45</f>
        <v>2.7</v>
      </c>
      <c r="X50" s="620"/>
      <c r="Y50" s="620"/>
      <c r="Z50" s="627"/>
      <c r="AA50" s="520" t="s">
        <v>205</v>
      </c>
      <c r="AB50" s="635">
        <f>ROUNDDOWN(R50+W50,1)</f>
        <v>4.7</v>
      </c>
      <c r="AC50" s="637"/>
      <c r="AD50" s="637"/>
      <c r="AE50" s="639"/>
      <c r="AF50" s="511"/>
      <c r="AG50" s="511"/>
      <c r="AH50" s="511"/>
      <c r="AI50" s="511"/>
      <c r="AJ50" s="511"/>
      <c r="AK50" s="645"/>
      <c r="AL50" s="647"/>
      <c r="AM50" s="647"/>
      <c r="AN50" s="511"/>
      <c r="AO50" s="511"/>
      <c r="AP50" s="511"/>
      <c r="AQ50" s="511"/>
      <c r="AR50" s="511"/>
      <c r="AS50" s="511"/>
      <c r="AT50" s="511"/>
      <c r="AU50" s="511"/>
      <c r="AV50" s="493"/>
      <c r="AW50" s="493"/>
      <c r="AX50" s="524"/>
      <c r="AY50" s="524"/>
      <c r="AZ50" s="474"/>
      <c r="BA50" s="474"/>
      <c r="BB50" s="474"/>
      <c r="BC50" s="474"/>
      <c r="BD50" s="474"/>
    </row>
    <row r="51" spans="1:58" ht="20.25" customHeight="1">
      <c r="A51" s="474"/>
      <c r="B51" s="474"/>
      <c r="C51" s="493" t="s">
        <v>114</v>
      </c>
      <c r="D51" s="508"/>
      <c r="E51" s="508"/>
      <c r="F51" s="493"/>
      <c r="G51" s="511"/>
      <c r="H51" s="511"/>
      <c r="I51" s="511"/>
      <c r="J51" s="511"/>
      <c r="K51" s="511"/>
      <c r="L51" s="511"/>
      <c r="M51" s="511"/>
      <c r="N51" s="511"/>
      <c r="O51" s="511"/>
      <c r="P51" s="524"/>
      <c r="Q51" s="511"/>
      <c r="R51" s="511"/>
      <c r="S51" s="511"/>
      <c r="T51" s="511"/>
      <c r="U51" s="511"/>
      <c r="V51" s="511"/>
      <c r="W51" s="511"/>
      <c r="X51" s="511"/>
      <c r="Y51" s="511"/>
      <c r="Z51" s="511"/>
      <c r="AA51" s="511"/>
      <c r="AB51" s="511"/>
      <c r="AC51" s="566"/>
      <c r="AD51" s="511"/>
      <c r="AE51" s="511"/>
      <c r="AF51" s="511"/>
      <c r="AG51" s="511"/>
      <c r="AH51" s="511"/>
      <c r="AI51" s="511"/>
      <c r="AJ51" s="511"/>
      <c r="AK51" s="645"/>
      <c r="AL51" s="647"/>
      <c r="AM51" s="647"/>
      <c r="AN51" s="511"/>
      <c r="AO51" s="511"/>
      <c r="AP51" s="511"/>
      <c r="AQ51" s="511"/>
      <c r="AR51" s="511"/>
      <c r="AS51" s="511"/>
      <c r="AT51" s="511"/>
      <c r="AU51" s="511"/>
      <c r="AV51" s="493"/>
      <c r="AW51" s="493"/>
      <c r="AX51" s="474"/>
      <c r="AY51" s="474"/>
      <c r="AZ51" s="474"/>
      <c r="BA51" s="474"/>
      <c r="BB51" s="474"/>
      <c r="BC51" s="474"/>
      <c r="BD51" s="474"/>
    </row>
    <row r="52" spans="1:58" ht="20.25" customHeight="1">
      <c r="C52" s="701"/>
      <c r="D52" s="701"/>
      <c r="E52" s="697"/>
      <c r="F52" s="697"/>
      <c r="G52" s="697"/>
      <c r="H52" s="697"/>
      <c r="I52" s="697"/>
      <c r="J52" s="697"/>
      <c r="K52" s="697"/>
      <c r="L52" s="697"/>
      <c r="M52" s="697"/>
      <c r="N52" s="697"/>
      <c r="O52" s="697"/>
      <c r="P52" s="697"/>
      <c r="Q52" s="697"/>
      <c r="R52" s="697"/>
      <c r="S52" s="697"/>
      <c r="T52" s="701"/>
      <c r="U52" s="697"/>
      <c r="V52" s="697"/>
      <c r="W52" s="697"/>
      <c r="X52" s="697"/>
      <c r="Y52" s="697"/>
      <c r="Z52" s="697"/>
      <c r="AA52" s="697"/>
      <c r="AB52" s="697"/>
      <c r="AC52" s="697"/>
      <c r="AD52" s="697"/>
      <c r="AE52" s="697"/>
      <c r="AF52" s="697"/>
      <c r="AJ52" s="702"/>
      <c r="AK52" s="711"/>
      <c r="AL52" s="711"/>
      <c r="AM52" s="697"/>
      <c r="AN52" s="697"/>
      <c r="AO52" s="697"/>
      <c r="AP52" s="697"/>
      <c r="AQ52" s="697"/>
      <c r="AR52" s="697"/>
      <c r="AS52" s="697"/>
      <c r="AT52" s="697"/>
      <c r="AU52" s="697"/>
      <c r="AV52" s="697"/>
      <c r="AW52" s="697"/>
      <c r="AX52" s="697"/>
      <c r="AY52" s="697"/>
      <c r="AZ52" s="697"/>
      <c r="BA52" s="697"/>
      <c r="BB52" s="697"/>
      <c r="BC52" s="697"/>
      <c r="BD52" s="697"/>
      <c r="BE52" s="711"/>
    </row>
    <row r="53" spans="1:58" ht="20.25" customHeight="1">
      <c r="A53" s="697"/>
      <c r="B53" s="697"/>
      <c r="C53" s="701"/>
      <c r="D53" s="701"/>
      <c r="E53" s="697"/>
      <c r="F53" s="697"/>
      <c r="G53" s="697"/>
      <c r="H53" s="697"/>
      <c r="I53" s="697"/>
      <c r="J53" s="697"/>
      <c r="K53" s="697"/>
      <c r="L53" s="697"/>
      <c r="M53" s="697"/>
      <c r="N53" s="697"/>
      <c r="O53" s="697"/>
      <c r="P53" s="697"/>
      <c r="Q53" s="697"/>
      <c r="R53" s="697"/>
      <c r="S53" s="697"/>
      <c r="T53" s="697"/>
      <c r="U53" s="701"/>
      <c r="V53" s="697"/>
      <c r="W53" s="697"/>
      <c r="X53" s="697"/>
      <c r="Y53" s="697"/>
      <c r="Z53" s="697"/>
      <c r="AA53" s="697"/>
      <c r="AB53" s="697"/>
      <c r="AC53" s="697"/>
      <c r="AD53" s="697"/>
      <c r="AE53" s="697"/>
      <c r="AF53" s="697"/>
      <c r="AG53" s="697"/>
      <c r="AK53" s="702"/>
      <c r="AL53" s="711"/>
      <c r="AM53" s="711"/>
      <c r="AN53" s="697"/>
      <c r="AO53" s="697"/>
      <c r="AP53" s="697"/>
      <c r="AQ53" s="697"/>
      <c r="AR53" s="697"/>
      <c r="AS53" s="697"/>
      <c r="AT53" s="697"/>
      <c r="AU53" s="697"/>
      <c r="AV53" s="697"/>
      <c r="AW53" s="697"/>
      <c r="AX53" s="697"/>
      <c r="AY53" s="697"/>
      <c r="AZ53" s="697"/>
      <c r="BA53" s="697"/>
      <c r="BB53" s="697"/>
      <c r="BC53" s="697"/>
      <c r="BD53" s="697"/>
      <c r="BE53" s="697"/>
      <c r="BF53" s="711"/>
    </row>
    <row r="54" spans="1:58" ht="20.25" customHeight="1">
      <c r="A54" s="697"/>
      <c r="B54" s="697"/>
      <c r="C54" s="697"/>
      <c r="D54" s="701"/>
      <c r="E54" s="697"/>
      <c r="F54" s="697"/>
      <c r="G54" s="697"/>
      <c r="H54" s="697"/>
      <c r="I54" s="697"/>
      <c r="J54" s="697"/>
      <c r="K54" s="697"/>
      <c r="L54" s="697"/>
      <c r="M54" s="697"/>
      <c r="N54" s="697"/>
      <c r="O54" s="697"/>
      <c r="P54" s="697"/>
      <c r="Q54" s="697"/>
      <c r="R54" s="697"/>
      <c r="S54" s="697"/>
      <c r="T54" s="697"/>
      <c r="U54" s="701"/>
      <c r="V54" s="697"/>
      <c r="W54" s="697"/>
      <c r="X54" s="697"/>
      <c r="Y54" s="697"/>
      <c r="Z54" s="697"/>
      <c r="AA54" s="697"/>
      <c r="AB54" s="697"/>
      <c r="AC54" s="697"/>
      <c r="AD54" s="697"/>
      <c r="AE54" s="697"/>
      <c r="AF54" s="697"/>
      <c r="AG54" s="697"/>
      <c r="AK54" s="702"/>
      <c r="AL54" s="711"/>
      <c r="AM54" s="711"/>
      <c r="AN54" s="697"/>
      <c r="AO54" s="697"/>
      <c r="AP54" s="697"/>
      <c r="AQ54" s="697"/>
      <c r="AR54" s="697"/>
      <c r="AS54" s="697"/>
      <c r="AT54" s="697"/>
      <c r="AU54" s="697"/>
      <c r="AV54" s="697"/>
      <c r="AW54" s="697"/>
      <c r="AX54" s="697"/>
      <c r="AY54" s="697"/>
      <c r="AZ54" s="697"/>
      <c r="BA54" s="697"/>
      <c r="BB54" s="697"/>
      <c r="BC54" s="697"/>
      <c r="BD54" s="697"/>
      <c r="BE54" s="697"/>
      <c r="BF54" s="711"/>
    </row>
    <row r="55" spans="1:58" ht="20.25" customHeight="1">
      <c r="A55" s="697"/>
      <c r="B55" s="697"/>
      <c r="C55" s="701"/>
      <c r="D55" s="701"/>
      <c r="E55" s="697"/>
      <c r="F55" s="697"/>
      <c r="G55" s="697"/>
      <c r="H55" s="697"/>
      <c r="I55" s="697"/>
      <c r="J55" s="697"/>
      <c r="K55" s="697"/>
      <c r="L55" s="697"/>
      <c r="M55" s="697"/>
      <c r="N55" s="697"/>
      <c r="O55" s="697"/>
      <c r="P55" s="697"/>
      <c r="Q55" s="697"/>
      <c r="R55" s="697"/>
      <c r="S55" s="697"/>
      <c r="T55" s="697"/>
      <c r="U55" s="701"/>
      <c r="V55" s="697"/>
      <c r="W55" s="697"/>
      <c r="X55" s="697"/>
      <c r="Y55" s="697"/>
      <c r="Z55" s="697"/>
      <c r="AA55" s="697"/>
      <c r="AB55" s="697"/>
      <c r="AC55" s="697"/>
      <c r="AD55" s="697"/>
      <c r="AE55" s="697"/>
      <c r="AF55" s="697"/>
      <c r="AG55" s="697"/>
      <c r="AK55" s="702"/>
      <c r="AL55" s="711"/>
      <c r="AM55" s="711"/>
      <c r="AN55" s="697"/>
      <c r="AO55" s="697"/>
      <c r="AP55" s="697"/>
      <c r="AQ55" s="697"/>
      <c r="AR55" s="697"/>
      <c r="AS55" s="697"/>
      <c r="AT55" s="697"/>
      <c r="AU55" s="697"/>
      <c r="AV55" s="697"/>
      <c r="AW55" s="697"/>
      <c r="AX55" s="697"/>
      <c r="AY55" s="697"/>
      <c r="AZ55" s="697"/>
      <c r="BA55" s="697"/>
      <c r="BB55" s="697"/>
      <c r="BC55" s="697"/>
      <c r="BD55" s="697"/>
      <c r="BE55" s="697"/>
      <c r="BF55" s="711"/>
    </row>
    <row r="56" spans="1:58" ht="20.25" customHeight="1">
      <c r="C56" s="702"/>
      <c r="D56" s="702"/>
      <c r="E56" s="702"/>
      <c r="F56" s="702"/>
      <c r="G56" s="702"/>
      <c r="H56" s="702"/>
      <c r="I56" s="702"/>
      <c r="J56" s="702"/>
      <c r="K56" s="702"/>
      <c r="L56" s="702"/>
      <c r="M56" s="702"/>
      <c r="N56" s="702"/>
      <c r="O56" s="702"/>
      <c r="P56" s="702"/>
      <c r="Q56" s="702"/>
      <c r="R56" s="702"/>
      <c r="S56" s="702"/>
      <c r="T56" s="702"/>
      <c r="U56" s="711"/>
      <c r="V56" s="711"/>
      <c r="W56" s="702"/>
      <c r="X56" s="702"/>
      <c r="Y56" s="702"/>
      <c r="Z56" s="702"/>
      <c r="AA56" s="702"/>
      <c r="AB56" s="702"/>
      <c r="AC56" s="702"/>
      <c r="AD56" s="702"/>
      <c r="AE56" s="702"/>
      <c r="AF56" s="702"/>
      <c r="AG56" s="702"/>
      <c r="AH56" s="702"/>
      <c r="AI56" s="702"/>
      <c r="AJ56" s="702"/>
      <c r="AK56" s="702"/>
      <c r="AL56" s="711"/>
      <c r="AM56" s="711"/>
      <c r="AN56" s="697"/>
      <c r="AO56" s="697"/>
      <c r="AP56" s="697"/>
      <c r="AQ56" s="697"/>
      <c r="AR56" s="697"/>
      <c r="AS56" s="697"/>
      <c r="AT56" s="697"/>
      <c r="AU56" s="697"/>
      <c r="AV56" s="697"/>
      <c r="AW56" s="697"/>
      <c r="AX56" s="697"/>
      <c r="AY56" s="697"/>
      <c r="AZ56" s="697"/>
      <c r="BA56" s="697"/>
      <c r="BB56" s="697"/>
      <c r="BC56" s="697"/>
      <c r="BD56" s="697"/>
      <c r="BE56" s="697"/>
      <c r="BF56" s="711"/>
    </row>
    <row r="57" spans="1:58" ht="20.25" customHeight="1">
      <c r="C57" s="702"/>
      <c r="D57" s="702"/>
      <c r="E57" s="702"/>
      <c r="F57" s="702"/>
      <c r="G57" s="702"/>
      <c r="H57" s="702"/>
      <c r="I57" s="702"/>
      <c r="J57" s="702"/>
      <c r="K57" s="702"/>
      <c r="L57" s="702"/>
      <c r="M57" s="702"/>
      <c r="N57" s="702"/>
      <c r="O57" s="702"/>
      <c r="P57" s="702"/>
      <c r="Q57" s="702"/>
      <c r="R57" s="702"/>
      <c r="S57" s="702"/>
      <c r="T57" s="702"/>
      <c r="U57" s="711"/>
      <c r="V57" s="711"/>
      <c r="W57" s="702"/>
      <c r="X57" s="702"/>
      <c r="Y57" s="702"/>
      <c r="Z57" s="702"/>
      <c r="AA57" s="702"/>
      <c r="AB57" s="702"/>
      <c r="AC57" s="702"/>
      <c r="AD57" s="702"/>
      <c r="AE57" s="702"/>
      <c r="AF57" s="702"/>
      <c r="AG57" s="702"/>
      <c r="AH57" s="702"/>
      <c r="AI57" s="702"/>
      <c r="AJ57" s="702"/>
      <c r="AK57" s="702"/>
      <c r="AL57" s="711"/>
      <c r="AM57" s="711"/>
      <c r="AN57" s="697"/>
      <c r="AO57" s="697"/>
      <c r="AP57" s="697"/>
      <c r="AQ57" s="697"/>
      <c r="AR57" s="697"/>
      <c r="AS57" s="697"/>
      <c r="AT57" s="697"/>
      <c r="AU57" s="697"/>
      <c r="AV57" s="697"/>
      <c r="AW57" s="697"/>
      <c r="AX57" s="697"/>
      <c r="AY57" s="697"/>
      <c r="AZ57" s="697"/>
      <c r="BA57" s="697"/>
      <c r="BB57" s="697"/>
      <c r="BC57" s="697"/>
      <c r="BD57" s="697"/>
      <c r="BE57" s="697"/>
      <c r="BF57" s="711"/>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24"/>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5" fitToWidth="1" fitToHeight="1" orientation="portrait"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K42"/>
  <sheetViews>
    <sheetView workbookViewId="0">
      <selection activeCell="C6" sqref="C6"/>
    </sheetView>
  </sheetViews>
  <sheetFormatPr defaultRowHeight="25.5"/>
  <cols>
    <col min="1" max="1" width="2" style="718" customWidth="1"/>
    <col min="2" max="2" width="7.125" style="718" bestFit="1" customWidth="1"/>
    <col min="3" max="11" width="40.625" style="718" customWidth="1"/>
    <col min="12" max="16384" width="9" style="718" customWidth="1"/>
  </cols>
  <sheetData>
    <row r="1" spans="2:11">
      <c r="B1" s="718" t="s">
        <v>253</v>
      </c>
    </row>
    <row r="3" spans="2:11">
      <c r="B3" s="719" t="s">
        <v>170</v>
      </c>
      <c r="C3" s="719" t="s">
        <v>255</v>
      </c>
    </row>
    <row r="4" spans="2:11">
      <c r="B4" s="719">
        <v>1</v>
      </c>
      <c r="C4" s="723" t="s">
        <v>131</v>
      </c>
    </row>
    <row r="5" spans="2:11">
      <c r="B5" s="719">
        <v>2</v>
      </c>
      <c r="C5" s="723" t="s">
        <v>257</v>
      </c>
    </row>
    <row r="6" spans="2:11">
      <c r="B6" s="719">
        <v>3</v>
      </c>
      <c r="C6" s="724"/>
    </row>
    <row r="7" spans="2:11">
      <c r="B7" s="719">
        <v>4</v>
      </c>
      <c r="C7" s="724"/>
    </row>
    <row r="8" spans="2:11">
      <c r="B8" s="719">
        <v>5</v>
      </c>
      <c r="C8" s="724"/>
    </row>
    <row r="10" spans="2:11">
      <c r="B10" s="718" t="s">
        <v>254</v>
      </c>
    </row>
    <row r="11" spans="2:11" ht="26.25"/>
    <row r="12" spans="2:11" ht="26.25">
      <c r="B12" s="720" t="s">
        <v>79</v>
      </c>
      <c r="C12" s="725" t="s">
        <v>182</v>
      </c>
      <c r="D12" s="729" t="s">
        <v>183</v>
      </c>
      <c r="E12" s="735" t="s">
        <v>100</v>
      </c>
      <c r="F12" s="729" t="s">
        <v>41</v>
      </c>
      <c r="G12" s="743" t="s">
        <v>41</v>
      </c>
      <c r="H12" s="743" t="s">
        <v>41</v>
      </c>
      <c r="I12" s="743" t="s">
        <v>41</v>
      </c>
      <c r="J12" s="743" t="s">
        <v>41</v>
      </c>
      <c r="K12" s="746" t="s">
        <v>41</v>
      </c>
    </row>
    <row r="13" spans="2:11">
      <c r="B13" s="721" t="s">
        <v>74</v>
      </c>
      <c r="C13" s="726" t="s">
        <v>41</v>
      </c>
      <c r="D13" s="730" t="s">
        <v>269</v>
      </c>
      <c r="E13" s="736" t="s">
        <v>269</v>
      </c>
      <c r="F13" s="739"/>
      <c r="G13" s="744"/>
      <c r="H13" s="744"/>
      <c r="I13" s="744"/>
      <c r="J13" s="744"/>
      <c r="K13" s="747"/>
    </row>
    <row r="14" spans="2:11">
      <c r="B14" s="721"/>
      <c r="C14" s="727" t="s">
        <v>41</v>
      </c>
      <c r="D14" s="731" t="s">
        <v>270</v>
      </c>
      <c r="E14" s="737" t="s">
        <v>274</v>
      </c>
      <c r="F14" s="740"/>
      <c r="G14" s="724"/>
      <c r="H14" s="724"/>
      <c r="I14" s="724"/>
      <c r="J14" s="724"/>
      <c r="K14" s="748"/>
    </row>
    <row r="15" spans="2:11">
      <c r="B15" s="721"/>
      <c r="C15" s="727" t="s">
        <v>41</v>
      </c>
      <c r="D15" s="732" t="s">
        <v>271</v>
      </c>
      <c r="E15" s="733" t="s">
        <v>55</v>
      </c>
      <c r="F15" s="741"/>
      <c r="G15" s="724"/>
      <c r="H15" s="724"/>
      <c r="I15" s="724"/>
      <c r="J15" s="724"/>
      <c r="K15" s="748"/>
    </row>
    <row r="16" spans="2:11">
      <c r="B16" s="721"/>
      <c r="C16" s="727" t="s">
        <v>41</v>
      </c>
      <c r="D16" s="732" t="s">
        <v>272</v>
      </c>
      <c r="E16" s="733" t="s">
        <v>165</v>
      </c>
      <c r="F16" s="741"/>
      <c r="G16" s="724"/>
      <c r="H16" s="724"/>
      <c r="I16" s="724"/>
      <c r="J16" s="724"/>
      <c r="K16" s="748"/>
    </row>
    <row r="17" spans="2:11">
      <c r="B17" s="721"/>
      <c r="C17" s="727" t="s">
        <v>41</v>
      </c>
      <c r="D17" s="732" t="s">
        <v>102</v>
      </c>
      <c r="E17" s="733" t="s">
        <v>275</v>
      </c>
      <c r="F17" s="741"/>
      <c r="G17" s="724"/>
      <c r="H17" s="724"/>
      <c r="I17" s="724"/>
      <c r="J17" s="724"/>
      <c r="K17" s="748"/>
    </row>
    <row r="18" spans="2:11">
      <c r="B18" s="721"/>
      <c r="C18" s="727" t="s">
        <v>41</v>
      </c>
      <c r="D18" s="732" t="s">
        <v>256</v>
      </c>
      <c r="E18" s="733" t="s">
        <v>276</v>
      </c>
      <c r="F18" s="741"/>
      <c r="G18" s="724"/>
      <c r="H18" s="724"/>
      <c r="I18" s="724"/>
      <c r="J18" s="724"/>
      <c r="K18" s="748"/>
    </row>
    <row r="19" spans="2:11">
      <c r="B19" s="721"/>
      <c r="C19" s="727" t="s">
        <v>41</v>
      </c>
      <c r="D19" s="732" t="s">
        <v>273</v>
      </c>
      <c r="E19" s="733" t="s">
        <v>278</v>
      </c>
      <c r="F19" s="741"/>
      <c r="G19" s="724"/>
      <c r="H19" s="724"/>
      <c r="I19" s="724"/>
      <c r="J19" s="724"/>
      <c r="K19" s="748"/>
    </row>
    <row r="20" spans="2:11">
      <c r="B20" s="721"/>
      <c r="C20" s="727" t="s">
        <v>41</v>
      </c>
      <c r="D20" s="732" t="s">
        <v>41</v>
      </c>
      <c r="E20" s="733" t="s">
        <v>256</v>
      </c>
      <c r="F20" s="741"/>
      <c r="G20" s="724"/>
      <c r="H20" s="724"/>
      <c r="I20" s="724"/>
      <c r="J20" s="724"/>
      <c r="K20" s="748"/>
    </row>
    <row r="21" spans="2:11">
      <c r="B21" s="721"/>
      <c r="C21" s="727" t="s">
        <v>41</v>
      </c>
      <c r="D21" s="732" t="s">
        <v>41</v>
      </c>
      <c r="E21" s="733" t="s">
        <v>279</v>
      </c>
      <c r="F21" s="741"/>
      <c r="G21" s="724"/>
      <c r="H21" s="724"/>
      <c r="I21" s="724"/>
      <c r="J21" s="724"/>
      <c r="K21" s="748"/>
    </row>
    <row r="22" spans="2:11">
      <c r="B22" s="721"/>
      <c r="C22" s="727" t="s">
        <v>41</v>
      </c>
      <c r="D22" s="733" t="s">
        <v>41</v>
      </c>
      <c r="E22" s="733" t="s">
        <v>41</v>
      </c>
      <c r="F22" s="741"/>
      <c r="G22" s="724"/>
      <c r="H22" s="724"/>
      <c r="I22" s="724"/>
      <c r="J22" s="724"/>
      <c r="K22" s="748"/>
    </row>
    <row r="23" spans="2:11">
      <c r="B23" s="721"/>
      <c r="C23" s="727" t="s">
        <v>41</v>
      </c>
      <c r="D23" s="733" t="s">
        <v>41</v>
      </c>
      <c r="E23" s="733" t="s">
        <v>41</v>
      </c>
      <c r="F23" s="741"/>
      <c r="G23" s="724"/>
      <c r="H23" s="724"/>
      <c r="I23" s="724"/>
      <c r="J23" s="724"/>
      <c r="K23" s="748"/>
    </row>
    <row r="24" spans="2:11">
      <c r="B24" s="721"/>
      <c r="C24" s="727" t="s">
        <v>41</v>
      </c>
      <c r="D24" s="733" t="s">
        <v>41</v>
      </c>
      <c r="E24" s="733" t="s">
        <v>41</v>
      </c>
      <c r="F24" s="741"/>
      <c r="G24" s="724"/>
      <c r="H24" s="724"/>
      <c r="I24" s="724"/>
      <c r="J24" s="724"/>
      <c r="K24" s="748"/>
    </row>
    <row r="25" spans="2:11" ht="26.25">
      <c r="B25" s="722"/>
      <c r="C25" s="728" t="s">
        <v>41</v>
      </c>
      <c r="D25" s="734" t="s">
        <v>41</v>
      </c>
      <c r="E25" s="738" t="s">
        <v>41</v>
      </c>
      <c r="F25" s="742"/>
      <c r="G25" s="745"/>
      <c r="H25" s="745"/>
      <c r="I25" s="745"/>
      <c r="J25" s="745"/>
      <c r="K25" s="749"/>
    </row>
    <row r="28" spans="2:11">
      <c r="C28" s="718" t="s">
        <v>22</v>
      </c>
    </row>
    <row r="29" spans="2:11">
      <c r="C29" s="718" t="s">
        <v>259</v>
      </c>
    </row>
    <row r="30" spans="2:11">
      <c r="C30" s="718" t="s">
        <v>154</v>
      </c>
    </row>
    <row r="31" spans="2:11">
      <c r="C31" s="718" t="s">
        <v>260</v>
      </c>
    </row>
    <row r="32" spans="2:11">
      <c r="C32" s="718" t="s">
        <v>209</v>
      </c>
    </row>
    <row r="33" spans="3:3">
      <c r="C33" s="718" t="s">
        <v>261</v>
      </c>
    </row>
    <row r="34" spans="3:3">
      <c r="C34" s="718" t="s">
        <v>262</v>
      </c>
    </row>
    <row r="35" spans="3:3">
      <c r="C35" s="718" t="s">
        <v>263</v>
      </c>
    </row>
    <row r="37" spans="3:3">
      <c r="C37" s="718" t="s">
        <v>162</v>
      </c>
    </row>
    <row r="38" spans="3:3">
      <c r="C38" s="718" t="s">
        <v>133</v>
      </c>
    </row>
    <row r="39" spans="3:3">
      <c r="C39" s="718" t="s">
        <v>232</v>
      </c>
    </row>
    <row r="40" spans="3:3">
      <c r="C40" s="718" t="s">
        <v>264</v>
      </c>
    </row>
    <row r="41" spans="3:3">
      <c r="C41" s="718" t="s">
        <v>266</v>
      </c>
    </row>
    <row r="42" spans="3:3">
      <c r="C42" s="718" t="s">
        <v>267</v>
      </c>
    </row>
  </sheetData>
  <mergeCells count="1">
    <mergeCell ref="B13:B25"/>
  </mergeCells>
  <phoneticPr fontId="24"/>
  <pageMargins left="0.70866141732283472" right="0.70866141732283472" top="0.74803149606299213" bottom="0.74803149606299213" header="0.31496062992125984" footer="0.31496062992125984"/>
  <pageSetup paperSize="9" scale="3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AP65"/>
  <sheetViews>
    <sheetView view="pageBreakPreview" topLeftCell="A46" zoomScaleNormal="85" zoomScaleSheetLayoutView="100" workbookViewId="0">
      <selection activeCell="C49" sqref="C49:U52"/>
    </sheetView>
  </sheetViews>
  <sheetFormatPr defaultRowHeight="13.5"/>
  <cols>
    <col min="1" max="1" width="1.5" style="72" customWidth="1"/>
    <col min="2" max="3" width="4.25" style="72" customWidth="1"/>
    <col min="4" max="4" width="0.625" style="72" customWidth="1"/>
    <col min="5" max="40" width="3.125" style="72" customWidth="1"/>
    <col min="41" max="41" width="1.5" style="72" customWidth="1"/>
    <col min="42" max="42" width="9" style="73" customWidth="1"/>
    <col min="43" max="16384" width="9" style="72" customWidth="1"/>
  </cols>
  <sheetData>
    <row r="1" spans="2:42" s="74" customFormat="1">
      <c r="AP1" s="76"/>
    </row>
    <row r="2" spans="2:42" s="74" customFormat="1">
      <c r="B2" s="76" t="s">
        <v>281</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row>
    <row r="3" spans="2:42" s="74" customFormat="1" ht="14.25" customHeight="1">
      <c r="AB3" s="88" t="s">
        <v>332</v>
      </c>
      <c r="AC3" s="104"/>
      <c r="AD3" s="104"/>
      <c r="AE3" s="104"/>
      <c r="AF3" s="116"/>
      <c r="AG3" s="156"/>
      <c r="AH3" s="159"/>
      <c r="AI3" s="159"/>
      <c r="AJ3" s="159"/>
      <c r="AK3" s="159"/>
      <c r="AL3" s="159"/>
      <c r="AM3" s="159"/>
      <c r="AN3" s="174"/>
      <c r="AO3" s="134"/>
      <c r="AP3" s="76"/>
    </row>
    <row r="4" spans="2:42" s="74" customFormat="1">
      <c r="AP4" s="189"/>
    </row>
    <row r="5" spans="2:42" s="74" customFormat="1">
      <c r="B5" s="77" t="s">
        <v>283</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row>
    <row r="6" spans="2:42" s="74" customFormat="1" ht="13.5" customHeight="1">
      <c r="AE6" s="78" t="s">
        <v>336</v>
      </c>
      <c r="AF6" s="77"/>
      <c r="AG6" s="77"/>
      <c r="AH6" s="74" t="s">
        <v>333</v>
      </c>
      <c r="AI6" s="77"/>
      <c r="AJ6" s="77"/>
      <c r="AK6" s="74" t="s">
        <v>63</v>
      </c>
      <c r="AL6" s="77"/>
      <c r="AM6" s="77"/>
      <c r="AN6" s="74" t="s">
        <v>337</v>
      </c>
    </row>
    <row r="7" spans="2:42" s="74" customFormat="1">
      <c r="B7" s="78" t="s">
        <v>52</v>
      </c>
      <c r="C7" s="78"/>
      <c r="D7" s="78"/>
      <c r="E7" s="78"/>
      <c r="F7" s="78"/>
      <c r="G7" s="78"/>
      <c r="H7" s="78"/>
      <c r="I7" s="78"/>
      <c r="J7" s="78"/>
      <c r="K7" s="74" t="s">
        <v>316</v>
      </c>
      <c r="L7" s="77"/>
      <c r="M7" s="77"/>
      <c r="N7" s="77"/>
      <c r="O7" s="77"/>
      <c r="P7" s="77"/>
      <c r="Q7" s="77"/>
      <c r="R7" s="77"/>
      <c r="S7" s="77"/>
      <c r="T7" s="77"/>
      <c r="U7" s="77"/>
    </row>
    <row r="8" spans="2:42" s="74" customFormat="1">
      <c r="V8" s="167" t="s">
        <v>325</v>
      </c>
      <c r="W8" s="167"/>
      <c r="X8" s="167"/>
      <c r="Y8" s="167"/>
      <c r="Z8" s="167"/>
      <c r="AA8" s="167"/>
      <c r="AB8" s="167"/>
      <c r="AC8" s="167"/>
      <c r="AD8" s="167"/>
      <c r="AE8" s="167"/>
      <c r="AF8" s="167"/>
      <c r="AG8" s="167"/>
      <c r="AH8" s="167"/>
      <c r="AI8" s="167"/>
      <c r="AJ8" s="167"/>
      <c r="AK8" s="167"/>
      <c r="AL8" s="167"/>
      <c r="AM8" s="167"/>
      <c r="AN8" s="167"/>
    </row>
    <row r="9" spans="2:42" s="74" customFormat="1">
      <c r="Y9" s="77"/>
      <c r="Z9" s="77"/>
      <c r="AA9" s="77"/>
      <c r="AB9" s="77"/>
      <c r="AC9" s="77"/>
      <c r="AD9" s="77"/>
      <c r="AE9" s="77"/>
      <c r="AF9" s="77"/>
      <c r="AG9" s="77"/>
      <c r="AH9" s="77"/>
      <c r="AI9" s="77"/>
      <c r="AJ9" s="77"/>
      <c r="AK9" s="77"/>
      <c r="AL9" s="77"/>
      <c r="AM9" s="77"/>
      <c r="AN9" s="77"/>
    </row>
    <row r="10" spans="2:42" s="74" customFormat="1">
      <c r="V10" s="77" t="s">
        <v>327</v>
      </c>
      <c r="W10" s="77"/>
      <c r="X10" s="77"/>
      <c r="Y10" s="77"/>
      <c r="Z10" s="77"/>
      <c r="AA10" s="77"/>
      <c r="AB10" s="77"/>
      <c r="AC10" s="77"/>
      <c r="AD10" s="77"/>
      <c r="AE10" s="77"/>
      <c r="AF10" s="77"/>
      <c r="AG10" s="77"/>
      <c r="AH10" s="77"/>
      <c r="AI10" s="77"/>
      <c r="AJ10" s="77"/>
      <c r="AK10" s="77"/>
      <c r="AL10" s="77"/>
      <c r="AM10" s="77"/>
      <c r="AN10" s="77"/>
    </row>
    <row r="11" spans="2:42" s="74" customFormat="1">
      <c r="Y11" s="77"/>
      <c r="Z11" s="77"/>
      <c r="AA11" s="77"/>
      <c r="AB11" s="77"/>
      <c r="AC11" s="77"/>
      <c r="AD11" s="77"/>
      <c r="AE11" s="77"/>
      <c r="AF11" s="77"/>
      <c r="AG11" s="77"/>
      <c r="AH11" s="77"/>
      <c r="AI11" s="77"/>
      <c r="AJ11" s="77"/>
      <c r="AK11" s="77"/>
      <c r="AL11" s="77"/>
      <c r="AM11" s="77"/>
      <c r="AN11" s="77"/>
    </row>
    <row r="12" spans="2:42" s="74" customFormat="1">
      <c r="C12" s="76" t="s">
        <v>5</v>
      </c>
      <c r="D12" s="76"/>
    </row>
    <row r="13" spans="2:42" s="75" customFormat="1">
      <c r="N13" s="134"/>
      <c r="O13" s="134"/>
      <c r="AB13" s="88" t="s">
        <v>334</v>
      </c>
      <c r="AC13" s="104"/>
      <c r="AD13" s="104"/>
      <c r="AE13" s="104"/>
      <c r="AF13" s="104"/>
      <c r="AG13" s="104"/>
      <c r="AH13" s="104"/>
      <c r="AI13" s="116"/>
      <c r="AJ13" s="128"/>
      <c r="AK13" s="137"/>
      <c r="AL13" s="137"/>
      <c r="AM13" s="137"/>
      <c r="AN13" s="179"/>
    </row>
    <row r="14" spans="2:42" s="74" customFormat="1" ht="14.25" customHeight="1">
      <c r="B14" s="79" t="s">
        <v>284</v>
      </c>
      <c r="C14" s="90" t="s">
        <v>301</v>
      </c>
      <c r="D14" s="105"/>
      <c r="E14" s="105"/>
      <c r="F14" s="105"/>
      <c r="G14" s="105"/>
      <c r="H14" s="105"/>
      <c r="I14" s="105"/>
      <c r="J14" s="105"/>
      <c r="K14" s="105"/>
      <c r="L14" s="119"/>
      <c r="M14" s="126"/>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82"/>
    </row>
    <row r="15" spans="2:42" s="74" customFormat="1" ht="14.25" customHeight="1">
      <c r="B15" s="80"/>
      <c r="C15" s="91" t="s">
        <v>294</v>
      </c>
      <c r="D15" s="106"/>
      <c r="E15" s="106"/>
      <c r="F15" s="106"/>
      <c r="G15" s="106"/>
      <c r="H15" s="106"/>
      <c r="I15" s="106"/>
      <c r="J15" s="106"/>
      <c r="K15" s="106"/>
      <c r="L15" s="106"/>
      <c r="M15" s="127"/>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83"/>
    </row>
    <row r="16" spans="2:42" s="74" customFormat="1" ht="13.5" customHeight="1">
      <c r="B16" s="80"/>
      <c r="C16" s="90" t="s">
        <v>302</v>
      </c>
      <c r="D16" s="105"/>
      <c r="E16" s="105"/>
      <c r="F16" s="105"/>
      <c r="G16" s="105"/>
      <c r="H16" s="105"/>
      <c r="I16" s="105"/>
      <c r="J16" s="105"/>
      <c r="K16" s="105"/>
      <c r="L16" s="120"/>
      <c r="M16" s="128" t="s">
        <v>317</v>
      </c>
      <c r="N16" s="137"/>
      <c r="O16" s="137"/>
      <c r="P16" s="137"/>
      <c r="Q16" s="137"/>
      <c r="R16" s="137"/>
      <c r="S16" s="137"/>
      <c r="T16" s="161" t="s">
        <v>41</v>
      </c>
      <c r="U16" s="137"/>
      <c r="V16" s="137"/>
      <c r="W16" s="137"/>
      <c r="X16" s="161" t="s">
        <v>16</v>
      </c>
      <c r="Y16" s="137"/>
      <c r="Z16" s="137"/>
      <c r="AA16" s="137"/>
      <c r="AB16" s="137"/>
      <c r="AC16" s="137"/>
      <c r="AD16" s="137"/>
      <c r="AE16" s="137"/>
      <c r="AF16" s="137"/>
      <c r="AG16" s="137"/>
      <c r="AH16" s="137"/>
      <c r="AI16" s="137"/>
      <c r="AJ16" s="137"/>
      <c r="AK16" s="137"/>
      <c r="AL16" s="137"/>
      <c r="AM16" s="137"/>
      <c r="AN16" s="179"/>
    </row>
    <row r="17" spans="2:42" s="74" customFormat="1" ht="13.5" customHeight="1">
      <c r="B17" s="80"/>
      <c r="C17" s="91"/>
      <c r="D17" s="106"/>
      <c r="E17" s="106"/>
      <c r="F17" s="106"/>
      <c r="G17" s="106"/>
      <c r="H17" s="106"/>
      <c r="I17" s="106"/>
      <c r="J17" s="106"/>
      <c r="K17" s="106"/>
      <c r="L17" s="121"/>
      <c r="M17" s="129" t="s">
        <v>103</v>
      </c>
      <c r="N17" s="138"/>
      <c r="O17" s="138"/>
      <c r="P17" s="138"/>
      <c r="Q17" s="151" t="s">
        <v>321</v>
      </c>
      <c r="R17" s="138"/>
      <c r="S17" s="138"/>
      <c r="T17" s="138"/>
      <c r="U17" s="138"/>
      <c r="V17" s="168" t="s">
        <v>422</v>
      </c>
      <c r="W17" s="168"/>
      <c r="X17" s="138"/>
      <c r="Y17" s="138"/>
      <c r="Z17" s="138"/>
      <c r="AA17" s="138"/>
      <c r="AB17" s="138"/>
      <c r="AC17" s="138"/>
      <c r="AD17" s="138"/>
      <c r="AE17" s="138"/>
      <c r="AF17" s="138"/>
      <c r="AG17" s="138"/>
      <c r="AH17" s="138"/>
      <c r="AI17" s="138"/>
      <c r="AJ17" s="138"/>
      <c r="AK17" s="138"/>
      <c r="AL17" s="138"/>
      <c r="AM17" s="138"/>
      <c r="AN17" s="184"/>
    </row>
    <row r="18" spans="2:42" s="74" customFormat="1">
      <c r="B18" s="80"/>
      <c r="C18" s="92"/>
      <c r="D18" s="107"/>
      <c r="E18" s="107"/>
      <c r="F18" s="107"/>
      <c r="G18" s="107"/>
      <c r="H18" s="107"/>
      <c r="I18" s="107"/>
      <c r="J18" s="107"/>
      <c r="K18" s="107"/>
      <c r="L18" s="122"/>
      <c r="M18" s="130" t="s">
        <v>318</v>
      </c>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85"/>
    </row>
    <row r="19" spans="2:42" s="74" customFormat="1" ht="14.25" customHeight="1">
      <c r="B19" s="80"/>
      <c r="C19" s="93" t="s">
        <v>303</v>
      </c>
      <c r="D19" s="108"/>
      <c r="E19" s="108"/>
      <c r="F19" s="108"/>
      <c r="G19" s="108"/>
      <c r="H19" s="108"/>
      <c r="I19" s="108"/>
      <c r="J19" s="108"/>
      <c r="K19" s="108"/>
      <c r="L19" s="123"/>
      <c r="M19" s="88" t="s">
        <v>319</v>
      </c>
      <c r="N19" s="104"/>
      <c r="O19" s="104"/>
      <c r="P19" s="104"/>
      <c r="Q19" s="116"/>
      <c r="R19" s="156"/>
      <c r="S19" s="159"/>
      <c r="T19" s="159"/>
      <c r="U19" s="159"/>
      <c r="V19" s="159"/>
      <c r="W19" s="159"/>
      <c r="X19" s="159"/>
      <c r="Y19" s="159"/>
      <c r="Z19" s="159"/>
      <c r="AA19" s="174"/>
      <c r="AB19" s="128" t="s">
        <v>314</v>
      </c>
      <c r="AC19" s="137"/>
      <c r="AD19" s="137"/>
      <c r="AE19" s="137"/>
      <c r="AF19" s="179"/>
      <c r="AG19" s="156"/>
      <c r="AH19" s="159"/>
      <c r="AI19" s="159"/>
      <c r="AJ19" s="159"/>
      <c r="AK19" s="159"/>
      <c r="AL19" s="159"/>
      <c r="AM19" s="159"/>
      <c r="AN19" s="174"/>
    </row>
    <row r="20" spans="2:42" ht="14.25" customHeight="1">
      <c r="B20" s="80"/>
      <c r="C20" s="94" t="s">
        <v>77</v>
      </c>
      <c r="D20" s="94"/>
      <c r="E20" s="94"/>
      <c r="F20" s="94"/>
      <c r="G20" s="94"/>
      <c r="H20" s="94"/>
      <c r="I20" s="94"/>
      <c r="J20" s="94"/>
      <c r="K20" s="94"/>
      <c r="L20" s="94"/>
      <c r="M20" s="100"/>
      <c r="N20" s="110"/>
      <c r="O20" s="110"/>
      <c r="P20" s="110"/>
      <c r="Q20" s="110"/>
      <c r="R20" s="110"/>
      <c r="S20" s="110"/>
      <c r="T20" s="110"/>
      <c r="U20" s="152"/>
      <c r="V20" s="100" t="s">
        <v>105</v>
      </c>
      <c r="W20" s="110"/>
      <c r="X20" s="110"/>
      <c r="Y20" s="110"/>
      <c r="Z20" s="110"/>
      <c r="AA20" s="152"/>
      <c r="AB20" s="100"/>
      <c r="AC20" s="110"/>
      <c r="AD20" s="110"/>
      <c r="AE20" s="110"/>
      <c r="AF20" s="110"/>
      <c r="AG20" s="110"/>
      <c r="AH20" s="110"/>
      <c r="AI20" s="110"/>
      <c r="AJ20" s="110"/>
      <c r="AK20" s="110"/>
      <c r="AL20" s="110"/>
      <c r="AM20" s="110"/>
      <c r="AN20" s="152"/>
      <c r="AP20" s="72"/>
    </row>
    <row r="21" spans="2:42" ht="14.25" customHeight="1">
      <c r="B21" s="80"/>
      <c r="C21" s="94" t="s">
        <v>305</v>
      </c>
      <c r="D21" s="94"/>
      <c r="E21" s="94"/>
      <c r="F21" s="94"/>
      <c r="G21" s="94"/>
      <c r="H21" s="94"/>
      <c r="I21" s="94"/>
      <c r="J21" s="117"/>
      <c r="K21" s="117"/>
      <c r="L21" s="124"/>
      <c r="M21" s="100" t="s">
        <v>304</v>
      </c>
      <c r="N21" s="110"/>
      <c r="O21" s="110"/>
      <c r="P21" s="110"/>
      <c r="Q21" s="152"/>
      <c r="R21" s="157"/>
      <c r="S21" s="160"/>
      <c r="T21" s="160"/>
      <c r="U21" s="160"/>
      <c r="V21" s="160"/>
      <c r="W21" s="160"/>
      <c r="X21" s="160"/>
      <c r="Y21" s="160"/>
      <c r="Z21" s="160"/>
      <c r="AA21" s="175"/>
      <c r="AB21" s="110" t="s">
        <v>335</v>
      </c>
      <c r="AC21" s="110"/>
      <c r="AD21" s="110"/>
      <c r="AE21" s="110"/>
      <c r="AF21" s="152"/>
      <c r="AG21" s="157"/>
      <c r="AH21" s="160"/>
      <c r="AI21" s="160"/>
      <c r="AJ21" s="160"/>
      <c r="AK21" s="160"/>
      <c r="AL21" s="160"/>
      <c r="AM21" s="160"/>
      <c r="AN21" s="175"/>
      <c r="AP21" s="72"/>
    </row>
    <row r="22" spans="2:42" ht="13.5" customHeight="1">
      <c r="B22" s="80"/>
      <c r="C22" s="95" t="s">
        <v>99</v>
      </c>
      <c r="D22" s="95"/>
      <c r="E22" s="95"/>
      <c r="F22" s="95"/>
      <c r="G22" s="95"/>
      <c r="H22" s="95"/>
      <c r="I22" s="95"/>
      <c r="J22" s="118"/>
      <c r="K22" s="118"/>
      <c r="L22" s="118"/>
      <c r="M22" s="128" t="s">
        <v>317</v>
      </c>
      <c r="N22" s="137"/>
      <c r="O22" s="137"/>
      <c r="P22" s="137"/>
      <c r="Q22" s="137"/>
      <c r="R22" s="137"/>
      <c r="S22" s="137"/>
      <c r="T22" s="161" t="s">
        <v>41</v>
      </c>
      <c r="U22" s="137"/>
      <c r="V22" s="137"/>
      <c r="W22" s="137"/>
      <c r="X22" s="161" t="s">
        <v>16</v>
      </c>
      <c r="Y22" s="137"/>
      <c r="Z22" s="137"/>
      <c r="AA22" s="137"/>
      <c r="AB22" s="137"/>
      <c r="AC22" s="137"/>
      <c r="AD22" s="137"/>
      <c r="AE22" s="137"/>
      <c r="AF22" s="137"/>
      <c r="AG22" s="137"/>
      <c r="AH22" s="137"/>
      <c r="AI22" s="137"/>
      <c r="AJ22" s="137"/>
      <c r="AK22" s="137"/>
      <c r="AL22" s="137"/>
      <c r="AM22" s="137"/>
      <c r="AN22" s="179"/>
      <c r="AP22" s="72"/>
    </row>
    <row r="23" spans="2:42" ht="14.25" customHeight="1">
      <c r="B23" s="80"/>
      <c r="C23" s="95"/>
      <c r="D23" s="95"/>
      <c r="E23" s="95"/>
      <c r="F23" s="95"/>
      <c r="G23" s="95"/>
      <c r="H23" s="95"/>
      <c r="I23" s="95"/>
      <c r="J23" s="118"/>
      <c r="K23" s="118"/>
      <c r="L23" s="118"/>
      <c r="M23" s="129" t="s">
        <v>103</v>
      </c>
      <c r="N23" s="138"/>
      <c r="O23" s="138"/>
      <c r="P23" s="138"/>
      <c r="Q23" s="151" t="s">
        <v>321</v>
      </c>
      <c r="R23" s="138"/>
      <c r="S23" s="138"/>
      <c r="T23" s="138"/>
      <c r="U23" s="138"/>
      <c r="V23" s="168" t="s">
        <v>422</v>
      </c>
      <c r="W23" s="168"/>
      <c r="X23" s="138"/>
      <c r="Y23" s="138"/>
      <c r="Z23" s="138"/>
      <c r="AA23" s="138"/>
      <c r="AB23" s="138"/>
      <c r="AC23" s="138"/>
      <c r="AD23" s="138"/>
      <c r="AE23" s="138"/>
      <c r="AF23" s="138"/>
      <c r="AG23" s="138"/>
      <c r="AH23" s="138"/>
      <c r="AI23" s="138"/>
      <c r="AJ23" s="138"/>
      <c r="AK23" s="138"/>
      <c r="AL23" s="138"/>
      <c r="AM23" s="138"/>
      <c r="AN23" s="184"/>
      <c r="AP23" s="72"/>
    </row>
    <row r="24" spans="2:42">
      <c r="B24" s="81"/>
      <c r="C24" s="95"/>
      <c r="D24" s="95"/>
      <c r="E24" s="95"/>
      <c r="F24" s="95"/>
      <c r="G24" s="95"/>
      <c r="H24" s="95"/>
      <c r="I24" s="95"/>
      <c r="J24" s="118"/>
      <c r="K24" s="118"/>
      <c r="L24" s="118"/>
      <c r="M24" s="131"/>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86"/>
      <c r="AP24" s="72"/>
    </row>
    <row r="25" spans="2:42">
      <c r="B25" s="82" t="s">
        <v>285</v>
      </c>
      <c r="C25" s="90" t="s">
        <v>301</v>
      </c>
      <c r="D25" s="105"/>
      <c r="E25" s="105"/>
      <c r="F25" s="105"/>
      <c r="G25" s="105"/>
      <c r="H25" s="105"/>
      <c r="I25" s="105"/>
      <c r="J25" s="105"/>
      <c r="K25" s="105"/>
      <c r="L25" s="120"/>
      <c r="M25" s="90"/>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20"/>
      <c r="AP25" s="72"/>
    </row>
    <row r="26" spans="2:42">
      <c r="B26" s="83"/>
      <c r="C26" s="92" t="s">
        <v>418</v>
      </c>
      <c r="D26" s="107"/>
      <c r="E26" s="107"/>
      <c r="F26" s="107"/>
      <c r="G26" s="107"/>
      <c r="H26" s="107"/>
      <c r="I26" s="107"/>
      <c r="J26" s="107"/>
      <c r="K26" s="107"/>
      <c r="L26" s="122"/>
      <c r="M26" s="132"/>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87"/>
      <c r="AP26" s="72"/>
    </row>
    <row r="27" spans="2:42" ht="13.5" customHeight="1">
      <c r="B27" s="83"/>
      <c r="C27" s="95" t="s">
        <v>306</v>
      </c>
      <c r="D27" s="95"/>
      <c r="E27" s="95"/>
      <c r="F27" s="95"/>
      <c r="G27" s="95"/>
      <c r="H27" s="95"/>
      <c r="I27" s="95"/>
      <c r="J27" s="95"/>
      <c r="K27" s="95"/>
      <c r="L27" s="95"/>
      <c r="M27" s="128" t="s">
        <v>317</v>
      </c>
      <c r="N27" s="137"/>
      <c r="O27" s="137"/>
      <c r="P27" s="137"/>
      <c r="Q27" s="137"/>
      <c r="R27" s="137"/>
      <c r="S27" s="137"/>
      <c r="T27" s="161" t="s">
        <v>41</v>
      </c>
      <c r="U27" s="137"/>
      <c r="V27" s="137"/>
      <c r="W27" s="137"/>
      <c r="X27" s="161" t="s">
        <v>16</v>
      </c>
      <c r="Y27" s="137"/>
      <c r="Z27" s="137"/>
      <c r="AA27" s="137"/>
      <c r="AB27" s="137"/>
      <c r="AC27" s="137"/>
      <c r="AD27" s="137"/>
      <c r="AE27" s="137"/>
      <c r="AF27" s="137"/>
      <c r="AG27" s="137"/>
      <c r="AH27" s="137"/>
      <c r="AI27" s="137"/>
      <c r="AJ27" s="137"/>
      <c r="AK27" s="137"/>
      <c r="AL27" s="137"/>
      <c r="AM27" s="137"/>
      <c r="AN27" s="179"/>
      <c r="AP27" s="72"/>
    </row>
    <row r="28" spans="2:42" ht="14.25" customHeight="1">
      <c r="B28" s="83"/>
      <c r="C28" s="95"/>
      <c r="D28" s="95"/>
      <c r="E28" s="95"/>
      <c r="F28" s="95"/>
      <c r="G28" s="95"/>
      <c r="H28" s="95"/>
      <c r="I28" s="95"/>
      <c r="J28" s="95"/>
      <c r="K28" s="95"/>
      <c r="L28" s="95"/>
      <c r="M28" s="129" t="s">
        <v>103</v>
      </c>
      <c r="N28" s="138"/>
      <c r="O28" s="138"/>
      <c r="P28" s="138"/>
      <c r="Q28" s="151" t="s">
        <v>321</v>
      </c>
      <c r="R28" s="138"/>
      <c r="S28" s="138"/>
      <c r="T28" s="138"/>
      <c r="U28" s="138"/>
      <c r="V28" s="168" t="s">
        <v>422</v>
      </c>
      <c r="W28" s="168"/>
      <c r="X28" s="138"/>
      <c r="Y28" s="138"/>
      <c r="Z28" s="138"/>
      <c r="AA28" s="138"/>
      <c r="AB28" s="138"/>
      <c r="AC28" s="138"/>
      <c r="AD28" s="138"/>
      <c r="AE28" s="138"/>
      <c r="AF28" s="138"/>
      <c r="AG28" s="138"/>
      <c r="AH28" s="138"/>
      <c r="AI28" s="138"/>
      <c r="AJ28" s="138"/>
      <c r="AK28" s="138"/>
      <c r="AL28" s="138"/>
      <c r="AM28" s="138"/>
      <c r="AN28" s="184"/>
      <c r="AP28" s="72"/>
    </row>
    <row r="29" spans="2:42">
      <c r="B29" s="83"/>
      <c r="C29" s="95"/>
      <c r="D29" s="95"/>
      <c r="E29" s="95"/>
      <c r="F29" s="95"/>
      <c r="G29" s="95"/>
      <c r="H29" s="95"/>
      <c r="I29" s="95"/>
      <c r="J29" s="95"/>
      <c r="K29" s="95"/>
      <c r="L29" s="95"/>
      <c r="M29" s="130"/>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85"/>
      <c r="AP29" s="72"/>
    </row>
    <row r="30" spans="2:42" ht="14.25" customHeight="1">
      <c r="B30" s="83"/>
      <c r="C30" s="95" t="s">
        <v>303</v>
      </c>
      <c r="D30" s="95"/>
      <c r="E30" s="95"/>
      <c r="F30" s="95"/>
      <c r="G30" s="95"/>
      <c r="H30" s="95"/>
      <c r="I30" s="95"/>
      <c r="J30" s="95"/>
      <c r="K30" s="95"/>
      <c r="L30" s="95"/>
      <c r="M30" s="88" t="s">
        <v>319</v>
      </c>
      <c r="N30" s="104"/>
      <c r="O30" s="104"/>
      <c r="P30" s="104"/>
      <c r="Q30" s="116"/>
      <c r="R30" s="156"/>
      <c r="S30" s="159"/>
      <c r="T30" s="159"/>
      <c r="U30" s="159"/>
      <c r="V30" s="159"/>
      <c r="W30" s="159"/>
      <c r="X30" s="159"/>
      <c r="Y30" s="159"/>
      <c r="Z30" s="159"/>
      <c r="AA30" s="174"/>
      <c r="AB30" s="128" t="s">
        <v>314</v>
      </c>
      <c r="AC30" s="137"/>
      <c r="AD30" s="137"/>
      <c r="AE30" s="137"/>
      <c r="AF30" s="179"/>
      <c r="AG30" s="156"/>
      <c r="AH30" s="159"/>
      <c r="AI30" s="159"/>
      <c r="AJ30" s="159"/>
      <c r="AK30" s="159"/>
      <c r="AL30" s="159"/>
      <c r="AM30" s="159"/>
      <c r="AN30" s="174"/>
      <c r="AP30" s="72"/>
    </row>
    <row r="31" spans="2:42" ht="13.5" customHeight="1">
      <c r="B31" s="83"/>
      <c r="C31" s="96" t="s">
        <v>9</v>
      </c>
      <c r="D31" s="96"/>
      <c r="E31" s="96"/>
      <c r="F31" s="96"/>
      <c r="G31" s="96"/>
      <c r="H31" s="96"/>
      <c r="I31" s="96"/>
      <c r="J31" s="96"/>
      <c r="K31" s="96"/>
      <c r="L31" s="96"/>
      <c r="M31" s="128" t="s">
        <v>317</v>
      </c>
      <c r="N31" s="137"/>
      <c r="O31" s="137"/>
      <c r="P31" s="137"/>
      <c r="Q31" s="137"/>
      <c r="R31" s="137"/>
      <c r="S31" s="137"/>
      <c r="T31" s="161" t="s">
        <v>41</v>
      </c>
      <c r="U31" s="137"/>
      <c r="V31" s="137"/>
      <c r="W31" s="137"/>
      <c r="X31" s="161" t="s">
        <v>16</v>
      </c>
      <c r="Y31" s="137"/>
      <c r="Z31" s="137"/>
      <c r="AA31" s="137"/>
      <c r="AB31" s="137"/>
      <c r="AC31" s="137"/>
      <c r="AD31" s="137"/>
      <c r="AE31" s="137"/>
      <c r="AF31" s="137"/>
      <c r="AG31" s="137"/>
      <c r="AH31" s="137"/>
      <c r="AI31" s="137"/>
      <c r="AJ31" s="137"/>
      <c r="AK31" s="137"/>
      <c r="AL31" s="137"/>
      <c r="AM31" s="137"/>
      <c r="AN31" s="179"/>
      <c r="AP31" s="72"/>
    </row>
    <row r="32" spans="2:42" ht="14.25" customHeight="1">
      <c r="B32" s="83"/>
      <c r="C32" s="96"/>
      <c r="D32" s="96"/>
      <c r="E32" s="96"/>
      <c r="F32" s="96"/>
      <c r="G32" s="96"/>
      <c r="H32" s="96"/>
      <c r="I32" s="96"/>
      <c r="J32" s="96"/>
      <c r="K32" s="96"/>
      <c r="L32" s="96"/>
      <c r="M32" s="129" t="s">
        <v>103</v>
      </c>
      <c r="N32" s="138"/>
      <c r="O32" s="138"/>
      <c r="P32" s="138"/>
      <c r="Q32" s="151" t="s">
        <v>321</v>
      </c>
      <c r="R32" s="138"/>
      <c r="S32" s="138"/>
      <c r="T32" s="138"/>
      <c r="U32" s="138"/>
      <c r="V32" s="168" t="s">
        <v>422</v>
      </c>
      <c r="W32" s="168"/>
      <c r="X32" s="138"/>
      <c r="Y32" s="138"/>
      <c r="Z32" s="138"/>
      <c r="AA32" s="138"/>
      <c r="AB32" s="138"/>
      <c r="AC32" s="138"/>
      <c r="AD32" s="138"/>
      <c r="AE32" s="138"/>
      <c r="AF32" s="138"/>
      <c r="AG32" s="138"/>
      <c r="AH32" s="138"/>
      <c r="AI32" s="138"/>
      <c r="AJ32" s="138"/>
      <c r="AK32" s="138"/>
      <c r="AL32" s="138"/>
      <c r="AM32" s="138"/>
      <c r="AN32" s="184"/>
      <c r="AP32" s="72"/>
    </row>
    <row r="33" spans="2:42">
      <c r="B33" s="83"/>
      <c r="C33" s="96"/>
      <c r="D33" s="96"/>
      <c r="E33" s="96"/>
      <c r="F33" s="96"/>
      <c r="G33" s="96"/>
      <c r="H33" s="96"/>
      <c r="I33" s="96"/>
      <c r="J33" s="96"/>
      <c r="K33" s="96"/>
      <c r="L33" s="96"/>
      <c r="M33" s="130"/>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85"/>
      <c r="AP33" s="72"/>
    </row>
    <row r="34" spans="2:42" ht="14.25" customHeight="1">
      <c r="B34" s="83"/>
      <c r="C34" s="95" t="s">
        <v>303</v>
      </c>
      <c r="D34" s="95"/>
      <c r="E34" s="95"/>
      <c r="F34" s="95"/>
      <c r="G34" s="95"/>
      <c r="H34" s="95"/>
      <c r="I34" s="95"/>
      <c r="J34" s="95"/>
      <c r="K34" s="95"/>
      <c r="L34" s="95"/>
      <c r="M34" s="88" t="s">
        <v>319</v>
      </c>
      <c r="N34" s="104"/>
      <c r="O34" s="104"/>
      <c r="P34" s="104"/>
      <c r="Q34" s="116"/>
      <c r="R34" s="156"/>
      <c r="S34" s="159"/>
      <c r="T34" s="159"/>
      <c r="U34" s="159"/>
      <c r="V34" s="159"/>
      <c r="W34" s="159"/>
      <c r="X34" s="159"/>
      <c r="Y34" s="159"/>
      <c r="Z34" s="159"/>
      <c r="AA34" s="174"/>
      <c r="AB34" s="128" t="s">
        <v>314</v>
      </c>
      <c r="AC34" s="137"/>
      <c r="AD34" s="137"/>
      <c r="AE34" s="137"/>
      <c r="AF34" s="179"/>
      <c r="AG34" s="156"/>
      <c r="AH34" s="159"/>
      <c r="AI34" s="159"/>
      <c r="AJ34" s="159"/>
      <c r="AK34" s="159"/>
      <c r="AL34" s="159"/>
      <c r="AM34" s="159"/>
      <c r="AN34" s="174"/>
      <c r="AP34" s="72"/>
    </row>
    <row r="35" spans="2:42" ht="14.25" customHeight="1">
      <c r="B35" s="83"/>
      <c r="C35" s="95" t="s">
        <v>307</v>
      </c>
      <c r="D35" s="95"/>
      <c r="E35" s="95"/>
      <c r="F35" s="95"/>
      <c r="G35" s="95"/>
      <c r="H35" s="95"/>
      <c r="I35" s="95"/>
      <c r="J35" s="95"/>
      <c r="K35" s="95"/>
      <c r="L35" s="95"/>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P35" s="72"/>
    </row>
    <row r="36" spans="2:42" ht="13.5" customHeight="1">
      <c r="B36" s="83"/>
      <c r="C36" s="95" t="s">
        <v>308</v>
      </c>
      <c r="D36" s="95"/>
      <c r="E36" s="95"/>
      <c r="F36" s="95"/>
      <c r="G36" s="95"/>
      <c r="H36" s="95"/>
      <c r="I36" s="95"/>
      <c r="J36" s="95"/>
      <c r="K36" s="95"/>
      <c r="L36" s="95"/>
      <c r="M36" s="128" t="s">
        <v>317</v>
      </c>
      <c r="N36" s="137"/>
      <c r="O36" s="137"/>
      <c r="P36" s="137"/>
      <c r="Q36" s="137"/>
      <c r="R36" s="137"/>
      <c r="S36" s="137"/>
      <c r="T36" s="161" t="s">
        <v>41</v>
      </c>
      <c r="U36" s="137"/>
      <c r="V36" s="137"/>
      <c r="W36" s="137"/>
      <c r="X36" s="161" t="s">
        <v>16</v>
      </c>
      <c r="Y36" s="137"/>
      <c r="Z36" s="137"/>
      <c r="AA36" s="137"/>
      <c r="AB36" s="137"/>
      <c r="AC36" s="137"/>
      <c r="AD36" s="137"/>
      <c r="AE36" s="137"/>
      <c r="AF36" s="137"/>
      <c r="AG36" s="137"/>
      <c r="AH36" s="137"/>
      <c r="AI36" s="137"/>
      <c r="AJ36" s="137"/>
      <c r="AK36" s="137"/>
      <c r="AL36" s="137"/>
      <c r="AM36" s="137"/>
      <c r="AN36" s="179"/>
      <c r="AP36" s="72"/>
    </row>
    <row r="37" spans="2:42" ht="14.25" customHeight="1">
      <c r="B37" s="83"/>
      <c r="C37" s="95"/>
      <c r="D37" s="95"/>
      <c r="E37" s="95"/>
      <c r="F37" s="95"/>
      <c r="G37" s="95"/>
      <c r="H37" s="95"/>
      <c r="I37" s="95"/>
      <c r="J37" s="95"/>
      <c r="K37" s="95"/>
      <c r="L37" s="95"/>
      <c r="M37" s="129" t="s">
        <v>103</v>
      </c>
      <c r="N37" s="138"/>
      <c r="O37" s="138"/>
      <c r="P37" s="138"/>
      <c r="Q37" s="151" t="s">
        <v>321</v>
      </c>
      <c r="R37" s="138"/>
      <c r="S37" s="138"/>
      <c r="T37" s="138"/>
      <c r="U37" s="138"/>
      <c r="V37" s="168" t="s">
        <v>422</v>
      </c>
      <c r="W37" s="168"/>
      <c r="X37" s="138"/>
      <c r="Y37" s="138"/>
      <c r="Z37" s="138"/>
      <c r="AA37" s="138"/>
      <c r="AB37" s="138"/>
      <c r="AC37" s="138"/>
      <c r="AD37" s="138"/>
      <c r="AE37" s="138"/>
      <c r="AF37" s="138"/>
      <c r="AG37" s="138"/>
      <c r="AH37" s="138"/>
      <c r="AI37" s="138"/>
      <c r="AJ37" s="138"/>
      <c r="AK37" s="138"/>
      <c r="AL37" s="138"/>
      <c r="AM37" s="138"/>
      <c r="AN37" s="184"/>
      <c r="AP37" s="72"/>
    </row>
    <row r="38" spans="2:42">
      <c r="B38" s="84"/>
      <c r="C38" s="95"/>
      <c r="D38" s="95"/>
      <c r="E38" s="95"/>
      <c r="F38" s="95"/>
      <c r="G38" s="95"/>
      <c r="H38" s="95"/>
      <c r="I38" s="95"/>
      <c r="J38" s="95"/>
      <c r="K38" s="95"/>
      <c r="L38" s="95"/>
      <c r="M38" s="130"/>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85"/>
      <c r="AP38" s="72"/>
    </row>
    <row r="39" spans="2:42" ht="13.5" customHeight="1">
      <c r="B39" s="85" t="s">
        <v>88</v>
      </c>
      <c r="C39" s="97" t="s">
        <v>309</v>
      </c>
      <c r="D39" s="97"/>
      <c r="E39" s="97"/>
      <c r="F39" s="97"/>
      <c r="G39" s="97"/>
      <c r="H39" s="97"/>
      <c r="I39" s="97"/>
      <c r="J39" s="97"/>
      <c r="K39" s="97"/>
      <c r="L39" s="97"/>
      <c r="M39" s="97"/>
      <c r="N39" s="97"/>
      <c r="O39" s="145" t="s">
        <v>320</v>
      </c>
      <c r="P39" s="148"/>
      <c r="Q39" s="153" t="s">
        <v>322</v>
      </c>
      <c r="R39" s="153"/>
      <c r="S39" s="153"/>
      <c r="T39" s="153"/>
      <c r="U39" s="162"/>
      <c r="V39" s="101" t="s">
        <v>328</v>
      </c>
      <c r="W39" s="111"/>
      <c r="X39" s="111"/>
      <c r="Y39" s="111"/>
      <c r="Z39" s="111"/>
      <c r="AA39" s="111"/>
      <c r="AB39" s="111"/>
      <c r="AC39" s="111"/>
      <c r="AD39" s="164"/>
      <c r="AE39" s="177" t="s">
        <v>13</v>
      </c>
      <c r="AF39" s="153"/>
      <c r="AG39" s="153"/>
      <c r="AH39" s="153"/>
      <c r="AI39" s="153"/>
      <c r="AJ39" s="177" t="s">
        <v>110</v>
      </c>
      <c r="AK39" s="153"/>
      <c r="AL39" s="153"/>
      <c r="AM39" s="153"/>
      <c r="AN39" s="162"/>
      <c r="AP39" s="72"/>
    </row>
    <row r="40" spans="2:42" ht="14.25" customHeight="1">
      <c r="B40" s="86"/>
      <c r="C40" s="98"/>
      <c r="D40" s="98"/>
      <c r="E40" s="98"/>
      <c r="F40" s="98"/>
      <c r="G40" s="98"/>
      <c r="H40" s="98"/>
      <c r="I40" s="98"/>
      <c r="J40" s="98"/>
      <c r="K40" s="98"/>
      <c r="L40" s="98"/>
      <c r="M40" s="98"/>
      <c r="N40" s="98"/>
      <c r="O40" s="146"/>
      <c r="P40" s="149"/>
      <c r="Q40" s="154" t="s">
        <v>323</v>
      </c>
      <c r="R40" s="154"/>
      <c r="S40" s="154"/>
      <c r="T40" s="154"/>
      <c r="U40" s="163"/>
      <c r="V40" s="102"/>
      <c r="W40" s="112"/>
      <c r="X40" s="112"/>
      <c r="Y40" s="112"/>
      <c r="Z40" s="112"/>
      <c r="AA40" s="112"/>
      <c r="AB40" s="112"/>
      <c r="AC40" s="112"/>
      <c r="AD40" s="165"/>
      <c r="AE40" s="178" t="s">
        <v>323</v>
      </c>
      <c r="AF40" s="154"/>
      <c r="AG40" s="154"/>
      <c r="AH40" s="154"/>
      <c r="AI40" s="154"/>
      <c r="AJ40" s="180" t="s">
        <v>61</v>
      </c>
      <c r="AK40" s="181"/>
      <c r="AL40" s="181"/>
      <c r="AM40" s="181"/>
      <c r="AN40" s="188"/>
      <c r="AP40" s="72"/>
    </row>
    <row r="41" spans="2:42" ht="30.75" customHeight="1">
      <c r="B41" s="86"/>
      <c r="C41" s="83"/>
      <c r="D41" s="109"/>
      <c r="E41" s="114" t="s">
        <v>18</v>
      </c>
      <c r="F41" s="114"/>
      <c r="G41" s="114"/>
      <c r="H41" s="114"/>
      <c r="I41" s="114"/>
      <c r="J41" s="114"/>
      <c r="K41" s="114"/>
      <c r="L41" s="114"/>
      <c r="M41" s="114"/>
      <c r="N41" s="142"/>
      <c r="O41" s="147"/>
      <c r="P41" s="150"/>
      <c r="Q41" s="155"/>
      <c r="R41" s="110"/>
      <c r="S41" s="110"/>
      <c r="T41" s="110"/>
      <c r="U41" s="152"/>
      <c r="V41" s="169" t="s">
        <v>3</v>
      </c>
      <c r="W41" s="171" t="s">
        <v>330</v>
      </c>
      <c r="X41" s="171"/>
      <c r="Y41" s="173" t="s">
        <v>3</v>
      </c>
      <c r="Z41" s="171" t="s">
        <v>331</v>
      </c>
      <c r="AA41" s="171"/>
      <c r="AB41" s="173" t="s">
        <v>3</v>
      </c>
      <c r="AC41" s="171" t="s">
        <v>107</v>
      </c>
      <c r="AD41" s="176"/>
      <c r="AE41" s="156"/>
      <c r="AF41" s="159"/>
      <c r="AG41" s="159"/>
      <c r="AH41" s="159"/>
      <c r="AI41" s="174"/>
      <c r="AJ41" s="157"/>
      <c r="AK41" s="160"/>
      <c r="AL41" s="160"/>
      <c r="AM41" s="160"/>
      <c r="AN41" s="175"/>
      <c r="AP41" s="72"/>
    </row>
    <row r="42" spans="2:42" ht="30.75" customHeight="1">
      <c r="B42" s="86"/>
      <c r="C42" s="83"/>
      <c r="D42" s="109"/>
      <c r="E42" s="114" t="s">
        <v>310</v>
      </c>
      <c r="F42" s="115"/>
      <c r="G42" s="115"/>
      <c r="H42" s="115"/>
      <c r="I42" s="115"/>
      <c r="J42" s="115"/>
      <c r="K42" s="115"/>
      <c r="L42" s="115"/>
      <c r="M42" s="115"/>
      <c r="N42" s="143"/>
      <c r="O42" s="147"/>
      <c r="P42" s="150"/>
      <c r="Q42" s="155"/>
      <c r="R42" s="110"/>
      <c r="S42" s="110"/>
      <c r="T42" s="110"/>
      <c r="U42" s="152"/>
      <c r="V42" s="169" t="s">
        <v>3</v>
      </c>
      <c r="W42" s="171" t="s">
        <v>330</v>
      </c>
      <c r="X42" s="171"/>
      <c r="Y42" s="173" t="s">
        <v>3</v>
      </c>
      <c r="Z42" s="171" t="s">
        <v>331</v>
      </c>
      <c r="AA42" s="171"/>
      <c r="AB42" s="173" t="s">
        <v>3</v>
      </c>
      <c r="AC42" s="171" t="s">
        <v>107</v>
      </c>
      <c r="AD42" s="176"/>
      <c r="AE42" s="156"/>
      <c r="AF42" s="159"/>
      <c r="AG42" s="159"/>
      <c r="AH42" s="159"/>
      <c r="AI42" s="174"/>
      <c r="AJ42" s="157"/>
      <c r="AK42" s="160"/>
      <c r="AL42" s="160"/>
      <c r="AM42" s="160"/>
      <c r="AN42" s="175"/>
      <c r="AP42" s="72"/>
    </row>
    <row r="43" spans="2:42" ht="30.75" customHeight="1">
      <c r="B43" s="86"/>
      <c r="C43" s="83"/>
      <c r="D43" s="109"/>
      <c r="E43" s="114" t="s">
        <v>40</v>
      </c>
      <c r="F43" s="115"/>
      <c r="G43" s="115"/>
      <c r="H43" s="115"/>
      <c r="I43" s="115"/>
      <c r="J43" s="115"/>
      <c r="K43" s="115"/>
      <c r="L43" s="115"/>
      <c r="M43" s="115"/>
      <c r="N43" s="143"/>
      <c r="O43" s="147"/>
      <c r="P43" s="150"/>
      <c r="Q43" s="155"/>
      <c r="R43" s="110"/>
      <c r="S43" s="110"/>
      <c r="T43" s="110"/>
      <c r="U43" s="152"/>
      <c r="V43" s="169" t="s">
        <v>3</v>
      </c>
      <c r="W43" s="171" t="s">
        <v>330</v>
      </c>
      <c r="X43" s="171"/>
      <c r="Y43" s="173" t="s">
        <v>3</v>
      </c>
      <c r="Z43" s="171" t="s">
        <v>331</v>
      </c>
      <c r="AA43" s="171"/>
      <c r="AB43" s="173" t="s">
        <v>3</v>
      </c>
      <c r="AC43" s="171" t="s">
        <v>107</v>
      </c>
      <c r="AD43" s="176"/>
      <c r="AE43" s="156"/>
      <c r="AF43" s="159"/>
      <c r="AG43" s="159"/>
      <c r="AH43" s="159"/>
      <c r="AI43" s="174"/>
      <c r="AJ43" s="157"/>
      <c r="AK43" s="160"/>
      <c r="AL43" s="160"/>
      <c r="AM43" s="160"/>
      <c r="AN43" s="175"/>
      <c r="AP43" s="72"/>
    </row>
    <row r="44" spans="2:42" ht="30.75" customHeight="1">
      <c r="B44" s="86"/>
      <c r="C44" s="83"/>
      <c r="D44" s="109"/>
      <c r="E44" s="114" t="s">
        <v>14</v>
      </c>
      <c r="F44" s="115"/>
      <c r="G44" s="115"/>
      <c r="H44" s="115"/>
      <c r="I44" s="115"/>
      <c r="J44" s="115"/>
      <c r="K44" s="115"/>
      <c r="L44" s="115"/>
      <c r="M44" s="115"/>
      <c r="N44" s="143"/>
      <c r="O44" s="147"/>
      <c r="P44" s="150"/>
      <c r="Q44" s="155"/>
      <c r="R44" s="110"/>
      <c r="S44" s="110"/>
      <c r="T44" s="110"/>
      <c r="U44" s="152"/>
      <c r="V44" s="169" t="s">
        <v>3</v>
      </c>
      <c r="W44" s="171" t="s">
        <v>330</v>
      </c>
      <c r="X44" s="171"/>
      <c r="Y44" s="173" t="s">
        <v>3</v>
      </c>
      <c r="Z44" s="171" t="s">
        <v>331</v>
      </c>
      <c r="AA44" s="171"/>
      <c r="AB44" s="173" t="s">
        <v>3</v>
      </c>
      <c r="AC44" s="171" t="s">
        <v>107</v>
      </c>
      <c r="AD44" s="176"/>
      <c r="AE44" s="156"/>
      <c r="AF44" s="159"/>
      <c r="AG44" s="159"/>
      <c r="AH44" s="159"/>
      <c r="AI44" s="174"/>
      <c r="AJ44" s="157"/>
      <c r="AK44" s="160"/>
      <c r="AL44" s="160"/>
      <c r="AM44" s="160"/>
      <c r="AN44" s="175"/>
      <c r="AP44" s="72"/>
    </row>
    <row r="45" spans="2:42" ht="30.75" customHeight="1">
      <c r="B45" s="86"/>
      <c r="C45" s="83"/>
      <c r="D45" s="109"/>
      <c r="E45" s="114" t="s">
        <v>312</v>
      </c>
      <c r="F45" s="115"/>
      <c r="G45" s="115"/>
      <c r="H45" s="115"/>
      <c r="I45" s="115"/>
      <c r="J45" s="115"/>
      <c r="K45" s="115"/>
      <c r="L45" s="115"/>
      <c r="M45" s="115"/>
      <c r="N45" s="143"/>
      <c r="O45" s="147"/>
      <c r="P45" s="150"/>
      <c r="Q45" s="155"/>
      <c r="R45" s="110"/>
      <c r="S45" s="110"/>
      <c r="T45" s="110"/>
      <c r="U45" s="152"/>
      <c r="V45" s="169" t="s">
        <v>3</v>
      </c>
      <c r="W45" s="171" t="s">
        <v>330</v>
      </c>
      <c r="X45" s="171"/>
      <c r="Y45" s="173" t="s">
        <v>3</v>
      </c>
      <c r="Z45" s="171" t="s">
        <v>331</v>
      </c>
      <c r="AA45" s="171"/>
      <c r="AB45" s="173" t="s">
        <v>3</v>
      </c>
      <c r="AC45" s="171" t="s">
        <v>107</v>
      </c>
      <c r="AD45" s="176"/>
      <c r="AE45" s="156"/>
      <c r="AF45" s="159"/>
      <c r="AG45" s="159"/>
      <c r="AH45" s="159"/>
      <c r="AI45" s="174"/>
      <c r="AJ45" s="157"/>
      <c r="AK45" s="160"/>
      <c r="AL45" s="160"/>
      <c r="AM45" s="160"/>
      <c r="AN45" s="175"/>
      <c r="AP45" s="72"/>
    </row>
    <row r="46" spans="2:42" ht="30.75" customHeight="1">
      <c r="B46" s="86"/>
      <c r="C46" s="83"/>
      <c r="D46" s="109"/>
      <c r="E46" s="114" t="s">
        <v>313</v>
      </c>
      <c r="F46" s="115"/>
      <c r="G46" s="115"/>
      <c r="H46" s="115"/>
      <c r="I46" s="115"/>
      <c r="J46" s="115"/>
      <c r="K46" s="115"/>
      <c r="L46" s="115"/>
      <c r="M46" s="115"/>
      <c r="N46" s="143"/>
      <c r="O46" s="147"/>
      <c r="P46" s="150"/>
      <c r="Q46" s="155"/>
      <c r="R46" s="110"/>
      <c r="S46" s="110"/>
      <c r="T46" s="110"/>
      <c r="U46" s="152"/>
      <c r="V46" s="169" t="s">
        <v>3</v>
      </c>
      <c r="W46" s="171" t="s">
        <v>330</v>
      </c>
      <c r="X46" s="171"/>
      <c r="Y46" s="173" t="s">
        <v>3</v>
      </c>
      <c r="Z46" s="171" t="s">
        <v>331</v>
      </c>
      <c r="AA46" s="171"/>
      <c r="AB46" s="173" t="s">
        <v>3</v>
      </c>
      <c r="AC46" s="171" t="s">
        <v>107</v>
      </c>
      <c r="AD46" s="176"/>
      <c r="AE46" s="156"/>
      <c r="AF46" s="159"/>
      <c r="AG46" s="159"/>
      <c r="AH46" s="159"/>
      <c r="AI46" s="174"/>
      <c r="AJ46" s="157"/>
      <c r="AK46" s="160"/>
      <c r="AL46" s="160"/>
      <c r="AM46" s="160"/>
      <c r="AN46" s="175"/>
      <c r="AP46" s="72"/>
    </row>
    <row r="47" spans="2:42" ht="14.25" customHeight="1">
      <c r="B47" s="87" t="s">
        <v>90</v>
      </c>
      <c r="C47" s="99"/>
      <c r="D47" s="99"/>
      <c r="E47" s="99"/>
      <c r="F47" s="99"/>
      <c r="G47" s="99"/>
      <c r="H47" s="99"/>
      <c r="I47" s="99"/>
      <c r="J47" s="99"/>
      <c r="K47" s="99"/>
      <c r="L47" s="125"/>
      <c r="M47" s="133"/>
      <c r="N47" s="144"/>
      <c r="O47" s="144"/>
      <c r="P47" s="144"/>
      <c r="Q47" s="144"/>
      <c r="R47" s="158"/>
      <c r="S47" s="158"/>
      <c r="T47" s="158"/>
      <c r="U47" s="158"/>
      <c r="V47" s="170"/>
      <c r="W47" s="172"/>
      <c r="X47" s="172"/>
      <c r="Y47" s="172"/>
      <c r="Z47" s="172"/>
      <c r="AA47" s="172"/>
      <c r="AB47" s="172"/>
      <c r="AC47" s="172"/>
      <c r="AD47" s="172"/>
      <c r="AE47" s="172"/>
      <c r="AF47" s="172"/>
      <c r="AG47" s="172"/>
      <c r="AH47" s="172"/>
      <c r="AI47" s="172"/>
      <c r="AJ47" s="172"/>
      <c r="AK47" s="172"/>
      <c r="AL47" s="172"/>
      <c r="AM47" s="172"/>
      <c r="AN47" s="172"/>
      <c r="AP47" s="72"/>
    </row>
    <row r="48" spans="2:42" ht="14.25" customHeight="1">
      <c r="B48" s="79" t="s">
        <v>287</v>
      </c>
      <c r="C48" s="100" t="s">
        <v>101</v>
      </c>
      <c r="D48" s="110"/>
      <c r="E48" s="110"/>
      <c r="F48" s="110"/>
      <c r="G48" s="110"/>
      <c r="H48" s="110"/>
      <c r="I48" s="110"/>
      <c r="J48" s="110"/>
      <c r="K48" s="110"/>
      <c r="L48" s="110"/>
      <c r="M48" s="110"/>
      <c r="N48" s="110"/>
      <c r="O48" s="110"/>
      <c r="P48" s="110"/>
      <c r="Q48" s="110"/>
      <c r="R48" s="110"/>
      <c r="S48" s="110"/>
      <c r="T48" s="110"/>
      <c r="U48" s="152"/>
      <c r="V48" s="100" t="s">
        <v>58</v>
      </c>
      <c r="W48" s="110"/>
      <c r="X48" s="110"/>
      <c r="Y48" s="110"/>
      <c r="Z48" s="110"/>
      <c r="AA48" s="110"/>
      <c r="AB48" s="110"/>
      <c r="AC48" s="110"/>
      <c r="AD48" s="110"/>
      <c r="AE48" s="110"/>
      <c r="AF48" s="110"/>
      <c r="AG48" s="110"/>
      <c r="AH48" s="110"/>
      <c r="AI48" s="110"/>
      <c r="AJ48" s="110"/>
      <c r="AK48" s="110"/>
      <c r="AL48" s="110"/>
      <c r="AM48" s="110"/>
      <c r="AN48" s="152"/>
      <c r="AP48" s="72"/>
    </row>
    <row r="49" spans="2:42">
      <c r="B49" s="80"/>
      <c r="C49" s="101"/>
      <c r="D49" s="111"/>
      <c r="E49" s="111"/>
      <c r="F49" s="111"/>
      <c r="G49" s="111"/>
      <c r="H49" s="111"/>
      <c r="I49" s="111"/>
      <c r="J49" s="111"/>
      <c r="K49" s="111"/>
      <c r="L49" s="111"/>
      <c r="M49" s="111"/>
      <c r="N49" s="111"/>
      <c r="O49" s="111"/>
      <c r="P49" s="111"/>
      <c r="Q49" s="111"/>
      <c r="R49" s="111"/>
      <c r="S49" s="111"/>
      <c r="T49" s="111"/>
      <c r="U49" s="164"/>
      <c r="V49" s="101"/>
      <c r="W49" s="111"/>
      <c r="X49" s="111"/>
      <c r="Y49" s="111"/>
      <c r="Z49" s="111"/>
      <c r="AA49" s="111"/>
      <c r="AB49" s="111"/>
      <c r="AC49" s="111"/>
      <c r="AD49" s="111"/>
      <c r="AE49" s="111"/>
      <c r="AF49" s="111"/>
      <c r="AG49" s="111"/>
      <c r="AH49" s="111"/>
      <c r="AI49" s="111"/>
      <c r="AJ49" s="111"/>
      <c r="AK49" s="111"/>
      <c r="AL49" s="111"/>
      <c r="AM49" s="111"/>
      <c r="AN49" s="164"/>
      <c r="AP49" s="72"/>
    </row>
    <row r="50" spans="2:42">
      <c r="B50" s="80"/>
      <c r="C50" s="102"/>
      <c r="D50" s="112"/>
      <c r="E50" s="112"/>
      <c r="F50" s="112"/>
      <c r="G50" s="112"/>
      <c r="H50" s="112"/>
      <c r="I50" s="112"/>
      <c r="J50" s="112"/>
      <c r="K50" s="112"/>
      <c r="L50" s="112"/>
      <c r="M50" s="112"/>
      <c r="N50" s="112"/>
      <c r="O50" s="112"/>
      <c r="P50" s="112"/>
      <c r="Q50" s="112"/>
      <c r="R50" s="112"/>
      <c r="S50" s="112"/>
      <c r="T50" s="112"/>
      <c r="U50" s="165"/>
      <c r="V50" s="102"/>
      <c r="W50" s="112"/>
      <c r="X50" s="112"/>
      <c r="Y50" s="112"/>
      <c r="Z50" s="112"/>
      <c r="AA50" s="112"/>
      <c r="AB50" s="112"/>
      <c r="AC50" s="112"/>
      <c r="AD50" s="112"/>
      <c r="AE50" s="112"/>
      <c r="AF50" s="112"/>
      <c r="AG50" s="112"/>
      <c r="AH50" s="112"/>
      <c r="AI50" s="112"/>
      <c r="AJ50" s="112"/>
      <c r="AK50" s="112"/>
      <c r="AL50" s="112"/>
      <c r="AM50" s="112"/>
      <c r="AN50" s="165"/>
      <c r="AP50" s="72"/>
    </row>
    <row r="51" spans="2:42">
      <c r="B51" s="80"/>
      <c r="C51" s="102"/>
      <c r="D51" s="112"/>
      <c r="E51" s="112"/>
      <c r="F51" s="112"/>
      <c r="G51" s="112"/>
      <c r="H51" s="112"/>
      <c r="I51" s="112"/>
      <c r="J51" s="112"/>
      <c r="K51" s="112"/>
      <c r="L51" s="112"/>
      <c r="M51" s="112"/>
      <c r="N51" s="112"/>
      <c r="O51" s="112"/>
      <c r="P51" s="112"/>
      <c r="Q51" s="112"/>
      <c r="R51" s="112"/>
      <c r="S51" s="112"/>
      <c r="T51" s="112"/>
      <c r="U51" s="165"/>
      <c r="V51" s="102"/>
      <c r="W51" s="112"/>
      <c r="X51" s="112"/>
      <c r="Y51" s="112"/>
      <c r="Z51" s="112"/>
      <c r="AA51" s="112"/>
      <c r="AB51" s="112"/>
      <c r="AC51" s="112"/>
      <c r="AD51" s="112"/>
      <c r="AE51" s="112"/>
      <c r="AF51" s="112"/>
      <c r="AG51" s="112"/>
      <c r="AH51" s="112"/>
      <c r="AI51" s="112"/>
      <c r="AJ51" s="112"/>
      <c r="AK51" s="112"/>
      <c r="AL51" s="112"/>
      <c r="AM51" s="112"/>
      <c r="AN51" s="165"/>
      <c r="AP51" s="72"/>
    </row>
    <row r="52" spans="2:42">
      <c r="B52" s="81"/>
      <c r="C52" s="103"/>
      <c r="D52" s="113"/>
      <c r="E52" s="113"/>
      <c r="F52" s="113"/>
      <c r="G52" s="113"/>
      <c r="H52" s="113"/>
      <c r="I52" s="113"/>
      <c r="J52" s="113"/>
      <c r="K52" s="113"/>
      <c r="L52" s="113"/>
      <c r="M52" s="113"/>
      <c r="N52" s="113"/>
      <c r="O52" s="113"/>
      <c r="P52" s="113"/>
      <c r="Q52" s="113"/>
      <c r="R52" s="113"/>
      <c r="S52" s="113"/>
      <c r="T52" s="113"/>
      <c r="U52" s="166"/>
      <c r="V52" s="103"/>
      <c r="W52" s="113"/>
      <c r="X52" s="113"/>
      <c r="Y52" s="113"/>
      <c r="Z52" s="113"/>
      <c r="AA52" s="113"/>
      <c r="AB52" s="113"/>
      <c r="AC52" s="113"/>
      <c r="AD52" s="113"/>
      <c r="AE52" s="113"/>
      <c r="AF52" s="113"/>
      <c r="AG52" s="113"/>
      <c r="AH52" s="113"/>
      <c r="AI52" s="113"/>
      <c r="AJ52" s="113"/>
      <c r="AK52" s="113"/>
      <c r="AL52" s="113"/>
      <c r="AM52" s="113"/>
      <c r="AN52" s="166"/>
      <c r="AP52" s="72"/>
    </row>
    <row r="53" spans="2:42" ht="14.25" customHeight="1">
      <c r="B53" s="88" t="s">
        <v>288</v>
      </c>
      <c r="C53" s="104"/>
      <c r="D53" s="104"/>
      <c r="E53" s="104"/>
      <c r="F53" s="116"/>
      <c r="G53" s="94" t="s">
        <v>282</v>
      </c>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P53" s="72"/>
    </row>
    <row r="55" spans="2:42">
      <c r="B55" s="89" t="s">
        <v>290</v>
      </c>
    </row>
    <row r="56" spans="2:42">
      <c r="B56" s="89" t="s">
        <v>292</v>
      </c>
    </row>
    <row r="57" spans="2:42">
      <c r="B57" s="89" t="s">
        <v>293</v>
      </c>
    </row>
    <row r="58" spans="2:42">
      <c r="B58" s="89" t="s">
        <v>295</v>
      </c>
    </row>
    <row r="59" spans="2:42">
      <c r="B59" s="89" t="s">
        <v>94</v>
      </c>
    </row>
    <row r="60" spans="2:42">
      <c r="B60" s="89" t="s">
        <v>96</v>
      </c>
    </row>
    <row r="61" spans="2:42">
      <c r="B61" s="89" t="s">
        <v>296</v>
      </c>
    </row>
    <row r="62" spans="2:42">
      <c r="B62" s="89" t="s">
        <v>68</v>
      </c>
    </row>
    <row r="63" spans="2:42">
      <c r="B63" s="89" t="s">
        <v>298</v>
      </c>
    </row>
    <row r="64" spans="2:42">
      <c r="B64" s="89" t="s">
        <v>299</v>
      </c>
    </row>
    <row r="65" spans="2:2">
      <c r="B65" s="89" t="s">
        <v>300</v>
      </c>
    </row>
  </sheetData>
  <mergeCells count="171">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C48:U48"/>
    <mergeCell ref="V48:AN48"/>
    <mergeCell ref="B53:F53"/>
    <mergeCell ref="G53:AN53"/>
    <mergeCell ref="C16:L18"/>
    <mergeCell ref="C22:L24"/>
    <mergeCell ref="C27:L29"/>
    <mergeCell ref="C31:L33"/>
    <mergeCell ref="C36:L38"/>
    <mergeCell ref="C39:N40"/>
    <mergeCell ref="O39:P40"/>
    <mergeCell ref="C41:C46"/>
    <mergeCell ref="B48:B52"/>
    <mergeCell ref="C49:U52"/>
    <mergeCell ref="V49:AN52"/>
    <mergeCell ref="B14:B24"/>
    <mergeCell ref="B25:B38"/>
    <mergeCell ref="B39:B46"/>
  </mergeCells>
  <phoneticPr fontId="7"/>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0">
    <tabColor rgb="FFFF0000"/>
    <pageSetUpPr fitToPage="1"/>
  </sheetPr>
  <dimension ref="A2:IV71"/>
  <sheetViews>
    <sheetView tabSelected="1" view="pageBreakPreview" zoomScale="80" zoomScaleSheetLayoutView="80" workbookViewId="0"/>
  </sheetViews>
  <sheetFormatPr defaultRowHeight="20.25" customHeight="1"/>
  <cols>
    <col min="1" max="2" width="4.25" style="77" customWidth="1"/>
    <col min="3" max="3" width="37" style="76" customWidth="1"/>
    <col min="4" max="4" width="4.875" style="76" customWidth="1"/>
    <col min="5" max="5" width="20.6640625" style="76" customWidth="1"/>
    <col min="6" max="6" width="4.875" style="76" customWidth="1"/>
    <col min="7" max="7" width="19.625" style="76" customWidth="1"/>
    <col min="8" max="8" width="62.83203125" style="76" customWidth="1"/>
    <col min="9" max="21" width="6.1640625" style="76" customWidth="1"/>
    <col min="22" max="22" width="7.33203125" style="76" customWidth="1"/>
    <col min="23" max="32" width="4.875" style="76" customWidth="1"/>
    <col min="33" max="256" width="9" style="76"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384" width="9" customWidth="1"/>
  </cols>
  <sheetData>
    <row r="2" spans="1:32" ht="20.25" customHeight="1">
      <c r="A2" s="190" t="s">
        <v>115</v>
      </c>
      <c r="B2" s="190"/>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row>
    <row r="3" spans="1:32" ht="20.25" customHeight="1">
      <c r="A3" s="191" t="s">
        <v>339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c r="A4" s="192"/>
      <c r="B4" s="192"/>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row>
    <row r="5" spans="1:32" ht="30" customHeight="1">
      <c r="A5" s="192"/>
      <c r="B5" s="192"/>
      <c r="C5" s="207"/>
      <c r="D5" s="207"/>
      <c r="E5" s="207"/>
      <c r="F5" s="207"/>
      <c r="G5" s="207"/>
      <c r="H5" s="207"/>
      <c r="I5" s="207"/>
      <c r="J5" s="192"/>
      <c r="K5" s="192"/>
      <c r="L5" s="192"/>
      <c r="M5" s="192"/>
      <c r="N5" s="192"/>
      <c r="O5" s="192"/>
      <c r="P5" s="192"/>
      <c r="Q5" s="192"/>
      <c r="R5" s="192"/>
      <c r="S5" s="156" t="s">
        <v>326</v>
      </c>
      <c r="T5" s="159"/>
      <c r="U5" s="159"/>
      <c r="V5" s="174"/>
      <c r="W5" s="302"/>
      <c r="X5" s="303"/>
      <c r="Y5" s="303"/>
      <c r="Z5" s="303"/>
      <c r="AA5" s="303"/>
      <c r="AB5" s="303"/>
      <c r="AC5" s="303"/>
      <c r="AD5" s="303"/>
      <c r="AE5" s="303"/>
      <c r="AF5" s="174"/>
    </row>
    <row r="6" spans="1:32" ht="20.25" customHeight="1">
      <c r="A6" s="192"/>
      <c r="B6" s="192"/>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2" ht="17.25" customHeight="1">
      <c r="A7" s="156" t="s">
        <v>311</v>
      </c>
      <c r="B7" s="159"/>
      <c r="C7" s="174"/>
      <c r="D7" s="156" t="s">
        <v>83</v>
      </c>
      <c r="E7" s="174"/>
      <c r="F7" s="156" t="s">
        <v>345</v>
      </c>
      <c r="G7" s="174"/>
      <c r="H7" s="156" t="s">
        <v>21</v>
      </c>
      <c r="I7" s="159"/>
      <c r="J7" s="159"/>
      <c r="K7" s="159"/>
      <c r="L7" s="159"/>
      <c r="M7" s="159"/>
      <c r="N7" s="159"/>
      <c r="O7" s="159"/>
      <c r="P7" s="159"/>
      <c r="Q7" s="159"/>
      <c r="R7" s="159"/>
      <c r="S7" s="159"/>
      <c r="T7" s="159"/>
      <c r="U7" s="159"/>
      <c r="V7" s="159"/>
      <c r="W7" s="159"/>
      <c r="X7" s="174"/>
      <c r="Y7" s="156" t="s">
        <v>45</v>
      </c>
      <c r="Z7" s="159"/>
      <c r="AA7" s="159"/>
      <c r="AB7" s="174"/>
      <c r="AC7" s="156" t="s">
        <v>374</v>
      </c>
      <c r="AD7" s="159"/>
      <c r="AE7" s="159"/>
      <c r="AF7" s="174"/>
    </row>
    <row r="8" spans="1:32" ht="17.25" customHeight="1">
      <c r="A8" s="193"/>
      <c r="B8" s="201"/>
      <c r="C8" s="208"/>
      <c r="D8" s="193"/>
      <c r="E8" s="203"/>
      <c r="F8" s="193"/>
      <c r="G8" s="203"/>
      <c r="H8" s="227" t="s">
        <v>346</v>
      </c>
      <c r="I8" s="243" t="s">
        <v>3</v>
      </c>
      <c r="J8" s="258" t="s">
        <v>366</v>
      </c>
      <c r="K8" s="258"/>
      <c r="L8" s="258"/>
      <c r="M8" s="279" t="s">
        <v>3</v>
      </c>
      <c r="N8" s="258" t="s">
        <v>65</v>
      </c>
      <c r="O8" s="258"/>
      <c r="P8" s="258"/>
      <c r="Q8" s="269"/>
      <c r="R8" s="269"/>
      <c r="S8" s="269"/>
      <c r="T8" s="269"/>
      <c r="U8" s="269"/>
      <c r="V8" s="269"/>
      <c r="W8" s="269"/>
      <c r="X8" s="308"/>
      <c r="Y8" s="196" t="s">
        <v>3</v>
      </c>
      <c r="Z8" s="75" t="s">
        <v>373</v>
      </c>
      <c r="AA8" s="75"/>
      <c r="AB8" s="224"/>
      <c r="AC8" s="196" t="s">
        <v>3</v>
      </c>
      <c r="AD8" s="75" t="s">
        <v>373</v>
      </c>
      <c r="AE8" s="75"/>
      <c r="AF8" s="224"/>
    </row>
    <row r="9" spans="1:32" ht="17.25" customHeight="1">
      <c r="A9" s="194"/>
      <c r="B9" s="192"/>
      <c r="C9" s="209"/>
      <c r="D9" s="194"/>
      <c r="E9" s="202"/>
      <c r="F9" s="194"/>
      <c r="G9" s="202"/>
      <c r="H9" s="228" t="s">
        <v>421</v>
      </c>
      <c r="I9" s="244" t="s">
        <v>3</v>
      </c>
      <c r="J9" s="259" t="s">
        <v>366</v>
      </c>
      <c r="K9" s="259"/>
      <c r="L9" s="259"/>
      <c r="M9" s="280" t="s">
        <v>3</v>
      </c>
      <c r="N9" s="259" t="s">
        <v>65</v>
      </c>
      <c r="O9" s="259"/>
      <c r="P9" s="259"/>
      <c r="Q9" s="285"/>
      <c r="R9" s="285"/>
      <c r="S9" s="285"/>
      <c r="T9" s="285"/>
      <c r="U9" s="285"/>
      <c r="V9" s="285"/>
      <c r="W9" s="285"/>
      <c r="X9" s="309"/>
      <c r="Y9" s="196"/>
      <c r="Z9" s="75"/>
      <c r="AA9" s="75"/>
      <c r="AB9" s="224"/>
      <c r="AC9" s="196"/>
      <c r="AD9" s="75"/>
      <c r="AE9" s="75"/>
      <c r="AF9" s="224"/>
    </row>
    <row r="10" spans="1:32" ht="17.25" customHeight="1">
      <c r="A10" s="194"/>
      <c r="B10" s="192"/>
      <c r="C10" s="209"/>
      <c r="D10" s="194"/>
      <c r="E10" s="202"/>
      <c r="F10" s="194"/>
      <c r="G10" s="202"/>
      <c r="H10" s="229" t="s">
        <v>119</v>
      </c>
      <c r="I10" s="245" t="s">
        <v>3</v>
      </c>
      <c r="J10" s="260" t="s">
        <v>367</v>
      </c>
      <c r="K10" s="260"/>
      <c r="L10" s="260"/>
      <c r="M10" s="281" t="s">
        <v>3</v>
      </c>
      <c r="N10" s="260" t="s">
        <v>370</v>
      </c>
      <c r="O10" s="260"/>
      <c r="P10" s="260"/>
      <c r="Q10" s="286"/>
      <c r="R10" s="286"/>
      <c r="S10" s="286"/>
      <c r="T10" s="286"/>
      <c r="U10" s="286"/>
      <c r="V10" s="286"/>
      <c r="W10" s="286"/>
      <c r="X10" s="310"/>
      <c r="Y10" s="196" t="s">
        <v>3</v>
      </c>
      <c r="Z10" s="75" t="s">
        <v>286</v>
      </c>
      <c r="AA10" s="226"/>
      <c r="AB10" s="224"/>
      <c r="AC10" s="196" t="s">
        <v>3</v>
      </c>
      <c r="AD10" s="75" t="s">
        <v>286</v>
      </c>
      <c r="AE10" s="226"/>
      <c r="AF10" s="224"/>
    </row>
    <row r="11" spans="1:32" ht="17.25" customHeight="1">
      <c r="A11" s="194"/>
      <c r="B11" s="192"/>
      <c r="C11" s="209"/>
      <c r="D11" s="194"/>
      <c r="E11" s="202"/>
      <c r="F11" s="194"/>
      <c r="G11" s="202"/>
      <c r="H11" s="229"/>
      <c r="I11" s="245"/>
      <c r="J11" s="260"/>
      <c r="K11" s="260"/>
      <c r="L11" s="260"/>
      <c r="M11" s="281"/>
      <c r="N11" s="260"/>
      <c r="O11" s="260"/>
      <c r="P11" s="260"/>
      <c r="Q11" s="287"/>
      <c r="R11" s="287"/>
      <c r="S11" s="287"/>
      <c r="T11" s="287"/>
      <c r="U11" s="287"/>
      <c r="V11" s="287"/>
      <c r="W11" s="287"/>
      <c r="X11" s="311"/>
      <c r="Y11" s="194"/>
      <c r="Z11" s="192"/>
      <c r="AA11" s="192"/>
      <c r="AB11" s="202"/>
      <c r="AC11" s="194"/>
      <c r="AD11" s="192"/>
      <c r="AE11" s="192"/>
      <c r="AF11" s="202"/>
    </row>
    <row r="12" spans="1:32" ht="17.25" customHeight="1">
      <c r="A12" s="194"/>
      <c r="B12" s="192"/>
      <c r="C12" s="209"/>
      <c r="D12" s="194"/>
      <c r="E12" s="202"/>
      <c r="F12" s="194"/>
      <c r="G12" s="202"/>
      <c r="H12" s="229" t="s">
        <v>348</v>
      </c>
      <c r="I12" s="245" t="s">
        <v>3</v>
      </c>
      <c r="J12" s="260" t="s">
        <v>367</v>
      </c>
      <c r="K12" s="260"/>
      <c r="L12" s="260"/>
      <c r="M12" s="281" t="s">
        <v>3</v>
      </c>
      <c r="N12" s="260" t="s">
        <v>370</v>
      </c>
      <c r="O12" s="260"/>
      <c r="P12" s="260"/>
      <c r="Q12" s="286"/>
      <c r="R12" s="286"/>
      <c r="S12" s="286"/>
      <c r="T12" s="286"/>
      <c r="U12" s="286"/>
      <c r="V12" s="286"/>
      <c r="W12" s="286"/>
      <c r="X12" s="310"/>
      <c r="Y12" s="194"/>
      <c r="Z12" s="192"/>
      <c r="AA12" s="192"/>
      <c r="AB12" s="202"/>
      <c r="AC12" s="194"/>
      <c r="AD12" s="192"/>
      <c r="AE12" s="192"/>
      <c r="AF12" s="202"/>
    </row>
    <row r="13" spans="1:32" ht="17.25" customHeight="1">
      <c r="A13" s="194"/>
      <c r="B13" s="192"/>
      <c r="C13" s="209"/>
      <c r="D13" s="194"/>
      <c r="E13" s="202"/>
      <c r="F13" s="194"/>
      <c r="G13" s="202"/>
      <c r="H13" s="229"/>
      <c r="I13" s="245"/>
      <c r="J13" s="260"/>
      <c r="K13" s="260"/>
      <c r="L13" s="260"/>
      <c r="M13" s="281"/>
      <c r="N13" s="260"/>
      <c r="O13" s="260"/>
      <c r="P13" s="260"/>
      <c r="Q13" s="287"/>
      <c r="R13" s="287"/>
      <c r="S13" s="287"/>
      <c r="T13" s="287"/>
      <c r="U13" s="287"/>
      <c r="V13" s="287"/>
      <c r="W13" s="287"/>
      <c r="X13" s="311"/>
      <c r="Y13" s="194"/>
      <c r="Z13" s="192"/>
      <c r="AA13" s="192"/>
      <c r="AB13" s="202"/>
      <c r="AC13" s="194"/>
      <c r="AD13" s="192"/>
      <c r="AE13" s="192"/>
      <c r="AF13" s="202"/>
    </row>
    <row r="14" spans="1:32" ht="17.25" customHeight="1">
      <c r="A14" s="194"/>
      <c r="B14" s="192"/>
      <c r="C14" s="209"/>
      <c r="D14" s="194"/>
      <c r="E14" s="202"/>
      <c r="F14" s="194"/>
      <c r="G14" s="202"/>
      <c r="H14" s="229" t="s">
        <v>349</v>
      </c>
      <c r="I14" s="245" t="s">
        <v>3</v>
      </c>
      <c r="J14" s="260" t="s">
        <v>367</v>
      </c>
      <c r="K14" s="260"/>
      <c r="L14" s="260"/>
      <c r="M14" s="281" t="s">
        <v>3</v>
      </c>
      <c r="N14" s="260" t="s">
        <v>370</v>
      </c>
      <c r="O14" s="260"/>
      <c r="P14" s="260"/>
      <c r="Q14" s="286"/>
      <c r="R14" s="286"/>
      <c r="S14" s="286"/>
      <c r="T14" s="286"/>
      <c r="U14" s="286"/>
      <c r="V14" s="286"/>
      <c r="W14" s="286"/>
      <c r="X14" s="310"/>
      <c r="Y14" s="194"/>
      <c r="Z14" s="192"/>
      <c r="AA14" s="192"/>
      <c r="AB14" s="202"/>
      <c r="AC14" s="194"/>
      <c r="AD14" s="192"/>
      <c r="AE14" s="192"/>
      <c r="AF14" s="202"/>
    </row>
    <row r="15" spans="1:32" ht="17.25" customHeight="1">
      <c r="A15" s="194"/>
      <c r="B15" s="192"/>
      <c r="C15" s="209"/>
      <c r="D15" s="194"/>
      <c r="E15" s="202"/>
      <c r="F15" s="194"/>
      <c r="G15" s="202"/>
      <c r="H15" s="229"/>
      <c r="I15" s="245"/>
      <c r="J15" s="260"/>
      <c r="K15" s="260"/>
      <c r="L15" s="260"/>
      <c r="M15" s="281"/>
      <c r="N15" s="260"/>
      <c r="O15" s="260"/>
      <c r="P15" s="260"/>
      <c r="Q15" s="287"/>
      <c r="R15" s="287"/>
      <c r="S15" s="287"/>
      <c r="T15" s="287"/>
      <c r="U15" s="287"/>
      <c r="V15" s="287"/>
      <c r="W15" s="287"/>
      <c r="X15" s="311"/>
      <c r="Y15" s="194"/>
      <c r="Z15" s="192"/>
      <c r="AA15" s="192"/>
      <c r="AB15" s="202"/>
      <c r="AC15" s="194"/>
      <c r="AD15" s="192"/>
      <c r="AE15" s="192"/>
      <c r="AF15" s="202"/>
    </row>
    <row r="16" spans="1:32" ht="18.75" customHeight="1">
      <c r="A16" s="195"/>
      <c r="B16" s="202"/>
      <c r="C16" s="210"/>
      <c r="D16" s="214"/>
      <c r="E16" s="219"/>
      <c r="F16" s="194"/>
      <c r="G16" s="219"/>
      <c r="H16" s="230" t="s">
        <v>315</v>
      </c>
      <c r="I16" s="246" t="s">
        <v>3</v>
      </c>
      <c r="J16" s="261" t="s">
        <v>31</v>
      </c>
      <c r="K16" s="261"/>
      <c r="L16" s="246" t="s">
        <v>3</v>
      </c>
      <c r="M16" s="261" t="s">
        <v>33</v>
      </c>
      <c r="N16" s="261"/>
      <c r="O16" s="261"/>
      <c r="P16" s="261"/>
      <c r="Q16" s="286"/>
      <c r="R16" s="286"/>
      <c r="S16" s="286"/>
      <c r="T16" s="286"/>
      <c r="U16" s="286"/>
      <c r="V16" s="286"/>
      <c r="W16" s="286"/>
      <c r="X16" s="310"/>
      <c r="Y16" s="207"/>
      <c r="Z16" s="75"/>
      <c r="AA16" s="75"/>
      <c r="AB16" s="224"/>
      <c r="AC16" s="196"/>
      <c r="AD16" s="75"/>
      <c r="AE16" s="75"/>
      <c r="AF16" s="224"/>
    </row>
    <row r="17" spans="1:32" ht="18.75" customHeight="1">
      <c r="A17" s="196" t="s">
        <v>3</v>
      </c>
      <c r="B17" s="202" t="s">
        <v>340</v>
      </c>
      <c r="C17" s="210" t="s">
        <v>18</v>
      </c>
      <c r="D17" s="214"/>
      <c r="E17" s="219"/>
      <c r="F17" s="194"/>
      <c r="G17" s="219"/>
      <c r="H17" s="230" t="s">
        <v>72</v>
      </c>
      <c r="I17" s="247" t="s">
        <v>3</v>
      </c>
      <c r="J17" s="262" t="s">
        <v>368</v>
      </c>
      <c r="K17" s="262"/>
      <c r="L17" s="262"/>
      <c r="M17" s="248" t="s">
        <v>3</v>
      </c>
      <c r="N17" s="262" t="s">
        <v>8</v>
      </c>
      <c r="O17" s="262"/>
      <c r="P17" s="262"/>
      <c r="Q17" s="286"/>
      <c r="R17" s="286"/>
      <c r="S17" s="286"/>
      <c r="T17" s="286"/>
      <c r="U17" s="286"/>
      <c r="V17" s="286"/>
      <c r="W17" s="286"/>
      <c r="X17" s="310"/>
      <c r="Y17" s="207"/>
      <c r="Z17" s="75"/>
      <c r="AA17" s="255"/>
      <c r="AB17" s="224"/>
      <c r="AC17" s="196"/>
      <c r="AD17" s="75"/>
      <c r="AE17" s="226"/>
      <c r="AF17" s="224"/>
    </row>
    <row r="18" spans="1:32" ht="18.75" customHeight="1">
      <c r="A18" s="195"/>
      <c r="B18" s="202"/>
      <c r="C18" s="210"/>
      <c r="D18" s="214"/>
      <c r="E18" s="219"/>
      <c r="F18" s="194"/>
      <c r="G18" s="219"/>
      <c r="H18" s="230"/>
      <c r="I18" s="247"/>
      <c r="J18" s="262"/>
      <c r="K18" s="262"/>
      <c r="L18" s="262"/>
      <c r="M18" s="248"/>
      <c r="N18" s="262"/>
      <c r="O18" s="262"/>
      <c r="P18" s="262"/>
      <c r="Q18" s="288"/>
      <c r="R18" s="288"/>
      <c r="S18" s="288"/>
      <c r="T18" s="288"/>
      <c r="U18" s="288"/>
      <c r="V18" s="288"/>
      <c r="W18" s="288"/>
      <c r="X18" s="312"/>
      <c r="Y18" s="318"/>
      <c r="Z18" s="322"/>
      <c r="AA18" s="322"/>
      <c r="AB18" s="326"/>
      <c r="AC18" s="318"/>
      <c r="AD18" s="322"/>
      <c r="AE18" s="322"/>
      <c r="AF18" s="326"/>
    </row>
    <row r="19" spans="1:32" ht="18.75" customHeight="1">
      <c r="A19" s="196"/>
      <c r="B19" s="202"/>
      <c r="C19" s="210"/>
      <c r="D19" s="214"/>
      <c r="E19" s="219"/>
      <c r="F19" s="194"/>
      <c r="G19" s="219"/>
      <c r="H19" s="230" t="s">
        <v>350</v>
      </c>
      <c r="I19" s="248" t="s">
        <v>3</v>
      </c>
      <c r="J19" s="262" t="s">
        <v>368</v>
      </c>
      <c r="K19" s="262"/>
      <c r="L19" s="262"/>
      <c r="M19" s="248" t="s">
        <v>3</v>
      </c>
      <c r="N19" s="262" t="s">
        <v>8</v>
      </c>
      <c r="O19" s="262"/>
      <c r="P19" s="262"/>
      <c r="Q19" s="286"/>
      <c r="R19" s="286"/>
      <c r="S19" s="286"/>
      <c r="T19" s="286"/>
      <c r="U19" s="286"/>
      <c r="V19" s="286"/>
      <c r="W19" s="286"/>
      <c r="X19" s="310"/>
      <c r="Y19" s="318"/>
      <c r="Z19" s="322"/>
      <c r="AA19" s="322"/>
      <c r="AB19" s="326"/>
      <c r="AC19" s="318"/>
      <c r="AD19" s="322"/>
      <c r="AE19" s="322"/>
      <c r="AF19" s="326"/>
    </row>
    <row r="20" spans="1:32" ht="18.75" customHeight="1">
      <c r="A20" s="195"/>
      <c r="B20" s="202"/>
      <c r="C20" s="210"/>
      <c r="D20" s="214"/>
      <c r="E20" s="219"/>
      <c r="F20" s="194"/>
      <c r="G20" s="219"/>
      <c r="H20" s="230"/>
      <c r="I20" s="248"/>
      <c r="J20" s="262"/>
      <c r="K20" s="262"/>
      <c r="L20" s="262"/>
      <c r="M20" s="248"/>
      <c r="N20" s="262"/>
      <c r="O20" s="262"/>
      <c r="P20" s="262"/>
      <c r="Q20" s="288"/>
      <c r="R20" s="288"/>
      <c r="S20" s="288"/>
      <c r="T20" s="288"/>
      <c r="U20" s="288"/>
      <c r="V20" s="288"/>
      <c r="W20" s="288"/>
      <c r="X20" s="312"/>
      <c r="Y20" s="318"/>
      <c r="Z20" s="322"/>
      <c r="AA20" s="322"/>
      <c r="AB20" s="326"/>
      <c r="AC20" s="318"/>
      <c r="AD20" s="322"/>
      <c r="AE20" s="322"/>
      <c r="AF20" s="326"/>
    </row>
    <row r="21" spans="1:32" ht="18.75" customHeight="1">
      <c r="A21" s="195"/>
      <c r="B21" s="202"/>
      <c r="C21" s="210"/>
      <c r="D21" s="214"/>
      <c r="E21" s="219"/>
      <c r="F21" s="194"/>
      <c r="G21" s="219"/>
      <c r="H21" s="231" t="s">
        <v>352</v>
      </c>
      <c r="I21" s="245" t="s">
        <v>3</v>
      </c>
      <c r="J21" s="263" t="s">
        <v>31</v>
      </c>
      <c r="K21" s="263"/>
      <c r="L21" s="252" t="s">
        <v>3</v>
      </c>
      <c r="M21" s="263" t="s">
        <v>33</v>
      </c>
      <c r="N21" s="263"/>
      <c r="O21" s="260"/>
      <c r="P21" s="262"/>
      <c r="Q21" s="262"/>
      <c r="R21" s="262"/>
      <c r="S21" s="262"/>
      <c r="T21" s="262"/>
      <c r="U21" s="262"/>
      <c r="V21" s="262"/>
      <c r="W21" s="262"/>
      <c r="X21" s="313"/>
      <c r="Y21" s="318"/>
      <c r="Z21" s="322"/>
      <c r="AA21" s="322"/>
      <c r="AB21" s="326"/>
      <c r="AC21" s="318"/>
      <c r="AD21" s="322"/>
      <c r="AE21" s="322"/>
      <c r="AF21" s="326"/>
    </row>
    <row r="22" spans="1:32" ht="18.75" customHeight="1">
      <c r="A22" s="195"/>
      <c r="B22" s="202"/>
      <c r="C22" s="210"/>
      <c r="D22" s="214"/>
      <c r="E22" s="219"/>
      <c r="F22" s="194"/>
      <c r="G22" s="219"/>
      <c r="H22" s="232" t="s">
        <v>6</v>
      </c>
      <c r="I22" s="249" t="s">
        <v>3</v>
      </c>
      <c r="J22" s="264" t="s">
        <v>31</v>
      </c>
      <c r="K22" s="270"/>
      <c r="L22" s="273"/>
      <c r="M22" s="270" t="s">
        <v>3</v>
      </c>
      <c r="N22" s="264" t="s">
        <v>420</v>
      </c>
      <c r="O22" s="273"/>
      <c r="P22" s="270"/>
      <c r="Q22" s="289" t="s">
        <v>3</v>
      </c>
      <c r="R22" s="295" t="s">
        <v>419</v>
      </c>
      <c r="S22" s="270"/>
      <c r="T22" s="289"/>
      <c r="U22" s="273" t="s">
        <v>3</v>
      </c>
      <c r="V22" s="298" t="s">
        <v>347</v>
      </c>
      <c r="W22" s="289"/>
      <c r="X22" s="314"/>
      <c r="Y22" s="318"/>
      <c r="Z22" s="322"/>
      <c r="AA22" s="322"/>
      <c r="AB22" s="326"/>
      <c r="AC22" s="318"/>
      <c r="AD22" s="322"/>
      <c r="AE22" s="322"/>
      <c r="AF22" s="326"/>
    </row>
    <row r="23" spans="1:32" ht="18.75" customHeight="1">
      <c r="A23" s="195"/>
      <c r="B23" s="202"/>
      <c r="C23" s="210"/>
      <c r="D23" s="214"/>
      <c r="E23" s="219"/>
      <c r="F23" s="194"/>
      <c r="G23" s="219"/>
      <c r="H23" s="233"/>
      <c r="I23" s="250" t="s">
        <v>3</v>
      </c>
      <c r="J23" s="265" t="s">
        <v>112</v>
      </c>
      <c r="K23" s="271"/>
      <c r="L23" s="250"/>
      <c r="M23" s="271"/>
      <c r="N23" s="265"/>
      <c r="O23" s="250"/>
      <c r="P23" s="271"/>
      <c r="Q23" s="290"/>
      <c r="R23" s="296"/>
      <c r="S23" s="271"/>
      <c r="T23" s="290"/>
      <c r="U23" s="250"/>
      <c r="V23" s="301"/>
      <c r="W23" s="290"/>
      <c r="X23" s="315"/>
      <c r="Y23" s="318"/>
      <c r="Z23" s="322"/>
      <c r="AA23" s="322"/>
      <c r="AB23" s="326"/>
      <c r="AC23" s="318"/>
      <c r="AD23" s="322"/>
      <c r="AE23" s="322"/>
      <c r="AF23" s="326"/>
    </row>
    <row r="24" spans="1:32" ht="18.75" customHeight="1">
      <c r="A24" s="197"/>
      <c r="B24" s="203"/>
      <c r="C24" s="211"/>
      <c r="D24" s="215"/>
      <c r="E24" s="220"/>
      <c r="F24" s="193"/>
      <c r="G24" s="223"/>
      <c r="H24" s="234" t="s">
        <v>297</v>
      </c>
      <c r="I24" s="251" t="s">
        <v>3</v>
      </c>
      <c r="J24" s="266" t="s">
        <v>31</v>
      </c>
      <c r="K24" s="266"/>
      <c r="L24" s="274"/>
      <c r="M24" s="251" t="s">
        <v>3</v>
      </c>
      <c r="N24" s="266" t="s">
        <v>371</v>
      </c>
      <c r="O24" s="266"/>
      <c r="P24" s="274"/>
      <c r="Q24" s="251" t="s">
        <v>3</v>
      </c>
      <c r="R24" s="297" t="s">
        <v>372</v>
      </c>
      <c r="S24" s="297"/>
      <c r="T24" s="297"/>
      <c r="U24" s="297"/>
      <c r="V24" s="297"/>
      <c r="W24" s="297"/>
      <c r="X24" s="316"/>
      <c r="Y24" s="319" t="s">
        <v>3</v>
      </c>
      <c r="Z24" s="323" t="s">
        <v>373</v>
      </c>
      <c r="AA24" s="325"/>
      <c r="AB24" s="327"/>
      <c r="AC24" s="328" t="s">
        <v>3</v>
      </c>
      <c r="AD24" s="325" t="s">
        <v>373</v>
      </c>
      <c r="AE24" s="325"/>
      <c r="AF24" s="223"/>
    </row>
    <row r="25" spans="1:32" ht="18.75" customHeight="1">
      <c r="A25" s="195"/>
      <c r="B25" s="202"/>
      <c r="C25" s="210"/>
      <c r="D25" s="214"/>
      <c r="E25" s="219"/>
      <c r="F25" s="194"/>
      <c r="G25" s="224"/>
      <c r="H25" s="235" t="s">
        <v>346</v>
      </c>
      <c r="I25" s="252" t="s">
        <v>3</v>
      </c>
      <c r="J25" s="263" t="s">
        <v>366</v>
      </c>
      <c r="K25" s="263"/>
      <c r="L25" s="275"/>
      <c r="M25" s="252" t="s">
        <v>3</v>
      </c>
      <c r="N25" s="263" t="s">
        <v>65</v>
      </c>
      <c r="O25" s="263"/>
      <c r="P25" s="275"/>
      <c r="Q25" s="246"/>
      <c r="R25" s="262"/>
      <c r="S25" s="262"/>
      <c r="T25" s="262"/>
      <c r="U25" s="262"/>
      <c r="V25" s="262"/>
      <c r="W25" s="262"/>
      <c r="X25" s="313"/>
      <c r="Y25" s="196"/>
      <c r="Z25" s="75"/>
      <c r="AA25" s="75"/>
      <c r="AB25" s="224"/>
      <c r="AC25" s="196"/>
      <c r="AD25" s="75"/>
      <c r="AE25" s="75"/>
      <c r="AF25" s="224"/>
    </row>
    <row r="26" spans="1:32" ht="18.75" customHeight="1">
      <c r="A26" s="195"/>
      <c r="B26" s="202"/>
      <c r="C26" s="210"/>
      <c r="D26" s="214"/>
      <c r="E26" s="219"/>
      <c r="F26" s="194"/>
      <c r="G26" s="224"/>
      <c r="H26" s="231" t="s">
        <v>354</v>
      </c>
      <c r="I26" s="245" t="s">
        <v>3</v>
      </c>
      <c r="J26" s="263" t="s">
        <v>366</v>
      </c>
      <c r="K26" s="263"/>
      <c r="L26" s="275"/>
      <c r="M26" s="252" t="s">
        <v>3</v>
      </c>
      <c r="N26" s="263" t="s">
        <v>65</v>
      </c>
      <c r="O26" s="252"/>
      <c r="P26" s="275"/>
      <c r="Q26" s="246"/>
      <c r="R26" s="262"/>
      <c r="S26" s="262"/>
      <c r="T26" s="262"/>
      <c r="U26" s="262"/>
      <c r="V26" s="262"/>
      <c r="W26" s="262"/>
      <c r="X26" s="313"/>
      <c r="Y26" s="196" t="s">
        <v>3</v>
      </c>
      <c r="Z26" s="75" t="s">
        <v>286</v>
      </c>
      <c r="AA26" s="226"/>
      <c r="AB26" s="224"/>
      <c r="AC26" s="196" t="s">
        <v>3</v>
      </c>
      <c r="AD26" s="75" t="s">
        <v>286</v>
      </c>
      <c r="AE26" s="226"/>
      <c r="AF26" s="224"/>
    </row>
    <row r="27" spans="1:32" ht="18.75" customHeight="1">
      <c r="A27" s="195"/>
      <c r="B27" s="202"/>
      <c r="C27" s="210"/>
      <c r="D27" s="214"/>
      <c r="E27" s="219"/>
      <c r="F27" s="194"/>
      <c r="G27" s="224"/>
      <c r="H27" s="236" t="s">
        <v>355</v>
      </c>
      <c r="I27" s="253" t="s">
        <v>3</v>
      </c>
      <c r="J27" s="261" t="s">
        <v>31</v>
      </c>
      <c r="K27" s="261"/>
      <c r="L27" s="246" t="s">
        <v>3</v>
      </c>
      <c r="M27" s="261" t="s">
        <v>33</v>
      </c>
      <c r="N27" s="262"/>
      <c r="O27" s="262"/>
      <c r="P27" s="262"/>
      <c r="Q27" s="262"/>
      <c r="R27" s="262"/>
      <c r="S27" s="262"/>
      <c r="T27" s="262"/>
      <c r="U27" s="262"/>
      <c r="V27" s="262"/>
      <c r="W27" s="262"/>
      <c r="X27" s="313"/>
      <c r="Y27" s="196"/>
      <c r="Z27" s="75"/>
      <c r="AA27" s="226"/>
      <c r="AB27" s="224"/>
      <c r="AC27" s="196"/>
      <c r="AD27" s="75"/>
      <c r="AE27" s="226"/>
      <c r="AF27" s="224"/>
    </row>
    <row r="28" spans="1:32" ht="18.75" customHeight="1">
      <c r="A28" s="195"/>
      <c r="B28" s="202"/>
      <c r="C28" s="210"/>
      <c r="D28" s="214"/>
      <c r="E28" s="219"/>
      <c r="F28" s="194"/>
      <c r="G28" s="224"/>
      <c r="H28" s="237" t="s">
        <v>11</v>
      </c>
      <c r="I28" s="253" t="s">
        <v>3</v>
      </c>
      <c r="J28" s="261" t="s">
        <v>31</v>
      </c>
      <c r="K28" s="261"/>
      <c r="L28" s="246" t="s">
        <v>3</v>
      </c>
      <c r="M28" s="261" t="s">
        <v>33</v>
      </c>
      <c r="N28" s="262"/>
      <c r="O28" s="262"/>
      <c r="P28" s="262"/>
      <c r="Q28" s="262"/>
      <c r="R28" s="262"/>
      <c r="S28" s="262"/>
      <c r="T28" s="262"/>
      <c r="U28" s="262"/>
      <c r="V28" s="262"/>
      <c r="W28" s="262"/>
      <c r="X28" s="313"/>
      <c r="Y28" s="320"/>
      <c r="Z28" s="226"/>
      <c r="AA28" s="226"/>
      <c r="AB28" s="224"/>
      <c r="AC28" s="320"/>
      <c r="AD28" s="226"/>
      <c r="AE28" s="226"/>
      <c r="AF28" s="224"/>
    </row>
    <row r="29" spans="1:32" ht="18.75" customHeight="1">
      <c r="A29" s="195"/>
      <c r="B29" s="202"/>
      <c r="C29" s="210"/>
      <c r="D29" s="214"/>
      <c r="E29" s="219"/>
      <c r="F29" s="194"/>
      <c r="G29" s="224"/>
      <c r="H29" s="238" t="s">
        <v>356</v>
      </c>
      <c r="I29" s="253" t="s">
        <v>3</v>
      </c>
      <c r="J29" s="261" t="s">
        <v>31</v>
      </c>
      <c r="K29" s="261"/>
      <c r="L29" s="246" t="s">
        <v>3</v>
      </c>
      <c r="M29" s="261" t="s">
        <v>33</v>
      </c>
      <c r="N29" s="262"/>
      <c r="O29" s="262"/>
      <c r="P29" s="262"/>
      <c r="Q29" s="262"/>
      <c r="R29" s="262"/>
      <c r="S29" s="262"/>
      <c r="T29" s="262"/>
      <c r="U29" s="262"/>
      <c r="V29" s="262"/>
      <c r="W29" s="262"/>
      <c r="X29" s="313"/>
      <c r="Y29" s="320"/>
      <c r="Z29" s="226"/>
      <c r="AA29" s="226"/>
      <c r="AB29" s="224"/>
      <c r="AC29" s="320"/>
      <c r="AD29" s="226"/>
      <c r="AE29" s="226"/>
      <c r="AF29" s="224"/>
    </row>
    <row r="30" spans="1:32" ht="18.75" customHeight="1">
      <c r="A30" s="196" t="s">
        <v>3</v>
      </c>
      <c r="B30" s="202" t="s">
        <v>341</v>
      </c>
      <c r="C30" s="210" t="s">
        <v>75</v>
      </c>
      <c r="D30" s="214"/>
      <c r="E30" s="219"/>
      <c r="F30" s="194"/>
      <c r="G30" s="224"/>
      <c r="H30" s="230" t="s">
        <v>359</v>
      </c>
      <c r="I30" s="253" t="s">
        <v>3</v>
      </c>
      <c r="J30" s="261" t="s">
        <v>31</v>
      </c>
      <c r="K30" s="261"/>
      <c r="L30" s="246" t="s">
        <v>3</v>
      </c>
      <c r="M30" s="261" t="s">
        <v>33</v>
      </c>
      <c r="N30" s="262"/>
      <c r="O30" s="262"/>
      <c r="P30" s="262"/>
      <c r="Q30" s="262"/>
      <c r="R30" s="262"/>
      <c r="S30" s="262"/>
      <c r="T30" s="262"/>
      <c r="U30" s="262"/>
      <c r="V30" s="262"/>
      <c r="W30" s="262"/>
      <c r="X30" s="313"/>
      <c r="Y30" s="320"/>
      <c r="Z30" s="226"/>
      <c r="AA30" s="226"/>
      <c r="AB30" s="224"/>
      <c r="AC30" s="320"/>
      <c r="AD30" s="226"/>
      <c r="AE30" s="226"/>
      <c r="AF30" s="224"/>
    </row>
    <row r="31" spans="1:32" ht="18.75" customHeight="1">
      <c r="A31" s="195"/>
      <c r="B31" s="202"/>
      <c r="C31" s="210"/>
      <c r="D31" s="214"/>
      <c r="E31" s="219"/>
      <c r="F31" s="194"/>
      <c r="G31" s="224"/>
      <c r="H31" s="229" t="s">
        <v>329</v>
      </c>
      <c r="I31" s="245" t="s">
        <v>3</v>
      </c>
      <c r="J31" s="263" t="s">
        <v>31</v>
      </c>
      <c r="K31" s="263"/>
      <c r="L31" s="252" t="s">
        <v>3</v>
      </c>
      <c r="M31" s="263" t="s">
        <v>33</v>
      </c>
      <c r="N31" s="260"/>
      <c r="O31" s="260"/>
      <c r="P31" s="262"/>
      <c r="Q31" s="262"/>
      <c r="R31" s="262"/>
      <c r="S31" s="262"/>
      <c r="T31" s="262"/>
      <c r="U31" s="262"/>
      <c r="V31" s="262"/>
      <c r="W31" s="262"/>
      <c r="X31" s="313"/>
      <c r="Y31" s="320"/>
      <c r="Z31" s="226"/>
      <c r="AA31" s="226"/>
      <c r="AB31" s="224"/>
      <c r="AC31" s="320"/>
      <c r="AD31" s="226"/>
      <c r="AE31" s="226"/>
      <c r="AF31" s="224"/>
    </row>
    <row r="32" spans="1:32" ht="18.75" customHeight="1">
      <c r="A32" s="195"/>
      <c r="B32" s="202"/>
      <c r="C32" s="210"/>
      <c r="D32" s="214"/>
      <c r="E32" s="219"/>
      <c r="F32" s="194"/>
      <c r="G32" s="224"/>
      <c r="H32" s="236" t="s">
        <v>20</v>
      </c>
      <c r="I32" s="253" t="s">
        <v>3</v>
      </c>
      <c r="J32" s="261" t="s">
        <v>31</v>
      </c>
      <c r="K32" s="261"/>
      <c r="L32" s="246" t="s">
        <v>3</v>
      </c>
      <c r="M32" s="261" t="s">
        <v>86</v>
      </c>
      <c r="N32" s="261"/>
      <c r="O32" s="246" t="s">
        <v>3</v>
      </c>
      <c r="P32" s="261" t="s">
        <v>47</v>
      </c>
      <c r="Q32" s="262"/>
      <c r="R32" s="246" t="s">
        <v>3</v>
      </c>
      <c r="S32" s="261" t="s">
        <v>364</v>
      </c>
      <c r="T32" s="262"/>
      <c r="U32" s="262"/>
      <c r="V32" s="261"/>
      <c r="W32" s="261"/>
      <c r="X32" s="317"/>
      <c r="Y32" s="320"/>
      <c r="Z32" s="226"/>
      <c r="AA32" s="226"/>
      <c r="AB32" s="224"/>
      <c r="AC32" s="320"/>
      <c r="AD32" s="226"/>
      <c r="AE32" s="226"/>
      <c r="AF32" s="224"/>
    </row>
    <row r="33" spans="1:32" ht="18.75" customHeight="1">
      <c r="A33" s="195"/>
      <c r="B33" s="202"/>
      <c r="C33" s="210"/>
      <c r="D33" s="214"/>
      <c r="E33" s="219"/>
      <c r="F33" s="194"/>
      <c r="G33" s="224"/>
      <c r="H33" s="230" t="s">
        <v>360</v>
      </c>
      <c r="I33" s="253" t="s">
        <v>3</v>
      </c>
      <c r="J33" s="261" t="s">
        <v>31</v>
      </c>
      <c r="K33" s="261"/>
      <c r="L33" s="246" t="s">
        <v>3</v>
      </c>
      <c r="M33" s="261" t="s">
        <v>369</v>
      </c>
      <c r="N33" s="261"/>
      <c r="O33" s="246" t="s">
        <v>3</v>
      </c>
      <c r="P33" s="261" t="s">
        <v>35</v>
      </c>
      <c r="Q33" s="262"/>
      <c r="R33" s="262"/>
      <c r="S33" s="262"/>
      <c r="T33" s="262"/>
      <c r="U33" s="262"/>
      <c r="V33" s="262"/>
      <c r="W33" s="262"/>
      <c r="X33" s="313"/>
      <c r="Y33" s="320"/>
      <c r="Z33" s="226"/>
      <c r="AA33" s="226"/>
      <c r="AB33" s="224"/>
      <c r="AC33" s="320"/>
      <c r="AD33" s="226"/>
      <c r="AE33" s="226"/>
      <c r="AF33" s="224"/>
    </row>
    <row r="34" spans="1:32" ht="18.75" customHeight="1">
      <c r="A34" s="195"/>
      <c r="B34" s="202"/>
      <c r="C34" s="210"/>
      <c r="D34" s="214"/>
      <c r="E34" s="219"/>
      <c r="F34" s="194"/>
      <c r="G34" s="224"/>
      <c r="H34" s="236" t="s">
        <v>361</v>
      </c>
      <c r="I34" s="253" t="s">
        <v>3</v>
      </c>
      <c r="J34" s="261" t="s">
        <v>31</v>
      </c>
      <c r="K34" s="261"/>
      <c r="L34" s="246" t="s">
        <v>3</v>
      </c>
      <c r="M34" s="261" t="s">
        <v>33</v>
      </c>
      <c r="N34" s="283"/>
      <c r="O34" s="262"/>
      <c r="P34" s="262"/>
      <c r="Q34" s="262"/>
      <c r="R34" s="262"/>
      <c r="S34" s="262"/>
      <c r="T34" s="262"/>
      <c r="U34" s="262"/>
      <c r="V34" s="262"/>
      <c r="W34" s="262"/>
      <c r="X34" s="313"/>
      <c r="Y34" s="320"/>
      <c r="Z34" s="226"/>
      <c r="AA34" s="226"/>
      <c r="AB34" s="224"/>
      <c r="AC34" s="320"/>
      <c r="AD34" s="226"/>
      <c r="AE34" s="226"/>
      <c r="AF34" s="224"/>
    </row>
    <row r="35" spans="1:32" ht="18.75" customHeight="1">
      <c r="A35" s="195"/>
      <c r="B35" s="202"/>
      <c r="C35" s="210"/>
      <c r="D35" s="214"/>
      <c r="E35" s="219"/>
      <c r="F35" s="194"/>
      <c r="G35" s="224"/>
      <c r="H35" s="239" t="s">
        <v>353</v>
      </c>
      <c r="I35" s="249" t="s">
        <v>3</v>
      </c>
      <c r="J35" s="264" t="s">
        <v>31</v>
      </c>
      <c r="K35" s="270"/>
      <c r="L35" s="273"/>
      <c r="M35" s="273" t="s">
        <v>3</v>
      </c>
      <c r="N35" s="264" t="s">
        <v>420</v>
      </c>
      <c r="O35" s="273"/>
      <c r="P35" s="270"/>
      <c r="Q35" s="273" t="s">
        <v>3</v>
      </c>
      <c r="R35" s="298" t="s">
        <v>419</v>
      </c>
      <c r="S35" s="270"/>
      <c r="T35" s="289"/>
      <c r="U35" s="273" t="s">
        <v>3</v>
      </c>
      <c r="V35" s="298" t="s">
        <v>347</v>
      </c>
      <c r="W35" s="289"/>
      <c r="X35" s="314"/>
      <c r="Y35" s="320"/>
      <c r="Z35" s="226"/>
      <c r="AA35" s="226"/>
      <c r="AB35" s="224"/>
      <c r="AC35" s="320"/>
      <c r="AD35" s="226"/>
      <c r="AE35" s="226"/>
      <c r="AF35" s="224"/>
    </row>
    <row r="36" spans="1:32" ht="18.75" customHeight="1">
      <c r="A36" s="198"/>
      <c r="B36" s="204"/>
      <c r="C36" s="212"/>
      <c r="D36" s="216"/>
      <c r="E36" s="221"/>
      <c r="F36" s="217"/>
      <c r="G36" s="225"/>
      <c r="H36" s="240"/>
      <c r="I36" s="254" t="s">
        <v>3</v>
      </c>
      <c r="J36" s="267" t="s">
        <v>112</v>
      </c>
      <c r="K36" s="272"/>
      <c r="L36" s="276"/>
      <c r="M36" s="276"/>
      <c r="N36" s="267"/>
      <c r="O36" s="276"/>
      <c r="P36" s="272"/>
      <c r="Q36" s="276"/>
      <c r="R36" s="299"/>
      <c r="S36" s="272"/>
      <c r="T36" s="300"/>
      <c r="U36" s="276"/>
      <c r="V36" s="299"/>
      <c r="W36" s="300"/>
      <c r="X36" s="300"/>
      <c r="Y36" s="321"/>
      <c r="Z36" s="324"/>
      <c r="AA36" s="324"/>
      <c r="AB36" s="225"/>
      <c r="AC36" s="324"/>
      <c r="AD36" s="324"/>
      <c r="AE36" s="324"/>
      <c r="AF36" s="225"/>
    </row>
    <row r="37" spans="1:32" ht="18.75" customHeight="1">
      <c r="A37" s="75"/>
      <c r="B37" s="192"/>
      <c r="C37" s="75" t="s">
        <v>202</v>
      </c>
      <c r="D37" s="207"/>
      <c r="E37" s="75"/>
      <c r="F37" s="192"/>
      <c r="G37" s="226"/>
      <c r="H37" s="207"/>
      <c r="I37" s="255"/>
      <c r="J37" s="75"/>
      <c r="K37" s="75"/>
      <c r="L37" s="255"/>
      <c r="M37" s="75"/>
      <c r="N37" s="75"/>
      <c r="O37" s="255"/>
      <c r="P37" s="75"/>
      <c r="Q37" s="207"/>
      <c r="R37" s="207"/>
      <c r="S37" s="207"/>
      <c r="T37" s="207"/>
      <c r="U37" s="207"/>
      <c r="V37" s="207"/>
      <c r="W37" s="207"/>
      <c r="X37" s="207"/>
      <c r="Y37" s="226"/>
      <c r="Z37" s="226"/>
      <c r="AA37" s="226"/>
      <c r="AB37" s="226"/>
      <c r="AC37" s="226"/>
      <c r="AD37" s="226"/>
      <c r="AE37" s="226"/>
      <c r="AF37" s="226"/>
    </row>
    <row r="38" spans="1:32" ht="18.75" customHeight="1">
      <c r="A38" s="75"/>
      <c r="B38" s="192"/>
      <c r="C38" s="75" t="s">
        <v>198</v>
      </c>
      <c r="D38" s="207"/>
      <c r="E38" s="75"/>
      <c r="F38" s="192"/>
      <c r="G38" s="226"/>
      <c r="H38" s="207"/>
      <c r="I38" s="255"/>
      <c r="J38" s="75"/>
      <c r="K38" s="75"/>
      <c r="L38" s="255"/>
      <c r="M38" s="75"/>
      <c r="N38" s="75"/>
      <c r="O38" s="255"/>
      <c r="P38" s="75"/>
      <c r="Q38" s="207"/>
      <c r="R38" s="207"/>
      <c r="S38" s="207"/>
      <c r="T38" s="207"/>
      <c r="U38" s="207"/>
      <c r="V38" s="207"/>
      <c r="W38" s="207"/>
      <c r="X38" s="207"/>
      <c r="Y38" s="226"/>
      <c r="Z38" s="226"/>
      <c r="AA38" s="226"/>
      <c r="AB38" s="226"/>
      <c r="AC38" s="226"/>
      <c r="AD38" s="226"/>
      <c r="AE38" s="226"/>
      <c r="AF38" s="226"/>
    </row>
    <row r="39" spans="1:32" ht="18.75" customHeight="1">
      <c r="A39" s="75"/>
      <c r="B39" s="192"/>
      <c r="C39" s="75"/>
      <c r="D39" s="207"/>
      <c r="E39" s="75"/>
      <c r="F39" s="192"/>
      <c r="G39" s="226"/>
      <c r="H39" s="207"/>
      <c r="I39" s="255"/>
      <c r="J39" s="75"/>
      <c r="K39" s="75"/>
      <c r="L39" s="255"/>
      <c r="M39" s="75"/>
      <c r="N39" s="75"/>
      <c r="O39" s="255"/>
      <c r="P39" s="75"/>
      <c r="Q39" s="207"/>
      <c r="R39" s="207"/>
      <c r="S39" s="207"/>
      <c r="T39" s="207"/>
      <c r="U39" s="207"/>
      <c r="V39" s="207"/>
      <c r="W39" s="207"/>
      <c r="X39" s="207"/>
      <c r="Y39" s="226"/>
      <c r="Z39" s="226"/>
      <c r="AA39" s="226"/>
      <c r="AB39" s="226"/>
      <c r="AC39" s="226"/>
      <c r="AD39" s="226"/>
      <c r="AE39" s="226"/>
      <c r="AF39" s="226"/>
    </row>
    <row r="40" spans="1:32" ht="18.75" customHeight="1">
      <c r="A40" s="75"/>
      <c r="B40" s="192"/>
      <c r="C40" s="75"/>
      <c r="D40" s="207"/>
      <c r="E40" s="75"/>
      <c r="F40" s="192"/>
      <c r="G40" s="226"/>
      <c r="H40" s="207"/>
      <c r="I40" s="255"/>
      <c r="J40" s="75"/>
      <c r="K40" s="75"/>
      <c r="L40" s="255"/>
      <c r="M40" s="75"/>
      <c r="N40" s="75"/>
      <c r="O40" s="255"/>
      <c r="P40" s="75"/>
      <c r="Q40" s="207"/>
      <c r="R40" s="207"/>
      <c r="S40" s="207"/>
      <c r="T40" s="207"/>
      <c r="U40" s="207"/>
      <c r="V40" s="207"/>
      <c r="W40" s="207"/>
      <c r="X40" s="207"/>
      <c r="Y40" s="226"/>
      <c r="Z40" s="226"/>
      <c r="AA40" s="226"/>
      <c r="AB40" s="226"/>
      <c r="AC40" s="226"/>
      <c r="AD40" s="226"/>
      <c r="AE40" s="226"/>
      <c r="AF40" s="226"/>
    </row>
    <row r="41" spans="1:32" ht="20.25" customHeight="1"/>
    <row r="42" spans="1:32" ht="20.25" customHeight="1">
      <c r="A42" s="191" t="s">
        <v>338</v>
      </c>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row>
    <row r="43" spans="1:32" ht="20.25" customHeight="1">
      <c r="A43" s="192"/>
      <c r="B43" s="192"/>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row>
    <row r="44" spans="1:32" ht="30" customHeight="1">
      <c r="A44" s="192"/>
      <c r="B44" s="192"/>
      <c r="C44" s="207"/>
      <c r="D44" s="207"/>
      <c r="E44" s="207"/>
      <c r="F44" s="207"/>
      <c r="G44" s="207"/>
      <c r="H44" s="207"/>
      <c r="I44" s="207"/>
      <c r="J44" s="192"/>
      <c r="K44" s="192"/>
      <c r="L44" s="192"/>
      <c r="M44" s="192"/>
      <c r="N44" s="192"/>
      <c r="O44" s="192"/>
      <c r="P44" s="192"/>
      <c r="Q44" s="192"/>
      <c r="R44" s="192"/>
      <c r="S44" s="156" t="s">
        <v>326</v>
      </c>
      <c r="T44" s="159"/>
      <c r="U44" s="159"/>
      <c r="V44" s="174"/>
      <c r="W44" s="303"/>
      <c r="X44" s="303"/>
      <c r="Y44" s="303"/>
      <c r="Z44" s="303"/>
      <c r="AA44" s="303"/>
      <c r="AB44" s="303"/>
      <c r="AC44" s="303"/>
      <c r="AD44" s="303"/>
      <c r="AE44" s="303"/>
      <c r="AF44" s="174"/>
    </row>
    <row r="45" spans="1:32" ht="20.25" customHeight="1">
      <c r="A45" s="192"/>
      <c r="B45" s="192"/>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row>
    <row r="46" spans="1:32" ht="17.25" customHeight="1">
      <c r="A46" s="199" t="s">
        <v>311</v>
      </c>
      <c r="B46" s="205"/>
      <c r="C46" s="213"/>
      <c r="D46" s="156" t="s">
        <v>83</v>
      </c>
      <c r="E46" s="174"/>
      <c r="F46" s="156" t="s">
        <v>345</v>
      </c>
      <c r="G46" s="174"/>
      <c r="H46" s="199" t="s">
        <v>21</v>
      </c>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13"/>
    </row>
    <row r="47" spans="1:32" ht="17.25" customHeight="1">
      <c r="A47" s="193"/>
      <c r="B47" s="203"/>
      <c r="C47" s="203"/>
      <c r="D47" s="193"/>
      <c r="E47" s="203"/>
      <c r="F47" s="193"/>
      <c r="G47" s="203"/>
      <c r="H47" s="227" t="s">
        <v>346</v>
      </c>
      <c r="I47" s="243" t="s">
        <v>3</v>
      </c>
      <c r="J47" s="258" t="s">
        <v>366</v>
      </c>
      <c r="K47" s="258"/>
      <c r="L47" s="258"/>
      <c r="M47" s="279" t="s">
        <v>3</v>
      </c>
      <c r="N47" s="258" t="s">
        <v>65</v>
      </c>
      <c r="O47" s="258"/>
      <c r="P47" s="258"/>
      <c r="Q47" s="282"/>
      <c r="R47" s="282"/>
      <c r="S47" s="282"/>
      <c r="T47" s="282"/>
      <c r="U47" s="282"/>
      <c r="V47" s="282"/>
      <c r="W47" s="282"/>
      <c r="X47" s="282"/>
      <c r="Y47" s="282"/>
      <c r="Z47" s="282"/>
      <c r="AA47" s="282"/>
      <c r="AB47" s="282"/>
      <c r="AC47" s="282"/>
      <c r="AD47" s="282"/>
      <c r="AE47" s="282"/>
      <c r="AF47" s="329"/>
    </row>
    <row r="48" spans="1:32" ht="17.25" customHeight="1">
      <c r="A48" s="194"/>
      <c r="B48" s="202"/>
      <c r="C48" s="202"/>
      <c r="D48" s="194"/>
      <c r="E48" s="202"/>
      <c r="F48" s="194"/>
      <c r="G48" s="202"/>
      <c r="H48" s="228" t="s">
        <v>421</v>
      </c>
      <c r="I48" s="244" t="s">
        <v>3</v>
      </c>
      <c r="J48" s="259" t="s">
        <v>366</v>
      </c>
      <c r="K48" s="259"/>
      <c r="L48" s="259"/>
      <c r="M48" s="280" t="s">
        <v>3</v>
      </c>
      <c r="N48" s="259" t="s">
        <v>65</v>
      </c>
      <c r="O48" s="259"/>
      <c r="P48" s="259"/>
      <c r="Q48" s="291"/>
      <c r="R48" s="291"/>
      <c r="S48" s="291"/>
      <c r="T48" s="291"/>
      <c r="U48" s="291"/>
      <c r="V48" s="291"/>
      <c r="W48" s="291"/>
      <c r="X48" s="291"/>
      <c r="Y48" s="291"/>
      <c r="Z48" s="291"/>
      <c r="AA48" s="291"/>
      <c r="AB48" s="291"/>
      <c r="AC48" s="291"/>
      <c r="AD48" s="291"/>
      <c r="AE48" s="291"/>
      <c r="AF48" s="330"/>
    </row>
    <row r="49" spans="1:32" ht="17.25" customHeight="1">
      <c r="A49" s="194"/>
      <c r="B49" s="202"/>
      <c r="C49" s="202"/>
      <c r="D49" s="194"/>
      <c r="E49" s="202"/>
      <c r="F49" s="194"/>
      <c r="G49" s="202"/>
      <c r="H49" s="229" t="s">
        <v>119</v>
      </c>
      <c r="I49" s="245" t="s">
        <v>3</v>
      </c>
      <c r="J49" s="260" t="s">
        <v>367</v>
      </c>
      <c r="K49" s="260"/>
      <c r="L49" s="260"/>
      <c r="M49" s="281" t="s">
        <v>3</v>
      </c>
      <c r="N49" s="260" t="s">
        <v>370</v>
      </c>
      <c r="O49" s="260"/>
      <c r="P49" s="260"/>
      <c r="Q49" s="292"/>
      <c r="R49" s="292"/>
      <c r="S49" s="292"/>
      <c r="T49" s="292"/>
      <c r="U49" s="292"/>
      <c r="V49" s="292"/>
      <c r="W49" s="292"/>
      <c r="X49" s="292"/>
      <c r="Y49" s="292"/>
      <c r="Z49" s="292"/>
      <c r="AA49" s="292"/>
      <c r="AB49" s="292"/>
      <c r="AC49" s="292"/>
      <c r="AD49" s="292"/>
      <c r="AE49" s="292"/>
      <c r="AF49" s="331"/>
    </row>
    <row r="50" spans="1:32" ht="17.25" customHeight="1">
      <c r="A50" s="194"/>
      <c r="B50" s="202"/>
      <c r="C50" s="202"/>
      <c r="D50" s="194"/>
      <c r="E50" s="202"/>
      <c r="F50" s="194"/>
      <c r="G50" s="202"/>
      <c r="H50" s="229"/>
      <c r="I50" s="245"/>
      <c r="J50" s="260"/>
      <c r="K50" s="260"/>
      <c r="L50" s="260"/>
      <c r="M50" s="281"/>
      <c r="N50" s="260"/>
      <c r="O50" s="260"/>
      <c r="P50" s="260"/>
      <c r="Q50" s="293"/>
      <c r="R50" s="293"/>
      <c r="S50" s="293"/>
      <c r="T50" s="293"/>
      <c r="U50" s="293"/>
      <c r="V50" s="293"/>
      <c r="W50" s="293"/>
      <c r="X50" s="293"/>
      <c r="Y50" s="293"/>
      <c r="Z50" s="293"/>
      <c r="AA50" s="293"/>
      <c r="AB50" s="293"/>
      <c r="AC50" s="293"/>
      <c r="AD50" s="293"/>
      <c r="AE50" s="293"/>
      <c r="AF50" s="332"/>
    </row>
    <row r="51" spans="1:32" ht="17.25" customHeight="1">
      <c r="A51" s="194"/>
      <c r="B51" s="202"/>
      <c r="C51" s="202"/>
      <c r="D51" s="194"/>
      <c r="E51" s="202"/>
      <c r="F51" s="194"/>
      <c r="G51" s="202"/>
      <c r="H51" s="229" t="s">
        <v>348</v>
      </c>
      <c r="I51" s="245" t="s">
        <v>3</v>
      </c>
      <c r="J51" s="260" t="s">
        <v>367</v>
      </c>
      <c r="K51" s="260"/>
      <c r="L51" s="260"/>
      <c r="M51" s="281" t="s">
        <v>3</v>
      </c>
      <c r="N51" s="260" t="s">
        <v>370</v>
      </c>
      <c r="O51" s="260"/>
      <c r="P51" s="260"/>
      <c r="Q51" s="292"/>
      <c r="R51" s="292"/>
      <c r="S51" s="292"/>
      <c r="T51" s="292"/>
      <c r="U51" s="292"/>
      <c r="V51" s="292"/>
      <c r="W51" s="292"/>
      <c r="X51" s="292"/>
      <c r="Y51" s="292"/>
      <c r="Z51" s="292"/>
      <c r="AA51" s="292"/>
      <c r="AB51" s="292"/>
      <c r="AC51" s="292"/>
      <c r="AD51" s="292"/>
      <c r="AE51" s="292"/>
      <c r="AF51" s="331"/>
    </row>
    <row r="52" spans="1:32" ht="17.25" customHeight="1">
      <c r="A52" s="194"/>
      <c r="B52" s="202"/>
      <c r="C52" s="202"/>
      <c r="D52" s="194"/>
      <c r="E52" s="202"/>
      <c r="F52" s="194"/>
      <c r="G52" s="202"/>
      <c r="H52" s="229"/>
      <c r="I52" s="245"/>
      <c r="J52" s="260"/>
      <c r="K52" s="260"/>
      <c r="L52" s="260"/>
      <c r="M52" s="281"/>
      <c r="N52" s="260"/>
      <c r="O52" s="260"/>
      <c r="P52" s="260"/>
      <c r="Q52" s="293"/>
      <c r="R52" s="293"/>
      <c r="S52" s="293"/>
      <c r="T52" s="293"/>
      <c r="U52" s="293"/>
      <c r="V52" s="293"/>
      <c r="W52" s="293"/>
      <c r="X52" s="293"/>
      <c r="Y52" s="293"/>
      <c r="Z52" s="293"/>
      <c r="AA52" s="293"/>
      <c r="AB52" s="293"/>
      <c r="AC52" s="293"/>
      <c r="AD52" s="293"/>
      <c r="AE52" s="293"/>
      <c r="AF52" s="332"/>
    </row>
    <row r="53" spans="1:32" ht="17.25" customHeight="1">
      <c r="A53" s="196" t="s">
        <v>3</v>
      </c>
      <c r="B53" s="202"/>
      <c r="C53" s="210"/>
      <c r="D53" s="194"/>
      <c r="E53" s="202"/>
      <c r="F53" s="194"/>
      <c r="G53" s="202"/>
      <c r="H53" s="229" t="s">
        <v>349</v>
      </c>
      <c r="I53" s="245" t="s">
        <v>3</v>
      </c>
      <c r="J53" s="260" t="s">
        <v>367</v>
      </c>
      <c r="K53" s="260"/>
      <c r="L53" s="260"/>
      <c r="M53" s="281" t="s">
        <v>3</v>
      </c>
      <c r="N53" s="260" t="s">
        <v>370</v>
      </c>
      <c r="O53" s="260"/>
      <c r="P53" s="260"/>
      <c r="Q53" s="292"/>
      <c r="R53" s="292"/>
      <c r="S53" s="292"/>
      <c r="T53" s="292"/>
      <c r="U53" s="292"/>
      <c r="V53" s="292"/>
      <c r="W53" s="292"/>
      <c r="X53" s="292"/>
      <c r="Y53" s="292"/>
      <c r="Z53" s="292"/>
      <c r="AA53" s="292"/>
      <c r="AB53" s="292"/>
      <c r="AC53" s="292"/>
      <c r="AD53" s="292"/>
      <c r="AE53" s="292"/>
      <c r="AF53" s="331"/>
    </row>
    <row r="54" spans="1:32" ht="17.25" customHeight="1">
      <c r="A54" s="194"/>
      <c r="B54" s="202" t="s">
        <v>340</v>
      </c>
      <c r="C54" s="210" t="s">
        <v>18</v>
      </c>
      <c r="D54" s="194"/>
      <c r="E54" s="202"/>
      <c r="F54" s="194"/>
      <c r="G54" s="202"/>
      <c r="H54" s="229"/>
      <c r="I54" s="245"/>
      <c r="J54" s="260"/>
      <c r="K54" s="260"/>
      <c r="L54" s="260"/>
      <c r="M54" s="281"/>
      <c r="N54" s="260"/>
      <c r="O54" s="260"/>
      <c r="P54" s="260"/>
      <c r="Q54" s="293"/>
      <c r="R54" s="293"/>
      <c r="S54" s="293"/>
      <c r="T54" s="293"/>
      <c r="U54" s="293"/>
      <c r="V54" s="293"/>
      <c r="W54" s="293"/>
      <c r="X54" s="293"/>
      <c r="Y54" s="293"/>
      <c r="Z54" s="293"/>
      <c r="AA54" s="293"/>
      <c r="AB54" s="293"/>
      <c r="AC54" s="293"/>
      <c r="AD54" s="293"/>
      <c r="AE54" s="293"/>
      <c r="AF54" s="332"/>
    </row>
    <row r="55" spans="1:32" ht="18.75" customHeight="1">
      <c r="A55" s="195"/>
      <c r="B55" s="202"/>
      <c r="C55" s="210"/>
      <c r="D55" s="194"/>
      <c r="E55" s="219"/>
      <c r="F55" s="194"/>
      <c r="G55" s="219"/>
      <c r="H55" s="230" t="s">
        <v>315</v>
      </c>
      <c r="I55" s="253" t="s">
        <v>3</v>
      </c>
      <c r="J55" s="261" t="s">
        <v>31</v>
      </c>
      <c r="K55" s="261"/>
      <c r="L55" s="246" t="s">
        <v>3</v>
      </c>
      <c r="M55" s="261" t="s">
        <v>33</v>
      </c>
      <c r="N55" s="261"/>
      <c r="O55" s="262"/>
      <c r="P55" s="262"/>
      <c r="Q55" s="262"/>
      <c r="R55" s="262"/>
      <c r="S55" s="262"/>
      <c r="T55" s="262"/>
      <c r="U55" s="262"/>
      <c r="V55" s="262"/>
      <c r="W55" s="304"/>
      <c r="X55" s="304"/>
      <c r="Y55" s="304"/>
      <c r="Z55" s="304"/>
      <c r="AA55" s="304"/>
      <c r="AB55" s="304"/>
      <c r="AC55" s="304"/>
      <c r="AD55" s="304"/>
      <c r="AE55" s="304"/>
      <c r="AF55" s="333"/>
    </row>
    <row r="56" spans="1:32" ht="18.75" customHeight="1">
      <c r="A56" s="195"/>
      <c r="B56" s="202"/>
      <c r="C56" s="210"/>
      <c r="D56" s="194"/>
      <c r="E56" s="219"/>
      <c r="F56" s="194"/>
      <c r="G56" s="219"/>
      <c r="H56" s="230" t="s">
        <v>72</v>
      </c>
      <c r="I56" s="248" t="s">
        <v>3</v>
      </c>
      <c r="J56" s="262" t="s">
        <v>368</v>
      </c>
      <c r="K56" s="262"/>
      <c r="L56" s="262"/>
      <c r="M56" s="248" t="s">
        <v>3</v>
      </c>
      <c r="N56" s="262" t="s">
        <v>8</v>
      </c>
      <c r="O56" s="262"/>
      <c r="P56" s="262"/>
      <c r="Q56" s="294"/>
      <c r="R56" s="294"/>
      <c r="S56" s="294"/>
      <c r="T56" s="294"/>
      <c r="U56" s="294"/>
      <c r="V56" s="294"/>
      <c r="W56" s="305"/>
      <c r="X56" s="305"/>
      <c r="Y56" s="305"/>
      <c r="Z56" s="305"/>
      <c r="AA56" s="305"/>
      <c r="AB56" s="305"/>
      <c r="AC56" s="305"/>
      <c r="AD56" s="305"/>
      <c r="AE56" s="305"/>
      <c r="AF56" s="334"/>
    </row>
    <row r="57" spans="1:32" ht="18.75" customHeight="1">
      <c r="A57" s="195"/>
      <c r="B57" s="202"/>
      <c r="C57" s="210"/>
      <c r="D57" s="194"/>
      <c r="E57" s="219"/>
      <c r="F57" s="194"/>
      <c r="G57" s="219"/>
      <c r="H57" s="230"/>
      <c r="I57" s="248"/>
      <c r="J57" s="262"/>
      <c r="K57" s="262"/>
      <c r="L57" s="262"/>
      <c r="M57" s="248"/>
      <c r="N57" s="262"/>
      <c r="O57" s="262"/>
      <c r="P57" s="262"/>
      <c r="Q57" s="288"/>
      <c r="R57" s="288"/>
      <c r="S57" s="288"/>
      <c r="T57" s="288"/>
      <c r="U57" s="288"/>
      <c r="V57" s="288"/>
      <c r="W57" s="306"/>
      <c r="X57" s="306"/>
      <c r="Y57" s="306"/>
      <c r="Z57" s="306"/>
      <c r="AA57" s="306"/>
      <c r="AB57" s="306"/>
      <c r="AC57" s="306"/>
      <c r="AD57" s="306"/>
      <c r="AE57" s="306"/>
      <c r="AF57" s="335"/>
    </row>
    <row r="58" spans="1:32" ht="18.75" customHeight="1">
      <c r="A58" s="195"/>
      <c r="B58" s="202"/>
      <c r="C58" s="210"/>
      <c r="D58" s="194"/>
      <c r="E58" s="219"/>
      <c r="F58" s="194"/>
      <c r="G58" s="219"/>
      <c r="H58" s="230" t="s">
        <v>350</v>
      </c>
      <c r="I58" s="248" t="s">
        <v>3</v>
      </c>
      <c r="J58" s="262" t="s">
        <v>368</v>
      </c>
      <c r="K58" s="262"/>
      <c r="L58" s="262"/>
      <c r="M58" s="248" t="s">
        <v>3</v>
      </c>
      <c r="N58" s="262" t="s">
        <v>8</v>
      </c>
      <c r="O58" s="262"/>
      <c r="P58" s="262"/>
      <c r="Q58" s="294"/>
      <c r="R58" s="294"/>
      <c r="S58" s="294"/>
      <c r="T58" s="294"/>
      <c r="U58" s="294"/>
      <c r="V58" s="294"/>
      <c r="W58" s="305"/>
      <c r="X58" s="305"/>
      <c r="Y58" s="305"/>
      <c r="Z58" s="305"/>
      <c r="AA58" s="305"/>
      <c r="AB58" s="305"/>
      <c r="AC58" s="305"/>
      <c r="AD58" s="305"/>
      <c r="AE58" s="305"/>
      <c r="AF58" s="334"/>
    </row>
    <row r="59" spans="1:32" ht="18.75" customHeight="1">
      <c r="A59" s="195"/>
      <c r="B59" s="202"/>
      <c r="C59" s="210"/>
      <c r="D59" s="194"/>
      <c r="E59" s="219"/>
      <c r="F59" s="194"/>
      <c r="G59" s="219"/>
      <c r="H59" s="230"/>
      <c r="I59" s="248"/>
      <c r="J59" s="262"/>
      <c r="K59" s="262"/>
      <c r="L59" s="262"/>
      <c r="M59" s="248"/>
      <c r="N59" s="262"/>
      <c r="O59" s="262"/>
      <c r="P59" s="262"/>
      <c r="Q59" s="288"/>
      <c r="R59" s="288"/>
      <c r="S59" s="288"/>
      <c r="T59" s="288"/>
      <c r="U59" s="288"/>
      <c r="V59" s="288"/>
      <c r="W59" s="306"/>
      <c r="X59" s="306"/>
      <c r="Y59" s="306"/>
      <c r="Z59" s="306"/>
      <c r="AA59" s="306"/>
      <c r="AB59" s="306"/>
      <c r="AC59" s="306"/>
      <c r="AD59" s="306"/>
      <c r="AE59" s="306"/>
      <c r="AF59" s="335"/>
    </row>
    <row r="60" spans="1:32" ht="18.75" customHeight="1">
      <c r="A60" s="198"/>
      <c r="B60" s="206"/>
      <c r="C60" s="212"/>
      <c r="D60" s="217"/>
      <c r="E60" s="222"/>
      <c r="F60" s="217"/>
      <c r="G60" s="222"/>
      <c r="H60" s="241" t="s">
        <v>357</v>
      </c>
      <c r="I60" s="256" t="s">
        <v>3</v>
      </c>
      <c r="J60" s="268" t="s">
        <v>31</v>
      </c>
      <c r="K60" s="268"/>
      <c r="L60" s="277" t="s">
        <v>3</v>
      </c>
      <c r="M60" s="268" t="s">
        <v>33</v>
      </c>
      <c r="N60" s="136"/>
      <c r="O60" s="136"/>
      <c r="P60" s="136"/>
      <c r="Q60" s="136"/>
      <c r="R60" s="136"/>
      <c r="S60" s="136"/>
      <c r="T60" s="136"/>
      <c r="U60" s="136"/>
      <c r="V60" s="136"/>
      <c r="W60" s="307"/>
      <c r="X60" s="307"/>
      <c r="Y60" s="307"/>
      <c r="Z60" s="307"/>
      <c r="AA60" s="307"/>
      <c r="AB60" s="307"/>
      <c r="AC60" s="307"/>
      <c r="AD60" s="307"/>
      <c r="AE60" s="307"/>
      <c r="AF60" s="336"/>
    </row>
    <row r="61" spans="1:32" ht="18.75" customHeight="1">
      <c r="A61" s="197"/>
      <c r="B61" s="203"/>
      <c r="C61" s="211"/>
      <c r="D61" s="215"/>
      <c r="E61" s="220"/>
      <c r="F61" s="193"/>
      <c r="G61" s="223"/>
      <c r="H61" s="234" t="s">
        <v>297</v>
      </c>
      <c r="I61" s="257" t="s">
        <v>3</v>
      </c>
      <c r="J61" s="269" t="s">
        <v>31</v>
      </c>
      <c r="K61" s="269"/>
      <c r="L61" s="278"/>
      <c r="M61" s="282" t="s">
        <v>3</v>
      </c>
      <c r="N61" s="269" t="s">
        <v>371</v>
      </c>
      <c r="O61" s="269"/>
      <c r="P61" s="278"/>
      <c r="Q61" s="282" t="s">
        <v>3</v>
      </c>
      <c r="R61" s="135" t="s">
        <v>372</v>
      </c>
      <c r="S61" s="135"/>
      <c r="T61" s="135"/>
      <c r="U61" s="135"/>
      <c r="V61" s="269"/>
      <c r="W61" s="269"/>
      <c r="X61" s="269"/>
      <c r="Y61" s="269"/>
      <c r="Z61" s="269"/>
      <c r="AA61" s="269"/>
      <c r="AB61" s="269"/>
      <c r="AC61" s="269"/>
      <c r="AD61" s="269"/>
      <c r="AE61" s="269"/>
      <c r="AF61" s="308"/>
    </row>
    <row r="62" spans="1:32" ht="18.75" customHeight="1">
      <c r="A62" s="195"/>
      <c r="B62" s="202"/>
      <c r="C62" s="210"/>
      <c r="D62" s="214"/>
      <c r="E62" s="219"/>
      <c r="F62" s="194"/>
      <c r="G62" s="224"/>
      <c r="H62" s="236" t="s">
        <v>171</v>
      </c>
      <c r="I62" s="245" t="s">
        <v>3</v>
      </c>
      <c r="J62" s="263" t="s">
        <v>366</v>
      </c>
      <c r="K62" s="263"/>
      <c r="L62" s="263"/>
      <c r="M62" s="252" t="s">
        <v>3</v>
      </c>
      <c r="N62" s="263" t="s">
        <v>65</v>
      </c>
      <c r="O62" s="263"/>
      <c r="P62" s="284"/>
      <c r="Q62" s="246"/>
      <c r="R62" s="262"/>
      <c r="S62" s="262"/>
      <c r="T62" s="262"/>
      <c r="U62" s="262"/>
      <c r="V62" s="261"/>
      <c r="W62" s="261"/>
      <c r="X62" s="261"/>
      <c r="Y62" s="261"/>
      <c r="Z62" s="261"/>
      <c r="AA62" s="261"/>
      <c r="AB62" s="261"/>
      <c r="AC62" s="261"/>
      <c r="AD62" s="261"/>
      <c r="AE62" s="261"/>
      <c r="AF62" s="317"/>
    </row>
    <row r="63" spans="1:32" ht="18.75" customHeight="1">
      <c r="A63" s="195"/>
      <c r="B63" s="202"/>
      <c r="C63" s="210"/>
      <c r="D63" s="214"/>
      <c r="E63" s="219"/>
      <c r="F63" s="194"/>
      <c r="G63" s="224"/>
      <c r="H63" s="236" t="s">
        <v>363</v>
      </c>
      <c r="I63" s="245" t="s">
        <v>3</v>
      </c>
      <c r="J63" s="263" t="s">
        <v>366</v>
      </c>
      <c r="K63" s="263"/>
      <c r="L63" s="263"/>
      <c r="M63" s="252" t="s">
        <v>3</v>
      </c>
      <c r="N63" s="263" t="s">
        <v>65</v>
      </c>
      <c r="O63" s="263"/>
      <c r="P63" s="284"/>
      <c r="Q63" s="246"/>
      <c r="R63" s="262"/>
      <c r="S63" s="262"/>
      <c r="T63" s="262"/>
      <c r="U63" s="262"/>
      <c r="V63" s="261"/>
      <c r="W63" s="261"/>
      <c r="X63" s="261"/>
      <c r="Y63" s="261"/>
      <c r="Z63" s="261"/>
      <c r="AA63" s="261"/>
      <c r="AB63" s="261"/>
      <c r="AC63" s="261"/>
      <c r="AD63" s="261"/>
      <c r="AE63" s="261"/>
      <c r="AF63" s="317"/>
    </row>
    <row r="64" spans="1:32" ht="18.75" customHeight="1">
      <c r="A64" s="195"/>
      <c r="B64" s="202"/>
      <c r="C64" s="210"/>
      <c r="D64" s="214"/>
      <c r="E64" s="219"/>
      <c r="F64" s="194"/>
      <c r="G64" s="224"/>
      <c r="H64" s="236" t="s">
        <v>355</v>
      </c>
      <c r="I64" s="253" t="s">
        <v>3</v>
      </c>
      <c r="J64" s="261" t="s">
        <v>31</v>
      </c>
      <c r="K64" s="261"/>
      <c r="L64" s="246" t="s">
        <v>3</v>
      </c>
      <c r="M64" s="261" t="s">
        <v>33</v>
      </c>
      <c r="N64" s="262"/>
      <c r="O64" s="261"/>
      <c r="P64" s="261"/>
      <c r="Q64" s="261"/>
      <c r="R64" s="261"/>
      <c r="S64" s="261"/>
      <c r="T64" s="261"/>
      <c r="U64" s="261"/>
      <c r="V64" s="261"/>
      <c r="W64" s="261"/>
      <c r="X64" s="261"/>
      <c r="Y64" s="261"/>
      <c r="Z64" s="261"/>
      <c r="AA64" s="261"/>
      <c r="AB64" s="261"/>
      <c r="AC64" s="261"/>
      <c r="AD64" s="261"/>
      <c r="AE64" s="261"/>
      <c r="AF64" s="317"/>
    </row>
    <row r="65" spans="1:32" ht="18.75" customHeight="1">
      <c r="A65" s="195"/>
      <c r="B65" s="202" t="s">
        <v>341</v>
      </c>
      <c r="C65" s="210" t="s">
        <v>342</v>
      </c>
      <c r="D65" s="214"/>
      <c r="E65" s="219"/>
      <c r="F65" s="194"/>
      <c r="G65" s="224"/>
      <c r="H65" s="237" t="s">
        <v>11</v>
      </c>
      <c r="I65" s="253" t="s">
        <v>3</v>
      </c>
      <c r="J65" s="261" t="s">
        <v>31</v>
      </c>
      <c r="K65" s="261"/>
      <c r="L65" s="246" t="s">
        <v>3</v>
      </c>
      <c r="M65" s="261" t="s">
        <v>33</v>
      </c>
      <c r="N65" s="262"/>
      <c r="O65" s="261"/>
      <c r="P65" s="261"/>
      <c r="Q65" s="261"/>
      <c r="R65" s="261"/>
      <c r="S65" s="261"/>
      <c r="T65" s="261"/>
      <c r="U65" s="261"/>
      <c r="V65" s="261"/>
      <c r="W65" s="261"/>
      <c r="X65" s="261"/>
      <c r="Y65" s="261"/>
      <c r="Z65" s="261"/>
      <c r="AA65" s="261"/>
      <c r="AB65" s="261"/>
      <c r="AC65" s="261"/>
      <c r="AD65" s="261"/>
      <c r="AE65" s="261"/>
      <c r="AF65" s="317"/>
    </row>
    <row r="66" spans="1:32" ht="18.75" customHeight="1">
      <c r="A66" s="196" t="s">
        <v>3</v>
      </c>
      <c r="C66" s="210"/>
      <c r="D66" s="214"/>
      <c r="E66" s="219"/>
      <c r="F66" s="194"/>
      <c r="G66" s="224"/>
      <c r="H66" s="236" t="s">
        <v>365</v>
      </c>
      <c r="I66" s="253" t="s">
        <v>3</v>
      </c>
      <c r="J66" s="261" t="s">
        <v>31</v>
      </c>
      <c r="K66" s="261"/>
      <c r="L66" s="246" t="s">
        <v>3</v>
      </c>
      <c r="M66" s="261" t="s">
        <v>33</v>
      </c>
      <c r="N66" s="262"/>
      <c r="O66" s="261"/>
      <c r="P66" s="261"/>
      <c r="Q66" s="261"/>
      <c r="R66" s="261"/>
      <c r="S66" s="261"/>
      <c r="T66" s="261"/>
      <c r="U66" s="261"/>
      <c r="V66" s="261"/>
      <c r="W66" s="261"/>
      <c r="X66" s="261"/>
      <c r="Y66" s="261"/>
      <c r="Z66" s="261"/>
      <c r="AA66" s="261"/>
      <c r="AB66" s="261"/>
      <c r="AC66" s="261"/>
      <c r="AD66" s="261"/>
      <c r="AE66" s="261"/>
      <c r="AF66" s="317"/>
    </row>
    <row r="67" spans="1:32" ht="18.75" customHeight="1">
      <c r="A67" s="195"/>
      <c r="B67" s="202"/>
      <c r="C67" s="210"/>
      <c r="D67" s="214"/>
      <c r="E67" s="219"/>
      <c r="F67" s="194"/>
      <c r="G67" s="224"/>
      <c r="H67" s="230" t="s">
        <v>359</v>
      </c>
      <c r="I67" s="253" t="s">
        <v>3</v>
      </c>
      <c r="J67" s="261" t="s">
        <v>31</v>
      </c>
      <c r="K67" s="261"/>
      <c r="L67" s="246" t="s">
        <v>3</v>
      </c>
      <c r="M67" s="261" t="s">
        <v>33</v>
      </c>
      <c r="N67" s="262"/>
      <c r="O67" s="261"/>
      <c r="P67" s="261"/>
      <c r="Q67" s="261"/>
      <c r="R67" s="261"/>
      <c r="S67" s="261"/>
      <c r="T67" s="261"/>
      <c r="U67" s="261"/>
      <c r="V67" s="261"/>
      <c r="W67" s="261"/>
      <c r="X67" s="261"/>
      <c r="Y67" s="261"/>
      <c r="Z67" s="261"/>
      <c r="AA67" s="261"/>
      <c r="AB67" s="261"/>
      <c r="AC67" s="261"/>
      <c r="AD67" s="261"/>
      <c r="AE67" s="261"/>
      <c r="AF67" s="317"/>
    </row>
    <row r="68" spans="1:32" ht="18.75" customHeight="1">
      <c r="A68" s="195"/>
      <c r="B68" s="202"/>
      <c r="C68" s="210"/>
      <c r="D68" s="214"/>
      <c r="E68" s="219"/>
      <c r="F68" s="194"/>
      <c r="G68" s="224"/>
      <c r="H68" s="230" t="s">
        <v>360</v>
      </c>
      <c r="I68" s="253" t="s">
        <v>3</v>
      </c>
      <c r="J68" s="261" t="s">
        <v>31</v>
      </c>
      <c r="K68" s="261"/>
      <c r="L68" s="246" t="s">
        <v>3</v>
      </c>
      <c r="M68" s="261" t="s">
        <v>369</v>
      </c>
      <c r="N68" s="261"/>
      <c r="O68" s="246" t="s">
        <v>3</v>
      </c>
      <c r="P68" s="261" t="s">
        <v>35</v>
      </c>
      <c r="Q68" s="262"/>
      <c r="R68" s="262"/>
      <c r="S68" s="262"/>
      <c r="T68" s="261"/>
      <c r="U68" s="261"/>
      <c r="V68" s="261"/>
      <c r="W68" s="261"/>
      <c r="X68" s="261"/>
      <c r="Y68" s="261"/>
      <c r="Z68" s="261"/>
      <c r="AA68" s="261"/>
      <c r="AB68" s="261"/>
      <c r="AC68" s="261"/>
      <c r="AD68" s="261"/>
      <c r="AE68" s="261"/>
      <c r="AF68" s="317"/>
    </row>
    <row r="69" spans="1:32" ht="18.75" customHeight="1">
      <c r="A69" s="198"/>
      <c r="B69" s="206"/>
      <c r="C69" s="212"/>
      <c r="D69" s="218"/>
      <c r="E69" s="222"/>
      <c r="F69" s="217"/>
      <c r="G69" s="225"/>
      <c r="H69" s="242" t="s">
        <v>361</v>
      </c>
      <c r="I69" s="256" t="s">
        <v>3</v>
      </c>
      <c r="J69" s="268" t="s">
        <v>31</v>
      </c>
      <c r="K69" s="268"/>
      <c r="L69" s="277" t="s">
        <v>3</v>
      </c>
      <c r="M69" s="268" t="s">
        <v>33</v>
      </c>
      <c r="N69" s="136"/>
      <c r="O69" s="268"/>
      <c r="P69" s="268"/>
      <c r="Q69" s="268"/>
      <c r="R69" s="268"/>
      <c r="S69" s="268"/>
      <c r="T69" s="268"/>
      <c r="U69" s="268"/>
      <c r="V69" s="268"/>
      <c r="W69" s="268"/>
      <c r="X69" s="268"/>
      <c r="Y69" s="268"/>
      <c r="Z69" s="268"/>
      <c r="AA69" s="268"/>
      <c r="AB69" s="268"/>
      <c r="AC69" s="268"/>
      <c r="AD69" s="268"/>
      <c r="AE69" s="268"/>
      <c r="AF69" s="337"/>
    </row>
    <row r="70" spans="1:32" ht="8.25" customHeight="1">
      <c r="A70" s="72"/>
      <c r="B70" s="72"/>
      <c r="G70" s="75"/>
      <c r="H70" s="75"/>
      <c r="I70" s="75"/>
      <c r="J70" s="75"/>
      <c r="K70" s="75"/>
      <c r="L70" s="75"/>
      <c r="M70" s="75"/>
      <c r="N70" s="75"/>
      <c r="O70" s="75"/>
      <c r="P70" s="75"/>
      <c r="Q70" s="75"/>
      <c r="R70" s="75"/>
      <c r="S70" s="75"/>
      <c r="T70" s="75"/>
      <c r="U70" s="75"/>
      <c r="V70" s="75"/>
      <c r="W70" s="75"/>
      <c r="X70" s="75"/>
      <c r="Y70" s="75"/>
      <c r="Z70" s="75"/>
      <c r="AA70" s="75"/>
      <c r="AB70" s="75"/>
    </row>
    <row r="71" spans="1:32" ht="20.25" customHeight="1">
      <c r="A71" s="200"/>
      <c r="B71" s="200"/>
      <c r="C71" s="75" t="s">
        <v>343</v>
      </c>
      <c r="D71" s="75"/>
      <c r="E71" s="72"/>
      <c r="F71" s="72"/>
      <c r="G71" s="72"/>
      <c r="H71" s="72"/>
      <c r="I71" s="72"/>
      <c r="J71" s="72"/>
      <c r="K71" s="72"/>
      <c r="L71" s="72"/>
      <c r="M71" s="72"/>
      <c r="N71" s="72"/>
      <c r="O71" s="72"/>
      <c r="P71" s="72"/>
      <c r="Q71" s="72"/>
      <c r="R71" s="72"/>
      <c r="S71" s="72"/>
      <c r="T71" s="72"/>
      <c r="U71" s="72"/>
      <c r="V71" s="72"/>
    </row>
  </sheetData>
  <mergeCells count="64">
    <mergeCell ref="A3:AF3"/>
    <mergeCell ref="S5:V5"/>
    <mergeCell ref="A7:C7"/>
    <mergeCell ref="D7:E7"/>
    <mergeCell ref="F7:G7"/>
    <mergeCell ref="H7:X7"/>
    <mergeCell ref="Y7:AB7"/>
    <mergeCell ref="AC7:AF7"/>
    <mergeCell ref="A42:AF42"/>
    <mergeCell ref="S44:V44"/>
    <mergeCell ref="D46:E46"/>
    <mergeCell ref="F46:G46"/>
    <mergeCell ref="H10:H11"/>
    <mergeCell ref="I10:I11"/>
    <mergeCell ref="J10:L11"/>
    <mergeCell ref="M10:M11"/>
    <mergeCell ref="N10:P11"/>
    <mergeCell ref="H12:H13"/>
    <mergeCell ref="I12:I13"/>
    <mergeCell ref="J12:L13"/>
    <mergeCell ref="M12:M13"/>
    <mergeCell ref="N12:P13"/>
    <mergeCell ref="H14:H15"/>
    <mergeCell ref="I14:I15"/>
    <mergeCell ref="J14:L15"/>
    <mergeCell ref="M14:M15"/>
    <mergeCell ref="N14:P15"/>
    <mergeCell ref="H17:H18"/>
    <mergeCell ref="I17:I18"/>
    <mergeCell ref="J17:L18"/>
    <mergeCell ref="M17:M18"/>
    <mergeCell ref="N17:P18"/>
    <mergeCell ref="H19:H20"/>
    <mergeCell ref="I19:I20"/>
    <mergeCell ref="J19:L20"/>
    <mergeCell ref="M19:M20"/>
    <mergeCell ref="N19:P20"/>
    <mergeCell ref="H22:H23"/>
    <mergeCell ref="H35:H36"/>
    <mergeCell ref="H49:H50"/>
    <mergeCell ref="I49:I50"/>
    <mergeCell ref="J49:L50"/>
    <mergeCell ref="M49:M50"/>
    <mergeCell ref="N49:P50"/>
    <mergeCell ref="H51:H52"/>
    <mergeCell ref="I51:I52"/>
    <mergeCell ref="J51:L52"/>
    <mergeCell ref="M51:M52"/>
    <mergeCell ref="N51:P52"/>
    <mergeCell ref="H53:H54"/>
    <mergeCell ref="I53:I54"/>
    <mergeCell ref="J53:L54"/>
    <mergeCell ref="M53:M54"/>
    <mergeCell ref="N53:P54"/>
    <mergeCell ref="H56:H57"/>
    <mergeCell ref="I56:I57"/>
    <mergeCell ref="J56:L57"/>
    <mergeCell ref="M56:M57"/>
    <mergeCell ref="N56:P57"/>
    <mergeCell ref="H58:H59"/>
    <mergeCell ref="I58:I59"/>
    <mergeCell ref="J58:L59"/>
    <mergeCell ref="M58:M59"/>
    <mergeCell ref="N58:P59"/>
  </mergeCells>
  <phoneticPr fontId="7"/>
  <dataValidations count="1">
    <dataValidation type="list" allowBlank="1" showDropDown="0" showInputMessage="1" showErrorMessage="1" sqref="L27:L40 O35:O40 R35:R36 U35:U36 I16:I40 A30 M24:M26 Q24:Q26 Y24:Y27 AC24:AC27 O26 O32:O33 R32 M17:M20 L16 AC16:AC17 A19 I12 I14 A17 AA17 I8:I10 M8:M15 AC8:AC10 Y8:Y10 U22:U23 O22:O23 L21:L23 R22:R23 M47:M54 I47:I49 A66 O68 M61:M63 I55:I69 Q61:Q63 L60 M56:M59 I53 I51 A53 L55 L64:L69">
      <formula1>"□,■"</formula1>
    </dataValidation>
  </dataValidations>
  <printOptions horizontalCentered="1"/>
  <pageMargins left="0.23622047244094491" right="0.23622047244094491" top="0.74803149606299213" bottom="0.74803149606299213" header="0.31496062992125984" footer="0.31496062992125984"/>
  <pageSetup paperSize="9" scale="45" fitToWidth="1" fitToHeight="1" orientation="portrait" usePrinterDefaults="1" r:id="rId1"/>
  <headerFooter alignWithMargins="0"/>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23"/>
  <sheetViews>
    <sheetView view="pageBreakPreview" zoomScaleSheetLayoutView="100" workbookViewId="0">
      <selection activeCell="A21" sqref="A21:O21"/>
    </sheetView>
  </sheetViews>
  <sheetFormatPr defaultRowHeight="13.5"/>
  <cols>
    <col min="1" max="1" width="36.0078125" style="77" customWidth="1"/>
    <col min="2" max="2" width="17.16796875" style="77" customWidth="1"/>
    <col min="3" max="5" width="9.5" style="77" customWidth="1"/>
    <col min="6" max="15" width="4.15625" style="77" customWidth="1"/>
    <col min="16" max="1025" width="12.0078125" style="77" customWidth="1"/>
    <col min="1026" max="16384" width="9.33203125" style="338" customWidth="1"/>
  </cols>
  <sheetData>
    <row r="1" spans="1:15" ht="15.2" customHeight="1">
      <c r="A1" s="76" t="s">
        <v>73</v>
      </c>
    </row>
    <row r="2" spans="1:15" ht="15.2" customHeight="1">
      <c r="A2" s="74"/>
      <c r="B2" s="74"/>
      <c r="C2" s="74"/>
      <c r="D2" s="74"/>
      <c r="E2" s="74"/>
      <c r="F2" s="74"/>
      <c r="G2" s="352" t="s">
        <v>10</v>
      </c>
      <c r="H2" s="352"/>
      <c r="I2" s="352"/>
      <c r="J2" s="352"/>
      <c r="K2" s="352"/>
      <c r="L2" s="352"/>
      <c r="M2" s="352"/>
      <c r="N2" s="352"/>
      <c r="O2" s="352"/>
    </row>
    <row r="3" spans="1:15" ht="15.2" customHeight="1">
      <c r="A3" s="74" t="s">
        <v>116</v>
      </c>
      <c r="B3" s="74"/>
      <c r="C3" s="74"/>
      <c r="D3" s="74"/>
      <c r="E3" s="74"/>
      <c r="F3" s="74"/>
      <c r="G3" s="74"/>
      <c r="H3" s="74"/>
      <c r="I3" s="74"/>
      <c r="J3" s="74"/>
      <c r="K3" s="74"/>
      <c r="L3" s="74"/>
      <c r="M3" s="74"/>
      <c r="N3" s="74"/>
      <c r="O3" s="74"/>
    </row>
    <row r="4" spans="1:15" ht="22.5" customHeight="1">
      <c r="A4" s="74"/>
      <c r="B4" s="74"/>
      <c r="C4" s="192" t="s">
        <v>54</v>
      </c>
      <c r="D4" s="192"/>
      <c r="E4" s="192"/>
      <c r="F4" s="192"/>
      <c r="G4" s="192"/>
      <c r="H4" s="192"/>
      <c r="I4" s="192"/>
      <c r="J4" s="192"/>
      <c r="K4" s="192"/>
      <c r="L4" s="192"/>
      <c r="M4" s="192"/>
      <c r="N4" s="74"/>
      <c r="O4" s="74"/>
    </row>
    <row r="5" spans="1:15" ht="15.2" customHeight="1"/>
    <row r="6" spans="1:15" ht="15.2" customHeight="1">
      <c r="A6" s="207" t="s">
        <v>32</v>
      </c>
      <c r="B6" s="207"/>
      <c r="C6" s="207"/>
      <c r="D6" s="207"/>
      <c r="E6" s="207"/>
      <c r="F6" s="207"/>
      <c r="G6" s="207"/>
      <c r="H6" s="207"/>
      <c r="I6" s="207"/>
      <c r="J6" s="207"/>
      <c r="K6" s="207"/>
      <c r="L6" s="207"/>
      <c r="M6" s="207"/>
      <c r="N6" s="207"/>
      <c r="O6" s="207"/>
    </row>
    <row r="7" spans="1:15" ht="15.2" customHeight="1">
      <c r="A7" s="207" t="s">
        <v>104</v>
      </c>
      <c r="B7" s="207"/>
      <c r="C7" s="207"/>
      <c r="D7" s="207"/>
      <c r="E7" s="207"/>
      <c r="F7" s="207"/>
      <c r="G7" s="207"/>
      <c r="H7" s="207"/>
      <c r="I7" s="207"/>
      <c r="J7" s="207"/>
      <c r="K7" s="207"/>
      <c r="L7" s="207"/>
      <c r="M7" s="207"/>
      <c r="N7" s="207"/>
      <c r="O7" s="207"/>
    </row>
    <row r="8" spans="1:15" ht="8.25" customHeight="1"/>
    <row r="9" spans="1:15" ht="15.2" customHeight="1">
      <c r="A9" s="76" t="s">
        <v>34</v>
      </c>
    </row>
    <row r="10" spans="1:15" ht="15.2" customHeight="1"/>
    <row r="11" spans="1:15" ht="22.5" customHeight="1">
      <c r="D11" s="350" t="s">
        <v>37</v>
      </c>
      <c r="E11" s="350"/>
      <c r="F11" s="351" t="s">
        <v>24</v>
      </c>
      <c r="G11" s="353" t="s">
        <v>39</v>
      </c>
      <c r="H11" s="353"/>
      <c r="I11" s="353"/>
      <c r="J11" s="353"/>
      <c r="K11" s="353"/>
      <c r="L11" s="353"/>
      <c r="M11" s="353"/>
      <c r="N11" s="353"/>
      <c r="O11" s="354"/>
    </row>
    <row r="12" spans="1:15" ht="15.2" customHeight="1">
      <c r="D12" s="192"/>
      <c r="E12" s="192"/>
    </row>
    <row r="13" spans="1:15" ht="22.5" customHeight="1">
      <c r="A13" s="339" t="s">
        <v>12</v>
      </c>
      <c r="B13" s="339" t="s">
        <v>2</v>
      </c>
      <c r="C13" s="339" t="s">
        <v>42</v>
      </c>
      <c r="D13" s="339"/>
      <c r="E13" s="339"/>
      <c r="F13" s="339"/>
      <c r="G13" s="339"/>
      <c r="H13" s="339"/>
      <c r="I13" s="339"/>
      <c r="J13" s="339"/>
      <c r="K13" s="339"/>
      <c r="L13" s="339"/>
      <c r="M13" s="339"/>
      <c r="N13" s="339"/>
      <c r="O13" s="339"/>
    </row>
    <row r="14" spans="1:15" ht="15.2" customHeight="1">
      <c r="A14" s="340" t="s">
        <v>69</v>
      </c>
      <c r="B14" s="346" t="s">
        <v>15</v>
      </c>
      <c r="C14" s="346" t="s">
        <v>25</v>
      </c>
      <c r="D14" s="346"/>
      <c r="E14" s="346"/>
      <c r="F14" s="346"/>
      <c r="G14" s="346"/>
      <c r="H14" s="346"/>
      <c r="I14" s="346"/>
      <c r="J14" s="346"/>
      <c r="K14" s="346"/>
      <c r="L14" s="346"/>
      <c r="M14" s="346"/>
      <c r="N14" s="346"/>
      <c r="O14" s="346"/>
    </row>
    <row r="15" spans="1:15" ht="15.2" customHeight="1">
      <c r="A15" s="341"/>
      <c r="B15" s="347" t="s">
        <v>29</v>
      </c>
      <c r="C15" s="346"/>
      <c r="D15" s="346"/>
      <c r="E15" s="346"/>
      <c r="F15" s="346"/>
      <c r="G15" s="346"/>
      <c r="H15" s="346"/>
      <c r="I15" s="346"/>
      <c r="J15" s="346"/>
      <c r="K15" s="346"/>
      <c r="L15" s="346"/>
      <c r="M15" s="346"/>
      <c r="N15" s="346"/>
      <c r="O15" s="346"/>
    </row>
    <row r="16" spans="1:15" ht="15.2" customHeight="1">
      <c r="A16" s="342"/>
      <c r="B16" s="347" t="s">
        <v>29</v>
      </c>
      <c r="C16" s="346"/>
      <c r="D16" s="346"/>
      <c r="E16" s="346"/>
      <c r="F16" s="346"/>
      <c r="G16" s="346"/>
      <c r="H16" s="346"/>
      <c r="I16" s="346"/>
      <c r="J16" s="346"/>
      <c r="K16" s="346"/>
      <c r="L16" s="346"/>
      <c r="M16" s="346"/>
      <c r="N16" s="346"/>
      <c r="O16" s="346"/>
    </row>
    <row r="17" spans="1:15" ht="15.2" customHeight="1">
      <c r="A17" s="343" t="s">
        <v>117</v>
      </c>
      <c r="B17" s="347" t="s">
        <v>29</v>
      </c>
      <c r="C17" s="346"/>
      <c r="D17" s="346"/>
      <c r="E17" s="346"/>
      <c r="F17" s="346"/>
      <c r="G17" s="346"/>
      <c r="H17" s="346"/>
      <c r="I17" s="346"/>
      <c r="J17" s="346"/>
      <c r="K17" s="346"/>
      <c r="L17" s="346"/>
      <c r="M17" s="346"/>
      <c r="N17" s="346"/>
      <c r="O17" s="346"/>
    </row>
    <row r="18" spans="1:15" ht="15.2" customHeight="1">
      <c r="A18" s="341"/>
      <c r="B18" s="347" t="s">
        <v>29</v>
      </c>
      <c r="C18" s="346"/>
      <c r="D18" s="346"/>
      <c r="E18" s="346"/>
      <c r="F18" s="346"/>
      <c r="G18" s="346"/>
      <c r="H18" s="346"/>
      <c r="I18" s="346"/>
      <c r="J18" s="346"/>
      <c r="K18" s="346"/>
      <c r="L18" s="346"/>
      <c r="M18" s="346"/>
      <c r="N18" s="346"/>
      <c r="O18" s="346"/>
    </row>
    <row r="19" spans="1:15" ht="15.2" customHeight="1">
      <c r="A19" s="344"/>
      <c r="B19" s="348" t="s">
        <v>29</v>
      </c>
      <c r="C19" s="349"/>
      <c r="D19" s="349"/>
      <c r="E19" s="349"/>
      <c r="F19" s="349"/>
      <c r="G19" s="349"/>
      <c r="H19" s="349"/>
      <c r="I19" s="349"/>
      <c r="J19" s="349"/>
      <c r="K19" s="349"/>
      <c r="L19" s="349"/>
      <c r="M19" s="349"/>
      <c r="N19" s="349"/>
      <c r="O19" s="349"/>
    </row>
    <row r="20" spans="1:15" s="77" customFormat="1" ht="15.2" customHeight="1">
      <c r="A20" s="77"/>
      <c r="B20" s="77"/>
      <c r="C20" s="77"/>
      <c r="D20" s="77"/>
      <c r="E20" s="77"/>
      <c r="F20" s="77"/>
      <c r="G20" s="77"/>
      <c r="H20" s="77"/>
      <c r="I20" s="77"/>
      <c r="J20" s="77"/>
      <c r="K20" s="77"/>
      <c r="L20" s="77"/>
      <c r="M20" s="77"/>
      <c r="N20" s="77"/>
      <c r="O20" s="77"/>
    </row>
    <row r="21" spans="1:15" s="77" customFormat="1" ht="15.2" customHeight="1">
      <c r="A21" s="345" t="s">
        <v>28</v>
      </c>
      <c r="B21" s="345"/>
      <c r="C21" s="345"/>
      <c r="D21" s="345"/>
      <c r="E21" s="345"/>
      <c r="F21" s="345"/>
      <c r="G21" s="345"/>
      <c r="H21" s="345"/>
      <c r="I21" s="345"/>
      <c r="J21" s="345"/>
      <c r="K21" s="345"/>
      <c r="L21" s="345"/>
      <c r="M21" s="345"/>
      <c r="N21" s="345"/>
      <c r="O21" s="345"/>
    </row>
    <row r="22" spans="1:15" s="77" customFormat="1" ht="15.2" customHeight="1">
      <c r="A22" s="77"/>
      <c r="B22" s="77"/>
      <c r="C22" s="77"/>
      <c r="D22" s="77"/>
      <c r="E22" s="77"/>
      <c r="F22" s="77"/>
      <c r="G22" s="77"/>
      <c r="H22" s="77"/>
      <c r="I22" s="77"/>
      <c r="J22" s="77"/>
      <c r="K22" s="77"/>
      <c r="L22" s="77"/>
      <c r="M22" s="77"/>
      <c r="N22" s="77"/>
      <c r="O22" s="77"/>
    </row>
    <row r="23" spans="1:15" ht="15.2" customHeight="1">
      <c r="A23" s="76" t="s">
        <v>17</v>
      </c>
      <c r="B23" s="192" t="s">
        <v>44</v>
      </c>
      <c r="C23" s="192"/>
      <c r="D23" s="192"/>
      <c r="E23" s="192"/>
    </row>
  </sheetData>
  <mergeCells count="1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A21:O21"/>
    <mergeCell ref="B23:E23"/>
  </mergeCells>
  <phoneticPr fontId="7"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V23"/>
  <sheetViews>
    <sheetView workbookViewId="0">
      <selection sqref="A1:G1"/>
    </sheetView>
  </sheetViews>
  <sheetFormatPr baseColWidth="3" defaultRowHeight="13.5"/>
  <cols>
    <col min="1" max="8" width="3.625" style="355" customWidth="1"/>
    <col min="9" max="9" width="6.125" style="355" customWidth="1"/>
    <col min="10" max="15" width="3.625" style="355" customWidth="1"/>
    <col min="16" max="24" width="6.17578125" style="355" bestFit="1" customWidth="1"/>
    <col min="25" max="256" width="4.1171875" style="355" bestFit="1" customWidth="1"/>
    <col min="257" max="16384" width="4" style="356" customWidth="1"/>
  </cols>
  <sheetData>
    <row r="1" spans="1:256" ht="16.5" customHeight="1">
      <c r="A1" s="357" t="s">
        <v>210</v>
      </c>
      <c r="B1" s="358"/>
      <c r="C1" s="358"/>
      <c r="D1" s="358"/>
      <c r="E1" s="358"/>
      <c r="F1" s="358"/>
      <c r="G1" s="358"/>
      <c r="H1" s="358"/>
      <c r="I1" s="358"/>
      <c r="J1" s="358"/>
      <c r="K1" s="358"/>
      <c r="L1" s="358"/>
      <c r="M1" s="358"/>
      <c r="N1" s="358"/>
      <c r="O1" s="358"/>
      <c r="P1" s="358"/>
      <c r="Q1" s="358"/>
      <c r="R1" s="358"/>
      <c r="S1" s="358"/>
      <c r="T1" s="358"/>
      <c r="U1" s="378"/>
      <c r="V1" s="358"/>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c r="IH1" s="372"/>
      <c r="II1" s="372"/>
      <c r="IJ1" s="372"/>
      <c r="IK1" s="372"/>
      <c r="IL1" s="372"/>
      <c r="IM1" s="372"/>
      <c r="IN1" s="372"/>
      <c r="IO1" s="372"/>
      <c r="IP1" s="372"/>
      <c r="IQ1" s="372"/>
      <c r="IR1" s="372"/>
      <c r="IS1" s="372"/>
      <c r="IT1" s="372"/>
      <c r="IU1" s="372"/>
      <c r="IV1" s="372"/>
    </row>
    <row r="2" spans="1:256" ht="16.5" customHeight="1">
      <c r="A2" s="358"/>
      <c r="B2" s="358"/>
      <c r="C2" s="358"/>
      <c r="D2" s="358"/>
      <c r="E2" s="358"/>
      <c r="F2" s="358"/>
      <c r="G2" s="358"/>
      <c r="H2" s="358"/>
      <c r="I2" s="358"/>
      <c r="J2" s="358"/>
      <c r="K2" s="358"/>
      <c r="L2" s="358"/>
      <c r="M2" s="358"/>
      <c r="N2" s="358"/>
      <c r="O2" s="358"/>
      <c r="P2" s="358"/>
      <c r="Q2" s="358"/>
      <c r="R2" s="358"/>
      <c r="S2" s="358"/>
      <c r="T2" s="358"/>
      <c r="U2" s="379"/>
      <c r="V2" s="358"/>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c r="IN2" s="372"/>
      <c r="IO2" s="372"/>
      <c r="IP2" s="372"/>
      <c r="IQ2" s="372"/>
      <c r="IR2" s="372"/>
      <c r="IS2" s="372"/>
      <c r="IT2" s="372"/>
      <c r="IU2" s="372"/>
      <c r="IV2" s="372"/>
    </row>
    <row r="3" spans="1:256" ht="16.5" customHeight="1">
      <c r="A3" s="358"/>
      <c r="B3" s="358"/>
      <c r="C3" s="358"/>
      <c r="D3" s="358"/>
      <c r="E3" s="358"/>
      <c r="F3" s="358"/>
      <c r="G3" s="358"/>
      <c r="H3" s="358"/>
      <c r="I3" s="358"/>
      <c r="J3" s="358"/>
      <c r="K3" s="358"/>
      <c r="L3" s="358"/>
      <c r="M3" s="358"/>
      <c r="N3" s="358"/>
      <c r="O3" s="358"/>
      <c r="P3" s="358"/>
      <c r="Q3" s="358"/>
      <c r="R3" s="358"/>
      <c r="S3" s="358"/>
      <c r="T3" s="358"/>
      <c r="U3" s="379"/>
      <c r="V3" s="358"/>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c r="IN3" s="372"/>
      <c r="IO3" s="372"/>
      <c r="IP3" s="372"/>
      <c r="IQ3" s="372"/>
      <c r="IR3" s="372"/>
      <c r="IS3" s="372"/>
      <c r="IT3" s="372"/>
      <c r="IU3" s="372"/>
      <c r="IV3" s="372"/>
    </row>
    <row r="4" spans="1:256" ht="16.5" customHeight="1">
      <c r="A4" s="359" t="s">
        <v>152</v>
      </c>
      <c r="B4" s="359"/>
      <c r="C4" s="359"/>
      <c r="D4" s="359"/>
      <c r="E4" s="359"/>
      <c r="F4" s="359"/>
      <c r="G4" s="359"/>
      <c r="H4" s="359"/>
      <c r="I4" s="359"/>
      <c r="J4" s="359"/>
      <c r="K4" s="359"/>
      <c r="L4" s="359"/>
      <c r="M4" s="359"/>
      <c r="N4" s="359"/>
      <c r="O4" s="359"/>
      <c r="P4" s="359"/>
      <c r="Q4" s="359"/>
      <c r="R4" s="359"/>
      <c r="S4" s="359"/>
      <c r="T4" s="359"/>
      <c r="U4" s="359"/>
      <c r="V4" s="358"/>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c r="IH4" s="372"/>
      <c r="II4" s="372"/>
      <c r="IJ4" s="372"/>
      <c r="IK4" s="372"/>
      <c r="IL4" s="372"/>
      <c r="IM4" s="372"/>
      <c r="IN4" s="372"/>
      <c r="IO4" s="372"/>
      <c r="IP4" s="372"/>
      <c r="IQ4" s="372"/>
      <c r="IR4" s="372"/>
      <c r="IS4" s="372"/>
      <c r="IT4" s="372"/>
      <c r="IU4" s="372"/>
      <c r="IV4" s="372"/>
    </row>
    <row r="5" spans="1:256" ht="16.5" customHeight="1">
      <c r="A5" s="359" t="s">
        <v>375</v>
      </c>
      <c r="B5" s="359"/>
      <c r="C5" s="359"/>
      <c r="D5" s="359"/>
      <c r="E5" s="359"/>
      <c r="F5" s="359"/>
      <c r="G5" s="359"/>
      <c r="H5" s="359"/>
      <c r="I5" s="359"/>
      <c r="J5" s="359"/>
      <c r="K5" s="359"/>
      <c r="L5" s="359"/>
      <c r="M5" s="359"/>
      <c r="N5" s="359"/>
      <c r="O5" s="359"/>
      <c r="P5" s="359"/>
      <c r="Q5" s="359"/>
      <c r="R5" s="359"/>
      <c r="S5" s="359"/>
      <c r="T5" s="359"/>
      <c r="U5" s="359"/>
      <c r="V5" s="358"/>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c r="IH5" s="372"/>
      <c r="II5" s="372"/>
      <c r="IJ5" s="372"/>
      <c r="IK5" s="372"/>
      <c r="IL5" s="372"/>
      <c r="IM5" s="372"/>
      <c r="IN5" s="372"/>
      <c r="IO5" s="372"/>
      <c r="IP5" s="372"/>
      <c r="IQ5" s="372"/>
      <c r="IR5" s="372"/>
      <c r="IS5" s="372"/>
      <c r="IT5" s="372"/>
      <c r="IU5" s="372"/>
      <c r="IV5" s="372"/>
    </row>
    <row r="6" spans="1:256" ht="16.5" customHeight="1">
      <c r="A6" s="359"/>
      <c r="B6" s="359"/>
      <c r="C6" s="359"/>
      <c r="D6" s="359"/>
      <c r="E6" s="359"/>
      <c r="F6" s="359"/>
      <c r="G6" s="359"/>
      <c r="H6" s="359"/>
      <c r="I6" s="359"/>
      <c r="J6" s="359"/>
      <c r="K6" s="359"/>
      <c r="L6" s="359"/>
      <c r="M6" s="359"/>
      <c r="N6" s="359"/>
      <c r="O6" s="359"/>
      <c r="P6" s="359"/>
      <c r="Q6" s="359"/>
      <c r="R6" s="359"/>
      <c r="S6" s="359"/>
      <c r="T6" s="359"/>
      <c r="U6" s="359"/>
      <c r="V6" s="358"/>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c r="IN6" s="372"/>
      <c r="IO6" s="372"/>
      <c r="IP6" s="372"/>
      <c r="IQ6" s="372"/>
      <c r="IR6" s="372"/>
      <c r="IS6" s="372"/>
      <c r="IT6" s="372"/>
      <c r="IU6" s="372"/>
      <c r="IV6" s="372"/>
    </row>
    <row r="7" spans="1:256" ht="22.5" customHeight="1">
      <c r="A7" s="360" t="s">
        <v>37</v>
      </c>
      <c r="B7" s="360"/>
      <c r="C7" s="360"/>
      <c r="D7" s="365"/>
      <c r="E7" s="365"/>
      <c r="F7" s="365"/>
      <c r="G7" s="365"/>
      <c r="H7" s="365"/>
      <c r="I7" s="365"/>
      <c r="J7" s="365"/>
      <c r="K7" s="372"/>
      <c r="L7" s="360" t="s">
        <v>351</v>
      </c>
      <c r="M7" s="360"/>
      <c r="N7" s="360"/>
      <c r="O7" s="360"/>
      <c r="P7" s="360"/>
      <c r="Q7" s="360"/>
      <c r="R7" s="360"/>
      <c r="S7" s="360"/>
      <c r="T7" s="360"/>
      <c r="U7" s="360"/>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c r="HX7" s="372"/>
      <c r="HY7" s="372"/>
      <c r="HZ7" s="372"/>
      <c r="IA7" s="372"/>
      <c r="IB7" s="372"/>
      <c r="IC7" s="372"/>
      <c r="ID7" s="372"/>
      <c r="IE7" s="372"/>
      <c r="IF7" s="372"/>
      <c r="IG7" s="372"/>
      <c r="IH7" s="372"/>
      <c r="II7" s="372"/>
      <c r="IJ7" s="372"/>
      <c r="IK7" s="372"/>
      <c r="IL7" s="372"/>
      <c r="IM7" s="372"/>
      <c r="IN7" s="372"/>
      <c r="IO7" s="372"/>
      <c r="IP7" s="372"/>
      <c r="IQ7" s="372"/>
      <c r="IR7" s="372"/>
      <c r="IS7" s="372"/>
      <c r="IT7" s="372"/>
      <c r="IU7" s="372"/>
      <c r="IV7" s="372"/>
    </row>
    <row r="8" spans="1:256" ht="16.5" customHeight="1">
      <c r="A8" s="359"/>
      <c r="B8" s="359"/>
      <c r="C8" s="359"/>
      <c r="D8" s="359"/>
      <c r="E8" s="359"/>
      <c r="F8" s="359"/>
      <c r="G8" s="359"/>
      <c r="H8" s="359"/>
      <c r="I8" s="359"/>
      <c r="J8" s="359"/>
      <c r="K8" s="359"/>
      <c r="L8" s="359"/>
      <c r="M8" s="359"/>
      <c r="N8" s="359"/>
      <c r="O8" s="359"/>
      <c r="P8" s="359"/>
      <c r="Q8" s="359"/>
      <c r="R8" s="359"/>
      <c r="S8" s="359"/>
      <c r="T8" s="359"/>
      <c r="U8" s="359"/>
      <c r="V8" s="358"/>
    </row>
    <row r="9" spans="1:256" ht="16.5" customHeight="1">
      <c r="A9" s="358" t="s">
        <v>212</v>
      </c>
      <c r="B9" s="358"/>
      <c r="C9" s="358"/>
      <c r="D9" s="358"/>
      <c r="E9" s="358"/>
      <c r="F9" s="358"/>
      <c r="G9" s="358"/>
      <c r="H9" s="358"/>
      <c r="I9" s="358"/>
      <c r="J9" s="358"/>
      <c r="K9" s="358"/>
      <c r="L9" s="358"/>
      <c r="M9" s="358"/>
      <c r="N9" s="358"/>
      <c r="O9" s="358"/>
      <c r="P9" s="358"/>
      <c r="Q9" s="358"/>
      <c r="R9" s="358"/>
      <c r="S9" s="358"/>
      <c r="T9" s="358"/>
      <c r="U9" s="358"/>
      <c r="V9" s="358"/>
    </row>
    <row r="10" spans="1:256" ht="16.5" customHeight="1">
      <c r="A10" s="358"/>
      <c r="B10" s="358"/>
      <c r="C10" s="358"/>
      <c r="D10" s="358"/>
      <c r="E10" s="358"/>
      <c r="F10" s="358"/>
      <c r="G10" s="358"/>
      <c r="H10" s="358"/>
      <c r="I10" s="358"/>
      <c r="J10" s="358"/>
      <c r="K10" s="358"/>
      <c r="L10" s="372"/>
      <c r="M10" s="372"/>
      <c r="N10" s="372"/>
      <c r="T10" s="358"/>
      <c r="U10" s="358"/>
      <c r="V10" s="358"/>
    </row>
    <row r="11" spans="1:256" ht="16.5" customHeight="1">
      <c r="A11" s="361" t="s">
        <v>192</v>
      </c>
      <c r="B11" s="361"/>
      <c r="C11" s="361"/>
      <c r="D11" s="361"/>
      <c r="E11" s="361"/>
      <c r="F11" s="361"/>
      <c r="G11" s="361"/>
      <c r="H11" s="361"/>
      <c r="I11" s="361"/>
      <c r="J11" s="361"/>
      <c r="K11" s="361"/>
      <c r="L11" s="361"/>
      <c r="M11" s="372"/>
      <c r="N11" s="372"/>
    </row>
    <row r="12" spans="1:256" ht="22.5" customHeight="1">
      <c r="B12" s="362" t="s">
        <v>84</v>
      </c>
      <c r="C12" s="362"/>
      <c r="D12" s="362"/>
      <c r="E12" s="362" t="s">
        <v>378</v>
      </c>
      <c r="F12" s="362"/>
      <c r="G12" s="362"/>
      <c r="H12" s="362"/>
      <c r="I12" s="372"/>
      <c r="J12" s="372"/>
      <c r="K12" s="372"/>
      <c r="L12" s="372"/>
      <c r="M12" s="372"/>
      <c r="N12" s="372"/>
    </row>
    <row r="13" spans="1:256" ht="22.5" customHeight="1">
      <c r="B13" s="363"/>
      <c r="C13" s="363"/>
      <c r="D13" s="366" t="s">
        <v>376</v>
      </c>
      <c r="E13" s="368"/>
      <c r="F13" s="368"/>
      <c r="G13" s="368"/>
      <c r="H13" s="370" t="s">
        <v>51</v>
      </c>
      <c r="I13" s="373"/>
      <c r="J13" s="373"/>
      <c r="K13" s="373"/>
      <c r="L13" s="373"/>
      <c r="M13" s="372"/>
      <c r="N13" s="372"/>
    </row>
    <row r="14" spans="1:256" ht="22.5" customHeight="1">
      <c r="B14" s="364"/>
      <c r="C14" s="364"/>
      <c r="D14" s="367" t="s">
        <v>376</v>
      </c>
      <c r="E14" s="369"/>
      <c r="F14" s="369"/>
      <c r="G14" s="369"/>
      <c r="H14" s="371" t="s">
        <v>51</v>
      </c>
      <c r="I14" s="373"/>
      <c r="J14" s="373"/>
      <c r="K14" s="373"/>
      <c r="L14" s="373"/>
      <c r="M14" s="372"/>
      <c r="N14" s="372"/>
    </row>
    <row r="15" spans="1:256" ht="22.5" customHeight="1">
      <c r="B15" s="364"/>
      <c r="C15" s="364"/>
      <c r="D15" s="367" t="s">
        <v>376</v>
      </c>
      <c r="E15" s="369"/>
      <c r="F15" s="369"/>
      <c r="G15" s="369"/>
      <c r="H15" s="371" t="s">
        <v>51</v>
      </c>
      <c r="I15" s="373"/>
      <c r="J15" s="373"/>
      <c r="K15" s="373"/>
      <c r="L15" s="373"/>
      <c r="M15" s="372"/>
      <c r="N15" s="372"/>
    </row>
    <row r="16" spans="1:256" ht="22.5" customHeight="1">
      <c r="B16" s="364"/>
      <c r="C16" s="364"/>
      <c r="D16" s="367" t="s">
        <v>376</v>
      </c>
      <c r="E16" s="369"/>
      <c r="F16" s="369"/>
      <c r="G16" s="369"/>
      <c r="H16" s="371" t="s">
        <v>51</v>
      </c>
      <c r="I16" s="373"/>
      <c r="J16" s="373"/>
      <c r="K16" s="373"/>
      <c r="L16" s="373"/>
      <c r="M16" s="372"/>
      <c r="N16" s="372"/>
    </row>
    <row r="17" spans="2:14" ht="22.5" customHeight="1">
      <c r="B17" s="364"/>
      <c r="C17" s="364"/>
      <c r="D17" s="367" t="s">
        <v>376</v>
      </c>
      <c r="E17" s="369"/>
      <c r="F17" s="369"/>
      <c r="G17" s="369"/>
      <c r="H17" s="371" t="s">
        <v>51</v>
      </c>
      <c r="I17" s="373"/>
      <c r="J17" s="373"/>
      <c r="K17" s="373"/>
      <c r="L17" s="373"/>
      <c r="M17" s="372"/>
      <c r="N17" s="372"/>
    </row>
    <row r="18" spans="2:14" ht="22.5" customHeight="1">
      <c r="B18" s="364"/>
      <c r="C18" s="364"/>
      <c r="D18" s="367" t="s">
        <v>376</v>
      </c>
      <c r="E18" s="369"/>
      <c r="F18" s="369"/>
      <c r="G18" s="369"/>
      <c r="H18" s="371" t="s">
        <v>51</v>
      </c>
      <c r="I18" s="373"/>
      <c r="J18" s="373"/>
      <c r="K18" s="373"/>
      <c r="L18" s="373"/>
      <c r="M18" s="372"/>
      <c r="N18" s="372"/>
    </row>
    <row r="19" spans="2:14" ht="22.5" customHeight="1">
      <c r="B19" s="364"/>
      <c r="C19" s="364"/>
      <c r="D19" s="367" t="s">
        <v>376</v>
      </c>
      <c r="E19" s="369"/>
      <c r="F19" s="369"/>
      <c r="G19" s="369"/>
      <c r="H19" s="371" t="s">
        <v>51</v>
      </c>
      <c r="I19" s="373"/>
      <c r="J19" s="373"/>
      <c r="K19" s="373"/>
      <c r="L19" s="373"/>
      <c r="M19" s="372"/>
      <c r="N19" s="372"/>
    </row>
    <row r="20" spans="2:14" ht="22.5" customHeight="1">
      <c r="B20" s="364"/>
      <c r="C20" s="364"/>
      <c r="D20" s="367" t="s">
        <v>376</v>
      </c>
      <c r="E20" s="369"/>
      <c r="F20" s="369"/>
      <c r="G20" s="369"/>
      <c r="H20" s="371" t="s">
        <v>51</v>
      </c>
      <c r="I20" s="373"/>
      <c r="J20" s="373"/>
      <c r="K20" s="373"/>
      <c r="L20" s="373"/>
      <c r="M20" s="372"/>
      <c r="N20" s="372"/>
    </row>
    <row r="21" spans="2:14" ht="22.5" customHeight="1">
      <c r="B21" s="364"/>
      <c r="C21" s="364"/>
      <c r="D21" s="367" t="s">
        <v>376</v>
      </c>
      <c r="E21" s="369"/>
      <c r="F21" s="369"/>
      <c r="G21" s="369"/>
      <c r="H21" s="371" t="s">
        <v>51</v>
      </c>
      <c r="I21" s="373"/>
      <c r="J21" s="373"/>
      <c r="K21" s="373"/>
      <c r="L21" s="373"/>
      <c r="M21" s="372"/>
      <c r="N21" s="372"/>
    </row>
    <row r="22" spans="2:14" ht="22.5" customHeight="1">
      <c r="B22" s="364"/>
      <c r="C22" s="364"/>
      <c r="D22" s="367" t="s">
        <v>376</v>
      </c>
      <c r="E22" s="369"/>
      <c r="F22" s="369"/>
      <c r="G22" s="369"/>
      <c r="H22" s="371" t="s">
        <v>51</v>
      </c>
      <c r="I22" s="374" t="s">
        <v>379</v>
      </c>
      <c r="J22" s="374"/>
      <c r="K22" s="374"/>
      <c r="L22" s="374"/>
      <c r="M22" s="372"/>
      <c r="N22" s="355" t="s">
        <v>194</v>
      </c>
    </row>
    <row r="23" spans="2:14" ht="22.5" customHeight="1">
      <c r="B23" s="364"/>
      <c r="C23" s="364"/>
      <c r="D23" s="367" t="s">
        <v>376</v>
      </c>
      <c r="E23" s="369"/>
      <c r="F23" s="369"/>
      <c r="G23" s="369"/>
      <c r="H23" s="371" t="s">
        <v>51</v>
      </c>
      <c r="I23" s="375"/>
      <c r="J23" s="375"/>
      <c r="K23" s="375"/>
      <c r="L23" s="376" t="s">
        <v>51</v>
      </c>
      <c r="M23" s="377" t="s">
        <v>380</v>
      </c>
      <c r="N23" s="355" t="s">
        <v>381</v>
      </c>
    </row>
    <row r="24" spans="2:14" ht="16.5" customHeight="1"/>
    <row r="25" spans="2:14" ht="16.5" customHeight="1"/>
  </sheetData>
  <mergeCells count="32">
    <mergeCell ref="A4:U4"/>
    <mergeCell ref="A5:U5"/>
    <mergeCell ref="A7:C7"/>
    <mergeCell ref="D7:J7"/>
    <mergeCell ref="L7:N7"/>
    <mergeCell ref="O7:U7"/>
    <mergeCell ref="B12:D12"/>
    <mergeCell ref="E12:H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L22"/>
    <mergeCell ref="B23:C23"/>
    <mergeCell ref="E23:G23"/>
    <mergeCell ref="I23:K23"/>
  </mergeCells>
  <phoneticPr fontId="7" type="Hiragana"/>
  <printOptions horizontalCentered="1"/>
  <pageMargins left="0.59027777777777779" right="0.39374999999999999" top="0.78749999999999998" bottom="0.39374999999999999" header="0.51180555555555551" footer="0.51180555555555551"/>
  <pageSetup paperSize="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130" zoomScaleSheetLayoutView="130" workbookViewId="0"/>
  </sheetViews>
  <sheetFormatPr defaultColWidth="3.625" defaultRowHeight="13.5"/>
  <cols>
    <col min="1" max="1" width="2.125" style="380" customWidth="1"/>
    <col min="2" max="11" width="3.625" style="380"/>
    <col min="12" max="12" width="5.625" style="380" customWidth="1"/>
    <col min="13" max="18" width="3.625" style="380"/>
    <col min="19" max="19" width="5.625" style="380" customWidth="1"/>
    <col min="20" max="25" width="3.625" style="380"/>
    <col min="26" max="26" width="5.625" style="380" customWidth="1"/>
    <col min="27" max="27" width="2.125" style="380" customWidth="1"/>
    <col min="28" max="37" width="5.625" style="380" customWidth="1"/>
    <col min="38" max="16384" width="3.625" style="380"/>
  </cols>
  <sheetData>
    <row r="1" spans="1:37" s="76" customFormat="1">
      <c r="A1" s="380"/>
      <c r="B1" s="380" t="s">
        <v>289</v>
      </c>
      <c r="C1" s="380"/>
      <c r="D1" s="380"/>
      <c r="E1" s="380"/>
      <c r="F1" s="380"/>
      <c r="G1" s="380"/>
      <c r="H1" s="380"/>
      <c r="I1" s="380"/>
      <c r="J1" s="380"/>
      <c r="K1" s="380"/>
      <c r="L1" s="380"/>
      <c r="M1" s="78"/>
      <c r="N1" s="77"/>
      <c r="O1" s="77"/>
      <c r="P1" s="77"/>
      <c r="Q1" s="380"/>
      <c r="R1" s="380"/>
      <c r="S1" s="380"/>
      <c r="T1" s="78" t="s">
        <v>336</v>
      </c>
      <c r="U1" s="390"/>
      <c r="V1" s="77" t="s">
        <v>333</v>
      </c>
      <c r="W1" s="390"/>
      <c r="X1" s="77" t="s">
        <v>63</v>
      </c>
      <c r="Y1" s="390"/>
      <c r="Z1" s="77" t="s">
        <v>397</v>
      </c>
      <c r="AA1" s="380"/>
      <c r="AB1" s="380"/>
      <c r="AC1" s="380"/>
      <c r="AD1" s="380"/>
      <c r="AE1" s="380"/>
      <c r="AF1" s="380"/>
      <c r="AG1" s="380"/>
      <c r="AH1" s="380"/>
      <c r="AI1" s="380"/>
      <c r="AJ1" s="380"/>
      <c r="AK1" s="380"/>
    </row>
    <row r="2" spans="1:37" s="76" customFormat="1" ht="21" customHeight="1">
      <c r="A2" s="380"/>
      <c r="B2" s="380"/>
      <c r="C2" s="380"/>
      <c r="D2" s="380"/>
      <c r="E2" s="380"/>
      <c r="F2" s="380"/>
      <c r="G2" s="380"/>
      <c r="H2" s="380"/>
      <c r="I2" s="380"/>
      <c r="J2" s="380"/>
      <c r="K2" s="380"/>
      <c r="L2" s="380"/>
      <c r="M2" s="78"/>
      <c r="N2" s="77"/>
      <c r="O2" s="77"/>
      <c r="P2" s="77"/>
      <c r="Q2" s="78"/>
      <c r="R2" s="77"/>
      <c r="S2" s="77"/>
      <c r="T2" s="77"/>
      <c r="U2" s="77"/>
      <c r="V2" s="77"/>
      <c r="W2" s="77"/>
      <c r="X2" s="77"/>
      <c r="Y2" s="77"/>
      <c r="Z2" s="77"/>
      <c r="AA2" s="380"/>
      <c r="AB2" s="380"/>
      <c r="AC2" s="380"/>
      <c r="AD2" s="380"/>
      <c r="AE2" s="380"/>
      <c r="AF2" s="380"/>
      <c r="AG2" s="380"/>
      <c r="AH2" s="380"/>
      <c r="AI2" s="380"/>
      <c r="AJ2" s="380"/>
      <c r="AK2" s="380"/>
    </row>
    <row r="3" spans="1:37" s="76" customFormat="1" ht="21" customHeight="1">
      <c r="A3" s="380"/>
      <c r="B3" s="382" t="s">
        <v>383</v>
      </c>
      <c r="C3" s="382"/>
      <c r="D3" s="382"/>
      <c r="E3" s="382"/>
      <c r="F3" s="382"/>
      <c r="G3" s="382"/>
      <c r="H3" s="382"/>
      <c r="I3" s="382"/>
      <c r="J3" s="382"/>
      <c r="K3" s="382"/>
      <c r="L3" s="382"/>
      <c r="M3" s="382"/>
      <c r="N3" s="382"/>
      <c r="O3" s="382"/>
      <c r="P3" s="382"/>
      <c r="Q3" s="382"/>
      <c r="R3" s="382"/>
      <c r="S3" s="382"/>
      <c r="T3" s="382"/>
      <c r="U3" s="382"/>
      <c r="V3" s="382"/>
      <c r="W3" s="382"/>
      <c r="X3" s="382"/>
      <c r="Y3" s="382"/>
      <c r="Z3" s="382"/>
      <c r="AA3" s="380"/>
      <c r="AB3" s="380"/>
      <c r="AC3" s="380"/>
      <c r="AD3" s="380"/>
      <c r="AE3" s="380"/>
      <c r="AF3" s="380"/>
      <c r="AG3" s="380"/>
      <c r="AH3" s="380"/>
      <c r="AI3" s="380"/>
      <c r="AJ3" s="380"/>
      <c r="AK3" s="380"/>
    </row>
    <row r="4" spans="1:37" s="76" customFormat="1">
      <c r="A4" s="380"/>
      <c r="B4" s="77"/>
      <c r="C4" s="77"/>
      <c r="D4" s="77"/>
      <c r="E4" s="77"/>
      <c r="F4" s="77"/>
      <c r="G4" s="77"/>
      <c r="H4" s="77"/>
      <c r="I4" s="77"/>
      <c r="J4" s="77"/>
      <c r="K4" s="77"/>
      <c r="L4" s="77"/>
      <c r="M4" s="77"/>
      <c r="N4" s="77"/>
      <c r="O4" s="77"/>
      <c r="P4" s="77"/>
      <c r="Q4" s="77"/>
      <c r="R4" s="77"/>
      <c r="S4" s="77"/>
      <c r="T4" s="77"/>
      <c r="U4" s="77"/>
      <c r="V4" s="77"/>
      <c r="W4" s="77"/>
      <c r="X4" s="77"/>
      <c r="Y4" s="77"/>
      <c r="Z4" s="77"/>
      <c r="AA4" s="380"/>
      <c r="AB4" s="380"/>
      <c r="AC4" s="380"/>
      <c r="AD4" s="380"/>
      <c r="AE4" s="380"/>
      <c r="AF4" s="380"/>
      <c r="AG4" s="380"/>
      <c r="AH4" s="380"/>
      <c r="AI4" s="380"/>
      <c r="AJ4" s="380"/>
      <c r="AK4" s="380"/>
    </row>
    <row r="5" spans="1:37" s="76" customFormat="1" ht="21" customHeight="1">
      <c r="A5" s="380"/>
      <c r="B5" s="77"/>
      <c r="C5" s="77"/>
      <c r="D5" s="77"/>
      <c r="E5" s="77"/>
      <c r="F5" s="77"/>
      <c r="G5" s="77"/>
      <c r="H5" s="77"/>
      <c r="I5" s="77"/>
      <c r="J5" s="77"/>
      <c r="K5" s="77"/>
      <c r="L5" s="77"/>
      <c r="M5" s="77"/>
      <c r="N5" s="77"/>
      <c r="O5" s="77"/>
      <c r="P5" s="78" t="s">
        <v>396</v>
      </c>
      <c r="Q5" s="409"/>
      <c r="R5" s="409"/>
      <c r="S5" s="409"/>
      <c r="T5" s="409"/>
      <c r="U5" s="409"/>
      <c r="V5" s="409"/>
      <c r="W5" s="409"/>
      <c r="X5" s="409"/>
      <c r="Y5" s="409"/>
      <c r="Z5" s="409"/>
      <c r="AA5" s="380"/>
      <c r="AB5" s="380"/>
      <c r="AC5" s="380"/>
      <c r="AD5" s="380"/>
      <c r="AE5" s="380"/>
      <c r="AF5" s="380"/>
      <c r="AG5" s="380"/>
      <c r="AH5" s="380"/>
      <c r="AI5" s="380"/>
      <c r="AJ5" s="380"/>
      <c r="AK5" s="380"/>
    </row>
    <row r="6" spans="1:37" s="76" customFormat="1" ht="21" customHeight="1">
      <c r="A6" s="380"/>
      <c r="B6" s="77"/>
      <c r="C6" s="77"/>
      <c r="D6" s="77"/>
      <c r="E6" s="77"/>
      <c r="F6" s="77"/>
      <c r="G6" s="77"/>
      <c r="H6" s="77"/>
      <c r="I6" s="77"/>
      <c r="J6" s="77"/>
      <c r="K6" s="77"/>
      <c r="L6" s="77"/>
      <c r="M6" s="77"/>
      <c r="N6" s="77"/>
      <c r="O6" s="77"/>
      <c r="P6" s="78" t="s">
        <v>358</v>
      </c>
      <c r="Q6" s="410"/>
      <c r="R6" s="410"/>
      <c r="S6" s="410"/>
      <c r="T6" s="410"/>
      <c r="U6" s="410"/>
      <c r="V6" s="410"/>
      <c r="W6" s="410"/>
      <c r="X6" s="410"/>
      <c r="Y6" s="410"/>
      <c r="Z6" s="410"/>
      <c r="AA6" s="380"/>
      <c r="AB6" s="380"/>
      <c r="AC6" s="380"/>
      <c r="AD6" s="380"/>
      <c r="AE6" s="380"/>
      <c r="AF6" s="380"/>
      <c r="AG6" s="380"/>
      <c r="AH6" s="380"/>
      <c r="AI6" s="380"/>
      <c r="AJ6" s="380"/>
      <c r="AK6" s="380"/>
    </row>
    <row r="7" spans="1:37" s="76" customFormat="1" ht="21" customHeight="1">
      <c r="A7" s="380"/>
      <c r="B7" s="77"/>
      <c r="C7" s="77"/>
      <c r="D7" s="77"/>
      <c r="E7" s="77"/>
      <c r="F7" s="77"/>
      <c r="G7" s="77"/>
      <c r="H7" s="77"/>
      <c r="I7" s="77"/>
      <c r="J7" s="77"/>
      <c r="K7" s="77"/>
      <c r="L7" s="77"/>
      <c r="M7" s="77"/>
      <c r="N7" s="77"/>
      <c r="O7" s="77"/>
      <c r="P7" s="77"/>
      <c r="Q7" s="77"/>
      <c r="R7" s="77"/>
      <c r="S7" s="77"/>
      <c r="T7" s="77"/>
      <c r="U7" s="77"/>
      <c r="V7" s="77"/>
      <c r="W7" s="77"/>
      <c r="X7" s="77"/>
      <c r="Y7" s="77"/>
      <c r="Z7" s="77"/>
      <c r="AA7" s="380"/>
      <c r="AB7" s="380"/>
      <c r="AC7" s="380"/>
      <c r="AD7" s="380"/>
      <c r="AE7" s="380"/>
      <c r="AF7" s="380"/>
      <c r="AG7" s="380"/>
      <c r="AH7" s="380"/>
      <c r="AI7" s="380"/>
      <c r="AJ7" s="380"/>
      <c r="AK7" s="380"/>
    </row>
    <row r="8" spans="1:37" ht="21" customHeight="1">
      <c r="B8" s="380" t="s">
        <v>268</v>
      </c>
    </row>
    <row r="9" spans="1:37" ht="21" customHeight="1">
      <c r="C9" s="380" t="s">
        <v>336</v>
      </c>
      <c r="E9" s="390"/>
      <c r="F9" s="390"/>
      <c r="G9" s="380" t="s">
        <v>391</v>
      </c>
      <c r="J9" s="390" t="s">
        <v>3</v>
      </c>
      <c r="K9" s="380" t="s">
        <v>200</v>
      </c>
      <c r="M9" s="390" t="s">
        <v>3</v>
      </c>
      <c r="N9" s="380" t="s">
        <v>395</v>
      </c>
    </row>
    <row r="10" spans="1:37" ht="57" customHeight="1">
      <c r="B10" s="383" t="s">
        <v>384</v>
      </c>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row>
    <row r="11" spans="1:37" ht="12.75" customHeight="1">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row>
    <row r="12" spans="1:37" ht="21" customHeight="1">
      <c r="B12" s="380" t="s">
        <v>385</v>
      </c>
    </row>
    <row r="13" spans="1:37" ht="21" customHeight="1">
      <c r="C13" s="390" t="s">
        <v>3</v>
      </c>
      <c r="D13" s="395" t="s">
        <v>377</v>
      </c>
      <c r="F13" s="390" t="s">
        <v>3</v>
      </c>
      <c r="G13" s="395" t="s">
        <v>392</v>
      </c>
    </row>
    <row r="14" spans="1:37" ht="9.75" customHeight="1">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row>
    <row r="15" spans="1:37" ht="13.5" customHeight="1">
      <c r="B15" s="380" t="s">
        <v>386</v>
      </c>
    </row>
    <row r="16" spans="1:37" ht="45.75" customHeight="1">
      <c r="B16" s="385"/>
      <c r="C16" s="385"/>
      <c r="D16" s="385"/>
      <c r="E16" s="385"/>
      <c r="F16" s="389" t="s">
        <v>417</v>
      </c>
      <c r="G16" s="393"/>
      <c r="H16" s="393"/>
      <c r="I16" s="393"/>
      <c r="J16" s="393"/>
      <c r="K16" s="393"/>
      <c r="L16" s="406"/>
      <c r="M16" s="407" t="s">
        <v>394</v>
      </c>
      <c r="N16" s="407"/>
      <c r="O16" s="407"/>
      <c r="P16" s="407"/>
      <c r="Q16" s="407"/>
      <c r="R16" s="407"/>
      <c r="S16" s="407"/>
    </row>
    <row r="17" spans="1:37" ht="20" customHeight="1">
      <c r="B17" s="156">
        <v>3</v>
      </c>
      <c r="C17" s="159"/>
      <c r="D17" s="159" t="s">
        <v>390</v>
      </c>
      <c r="E17" s="174"/>
      <c r="F17" s="397"/>
      <c r="G17" s="401"/>
      <c r="H17" s="401"/>
      <c r="I17" s="401"/>
      <c r="J17" s="401"/>
      <c r="K17" s="401"/>
      <c r="L17" s="174" t="s">
        <v>195</v>
      </c>
      <c r="M17" s="397"/>
      <c r="N17" s="401"/>
      <c r="O17" s="401"/>
      <c r="P17" s="401"/>
      <c r="Q17" s="401"/>
      <c r="R17" s="401"/>
      <c r="S17" s="174" t="s">
        <v>195</v>
      </c>
    </row>
    <row r="18" spans="1:37" ht="20" customHeight="1">
      <c r="B18" s="156">
        <v>4</v>
      </c>
      <c r="C18" s="159"/>
      <c r="D18" s="159" t="s">
        <v>390</v>
      </c>
      <c r="E18" s="174"/>
      <c r="F18" s="397"/>
      <c r="G18" s="401"/>
      <c r="H18" s="401"/>
      <c r="I18" s="401"/>
      <c r="J18" s="401"/>
      <c r="K18" s="401"/>
      <c r="L18" s="174" t="s">
        <v>195</v>
      </c>
      <c r="M18" s="397"/>
      <c r="N18" s="401"/>
      <c r="O18" s="401"/>
      <c r="P18" s="401"/>
      <c r="Q18" s="401"/>
      <c r="R18" s="401"/>
      <c r="S18" s="174" t="s">
        <v>195</v>
      </c>
    </row>
    <row r="19" spans="1:37" ht="20" customHeight="1">
      <c r="B19" s="156">
        <v>5</v>
      </c>
      <c r="C19" s="159"/>
      <c r="D19" s="159" t="s">
        <v>390</v>
      </c>
      <c r="E19" s="174"/>
      <c r="F19" s="397"/>
      <c r="G19" s="401"/>
      <c r="H19" s="401"/>
      <c r="I19" s="401"/>
      <c r="J19" s="401"/>
      <c r="K19" s="401"/>
      <c r="L19" s="174" t="s">
        <v>195</v>
      </c>
      <c r="M19" s="397"/>
      <c r="N19" s="401"/>
      <c r="O19" s="401"/>
      <c r="P19" s="401"/>
      <c r="Q19" s="401"/>
      <c r="R19" s="401"/>
      <c r="S19" s="174" t="s">
        <v>195</v>
      </c>
    </row>
    <row r="20" spans="1:37" ht="20" customHeight="1">
      <c r="B20" s="156">
        <v>6</v>
      </c>
      <c r="C20" s="159"/>
      <c r="D20" s="159" t="s">
        <v>390</v>
      </c>
      <c r="E20" s="174"/>
      <c r="F20" s="397"/>
      <c r="G20" s="401"/>
      <c r="H20" s="401"/>
      <c r="I20" s="401"/>
      <c r="J20" s="401"/>
      <c r="K20" s="401"/>
      <c r="L20" s="174" t="s">
        <v>195</v>
      </c>
      <c r="M20" s="397"/>
      <c r="N20" s="401"/>
      <c r="O20" s="401"/>
      <c r="P20" s="401"/>
      <c r="Q20" s="401"/>
      <c r="R20" s="401"/>
      <c r="S20" s="174" t="s">
        <v>195</v>
      </c>
    </row>
    <row r="21" spans="1:37" ht="20" customHeight="1">
      <c r="B21" s="156">
        <v>7</v>
      </c>
      <c r="C21" s="159"/>
      <c r="D21" s="159" t="s">
        <v>390</v>
      </c>
      <c r="E21" s="174"/>
      <c r="F21" s="397"/>
      <c r="G21" s="401"/>
      <c r="H21" s="401"/>
      <c r="I21" s="401"/>
      <c r="J21" s="401"/>
      <c r="K21" s="401"/>
      <c r="L21" s="174" t="s">
        <v>195</v>
      </c>
      <c r="M21" s="397"/>
      <c r="N21" s="401"/>
      <c r="O21" s="401"/>
      <c r="P21" s="401"/>
      <c r="Q21" s="401"/>
      <c r="R21" s="401"/>
      <c r="S21" s="174" t="s">
        <v>195</v>
      </c>
    </row>
    <row r="22" spans="1:37" ht="20" customHeight="1">
      <c r="B22" s="156">
        <v>8</v>
      </c>
      <c r="C22" s="159"/>
      <c r="D22" s="159" t="s">
        <v>390</v>
      </c>
      <c r="E22" s="174"/>
      <c r="F22" s="397"/>
      <c r="G22" s="401"/>
      <c r="H22" s="401"/>
      <c r="I22" s="401"/>
      <c r="J22" s="401"/>
      <c r="K22" s="401"/>
      <c r="L22" s="174" t="s">
        <v>195</v>
      </c>
      <c r="M22" s="397"/>
      <c r="N22" s="401"/>
      <c r="O22" s="401"/>
      <c r="P22" s="401"/>
      <c r="Q22" s="401"/>
      <c r="R22" s="401"/>
      <c r="S22" s="174" t="s">
        <v>195</v>
      </c>
    </row>
    <row r="23" spans="1:37" ht="20" customHeight="1">
      <c r="B23" s="385" t="s">
        <v>156</v>
      </c>
      <c r="C23" s="385"/>
      <c r="D23" s="385"/>
      <c r="E23" s="385"/>
      <c r="F23" s="156" t="str">
        <f>IF(SUM(F17:K22)=0,"",SUM(F17:K22))</f>
        <v/>
      </c>
      <c r="G23" s="159"/>
      <c r="H23" s="159"/>
      <c r="I23" s="159"/>
      <c r="J23" s="159"/>
      <c r="K23" s="159"/>
      <c r="L23" s="174" t="s">
        <v>195</v>
      </c>
      <c r="M23" s="156" t="str">
        <f>IF(SUM(M17:R22)=0,"",SUM(M17:R22))</f>
        <v/>
      </c>
      <c r="N23" s="159"/>
      <c r="O23" s="159"/>
      <c r="P23" s="159"/>
      <c r="Q23" s="159"/>
      <c r="R23" s="159"/>
      <c r="S23" s="174" t="s">
        <v>195</v>
      </c>
    </row>
    <row r="24" spans="1:37" s="76" customFormat="1" ht="20" customHeight="1">
      <c r="A24" s="380"/>
      <c r="B24" s="77"/>
      <c r="C24" s="77"/>
      <c r="D24" s="77"/>
      <c r="E24" s="77"/>
      <c r="F24" s="77"/>
      <c r="G24" s="77"/>
      <c r="H24" s="77"/>
      <c r="I24" s="77"/>
      <c r="J24" s="77"/>
      <c r="K24" s="77"/>
      <c r="L24" s="77"/>
      <c r="M24" s="77"/>
      <c r="N24" s="77"/>
      <c r="O24" s="77"/>
      <c r="P24" s="77"/>
      <c r="Q24" s="77"/>
      <c r="R24" s="77"/>
      <c r="S24" s="77"/>
      <c r="T24" s="380"/>
      <c r="U24" s="380"/>
      <c r="V24" s="380"/>
      <c r="W24" s="380"/>
      <c r="X24" s="380"/>
      <c r="Y24" s="380"/>
      <c r="Z24" s="380"/>
      <c r="AA24" s="380"/>
      <c r="AB24" s="380"/>
      <c r="AC24" s="380"/>
      <c r="AD24" s="380"/>
      <c r="AE24" s="380"/>
      <c r="AF24" s="380"/>
      <c r="AG24" s="380"/>
      <c r="AH24" s="380"/>
      <c r="AI24" s="380"/>
      <c r="AJ24" s="380"/>
      <c r="AK24" s="380"/>
    </row>
    <row r="25" spans="1:37" s="76" customFormat="1" ht="20" customHeight="1">
      <c r="A25" s="380"/>
      <c r="B25" s="128" t="s">
        <v>416</v>
      </c>
      <c r="C25" s="137"/>
      <c r="D25" s="137"/>
      <c r="E25" s="179"/>
      <c r="F25" s="398" t="str">
        <f>IF(F23="","",ROUNDDOWN(M23/F23,3))</f>
        <v/>
      </c>
      <c r="G25" s="402"/>
      <c r="H25" s="402"/>
      <c r="I25" s="402"/>
      <c r="J25" s="402"/>
      <c r="K25" s="404"/>
      <c r="L25" s="194" t="s">
        <v>166</v>
      </c>
      <c r="M25" s="77"/>
      <c r="N25" s="77"/>
      <c r="O25" s="77"/>
      <c r="P25" s="77"/>
      <c r="Q25" s="77"/>
      <c r="R25" s="77"/>
      <c r="S25" s="77"/>
      <c r="T25" s="380"/>
      <c r="U25" s="380"/>
      <c r="V25" s="380"/>
      <c r="W25" s="380"/>
      <c r="X25" s="380"/>
      <c r="Y25" s="380"/>
      <c r="Z25" s="380"/>
      <c r="AA25" s="380"/>
      <c r="AB25" s="380"/>
      <c r="AC25" s="380"/>
      <c r="AD25" s="380"/>
      <c r="AE25" s="380"/>
      <c r="AF25" s="380"/>
      <c r="AG25" s="380"/>
      <c r="AH25" s="380"/>
      <c r="AI25" s="380"/>
      <c r="AJ25" s="380"/>
      <c r="AK25" s="380"/>
    </row>
    <row r="26" spans="1:37" s="76" customFormat="1" ht="9" customHeight="1">
      <c r="A26" s="380"/>
      <c r="B26" s="386"/>
      <c r="C26" s="391"/>
      <c r="D26" s="391"/>
      <c r="E26" s="396"/>
      <c r="F26" s="399"/>
      <c r="G26" s="403"/>
      <c r="H26" s="403"/>
      <c r="I26" s="403"/>
      <c r="J26" s="403"/>
      <c r="K26" s="405"/>
      <c r="L26" s="194"/>
      <c r="M26" s="77"/>
      <c r="N26" s="77"/>
      <c r="O26" s="77"/>
      <c r="P26" s="77"/>
      <c r="Q26" s="77"/>
      <c r="R26" s="77"/>
      <c r="S26" s="77"/>
      <c r="T26" s="380"/>
      <c r="U26" s="380"/>
      <c r="V26" s="380"/>
      <c r="W26" s="380"/>
      <c r="X26" s="380"/>
      <c r="Y26" s="380"/>
      <c r="Z26" s="380"/>
      <c r="AA26" s="380"/>
      <c r="AB26" s="380"/>
      <c r="AC26" s="380"/>
      <c r="AD26" s="380"/>
      <c r="AE26" s="380"/>
      <c r="AF26" s="380"/>
      <c r="AG26" s="380"/>
      <c r="AH26" s="380"/>
      <c r="AI26" s="380"/>
      <c r="AJ26" s="380"/>
      <c r="AK26" s="380"/>
    </row>
    <row r="27" spans="1:37" s="76" customFormat="1" ht="20.100000000000001" customHeight="1">
      <c r="A27" s="380"/>
      <c r="B27" s="387"/>
      <c r="C27" s="387"/>
      <c r="D27" s="387"/>
      <c r="E27" s="387"/>
      <c r="F27" s="400"/>
      <c r="G27" s="400"/>
      <c r="H27" s="400"/>
      <c r="I27" s="400"/>
      <c r="J27" s="400"/>
      <c r="K27" s="400"/>
      <c r="L27" s="77"/>
      <c r="M27" s="77"/>
      <c r="N27" s="77"/>
      <c r="O27" s="77"/>
      <c r="P27" s="77"/>
      <c r="Q27" s="77"/>
      <c r="R27" s="77"/>
      <c r="S27" s="77"/>
      <c r="T27" s="380"/>
      <c r="U27" s="380"/>
      <c r="V27" s="380"/>
      <c r="W27" s="380"/>
      <c r="X27" s="380"/>
      <c r="Y27" s="380"/>
      <c r="Z27" s="380"/>
      <c r="AA27" s="380"/>
      <c r="AB27" s="380"/>
      <c r="AC27" s="380"/>
      <c r="AD27" s="380"/>
      <c r="AE27" s="380"/>
      <c r="AF27" s="380"/>
      <c r="AG27" s="380"/>
      <c r="AH27" s="380"/>
      <c r="AI27" s="380"/>
      <c r="AJ27" s="380"/>
      <c r="AK27" s="380"/>
    </row>
    <row r="28" spans="1:37" s="76" customFormat="1" ht="20.100000000000001" customHeight="1">
      <c r="A28" s="380"/>
      <c r="B28" s="388" t="s">
        <v>387</v>
      </c>
      <c r="C28" s="392"/>
      <c r="D28" s="392"/>
      <c r="E28" s="392"/>
      <c r="F28" s="392"/>
      <c r="G28" s="392"/>
      <c r="H28" s="392"/>
      <c r="I28" s="392"/>
      <c r="J28" s="392"/>
      <c r="K28" s="392"/>
      <c r="L28" s="392"/>
      <c r="M28" s="392"/>
      <c r="N28" s="392"/>
      <c r="O28" s="392"/>
      <c r="P28" s="408"/>
      <c r="Q28" s="397"/>
      <c r="R28" s="401"/>
      <c r="S28" s="411"/>
      <c r="T28" s="380"/>
      <c r="U28" s="380"/>
      <c r="V28" s="380"/>
      <c r="W28" s="380"/>
      <c r="X28" s="380"/>
      <c r="Y28" s="380"/>
      <c r="Z28" s="380"/>
      <c r="AA28" s="380"/>
      <c r="AB28" s="380"/>
      <c r="AC28" s="380"/>
      <c r="AD28" s="380"/>
      <c r="AE28" s="380"/>
      <c r="AF28" s="380"/>
      <c r="AG28" s="380"/>
      <c r="AH28" s="380"/>
      <c r="AI28" s="380"/>
      <c r="AJ28" s="380"/>
      <c r="AK28" s="380"/>
    </row>
    <row r="29" spans="1:37" s="76" customFormat="1" ht="9" customHeight="1">
      <c r="A29" s="380"/>
      <c r="B29" s="76"/>
      <c r="C29" s="387"/>
      <c r="D29" s="387"/>
      <c r="E29" s="387"/>
      <c r="F29" s="400"/>
      <c r="G29" s="400"/>
      <c r="H29" s="400"/>
      <c r="I29" s="400"/>
      <c r="J29" s="400"/>
      <c r="K29" s="400"/>
      <c r="L29" s="77"/>
      <c r="M29" s="77"/>
      <c r="N29" s="77"/>
      <c r="O29" s="77"/>
      <c r="P29" s="77"/>
      <c r="Q29" s="77"/>
      <c r="R29" s="77"/>
      <c r="S29" s="77"/>
      <c r="T29" s="380"/>
      <c r="U29" s="380"/>
      <c r="V29" s="380"/>
      <c r="W29" s="380"/>
      <c r="X29" s="380"/>
      <c r="Y29" s="380"/>
      <c r="Z29" s="380"/>
      <c r="AA29" s="380"/>
      <c r="AB29" s="380"/>
      <c r="AC29" s="380"/>
      <c r="AD29" s="380"/>
      <c r="AE29" s="380"/>
      <c r="AF29" s="380"/>
      <c r="AG29" s="380"/>
      <c r="AH29" s="380"/>
      <c r="AI29" s="380"/>
      <c r="AJ29" s="380"/>
      <c r="AK29" s="380"/>
    </row>
    <row r="30" spans="1:37" s="76" customFormat="1" ht="20.100000000000001" customHeight="1">
      <c r="A30" s="380"/>
      <c r="B30" s="380" t="s">
        <v>388</v>
      </c>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row>
    <row r="31" spans="1:37" s="76" customFormat="1" ht="44.25" customHeight="1">
      <c r="A31" s="380"/>
      <c r="B31" s="156"/>
      <c r="C31" s="159"/>
      <c r="D31" s="159"/>
      <c r="E31" s="174"/>
      <c r="F31" s="389" t="s">
        <v>57</v>
      </c>
      <c r="G31" s="393"/>
      <c r="H31" s="393"/>
      <c r="I31" s="393"/>
      <c r="J31" s="393"/>
      <c r="K31" s="393"/>
      <c r="L31" s="406"/>
      <c r="M31" s="407" t="s">
        <v>394</v>
      </c>
      <c r="N31" s="407"/>
      <c r="O31" s="407"/>
      <c r="P31" s="407"/>
      <c r="Q31" s="407"/>
      <c r="R31" s="407"/>
      <c r="S31" s="407"/>
      <c r="T31" s="380"/>
      <c r="U31" s="380"/>
      <c r="V31" s="380"/>
      <c r="W31" s="380"/>
      <c r="X31" s="380"/>
      <c r="Y31" s="380"/>
      <c r="Z31" s="380"/>
      <c r="AA31" s="380"/>
      <c r="AB31" s="380"/>
      <c r="AC31" s="380"/>
      <c r="AD31" s="380"/>
      <c r="AE31" s="380"/>
      <c r="AF31" s="380"/>
      <c r="AG31" s="380"/>
      <c r="AH31" s="380"/>
      <c r="AI31" s="380"/>
      <c r="AJ31" s="380"/>
      <c r="AK31" s="380"/>
    </row>
    <row r="32" spans="1:37" s="76" customFormat="1" ht="20" customHeight="1">
      <c r="A32" s="380"/>
      <c r="B32" s="156">
        <v>9</v>
      </c>
      <c r="C32" s="159"/>
      <c r="D32" s="159" t="s">
        <v>390</v>
      </c>
      <c r="E32" s="174"/>
      <c r="F32" s="397"/>
      <c r="G32" s="401"/>
      <c r="H32" s="401"/>
      <c r="I32" s="401"/>
      <c r="J32" s="401"/>
      <c r="K32" s="401"/>
      <c r="L32" s="174" t="s">
        <v>195</v>
      </c>
      <c r="M32" s="397"/>
      <c r="N32" s="401"/>
      <c r="O32" s="401"/>
      <c r="P32" s="401"/>
      <c r="Q32" s="401"/>
      <c r="R32" s="401"/>
      <c r="S32" s="174" t="s">
        <v>195</v>
      </c>
      <c r="T32" s="380"/>
      <c r="U32" s="380"/>
      <c r="V32" s="380"/>
      <c r="W32" s="380"/>
      <c r="X32" s="380"/>
      <c r="Y32" s="380"/>
      <c r="Z32" s="380"/>
      <c r="AA32" s="380"/>
      <c r="AB32" s="380"/>
      <c r="AC32" s="380"/>
      <c r="AD32" s="380"/>
      <c r="AE32" s="380"/>
      <c r="AF32" s="380"/>
      <c r="AG32" s="380"/>
      <c r="AH32" s="380"/>
      <c r="AI32" s="380"/>
      <c r="AJ32" s="380"/>
      <c r="AK32" s="380"/>
    </row>
    <row r="33" spans="1:37" s="76" customFormat="1" ht="20" customHeight="1">
      <c r="A33" s="380"/>
      <c r="B33" s="156">
        <v>10</v>
      </c>
      <c r="C33" s="159"/>
      <c r="D33" s="159" t="s">
        <v>390</v>
      </c>
      <c r="E33" s="174"/>
      <c r="F33" s="397"/>
      <c r="G33" s="401"/>
      <c r="H33" s="401"/>
      <c r="I33" s="401"/>
      <c r="J33" s="401"/>
      <c r="K33" s="401"/>
      <c r="L33" s="174" t="s">
        <v>195</v>
      </c>
      <c r="M33" s="397"/>
      <c r="N33" s="401"/>
      <c r="O33" s="401"/>
      <c r="P33" s="401"/>
      <c r="Q33" s="401"/>
      <c r="R33" s="401"/>
      <c r="S33" s="174" t="s">
        <v>195</v>
      </c>
      <c r="T33" s="380"/>
      <c r="U33" s="380"/>
      <c r="V33" s="380"/>
      <c r="W33" s="380"/>
      <c r="X33" s="380"/>
      <c r="Y33" s="380"/>
      <c r="Z33" s="380"/>
      <c r="AA33" s="380"/>
      <c r="AB33" s="380"/>
      <c r="AC33" s="380"/>
      <c r="AD33" s="380"/>
      <c r="AE33" s="380"/>
      <c r="AF33" s="380"/>
      <c r="AG33" s="380"/>
      <c r="AH33" s="380"/>
      <c r="AI33" s="380"/>
      <c r="AJ33" s="380"/>
      <c r="AK33" s="380"/>
    </row>
    <row r="34" spans="1:37" s="76" customFormat="1" ht="20" customHeight="1">
      <c r="A34" s="380"/>
      <c r="B34" s="156">
        <v>11</v>
      </c>
      <c r="C34" s="159"/>
      <c r="D34" s="159" t="s">
        <v>390</v>
      </c>
      <c r="E34" s="174"/>
      <c r="F34" s="397"/>
      <c r="G34" s="401"/>
      <c r="H34" s="401"/>
      <c r="I34" s="401"/>
      <c r="J34" s="401"/>
      <c r="K34" s="401"/>
      <c r="L34" s="174" t="s">
        <v>195</v>
      </c>
      <c r="M34" s="397"/>
      <c r="N34" s="401"/>
      <c r="O34" s="401"/>
      <c r="P34" s="401"/>
      <c r="Q34" s="401"/>
      <c r="R34" s="401"/>
      <c r="S34" s="174" t="s">
        <v>195</v>
      </c>
      <c r="T34" s="380"/>
      <c r="U34" s="380"/>
      <c r="V34" s="380"/>
      <c r="W34" s="380"/>
      <c r="X34" s="380"/>
      <c r="Y34" s="380"/>
      <c r="Z34" s="380"/>
      <c r="AA34" s="380"/>
      <c r="AB34" s="380"/>
      <c r="AC34" s="380"/>
      <c r="AD34" s="380"/>
      <c r="AE34" s="380"/>
      <c r="AF34" s="380"/>
      <c r="AG34" s="380"/>
      <c r="AH34" s="380"/>
      <c r="AI34" s="380"/>
      <c r="AJ34" s="380"/>
      <c r="AK34" s="380"/>
    </row>
    <row r="35" spans="1:37" s="76" customFormat="1" ht="20" customHeight="1">
      <c r="A35" s="380"/>
      <c r="B35" s="156">
        <v>12</v>
      </c>
      <c r="C35" s="159"/>
      <c r="D35" s="159" t="s">
        <v>390</v>
      </c>
      <c r="E35" s="174"/>
      <c r="F35" s="397"/>
      <c r="G35" s="401"/>
      <c r="H35" s="401"/>
      <c r="I35" s="401"/>
      <c r="J35" s="401"/>
      <c r="K35" s="401"/>
      <c r="L35" s="174" t="s">
        <v>195</v>
      </c>
      <c r="M35" s="397"/>
      <c r="N35" s="401"/>
      <c r="O35" s="401"/>
      <c r="P35" s="401"/>
      <c r="Q35" s="401"/>
      <c r="R35" s="401"/>
      <c r="S35" s="174" t="s">
        <v>195</v>
      </c>
      <c r="T35" s="380"/>
      <c r="U35" s="380"/>
      <c r="V35" s="380"/>
      <c r="W35" s="380"/>
      <c r="X35" s="380"/>
      <c r="Y35" s="380"/>
      <c r="Z35" s="380"/>
      <c r="AA35" s="380"/>
      <c r="AB35" s="380"/>
      <c r="AC35" s="380"/>
      <c r="AD35" s="380"/>
      <c r="AE35" s="380"/>
      <c r="AF35" s="380"/>
      <c r="AG35" s="380"/>
      <c r="AH35" s="380"/>
      <c r="AI35" s="380"/>
      <c r="AJ35" s="380"/>
      <c r="AK35" s="380"/>
    </row>
    <row r="36" spans="1:37" s="76" customFormat="1" ht="20" customHeight="1">
      <c r="A36" s="380"/>
      <c r="B36" s="156">
        <v>1</v>
      </c>
      <c r="C36" s="159"/>
      <c r="D36" s="159" t="s">
        <v>390</v>
      </c>
      <c r="E36" s="174"/>
      <c r="F36" s="397"/>
      <c r="G36" s="401"/>
      <c r="H36" s="401"/>
      <c r="I36" s="401"/>
      <c r="J36" s="401"/>
      <c r="K36" s="401"/>
      <c r="L36" s="174" t="s">
        <v>195</v>
      </c>
      <c r="M36" s="397"/>
      <c r="N36" s="401"/>
      <c r="O36" s="401"/>
      <c r="P36" s="401"/>
      <c r="Q36" s="401"/>
      <c r="R36" s="401"/>
      <c r="S36" s="174" t="s">
        <v>195</v>
      </c>
      <c r="T36" s="380"/>
      <c r="U36" s="380"/>
      <c r="V36" s="380"/>
      <c r="W36" s="380"/>
      <c r="X36" s="380"/>
      <c r="Y36" s="380"/>
      <c r="Z36" s="380"/>
      <c r="AA36" s="380"/>
      <c r="AB36" s="380"/>
      <c r="AC36" s="380"/>
      <c r="AD36" s="380"/>
      <c r="AE36" s="380"/>
      <c r="AF36" s="380"/>
      <c r="AG36" s="380"/>
      <c r="AH36" s="380"/>
      <c r="AI36" s="380"/>
      <c r="AJ36" s="380"/>
      <c r="AK36" s="380"/>
    </row>
    <row r="37" spans="1:37" s="76" customFormat="1" ht="20" customHeight="1">
      <c r="A37" s="380"/>
      <c r="B37" s="156">
        <v>2</v>
      </c>
      <c r="C37" s="159"/>
      <c r="D37" s="159" t="s">
        <v>390</v>
      </c>
      <c r="E37" s="174"/>
      <c r="F37" s="397"/>
      <c r="G37" s="401"/>
      <c r="H37" s="401"/>
      <c r="I37" s="401"/>
      <c r="J37" s="401"/>
      <c r="K37" s="401"/>
      <c r="L37" s="174" t="s">
        <v>195</v>
      </c>
      <c r="M37" s="397"/>
      <c r="N37" s="401"/>
      <c r="O37" s="401"/>
      <c r="P37" s="401"/>
      <c r="Q37" s="401"/>
      <c r="R37" s="401"/>
      <c r="S37" s="174" t="s">
        <v>195</v>
      </c>
      <c r="T37" s="380"/>
      <c r="U37" s="380"/>
      <c r="V37" s="380"/>
      <c r="W37" s="380"/>
      <c r="X37" s="380"/>
      <c r="Y37" s="380"/>
      <c r="Z37" s="380"/>
      <c r="AA37" s="380"/>
      <c r="AB37" s="380"/>
      <c r="AC37" s="380"/>
      <c r="AD37" s="380"/>
      <c r="AE37" s="380"/>
      <c r="AF37" s="380"/>
      <c r="AG37" s="380"/>
      <c r="AH37" s="380"/>
      <c r="AI37" s="380"/>
      <c r="AJ37" s="380"/>
      <c r="AK37" s="380"/>
    </row>
    <row r="38" spans="1:37" s="76" customFormat="1" ht="20" customHeight="1">
      <c r="A38" s="381"/>
      <c r="B38" s="385" t="s">
        <v>156</v>
      </c>
      <c r="C38" s="385"/>
      <c r="D38" s="385"/>
      <c r="E38" s="385"/>
      <c r="F38" s="156" t="str">
        <f>IF(SUM(F32:K37)=0,"",SUM(F32:K37))</f>
        <v/>
      </c>
      <c r="G38" s="159"/>
      <c r="H38" s="159"/>
      <c r="I38" s="159"/>
      <c r="J38" s="159"/>
      <c r="K38" s="159"/>
      <c r="L38" s="174" t="s">
        <v>195</v>
      </c>
      <c r="M38" s="156" t="str">
        <f>IF(SUM(M32:R37)=0,"",SUM(M32:R37))</f>
        <v/>
      </c>
      <c r="N38" s="159"/>
      <c r="O38" s="159"/>
      <c r="P38" s="159"/>
      <c r="Q38" s="159"/>
      <c r="R38" s="159"/>
      <c r="S38" s="159" t="s">
        <v>195</v>
      </c>
      <c r="T38" s="412"/>
      <c r="U38" s="380"/>
      <c r="V38" s="380"/>
      <c r="W38" s="380"/>
      <c r="X38" s="380"/>
      <c r="Y38" s="380"/>
      <c r="Z38" s="380"/>
      <c r="AA38" s="380"/>
      <c r="AB38" s="380"/>
      <c r="AC38" s="380"/>
      <c r="AD38" s="380"/>
      <c r="AE38" s="380"/>
      <c r="AF38" s="380"/>
      <c r="AG38" s="380"/>
      <c r="AH38" s="380"/>
      <c r="AI38" s="380"/>
      <c r="AJ38" s="380"/>
      <c r="AK38" s="380"/>
    </row>
    <row r="39" spans="1:37" s="76" customFormat="1" ht="20.100000000000001" customHeight="1">
      <c r="A39" s="380"/>
      <c r="B39" s="77"/>
      <c r="C39" s="201"/>
      <c r="D39" s="77"/>
      <c r="E39" s="77"/>
      <c r="F39" s="77"/>
      <c r="G39" s="77"/>
      <c r="H39" s="77"/>
      <c r="I39" s="77"/>
      <c r="J39" s="77"/>
      <c r="K39" s="77"/>
      <c r="L39" s="77"/>
      <c r="M39" s="77"/>
      <c r="N39" s="77"/>
      <c r="O39" s="77"/>
      <c r="P39" s="77"/>
      <c r="Q39" s="77"/>
      <c r="R39" s="77"/>
      <c r="S39" s="77"/>
      <c r="T39" s="380"/>
      <c r="U39" s="380"/>
      <c r="V39" s="380"/>
      <c r="W39" s="380"/>
      <c r="X39" s="380"/>
      <c r="Y39" s="380"/>
      <c r="Z39" s="380"/>
      <c r="AA39" s="380"/>
      <c r="AB39" s="380"/>
      <c r="AC39" s="380"/>
      <c r="AD39" s="380"/>
      <c r="AE39" s="380"/>
      <c r="AF39" s="380"/>
      <c r="AG39" s="380"/>
      <c r="AH39" s="380"/>
      <c r="AI39" s="380"/>
      <c r="AJ39" s="380"/>
      <c r="AK39" s="380"/>
    </row>
    <row r="40" spans="1:37" s="76" customFormat="1" ht="20.100000000000001" customHeight="1">
      <c r="A40" s="380"/>
      <c r="B40" s="128" t="s">
        <v>416</v>
      </c>
      <c r="C40" s="137"/>
      <c r="D40" s="137"/>
      <c r="E40" s="179"/>
      <c r="F40" s="398" t="str">
        <f>IF(F38="","",ROUNDDOWN(M38/F38,3))</f>
        <v/>
      </c>
      <c r="G40" s="402"/>
      <c r="H40" s="402"/>
      <c r="I40" s="402"/>
      <c r="J40" s="402"/>
      <c r="K40" s="404"/>
      <c r="L40" s="194" t="s">
        <v>166</v>
      </c>
      <c r="M40" s="77"/>
      <c r="N40" s="77"/>
      <c r="O40" s="77"/>
      <c r="P40" s="77"/>
      <c r="Q40" s="77"/>
      <c r="R40" s="77"/>
      <c r="S40" s="77"/>
      <c r="T40" s="380"/>
      <c r="U40" s="380"/>
      <c r="V40" s="380"/>
      <c r="W40" s="380"/>
      <c r="X40" s="380"/>
      <c r="Y40" s="380"/>
      <c r="Z40" s="380"/>
      <c r="AA40" s="380"/>
      <c r="AB40" s="380"/>
      <c r="AC40" s="380"/>
      <c r="AD40" s="380"/>
      <c r="AE40" s="380"/>
      <c r="AF40" s="380"/>
      <c r="AG40" s="380"/>
      <c r="AH40" s="380"/>
      <c r="AI40" s="380"/>
      <c r="AJ40" s="380"/>
      <c r="AK40" s="380"/>
    </row>
    <row r="41" spans="1:37" s="76" customFormat="1" ht="9" customHeight="1">
      <c r="A41" s="380"/>
      <c r="B41" s="386"/>
      <c r="C41" s="391"/>
      <c r="D41" s="391"/>
      <c r="E41" s="396"/>
      <c r="F41" s="399"/>
      <c r="G41" s="403"/>
      <c r="H41" s="403"/>
      <c r="I41" s="403"/>
      <c r="J41" s="403"/>
      <c r="K41" s="405"/>
      <c r="L41" s="194"/>
      <c r="M41" s="77"/>
      <c r="N41" s="77"/>
      <c r="O41" s="77"/>
      <c r="P41" s="77"/>
      <c r="Q41" s="77"/>
      <c r="R41" s="77"/>
      <c r="S41" s="77"/>
      <c r="T41" s="380"/>
      <c r="U41" s="380"/>
      <c r="V41" s="380"/>
      <c r="W41" s="380"/>
      <c r="X41" s="380"/>
      <c r="Y41" s="380"/>
      <c r="Z41" s="380"/>
      <c r="AA41" s="380"/>
      <c r="AB41" s="380"/>
      <c r="AC41" s="380"/>
      <c r="AD41" s="380"/>
      <c r="AE41" s="380"/>
      <c r="AF41" s="380"/>
      <c r="AG41" s="380"/>
      <c r="AH41" s="380"/>
      <c r="AI41" s="380"/>
      <c r="AJ41" s="380"/>
      <c r="AK41" s="380"/>
    </row>
    <row r="42" spans="1:37" s="76" customFormat="1" ht="20.100000000000001" customHeight="1">
      <c r="A42" s="380"/>
      <c r="B42" s="387"/>
      <c r="C42" s="387"/>
      <c r="D42" s="387"/>
      <c r="E42" s="387"/>
      <c r="F42" s="400"/>
      <c r="G42" s="400"/>
      <c r="H42" s="400"/>
      <c r="I42" s="400"/>
      <c r="J42" s="400"/>
      <c r="K42" s="400"/>
      <c r="L42" s="77"/>
      <c r="M42" s="77"/>
      <c r="N42" s="77"/>
      <c r="O42" s="77"/>
      <c r="P42" s="77"/>
      <c r="Q42" s="77"/>
      <c r="R42" s="77"/>
      <c r="S42" s="77"/>
      <c r="T42" s="380"/>
      <c r="U42" s="380"/>
      <c r="V42" s="380"/>
      <c r="W42" s="380"/>
      <c r="X42" s="380"/>
      <c r="Y42" s="380"/>
      <c r="Z42" s="380"/>
      <c r="AA42" s="380"/>
      <c r="AB42" s="380"/>
      <c r="AC42" s="380"/>
      <c r="AD42" s="380"/>
      <c r="AE42" s="380"/>
      <c r="AF42" s="380"/>
      <c r="AG42" s="380"/>
      <c r="AH42" s="380"/>
      <c r="AI42" s="380"/>
      <c r="AJ42" s="380"/>
      <c r="AK42" s="380"/>
    </row>
    <row r="43" spans="1:37" s="76" customFormat="1" ht="21" customHeight="1">
      <c r="A43" s="380"/>
      <c r="B43" s="389" t="s">
        <v>387</v>
      </c>
      <c r="C43" s="393"/>
      <c r="D43" s="393"/>
      <c r="E43" s="393"/>
      <c r="F43" s="393"/>
      <c r="G43" s="393"/>
      <c r="H43" s="393"/>
      <c r="I43" s="393"/>
      <c r="J43" s="393"/>
      <c r="K43" s="393"/>
      <c r="L43" s="393"/>
      <c r="M43" s="393"/>
      <c r="N43" s="393"/>
      <c r="O43" s="393"/>
      <c r="P43" s="406"/>
      <c r="Q43" s="397"/>
      <c r="R43" s="401"/>
      <c r="S43" s="411"/>
      <c r="T43" s="380"/>
      <c r="U43" s="380"/>
      <c r="V43" s="380"/>
      <c r="W43" s="380"/>
      <c r="X43" s="380"/>
      <c r="Y43" s="380"/>
      <c r="Z43" s="380"/>
      <c r="AA43" s="380"/>
      <c r="AB43" s="380"/>
      <c r="AC43" s="380"/>
      <c r="AD43" s="380"/>
      <c r="AE43" s="380"/>
      <c r="AF43" s="380"/>
      <c r="AG43" s="380"/>
      <c r="AH43" s="380"/>
      <c r="AI43" s="380"/>
      <c r="AJ43" s="380"/>
      <c r="AK43" s="380"/>
    </row>
    <row r="44" spans="1:37" s="76" customFormat="1" ht="12.75" customHeight="1">
      <c r="A44" s="380"/>
      <c r="B44" s="77"/>
      <c r="C44" s="77"/>
      <c r="D44" s="77"/>
      <c r="E44" s="77"/>
      <c r="F44" s="77"/>
      <c r="G44" s="77"/>
      <c r="H44" s="77"/>
      <c r="I44" s="77"/>
      <c r="J44" s="77"/>
      <c r="K44" s="77"/>
      <c r="L44" s="77"/>
      <c r="M44" s="77"/>
      <c r="N44" s="77"/>
      <c r="O44" s="77"/>
      <c r="P44" s="77"/>
      <c r="Q44" s="77"/>
      <c r="R44" s="77"/>
      <c r="S44" s="77"/>
      <c r="T44" s="380"/>
      <c r="U44" s="380"/>
      <c r="V44" s="380"/>
      <c r="W44" s="380"/>
      <c r="X44" s="380"/>
      <c r="Y44" s="380"/>
      <c r="Z44" s="380"/>
      <c r="AA44" s="380"/>
      <c r="AB44" s="380"/>
      <c r="AC44" s="380"/>
      <c r="AD44" s="380"/>
      <c r="AE44" s="380"/>
      <c r="AF44" s="380"/>
      <c r="AG44" s="380"/>
      <c r="AH44" s="380"/>
      <c r="AI44" s="380"/>
      <c r="AJ44" s="380"/>
      <c r="AK44" s="380"/>
    </row>
    <row r="45" spans="1:37" s="76" customFormat="1" ht="35.25" customHeight="1">
      <c r="A45" s="380"/>
      <c r="B45" s="383" t="s">
        <v>389</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0"/>
      <c r="AE45" s="380"/>
      <c r="AF45" s="380"/>
      <c r="AG45" s="380"/>
      <c r="AH45" s="380"/>
      <c r="AI45" s="380"/>
      <c r="AJ45" s="380"/>
      <c r="AK45" s="380"/>
    </row>
    <row r="46" spans="1:37" s="76" customFormat="1" ht="126" customHeight="1">
      <c r="A46" s="380"/>
      <c r="B46" s="383" t="s">
        <v>258</v>
      </c>
      <c r="C46" s="383"/>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0"/>
      <c r="AE46" s="380"/>
      <c r="AF46" s="380"/>
      <c r="AG46" s="380"/>
      <c r="AH46" s="380"/>
      <c r="AI46" s="380"/>
      <c r="AJ46" s="380"/>
      <c r="AK46" s="380"/>
    </row>
    <row r="47" spans="1:37" s="76" customFormat="1" ht="8.25" customHeight="1">
      <c r="A47" s="380"/>
      <c r="B47" s="77"/>
      <c r="C47" s="77"/>
      <c r="D47" s="77"/>
      <c r="E47" s="77"/>
      <c r="F47" s="77"/>
      <c r="G47" s="77"/>
      <c r="H47" s="77"/>
      <c r="I47" s="77"/>
      <c r="J47" s="77"/>
      <c r="K47" s="77"/>
      <c r="L47" s="77"/>
      <c r="M47" s="77"/>
      <c r="N47" s="77"/>
      <c r="O47" s="77"/>
      <c r="P47" s="77"/>
      <c r="Q47" s="77"/>
      <c r="R47" s="77"/>
      <c r="S47" s="77"/>
      <c r="T47" s="380"/>
      <c r="U47" s="380"/>
      <c r="V47" s="380"/>
      <c r="W47" s="380"/>
      <c r="X47" s="380"/>
      <c r="Y47" s="380"/>
      <c r="Z47" s="380"/>
      <c r="AA47" s="380"/>
      <c r="AB47" s="380"/>
      <c r="AC47" s="380"/>
      <c r="AD47" s="380"/>
      <c r="AE47" s="380"/>
      <c r="AF47" s="380"/>
      <c r="AG47" s="380"/>
      <c r="AH47" s="380"/>
      <c r="AI47" s="380"/>
      <c r="AJ47" s="380"/>
      <c r="AK47" s="380"/>
    </row>
    <row r="48" spans="1:37" s="76" customFormat="1">
      <c r="A48" s="380"/>
      <c r="B48" s="380" t="s">
        <v>70</v>
      </c>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row>
    <row r="49" spans="1:37" ht="13.5" customHeight="1">
      <c r="B49" s="207" t="s">
        <v>179</v>
      </c>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row>
    <row r="50" spans="1:37" s="73" customFormat="1">
      <c r="A50" s="380"/>
      <c r="B50" s="207" t="s">
        <v>277</v>
      </c>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380"/>
      <c r="AE50" s="380"/>
      <c r="AF50" s="380"/>
      <c r="AG50" s="380"/>
      <c r="AH50" s="380"/>
      <c r="AI50" s="380"/>
      <c r="AJ50" s="380"/>
      <c r="AK50" s="380"/>
    </row>
    <row r="51" spans="1:37" s="73" customFormat="1" ht="13.5" customHeight="1">
      <c r="A51" s="380"/>
      <c r="B51" s="207" t="s">
        <v>157</v>
      </c>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380"/>
      <c r="AE51" s="380"/>
      <c r="AF51" s="380"/>
      <c r="AG51" s="380"/>
      <c r="AH51" s="380"/>
      <c r="AI51" s="380"/>
      <c r="AJ51" s="380"/>
      <c r="AK51" s="380"/>
    </row>
    <row r="52" spans="1:37" s="73" customFormat="1" ht="13.5" customHeight="1">
      <c r="A52" s="380"/>
      <c r="B52" s="112" t="s">
        <v>144</v>
      </c>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380"/>
      <c r="AE52" s="380"/>
      <c r="AF52" s="380"/>
      <c r="AG52" s="380"/>
      <c r="AH52" s="380"/>
      <c r="AI52" s="380"/>
      <c r="AJ52" s="380"/>
      <c r="AK52" s="380"/>
    </row>
    <row r="53" spans="1:37" s="73" customFormat="1">
      <c r="A53" s="380"/>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380"/>
      <c r="AB53" s="380"/>
      <c r="AC53" s="380"/>
      <c r="AD53" s="380"/>
      <c r="AE53" s="380"/>
      <c r="AF53" s="380"/>
      <c r="AG53" s="380"/>
      <c r="AH53" s="380"/>
      <c r="AI53" s="380"/>
      <c r="AJ53" s="380"/>
      <c r="AK53" s="380"/>
    </row>
    <row r="54" spans="1:37" ht="156" customHeight="1">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37">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37">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1:37">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spans="1:37">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spans="1:37">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122" spans="3:7">
      <c r="C122" s="381"/>
      <c r="D122" s="381"/>
      <c r="E122" s="381"/>
      <c r="F122" s="381"/>
      <c r="G122" s="381"/>
    </row>
    <row r="123" spans="3:7">
      <c r="C123" s="394"/>
    </row>
  </sheetData>
  <mergeCells count="87">
    <mergeCell ref="B3:Z3"/>
    <mergeCell ref="Q6:Z6"/>
    <mergeCell ref="E9:F9"/>
    <mergeCell ref="B10:AC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AC45"/>
    <mergeCell ref="B46:AC46"/>
    <mergeCell ref="B49:AC49"/>
    <mergeCell ref="B50:AC50"/>
    <mergeCell ref="B51:AC51"/>
    <mergeCell ref="B52:AC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7"/>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5" zoomScaleSheetLayoutView="85" workbookViewId="0">
      <selection sqref="A1:G1"/>
    </sheetView>
  </sheetViews>
  <sheetFormatPr defaultColWidth="3.5" defaultRowHeight="13.5"/>
  <cols>
    <col min="1" max="1" width="2.375" style="413" customWidth="1"/>
    <col min="2" max="2" width="4.33203125" style="200" customWidth="1"/>
    <col min="3" max="8" width="4.33203125" style="413" customWidth="1"/>
    <col min="9" max="25" width="6.83203125" style="413" customWidth="1"/>
    <col min="26" max="16384" width="3.5" style="413"/>
  </cols>
  <sheetData>
    <row r="2" spans="2:25">
      <c r="B2" s="413" t="s">
        <v>344</v>
      </c>
    </row>
    <row r="3" spans="2:25">
      <c r="Q3" s="76"/>
      <c r="R3" s="78" t="s">
        <v>336</v>
      </c>
      <c r="S3" s="77"/>
      <c r="T3" s="77"/>
      <c r="U3" s="78" t="s">
        <v>333</v>
      </c>
      <c r="V3" s="77"/>
      <c r="W3" s="78" t="s">
        <v>390</v>
      </c>
      <c r="X3" s="77"/>
      <c r="Y3" s="78" t="s">
        <v>397</v>
      </c>
    </row>
    <row r="4" spans="2:25">
      <c r="B4" s="200" t="s">
        <v>173</v>
      </c>
      <c r="C4" s="200"/>
      <c r="D4" s="200"/>
      <c r="E4" s="200"/>
      <c r="F4" s="200"/>
      <c r="G4" s="200"/>
      <c r="H4" s="200"/>
      <c r="I4" s="200"/>
      <c r="J4" s="200"/>
      <c r="K4" s="200"/>
      <c r="L4" s="200"/>
      <c r="M4" s="200"/>
      <c r="N4" s="200"/>
      <c r="O4" s="200"/>
      <c r="P4" s="200"/>
      <c r="Q4" s="200"/>
      <c r="R4" s="200"/>
      <c r="S4" s="200"/>
      <c r="T4" s="200"/>
      <c r="U4" s="200"/>
      <c r="V4" s="200"/>
      <c r="W4" s="200"/>
      <c r="X4" s="200"/>
      <c r="Y4" s="200"/>
    </row>
    <row r="6" spans="2:25" ht="30" customHeight="1">
      <c r="B6" s="156">
        <v>1</v>
      </c>
      <c r="C6" s="205" t="s">
        <v>396</v>
      </c>
      <c r="D6" s="426"/>
      <c r="E6" s="426"/>
      <c r="F6" s="426"/>
      <c r="G6" s="429"/>
      <c r="H6" s="435"/>
      <c r="I6" s="440"/>
      <c r="J6" s="440"/>
      <c r="K6" s="440"/>
      <c r="L6" s="440"/>
      <c r="M6" s="440"/>
      <c r="N6" s="440"/>
      <c r="O6" s="440"/>
      <c r="P6" s="440"/>
      <c r="Q6" s="440"/>
      <c r="R6" s="440"/>
      <c r="S6" s="440"/>
      <c r="T6" s="440"/>
      <c r="U6" s="440"/>
      <c r="V6" s="440"/>
      <c r="W6" s="440"/>
      <c r="X6" s="440"/>
      <c r="Y6" s="446"/>
    </row>
    <row r="7" spans="2:25" ht="30" customHeight="1">
      <c r="B7" s="156">
        <v>2</v>
      </c>
      <c r="C7" s="205" t="s">
        <v>399</v>
      </c>
      <c r="D7" s="205"/>
      <c r="E7" s="205"/>
      <c r="F7" s="205"/>
      <c r="G7" s="213"/>
      <c r="H7" s="156" t="s">
        <v>3</v>
      </c>
      <c r="I7" s="205" t="s">
        <v>402</v>
      </c>
      <c r="J7" s="205"/>
      <c r="K7" s="205"/>
      <c r="L7" s="205"/>
      <c r="M7" s="159" t="s">
        <v>3</v>
      </c>
      <c r="N7" s="205" t="s">
        <v>229</v>
      </c>
      <c r="O7" s="205"/>
      <c r="P7" s="205"/>
      <c r="Q7" s="205"/>
      <c r="R7" s="159" t="s">
        <v>3</v>
      </c>
      <c r="S7" s="205" t="s">
        <v>408</v>
      </c>
      <c r="T7" s="205"/>
      <c r="U7" s="205"/>
      <c r="V7" s="205"/>
      <c r="W7" s="205"/>
      <c r="X7" s="205"/>
      <c r="Y7" s="213"/>
    </row>
    <row r="8" spans="2:25" ht="30" customHeight="1">
      <c r="B8" s="194">
        <v>3</v>
      </c>
      <c r="C8" s="74" t="s">
        <v>234</v>
      </c>
      <c r="D8" s="74"/>
      <c r="E8" s="74"/>
      <c r="F8" s="74"/>
      <c r="G8" s="219"/>
      <c r="H8" s="77" t="s">
        <v>3</v>
      </c>
      <c r="I8" s="76" t="s">
        <v>403</v>
      </c>
      <c r="J8" s="74"/>
      <c r="K8" s="74"/>
      <c r="L8" s="74"/>
      <c r="M8" s="74"/>
      <c r="N8" s="74"/>
      <c r="O8" s="74"/>
      <c r="P8" s="77"/>
      <c r="Q8" s="76"/>
      <c r="R8" s="74"/>
      <c r="S8" s="74"/>
      <c r="T8" s="74"/>
      <c r="U8" s="74"/>
      <c r="V8" s="74"/>
      <c r="W8" s="74"/>
      <c r="X8" s="74"/>
      <c r="Y8" s="219"/>
    </row>
    <row r="9" spans="2:25" ht="30" customHeight="1">
      <c r="B9" s="194"/>
      <c r="C9" s="74"/>
      <c r="D9" s="74"/>
      <c r="E9" s="74"/>
      <c r="F9" s="74"/>
      <c r="G9" s="219"/>
      <c r="H9" s="77" t="s">
        <v>3</v>
      </c>
      <c r="I9" s="76" t="s">
        <v>404</v>
      </c>
      <c r="J9" s="74"/>
      <c r="K9" s="74"/>
      <c r="L9" s="74"/>
      <c r="M9" s="74"/>
      <c r="N9" s="74"/>
      <c r="O9" s="74"/>
      <c r="P9" s="77"/>
      <c r="Q9" s="76"/>
      <c r="R9" s="74"/>
      <c r="S9" s="74"/>
      <c r="T9" s="74"/>
      <c r="U9" s="74"/>
      <c r="V9" s="74"/>
      <c r="W9" s="74"/>
      <c r="X9" s="74"/>
      <c r="Y9" s="219"/>
    </row>
    <row r="10" spans="2:25" ht="30" customHeight="1">
      <c r="B10" s="194"/>
      <c r="C10" s="74"/>
      <c r="D10" s="74"/>
      <c r="E10" s="74"/>
      <c r="F10" s="74"/>
      <c r="G10" s="219"/>
      <c r="H10" s="77" t="s">
        <v>3</v>
      </c>
      <c r="I10" s="76" t="s">
        <v>291</v>
      </c>
      <c r="J10" s="74"/>
      <c r="K10" s="74"/>
      <c r="L10" s="74"/>
      <c r="M10" s="74"/>
      <c r="N10" s="74"/>
      <c r="O10" s="74"/>
      <c r="P10" s="77"/>
      <c r="Q10" s="76"/>
      <c r="R10" s="74"/>
      <c r="S10" s="74"/>
      <c r="T10" s="74"/>
      <c r="U10" s="74"/>
      <c r="V10" s="74"/>
      <c r="W10" s="74"/>
      <c r="X10" s="74"/>
      <c r="Y10" s="219"/>
    </row>
    <row r="11" spans="2:25" ht="30" customHeight="1">
      <c r="B11" s="194"/>
      <c r="C11" s="74"/>
      <c r="D11" s="74"/>
      <c r="E11" s="74"/>
      <c r="F11" s="74"/>
      <c r="G11" s="219"/>
      <c r="H11" s="77" t="s">
        <v>3</v>
      </c>
      <c r="I11" s="76" t="s">
        <v>223</v>
      </c>
      <c r="J11" s="74"/>
      <c r="K11" s="74"/>
      <c r="L11" s="74"/>
      <c r="M11" s="74"/>
      <c r="N11" s="74"/>
      <c r="O11" s="74"/>
      <c r="P11" s="77"/>
      <c r="Q11" s="76"/>
      <c r="R11" s="74"/>
      <c r="S11" s="74"/>
      <c r="T11" s="74"/>
      <c r="U11" s="74"/>
      <c r="V11" s="74"/>
      <c r="W11" s="74"/>
      <c r="X11" s="74"/>
      <c r="Y11" s="219"/>
    </row>
    <row r="12" spans="2:25" ht="30" customHeight="1">
      <c r="B12" s="194"/>
      <c r="C12" s="74"/>
      <c r="D12" s="74"/>
      <c r="E12" s="74"/>
      <c r="F12" s="74"/>
      <c r="G12" s="219"/>
      <c r="H12" s="77" t="s">
        <v>3</v>
      </c>
      <c r="I12" s="76" t="s">
        <v>108</v>
      </c>
      <c r="J12" s="74"/>
      <c r="K12" s="74"/>
      <c r="L12" s="74"/>
      <c r="M12" s="74"/>
      <c r="N12" s="74"/>
      <c r="O12" s="74"/>
      <c r="P12" s="77"/>
      <c r="Q12" s="76"/>
      <c r="R12" s="74"/>
      <c r="S12" s="74"/>
      <c r="T12" s="74"/>
      <c r="U12" s="74"/>
      <c r="V12" s="74"/>
      <c r="W12" s="74"/>
      <c r="X12" s="74"/>
      <c r="Y12" s="219"/>
    </row>
    <row r="13" spans="2:25" ht="30" customHeight="1">
      <c r="B13" s="194"/>
      <c r="C13" s="74"/>
      <c r="D13" s="74"/>
      <c r="E13" s="74"/>
      <c r="F13" s="74"/>
      <c r="G13" s="219"/>
      <c r="H13" s="77" t="s">
        <v>3</v>
      </c>
      <c r="I13" s="76" t="s">
        <v>218</v>
      </c>
      <c r="J13" s="74"/>
      <c r="K13" s="74"/>
      <c r="L13" s="74"/>
      <c r="M13" s="74"/>
      <c r="N13" s="74"/>
      <c r="O13" s="74"/>
      <c r="P13" s="74"/>
      <c r="Q13" s="76"/>
      <c r="R13" s="74"/>
      <c r="S13" s="74"/>
      <c r="T13" s="74"/>
      <c r="U13" s="74"/>
      <c r="V13" s="74"/>
      <c r="W13" s="74"/>
      <c r="X13" s="74"/>
      <c r="Y13" s="219"/>
    </row>
    <row r="14" spans="2:25">
      <c r="B14" s="415"/>
      <c r="C14" s="422"/>
      <c r="D14" s="422"/>
      <c r="E14" s="422"/>
      <c r="F14" s="422"/>
      <c r="G14" s="430"/>
      <c r="H14" s="436"/>
      <c r="I14" s="422"/>
      <c r="J14" s="422"/>
      <c r="K14" s="422"/>
      <c r="L14" s="422"/>
      <c r="M14" s="422"/>
      <c r="N14" s="422"/>
      <c r="O14" s="422"/>
      <c r="P14" s="422"/>
      <c r="Q14" s="422"/>
      <c r="R14" s="422"/>
      <c r="S14" s="422"/>
      <c r="T14" s="422"/>
      <c r="U14" s="422"/>
      <c r="V14" s="422"/>
      <c r="W14" s="422"/>
      <c r="X14" s="422"/>
      <c r="Y14" s="430"/>
    </row>
    <row r="15" spans="2:25" ht="29.25" customHeight="1">
      <c r="B15" s="416">
        <v>4</v>
      </c>
      <c r="C15" s="423" t="s">
        <v>400</v>
      </c>
      <c r="D15" s="423"/>
      <c r="E15" s="423"/>
      <c r="F15" s="423"/>
      <c r="G15" s="431"/>
      <c r="H15" s="195" t="s">
        <v>401</v>
      </c>
      <c r="I15" s="74"/>
      <c r="Y15" s="432"/>
    </row>
    <row r="16" spans="2:25" ht="12" customHeight="1">
      <c r="B16" s="417"/>
      <c r="G16" s="432"/>
      <c r="H16" s="437"/>
      <c r="I16" s="385" t="s">
        <v>405</v>
      </c>
      <c r="J16" s="385"/>
      <c r="K16" s="385"/>
      <c r="L16" s="385"/>
      <c r="M16" s="385"/>
      <c r="N16" s="385"/>
      <c r="O16" s="385"/>
      <c r="P16" s="385"/>
      <c r="Q16" s="193"/>
      <c r="R16" s="201"/>
      <c r="S16" s="201"/>
      <c r="T16" s="201"/>
      <c r="U16" s="201"/>
      <c r="V16" s="201"/>
      <c r="W16" s="203"/>
      <c r="Y16" s="432"/>
    </row>
    <row r="17" spans="2:25" ht="12" customHeight="1">
      <c r="B17" s="417"/>
      <c r="G17" s="432"/>
      <c r="H17" s="437"/>
      <c r="I17" s="385"/>
      <c r="J17" s="385"/>
      <c r="K17" s="385"/>
      <c r="L17" s="385"/>
      <c r="M17" s="385"/>
      <c r="N17" s="385"/>
      <c r="O17" s="385"/>
      <c r="P17" s="385"/>
      <c r="Q17" s="217"/>
      <c r="R17" s="204"/>
      <c r="S17" s="204"/>
      <c r="T17" s="204"/>
      <c r="U17" s="204"/>
      <c r="V17" s="204"/>
      <c r="W17" s="206"/>
      <c r="Y17" s="432"/>
    </row>
    <row r="18" spans="2:25" ht="12" customHeight="1">
      <c r="B18" s="417"/>
      <c r="G18" s="432"/>
      <c r="H18" s="437"/>
      <c r="I18" s="193" t="s">
        <v>91</v>
      </c>
      <c r="J18" s="201"/>
      <c r="K18" s="201"/>
      <c r="L18" s="201"/>
      <c r="M18" s="201"/>
      <c r="N18" s="201"/>
      <c r="O18" s="201"/>
      <c r="P18" s="203"/>
      <c r="Q18" s="193"/>
      <c r="R18" s="201"/>
      <c r="S18" s="201"/>
      <c r="T18" s="201"/>
      <c r="U18" s="201"/>
      <c r="V18" s="201"/>
      <c r="W18" s="203"/>
      <c r="Y18" s="432"/>
    </row>
    <row r="19" spans="2:25" ht="12" customHeight="1">
      <c r="B19" s="417"/>
      <c r="G19" s="432"/>
      <c r="H19" s="437"/>
      <c r="I19" s="194"/>
      <c r="J19" s="77"/>
      <c r="K19" s="77"/>
      <c r="L19" s="77"/>
      <c r="M19" s="77"/>
      <c r="N19" s="77"/>
      <c r="O19" s="77"/>
      <c r="P19" s="202"/>
      <c r="Q19" s="194"/>
      <c r="R19" s="77"/>
      <c r="S19" s="77"/>
      <c r="T19" s="77"/>
      <c r="U19" s="77"/>
      <c r="V19" s="77"/>
      <c r="W19" s="202"/>
      <c r="Y19" s="432"/>
    </row>
    <row r="20" spans="2:25" ht="12" customHeight="1">
      <c r="B20" s="417"/>
      <c r="G20" s="432"/>
      <c r="H20" s="437"/>
      <c r="I20" s="194"/>
      <c r="J20" s="77"/>
      <c r="K20" s="77"/>
      <c r="L20" s="77"/>
      <c r="M20" s="77"/>
      <c r="N20" s="77"/>
      <c r="O20" s="77"/>
      <c r="P20" s="202"/>
      <c r="Q20" s="194"/>
      <c r="R20" s="77"/>
      <c r="S20" s="77"/>
      <c r="T20" s="77"/>
      <c r="U20" s="77"/>
      <c r="V20" s="77"/>
      <c r="W20" s="202"/>
      <c r="Y20" s="432"/>
    </row>
    <row r="21" spans="2:25" ht="12" customHeight="1">
      <c r="B21" s="417"/>
      <c r="G21" s="432"/>
      <c r="H21" s="437"/>
      <c r="I21" s="217"/>
      <c r="J21" s="204"/>
      <c r="K21" s="204"/>
      <c r="L21" s="204"/>
      <c r="M21" s="204"/>
      <c r="N21" s="204"/>
      <c r="O21" s="204"/>
      <c r="P21" s="206"/>
      <c r="Q21" s="217"/>
      <c r="R21" s="204"/>
      <c r="S21" s="204"/>
      <c r="T21" s="204"/>
      <c r="U21" s="204"/>
      <c r="V21" s="204"/>
      <c r="W21" s="206"/>
      <c r="Y21" s="432"/>
    </row>
    <row r="22" spans="2:25" ht="12" customHeight="1">
      <c r="B22" s="417"/>
      <c r="G22" s="432"/>
      <c r="H22" s="437"/>
      <c r="I22" s="385" t="s">
        <v>43</v>
      </c>
      <c r="J22" s="385"/>
      <c r="K22" s="385"/>
      <c r="L22" s="385"/>
      <c r="M22" s="385"/>
      <c r="N22" s="385"/>
      <c r="O22" s="385"/>
      <c r="P22" s="385"/>
      <c r="Q22" s="215"/>
      <c r="R22" s="442"/>
      <c r="S22" s="442"/>
      <c r="T22" s="442"/>
      <c r="U22" s="442"/>
      <c r="V22" s="442"/>
      <c r="W22" s="443"/>
      <c r="Y22" s="432"/>
    </row>
    <row r="23" spans="2:25" ht="12" customHeight="1">
      <c r="B23" s="417"/>
      <c r="G23" s="432"/>
      <c r="H23" s="437"/>
      <c r="I23" s="385"/>
      <c r="J23" s="385"/>
      <c r="K23" s="385"/>
      <c r="L23" s="385"/>
      <c r="M23" s="385"/>
      <c r="N23" s="385"/>
      <c r="O23" s="385"/>
      <c r="P23" s="385"/>
      <c r="Q23" s="218"/>
      <c r="R23" s="216"/>
      <c r="S23" s="216"/>
      <c r="T23" s="216"/>
      <c r="U23" s="216"/>
      <c r="V23" s="216"/>
      <c r="W23" s="444"/>
      <c r="Y23" s="432"/>
    </row>
    <row r="24" spans="2:25" ht="12" customHeight="1">
      <c r="B24" s="417"/>
      <c r="G24" s="432"/>
      <c r="H24" s="437"/>
      <c r="I24" s="385" t="s">
        <v>406</v>
      </c>
      <c r="J24" s="385"/>
      <c r="K24" s="385"/>
      <c r="L24" s="385"/>
      <c r="M24" s="385"/>
      <c r="N24" s="385"/>
      <c r="O24" s="385"/>
      <c r="P24" s="385"/>
      <c r="Q24" s="215" t="s">
        <v>407</v>
      </c>
      <c r="R24" s="442"/>
      <c r="S24" s="442"/>
      <c r="T24" s="442"/>
      <c r="U24" s="442"/>
      <c r="V24" s="442"/>
      <c r="W24" s="443"/>
      <c r="Y24" s="432"/>
    </row>
    <row r="25" spans="2:25" ht="12" customHeight="1">
      <c r="B25" s="417"/>
      <c r="G25" s="432"/>
      <c r="H25" s="437"/>
      <c r="I25" s="385"/>
      <c r="J25" s="385"/>
      <c r="K25" s="385"/>
      <c r="L25" s="385"/>
      <c r="M25" s="385"/>
      <c r="N25" s="385"/>
      <c r="O25" s="385"/>
      <c r="P25" s="385"/>
      <c r="Q25" s="218"/>
      <c r="R25" s="216"/>
      <c r="S25" s="216"/>
      <c r="T25" s="216"/>
      <c r="U25" s="216"/>
      <c r="V25" s="216"/>
      <c r="W25" s="444"/>
      <c r="Y25" s="432"/>
    </row>
    <row r="26" spans="2:25" ht="12" customHeight="1">
      <c r="B26" s="417"/>
      <c r="G26" s="432"/>
      <c r="H26" s="437"/>
      <c r="I26" s="385" t="s">
        <v>265</v>
      </c>
      <c r="J26" s="385"/>
      <c r="K26" s="385"/>
      <c r="L26" s="385"/>
      <c r="M26" s="385"/>
      <c r="N26" s="385"/>
      <c r="O26" s="385"/>
      <c r="P26" s="385"/>
      <c r="Q26" s="215"/>
      <c r="R26" s="442"/>
      <c r="S26" s="442"/>
      <c r="T26" s="442"/>
      <c r="U26" s="442"/>
      <c r="V26" s="442"/>
      <c r="W26" s="443"/>
      <c r="Y26" s="432"/>
    </row>
    <row r="27" spans="2:25" ht="12" customHeight="1">
      <c r="B27" s="417"/>
      <c r="G27" s="432"/>
      <c r="H27" s="437"/>
      <c r="I27" s="385"/>
      <c r="J27" s="385"/>
      <c r="K27" s="385"/>
      <c r="L27" s="385"/>
      <c r="M27" s="385"/>
      <c r="N27" s="385"/>
      <c r="O27" s="385"/>
      <c r="P27" s="385"/>
      <c r="Q27" s="218"/>
      <c r="R27" s="216"/>
      <c r="S27" s="216"/>
      <c r="T27" s="216"/>
      <c r="U27" s="216"/>
      <c r="V27" s="216"/>
      <c r="W27" s="444"/>
      <c r="Y27" s="432"/>
    </row>
    <row r="28" spans="2:25" ht="15" customHeight="1">
      <c r="B28" s="417"/>
      <c r="G28" s="432"/>
      <c r="H28" s="437"/>
      <c r="I28" s="74"/>
      <c r="J28" s="74"/>
      <c r="K28" s="74"/>
      <c r="L28" s="74"/>
      <c r="M28" s="74"/>
      <c r="N28" s="74"/>
      <c r="O28" s="74"/>
      <c r="P28" s="74"/>
      <c r="Q28" s="74"/>
      <c r="R28" s="74"/>
      <c r="S28" s="74"/>
      <c r="T28" s="74"/>
      <c r="U28" s="74"/>
      <c r="Y28" s="447"/>
    </row>
    <row r="29" spans="2:25" ht="29.25" customHeight="1">
      <c r="B29" s="416"/>
      <c r="C29" s="424"/>
      <c r="D29" s="424"/>
      <c r="E29" s="424"/>
      <c r="F29" s="424"/>
      <c r="G29" s="433"/>
      <c r="H29" s="195" t="s">
        <v>216</v>
      </c>
      <c r="I29" s="74"/>
      <c r="Y29" s="432"/>
    </row>
    <row r="30" spans="2:25" ht="12" customHeight="1">
      <c r="B30" s="417"/>
      <c r="G30" s="432"/>
      <c r="H30" s="437"/>
      <c r="I30" s="385" t="s">
        <v>405</v>
      </c>
      <c r="J30" s="385"/>
      <c r="K30" s="385"/>
      <c r="L30" s="385"/>
      <c r="M30" s="385"/>
      <c r="N30" s="385"/>
      <c r="O30" s="385"/>
      <c r="P30" s="385"/>
      <c r="Q30" s="193"/>
      <c r="R30" s="201"/>
      <c r="S30" s="201"/>
      <c r="T30" s="201"/>
      <c r="U30" s="201"/>
      <c r="V30" s="201"/>
      <c r="W30" s="203"/>
      <c r="Y30" s="432"/>
    </row>
    <row r="31" spans="2:25" ht="12" customHeight="1">
      <c r="B31" s="417"/>
      <c r="G31" s="432"/>
      <c r="H31" s="437"/>
      <c r="I31" s="385"/>
      <c r="J31" s="385"/>
      <c r="K31" s="385"/>
      <c r="L31" s="385"/>
      <c r="M31" s="385"/>
      <c r="N31" s="385"/>
      <c r="O31" s="385"/>
      <c r="P31" s="385"/>
      <c r="Q31" s="217"/>
      <c r="R31" s="204"/>
      <c r="S31" s="204"/>
      <c r="T31" s="204"/>
      <c r="U31" s="204"/>
      <c r="V31" s="204"/>
      <c r="W31" s="206"/>
      <c r="Y31" s="432"/>
    </row>
    <row r="32" spans="2:25" ht="12" customHeight="1">
      <c r="B32" s="417"/>
      <c r="G32" s="432"/>
      <c r="H32" s="437"/>
      <c r="I32" s="193" t="s">
        <v>91</v>
      </c>
      <c r="J32" s="201"/>
      <c r="K32" s="201"/>
      <c r="L32" s="201"/>
      <c r="M32" s="201"/>
      <c r="N32" s="201"/>
      <c r="O32" s="201"/>
      <c r="P32" s="203"/>
      <c r="Q32" s="193"/>
      <c r="R32" s="201"/>
      <c r="S32" s="201"/>
      <c r="T32" s="201"/>
      <c r="U32" s="201"/>
      <c r="V32" s="201"/>
      <c r="W32" s="203"/>
      <c r="Y32" s="432"/>
    </row>
    <row r="33" spans="2:25" ht="12" customHeight="1">
      <c r="B33" s="417"/>
      <c r="G33" s="432"/>
      <c r="H33" s="437"/>
      <c r="I33" s="194"/>
      <c r="J33" s="77"/>
      <c r="K33" s="77"/>
      <c r="L33" s="77"/>
      <c r="M33" s="77"/>
      <c r="N33" s="77"/>
      <c r="O33" s="77"/>
      <c r="P33" s="202"/>
      <c r="Q33" s="194"/>
      <c r="R33" s="77"/>
      <c r="S33" s="77"/>
      <c r="T33" s="77"/>
      <c r="U33" s="77"/>
      <c r="V33" s="77"/>
      <c r="W33" s="202"/>
      <c r="Y33" s="432"/>
    </row>
    <row r="34" spans="2:25" ht="12" customHeight="1">
      <c r="B34" s="417"/>
      <c r="G34" s="432"/>
      <c r="H34" s="437"/>
      <c r="I34" s="194"/>
      <c r="J34" s="77"/>
      <c r="K34" s="77"/>
      <c r="L34" s="77"/>
      <c r="M34" s="77"/>
      <c r="N34" s="77"/>
      <c r="O34" s="77"/>
      <c r="P34" s="202"/>
      <c r="Q34" s="194"/>
      <c r="R34" s="77"/>
      <c r="S34" s="77"/>
      <c r="T34" s="77"/>
      <c r="U34" s="77"/>
      <c r="V34" s="77"/>
      <c r="W34" s="202"/>
      <c r="Y34" s="432"/>
    </row>
    <row r="35" spans="2:25" ht="12" customHeight="1">
      <c r="B35" s="417"/>
      <c r="G35" s="432"/>
      <c r="H35" s="437"/>
      <c r="I35" s="217"/>
      <c r="J35" s="204"/>
      <c r="K35" s="204"/>
      <c r="L35" s="204"/>
      <c r="M35" s="204"/>
      <c r="N35" s="204"/>
      <c r="O35" s="204"/>
      <c r="P35" s="206"/>
      <c r="Q35" s="217"/>
      <c r="R35" s="204"/>
      <c r="S35" s="204"/>
      <c r="T35" s="204"/>
      <c r="U35" s="204"/>
      <c r="V35" s="204"/>
      <c r="W35" s="206"/>
      <c r="Y35" s="432"/>
    </row>
    <row r="36" spans="2:25" ht="12" customHeight="1">
      <c r="B36" s="417"/>
      <c r="G36" s="432"/>
      <c r="H36" s="437"/>
      <c r="I36" s="385" t="s">
        <v>43</v>
      </c>
      <c r="J36" s="385"/>
      <c r="K36" s="385"/>
      <c r="L36" s="385"/>
      <c r="M36" s="385"/>
      <c r="N36" s="385"/>
      <c r="O36" s="385"/>
      <c r="P36" s="385"/>
      <c r="Q36" s="215"/>
      <c r="R36" s="442"/>
      <c r="S36" s="442"/>
      <c r="T36" s="442"/>
      <c r="U36" s="442"/>
      <c r="V36" s="442"/>
      <c r="W36" s="443"/>
      <c r="Y36" s="432"/>
    </row>
    <row r="37" spans="2:25" ht="12" customHeight="1">
      <c r="B37" s="417"/>
      <c r="G37" s="432"/>
      <c r="H37" s="437"/>
      <c r="I37" s="385"/>
      <c r="J37" s="385"/>
      <c r="K37" s="385"/>
      <c r="L37" s="385"/>
      <c r="M37" s="385"/>
      <c r="N37" s="385"/>
      <c r="O37" s="385"/>
      <c r="P37" s="385"/>
      <c r="Q37" s="218"/>
      <c r="R37" s="216"/>
      <c r="S37" s="216"/>
      <c r="T37" s="216"/>
      <c r="U37" s="216"/>
      <c r="V37" s="216"/>
      <c r="W37" s="444"/>
      <c r="Y37" s="432"/>
    </row>
    <row r="38" spans="2:25" ht="12" customHeight="1">
      <c r="B38" s="417"/>
      <c r="G38" s="432"/>
      <c r="H38" s="438"/>
      <c r="I38" s="174" t="s">
        <v>406</v>
      </c>
      <c r="J38" s="385"/>
      <c r="K38" s="385"/>
      <c r="L38" s="385"/>
      <c r="M38" s="385"/>
      <c r="N38" s="385"/>
      <c r="O38" s="385"/>
      <c r="P38" s="385"/>
      <c r="Q38" s="435" t="s">
        <v>407</v>
      </c>
      <c r="R38" s="440"/>
      <c r="S38" s="440"/>
      <c r="T38" s="440"/>
      <c r="U38" s="440"/>
      <c r="V38" s="440"/>
      <c r="W38" s="440"/>
      <c r="X38" s="437"/>
      <c r="Y38" s="432"/>
    </row>
    <row r="39" spans="2:25" ht="12" customHeight="1">
      <c r="B39" s="417"/>
      <c r="G39" s="432"/>
      <c r="H39" s="437"/>
      <c r="I39" s="441"/>
      <c r="J39" s="441"/>
      <c r="K39" s="441"/>
      <c r="L39" s="441"/>
      <c r="M39" s="441"/>
      <c r="N39" s="441"/>
      <c r="O39" s="441"/>
      <c r="P39" s="441"/>
      <c r="Q39" s="218"/>
      <c r="R39" s="216"/>
      <c r="S39" s="216"/>
      <c r="T39" s="216"/>
      <c r="U39" s="216"/>
      <c r="V39" s="216"/>
      <c r="W39" s="444"/>
      <c r="Y39" s="432"/>
    </row>
    <row r="40" spans="2:25" ht="12" customHeight="1">
      <c r="B40" s="417"/>
      <c r="G40" s="432"/>
      <c r="H40" s="437"/>
      <c r="I40" s="385" t="s">
        <v>265</v>
      </c>
      <c r="J40" s="385"/>
      <c r="K40" s="385"/>
      <c r="L40" s="385"/>
      <c r="M40" s="385"/>
      <c r="N40" s="385"/>
      <c r="O40" s="385"/>
      <c r="P40" s="385"/>
      <c r="Q40" s="215"/>
      <c r="R40" s="442"/>
      <c r="S40" s="442"/>
      <c r="T40" s="442"/>
      <c r="U40" s="442"/>
      <c r="V40" s="442"/>
      <c r="W40" s="443"/>
      <c r="Y40" s="432"/>
    </row>
    <row r="41" spans="2:25" ht="12" customHeight="1">
      <c r="B41" s="417"/>
      <c r="G41" s="432"/>
      <c r="H41" s="437"/>
      <c r="I41" s="385"/>
      <c r="J41" s="385"/>
      <c r="K41" s="385"/>
      <c r="L41" s="385"/>
      <c r="M41" s="385"/>
      <c r="N41" s="385"/>
      <c r="O41" s="385"/>
      <c r="P41" s="385"/>
      <c r="Q41" s="218"/>
      <c r="R41" s="216"/>
      <c r="S41" s="216"/>
      <c r="T41" s="216"/>
      <c r="U41" s="216"/>
      <c r="V41" s="216"/>
      <c r="W41" s="444"/>
      <c r="Y41" s="432"/>
    </row>
    <row r="42" spans="2:25" ht="15" customHeight="1">
      <c r="B42" s="417"/>
      <c r="G42" s="432"/>
      <c r="H42" s="437"/>
      <c r="I42" s="74"/>
      <c r="J42" s="74"/>
      <c r="K42" s="74"/>
      <c r="L42" s="74"/>
      <c r="M42" s="74"/>
      <c r="N42" s="74"/>
      <c r="O42" s="74"/>
      <c r="P42" s="74"/>
      <c r="Q42" s="74"/>
      <c r="R42" s="74"/>
      <c r="S42" s="74"/>
      <c r="T42" s="74"/>
      <c r="U42" s="74"/>
      <c r="Y42" s="447"/>
    </row>
    <row r="43" spans="2:25" ht="29.25" customHeight="1">
      <c r="B43" s="416"/>
      <c r="C43" s="424"/>
      <c r="D43" s="424"/>
      <c r="E43" s="424"/>
      <c r="F43" s="424"/>
      <c r="G43" s="433"/>
      <c r="H43" s="195" t="s">
        <v>217</v>
      </c>
      <c r="I43" s="74"/>
      <c r="Y43" s="432"/>
    </row>
    <row r="44" spans="2:25" ht="12" customHeight="1">
      <c r="B44" s="417"/>
      <c r="G44" s="432"/>
      <c r="H44" s="437"/>
      <c r="I44" s="385" t="s">
        <v>405</v>
      </c>
      <c r="J44" s="385"/>
      <c r="K44" s="385"/>
      <c r="L44" s="385"/>
      <c r="M44" s="385"/>
      <c r="N44" s="385"/>
      <c r="O44" s="385"/>
      <c r="P44" s="385"/>
      <c r="Q44" s="193"/>
      <c r="R44" s="201"/>
      <c r="S44" s="201"/>
      <c r="T44" s="201"/>
      <c r="U44" s="201"/>
      <c r="V44" s="201"/>
      <c r="W44" s="203"/>
      <c r="Y44" s="432"/>
    </row>
    <row r="45" spans="2:25" ht="12" customHeight="1">
      <c r="B45" s="417"/>
      <c r="G45" s="432"/>
      <c r="H45" s="437"/>
      <c r="I45" s="385"/>
      <c r="J45" s="385"/>
      <c r="K45" s="385"/>
      <c r="L45" s="385"/>
      <c r="M45" s="385"/>
      <c r="N45" s="385"/>
      <c r="O45" s="385"/>
      <c r="P45" s="385"/>
      <c r="Q45" s="217"/>
      <c r="R45" s="204"/>
      <c r="S45" s="204"/>
      <c r="T45" s="204"/>
      <c r="U45" s="204"/>
      <c r="V45" s="204"/>
      <c r="W45" s="206"/>
      <c r="Y45" s="432"/>
    </row>
    <row r="46" spans="2:25" ht="12" customHeight="1">
      <c r="B46" s="417"/>
      <c r="G46" s="432"/>
      <c r="H46" s="437"/>
      <c r="I46" s="193" t="s">
        <v>91</v>
      </c>
      <c r="J46" s="201"/>
      <c r="K46" s="201"/>
      <c r="L46" s="201"/>
      <c r="M46" s="201"/>
      <c r="N46" s="201"/>
      <c r="O46" s="201"/>
      <c r="P46" s="203"/>
      <c r="Q46" s="193"/>
      <c r="R46" s="201"/>
      <c r="S46" s="201"/>
      <c r="T46" s="201"/>
      <c r="U46" s="201"/>
      <c r="V46" s="201"/>
      <c r="W46" s="203"/>
      <c r="Y46" s="432"/>
    </row>
    <row r="47" spans="2:25" ht="12" customHeight="1">
      <c r="B47" s="417"/>
      <c r="G47" s="432"/>
      <c r="H47" s="437"/>
      <c r="I47" s="194"/>
      <c r="J47" s="77"/>
      <c r="K47" s="77"/>
      <c r="L47" s="77"/>
      <c r="M47" s="77"/>
      <c r="N47" s="77"/>
      <c r="O47" s="77"/>
      <c r="P47" s="202"/>
      <c r="Q47" s="194"/>
      <c r="R47" s="77"/>
      <c r="S47" s="77"/>
      <c r="T47" s="77"/>
      <c r="U47" s="77"/>
      <c r="V47" s="77"/>
      <c r="W47" s="202"/>
      <c r="Y47" s="432"/>
    </row>
    <row r="48" spans="2:25" ht="12" customHeight="1">
      <c r="B48" s="417"/>
      <c r="G48" s="432"/>
      <c r="H48" s="437"/>
      <c r="I48" s="194"/>
      <c r="J48" s="77"/>
      <c r="K48" s="77"/>
      <c r="L48" s="77"/>
      <c r="M48" s="77"/>
      <c r="N48" s="77"/>
      <c r="O48" s="77"/>
      <c r="P48" s="202"/>
      <c r="Q48" s="194"/>
      <c r="R48" s="77"/>
      <c r="S48" s="77"/>
      <c r="T48" s="77"/>
      <c r="U48" s="77"/>
      <c r="V48" s="77"/>
      <c r="W48" s="202"/>
      <c r="Y48" s="432"/>
    </row>
    <row r="49" spans="2:25" ht="12" customHeight="1">
      <c r="B49" s="417"/>
      <c r="G49" s="432"/>
      <c r="H49" s="437"/>
      <c r="I49" s="217"/>
      <c r="J49" s="204"/>
      <c r="K49" s="204"/>
      <c r="L49" s="204"/>
      <c r="M49" s="204"/>
      <c r="N49" s="204"/>
      <c r="O49" s="204"/>
      <c r="P49" s="206"/>
      <c r="Q49" s="217"/>
      <c r="R49" s="204"/>
      <c r="S49" s="204"/>
      <c r="T49" s="204"/>
      <c r="U49" s="204"/>
      <c r="V49" s="204"/>
      <c r="W49" s="206"/>
      <c r="Y49" s="432"/>
    </row>
    <row r="50" spans="2:25" ht="12" customHeight="1">
      <c r="B50" s="417"/>
      <c r="G50" s="432"/>
      <c r="H50" s="437"/>
      <c r="I50" s="385" t="s">
        <v>43</v>
      </c>
      <c r="J50" s="385"/>
      <c r="K50" s="385"/>
      <c r="L50" s="385"/>
      <c r="M50" s="385"/>
      <c r="N50" s="385"/>
      <c r="O50" s="385"/>
      <c r="P50" s="385"/>
      <c r="Q50" s="215"/>
      <c r="R50" s="442"/>
      <c r="S50" s="442"/>
      <c r="T50" s="442"/>
      <c r="U50" s="442"/>
      <c r="V50" s="442"/>
      <c r="W50" s="443"/>
      <c r="Y50" s="432"/>
    </row>
    <row r="51" spans="2:25" ht="12" customHeight="1">
      <c r="B51" s="417"/>
      <c r="G51" s="432"/>
      <c r="H51" s="437"/>
      <c r="I51" s="385"/>
      <c r="J51" s="385"/>
      <c r="K51" s="385"/>
      <c r="L51" s="385"/>
      <c r="M51" s="385"/>
      <c r="N51" s="385"/>
      <c r="O51" s="385"/>
      <c r="P51" s="385"/>
      <c r="Q51" s="218"/>
      <c r="R51" s="216"/>
      <c r="S51" s="216"/>
      <c r="T51" s="216"/>
      <c r="U51" s="216"/>
      <c r="V51" s="216"/>
      <c r="W51" s="444"/>
      <c r="Y51" s="432"/>
    </row>
    <row r="52" spans="2:25" ht="12" customHeight="1">
      <c r="B52" s="417"/>
      <c r="G52" s="432"/>
      <c r="H52" s="437"/>
      <c r="I52" s="385" t="s">
        <v>406</v>
      </c>
      <c r="J52" s="385"/>
      <c r="K52" s="385"/>
      <c r="L52" s="385"/>
      <c r="M52" s="385"/>
      <c r="N52" s="385"/>
      <c r="O52" s="385"/>
      <c r="P52" s="385"/>
      <c r="Q52" s="215" t="s">
        <v>407</v>
      </c>
      <c r="R52" s="442"/>
      <c r="S52" s="442"/>
      <c r="T52" s="442"/>
      <c r="U52" s="442"/>
      <c r="V52" s="442"/>
      <c r="W52" s="443"/>
      <c r="Y52" s="432"/>
    </row>
    <row r="53" spans="2:25" ht="12" customHeight="1">
      <c r="B53" s="417"/>
      <c r="G53" s="432"/>
      <c r="H53" s="437"/>
      <c r="I53" s="385"/>
      <c r="J53" s="385"/>
      <c r="K53" s="385"/>
      <c r="L53" s="385"/>
      <c r="M53" s="385"/>
      <c r="N53" s="385"/>
      <c r="O53" s="385"/>
      <c r="P53" s="385"/>
      <c r="Q53" s="218"/>
      <c r="R53" s="216"/>
      <c r="S53" s="216"/>
      <c r="T53" s="216"/>
      <c r="U53" s="216"/>
      <c r="V53" s="216"/>
      <c r="W53" s="444"/>
      <c r="Y53" s="432"/>
    </row>
    <row r="54" spans="2:25" ht="12" customHeight="1">
      <c r="B54" s="417"/>
      <c r="G54" s="432"/>
      <c r="H54" s="437"/>
      <c r="I54" s="385" t="s">
        <v>265</v>
      </c>
      <c r="J54" s="385"/>
      <c r="K54" s="385"/>
      <c r="L54" s="385"/>
      <c r="M54" s="385"/>
      <c r="N54" s="385"/>
      <c r="O54" s="385"/>
      <c r="P54" s="385"/>
      <c r="Q54" s="215"/>
      <c r="R54" s="442"/>
      <c r="S54" s="442"/>
      <c r="T54" s="442"/>
      <c r="U54" s="442"/>
      <c r="V54" s="442"/>
      <c r="W54" s="443"/>
      <c r="Y54" s="432"/>
    </row>
    <row r="55" spans="2:25" ht="12" customHeight="1">
      <c r="B55" s="417"/>
      <c r="G55" s="432"/>
      <c r="H55" s="437"/>
      <c r="I55" s="385"/>
      <c r="J55" s="385"/>
      <c r="K55" s="385"/>
      <c r="L55" s="385"/>
      <c r="M55" s="385"/>
      <c r="N55" s="385"/>
      <c r="O55" s="385"/>
      <c r="P55" s="385"/>
      <c r="Q55" s="218"/>
      <c r="R55" s="216"/>
      <c r="S55" s="216"/>
      <c r="T55" s="216"/>
      <c r="U55" s="216"/>
      <c r="V55" s="216"/>
      <c r="W55" s="444"/>
      <c r="Y55" s="432"/>
    </row>
    <row r="56" spans="2:25" ht="15" customHeight="1">
      <c r="B56" s="418"/>
      <c r="C56" s="425"/>
      <c r="D56" s="425"/>
      <c r="E56" s="425"/>
      <c r="F56" s="425"/>
      <c r="G56" s="434"/>
      <c r="H56" s="439"/>
      <c r="I56" s="425"/>
      <c r="J56" s="425"/>
      <c r="K56" s="425"/>
      <c r="L56" s="425"/>
      <c r="M56" s="425"/>
      <c r="N56" s="425"/>
      <c r="O56" s="425"/>
      <c r="P56" s="425"/>
      <c r="Q56" s="425"/>
      <c r="R56" s="425"/>
      <c r="S56" s="425"/>
      <c r="T56" s="425"/>
      <c r="U56" s="425"/>
      <c r="V56" s="425"/>
      <c r="W56" s="445"/>
      <c r="X56" s="445"/>
      <c r="Y56" s="448"/>
    </row>
    <row r="57" spans="2:25" ht="15" customHeight="1">
      <c r="Y57" s="427"/>
    </row>
    <row r="58" spans="2:25" s="414" customFormat="1" ht="38.450000000000003" customHeight="1">
      <c r="B58" s="419" t="s">
        <v>393</v>
      </c>
      <c r="C58" s="419"/>
      <c r="D58" s="419"/>
      <c r="E58" s="419"/>
      <c r="F58" s="419"/>
      <c r="G58" s="419"/>
      <c r="H58" s="419"/>
      <c r="I58" s="419"/>
      <c r="J58" s="419"/>
      <c r="K58" s="419"/>
      <c r="L58" s="419"/>
      <c r="M58" s="419"/>
      <c r="N58" s="419"/>
      <c r="O58" s="419"/>
      <c r="P58" s="419"/>
      <c r="Q58" s="419"/>
      <c r="R58" s="419"/>
      <c r="S58" s="419"/>
      <c r="T58" s="419"/>
      <c r="U58" s="419"/>
      <c r="V58" s="419"/>
      <c r="W58" s="419"/>
      <c r="X58" s="419"/>
      <c r="Y58" s="419"/>
    </row>
    <row r="59" spans="2:25" s="414" customFormat="1" ht="31.5" customHeight="1">
      <c r="B59" s="419" t="s">
        <v>398</v>
      </c>
      <c r="C59" s="419"/>
      <c r="D59" s="419"/>
      <c r="E59" s="419"/>
      <c r="F59" s="419"/>
      <c r="G59" s="419"/>
      <c r="H59" s="419"/>
      <c r="I59" s="419"/>
      <c r="J59" s="419"/>
      <c r="K59" s="419"/>
      <c r="L59" s="419"/>
      <c r="M59" s="419"/>
      <c r="N59" s="419"/>
      <c r="O59" s="419"/>
      <c r="P59" s="419"/>
      <c r="Q59" s="419"/>
      <c r="R59" s="419"/>
      <c r="S59" s="419"/>
      <c r="T59" s="419"/>
      <c r="U59" s="419"/>
      <c r="V59" s="419"/>
      <c r="W59" s="419"/>
      <c r="X59" s="419"/>
      <c r="Y59" s="419"/>
    </row>
    <row r="60" spans="2:25" s="414" customFormat="1" ht="30" customHeight="1">
      <c r="B60" s="419" t="s">
        <v>382</v>
      </c>
      <c r="C60" s="419"/>
      <c r="D60" s="419"/>
      <c r="E60" s="419"/>
      <c r="F60" s="419"/>
      <c r="G60" s="419"/>
      <c r="H60" s="419"/>
      <c r="I60" s="419"/>
      <c r="J60" s="419"/>
      <c r="K60" s="419"/>
      <c r="L60" s="419"/>
      <c r="M60" s="419"/>
      <c r="N60" s="419"/>
      <c r="O60" s="419"/>
      <c r="P60" s="419"/>
      <c r="Q60" s="419"/>
      <c r="R60" s="419"/>
      <c r="S60" s="419"/>
      <c r="T60" s="419"/>
      <c r="U60" s="419"/>
      <c r="V60" s="419"/>
      <c r="W60" s="419"/>
      <c r="X60" s="419"/>
      <c r="Y60" s="419"/>
    </row>
    <row r="61" spans="2:25" s="414" customFormat="1">
      <c r="B61" s="420" t="s">
        <v>362</v>
      </c>
      <c r="D61" s="427"/>
      <c r="E61" s="427"/>
      <c r="F61" s="427"/>
      <c r="G61" s="427"/>
      <c r="H61" s="427"/>
      <c r="I61" s="427"/>
      <c r="J61" s="427"/>
      <c r="K61" s="427"/>
      <c r="L61" s="427"/>
      <c r="M61" s="427"/>
      <c r="N61" s="427"/>
      <c r="O61" s="427"/>
      <c r="P61" s="427"/>
      <c r="Q61" s="427"/>
      <c r="R61" s="427"/>
      <c r="S61" s="427"/>
      <c r="T61" s="427"/>
      <c r="U61" s="427"/>
      <c r="V61" s="427"/>
      <c r="W61" s="427"/>
      <c r="X61" s="427"/>
      <c r="Y61" s="427"/>
    </row>
    <row r="62" spans="2:25">
      <c r="B62" s="421"/>
      <c r="D62" s="428"/>
      <c r="E62" s="428"/>
      <c r="F62" s="428"/>
      <c r="G62" s="428"/>
      <c r="H62" s="428"/>
      <c r="I62" s="428"/>
      <c r="J62" s="428"/>
      <c r="K62" s="428"/>
      <c r="L62" s="428"/>
      <c r="M62" s="428"/>
      <c r="N62" s="428"/>
      <c r="O62" s="428"/>
      <c r="P62" s="428"/>
      <c r="Q62" s="428"/>
      <c r="R62" s="428"/>
      <c r="S62" s="428"/>
      <c r="T62" s="428"/>
      <c r="U62" s="428"/>
      <c r="V62" s="428"/>
      <c r="W62" s="428"/>
      <c r="X62" s="428"/>
      <c r="Y62" s="428"/>
    </row>
    <row r="122" spans="3:7">
      <c r="C122" s="425"/>
      <c r="D122" s="425"/>
      <c r="E122" s="425"/>
      <c r="F122" s="425"/>
      <c r="G122" s="425"/>
    </row>
    <row r="123" spans="3:7">
      <c r="C123" s="422"/>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7"/>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BC71"/>
  <sheetViews>
    <sheetView view="pageBreakPreview" zoomScale="60" zoomScaleNormal="80" workbookViewId="0">
      <selection sqref="A1:G1"/>
    </sheetView>
  </sheetViews>
  <sheetFormatPr defaultRowHeight="18.75"/>
  <cols>
    <col min="1" max="2" width="9" style="449" customWidth="1"/>
    <col min="3" max="3" width="44.25" style="449" customWidth="1"/>
    <col min="4" max="16384" width="9" style="449" customWidth="1"/>
  </cols>
  <sheetData>
    <row r="1" spans="1:10">
      <c r="A1" s="449" t="s">
        <v>127</v>
      </c>
    </row>
    <row r="2" spans="1:10" s="450" customFormat="1" ht="20.25" customHeight="1">
      <c r="A2" s="451" t="s">
        <v>128</v>
      </c>
      <c r="B2" s="451"/>
      <c r="C2" s="452"/>
    </row>
    <row r="3" spans="1:10" s="450" customFormat="1" ht="20.25" customHeight="1">
      <c r="A3" s="452"/>
      <c r="B3" s="452"/>
      <c r="C3" s="452"/>
    </row>
    <row r="4" spans="1:10" s="450" customFormat="1" ht="20.25" customHeight="1">
      <c r="A4" s="453"/>
      <c r="B4" s="452" t="s">
        <v>167</v>
      </c>
      <c r="C4" s="452"/>
      <c r="E4" s="452" t="s">
        <v>135</v>
      </c>
      <c r="F4" s="452"/>
      <c r="G4" s="452"/>
      <c r="H4" s="452"/>
      <c r="I4" s="452"/>
      <c r="J4" s="452"/>
    </row>
    <row r="5" spans="1:10" s="450" customFormat="1" ht="20.25" customHeight="1">
      <c r="A5" s="454"/>
      <c r="B5" s="452" t="s">
        <v>169</v>
      </c>
      <c r="C5" s="452"/>
      <c r="E5" s="452"/>
      <c r="F5" s="452"/>
      <c r="G5" s="452"/>
      <c r="H5" s="452"/>
      <c r="I5" s="452"/>
      <c r="J5" s="452"/>
    </row>
    <row r="6" spans="1:10" s="450" customFormat="1" ht="20.25" customHeight="1">
      <c r="A6" s="455"/>
      <c r="B6" s="452"/>
      <c r="C6" s="452"/>
    </row>
    <row r="7" spans="1:10" s="450" customFormat="1" ht="20.25" customHeight="1">
      <c r="A7" s="455"/>
      <c r="B7" s="452"/>
      <c r="C7" s="452"/>
    </row>
    <row r="8" spans="1:10" s="450" customFormat="1" ht="20.25" customHeight="1">
      <c r="A8" s="452" t="s">
        <v>129</v>
      </c>
      <c r="B8" s="452"/>
      <c r="C8" s="452"/>
    </row>
    <row r="9" spans="1:10" s="450" customFormat="1" ht="20.25" customHeight="1">
      <c r="A9" s="455"/>
      <c r="B9" s="452"/>
      <c r="C9" s="452"/>
    </row>
    <row r="10" spans="1:10" s="450" customFormat="1" ht="20.25" customHeight="1">
      <c r="A10" s="452" t="s">
        <v>130</v>
      </c>
      <c r="B10" s="452"/>
      <c r="C10" s="452"/>
    </row>
    <row r="11" spans="1:10" s="450" customFormat="1" ht="20.25" customHeight="1">
      <c r="A11" s="452"/>
      <c r="B11" s="452"/>
      <c r="C11" s="452"/>
    </row>
    <row r="12" spans="1:10" s="450" customFormat="1" ht="20.25" customHeight="1">
      <c r="A12" s="452" t="s">
        <v>60</v>
      </c>
      <c r="B12" s="452"/>
      <c r="C12" s="452"/>
    </row>
    <row r="13" spans="1:10" s="450" customFormat="1" ht="20.25" customHeight="1">
      <c r="A13" s="452"/>
      <c r="B13" s="452"/>
      <c r="C13" s="452"/>
    </row>
    <row r="14" spans="1:10" s="450" customFormat="1" ht="20.25" customHeight="1">
      <c r="A14" s="452" t="s">
        <v>132</v>
      </c>
      <c r="B14" s="452"/>
      <c r="C14" s="452"/>
    </row>
    <row r="15" spans="1:10" s="450" customFormat="1" ht="20.25" customHeight="1">
      <c r="A15" s="452"/>
      <c r="B15" s="452"/>
      <c r="C15" s="452"/>
    </row>
    <row r="16" spans="1:10" s="450" customFormat="1" ht="20.25" customHeight="1">
      <c r="A16" s="452" t="s">
        <v>134</v>
      </c>
      <c r="B16" s="452"/>
      <c r="C16" s="452"/>
    </row>
    <row r="17" spans="1:3" s="450" customFormat="1" ht="20.25" customHeight="1">
      <c r="A17" s="452" t="s">
        <v>136</v>
      </c>
      <c r="B17" s="452"/>
      <c r="C17" s="452"/>
    </row>
    <row r="18" spans="1:3" s="450" customFormat="1" ht="20.25" customHeight="1">
      <c r="A18" s="452"/>
      <c r="B18" s="452"/>
      <c r="C18" s="452"/>
    </row>
    <row r="19" spans="1:3" s="450" customFormat="1" ht="20.25" customHeight="1">
      <c r="A19" s="452"/>
      <c r="B19" s="460" t="s">
        <v>170</v>
      </c>
      <c r="C19" s="460" t="s">
        <v>79</v>
      </c>
    </row>
    <row r="20" spans="1:3" s="450" customFormat="1" ht="20.25" customHeight="1">
      <c r="A20" s="452"/>
      <c r="B20" s="460">
        <v>1</v>
      </c>
      <c r="C20" s="462" t="s">
        <v>182</v>
      </c>
    </row>
    <row r="21" spans="1:3" s="450" customFormat="1" ht="20.25" customHeight="1">
      <c r="A21" s="452"/>
      <c r="B21" s="460">
        <v>2</v>
      </c>
      <c r="C21" s="462" t="s">
        <v>183</v>
      </c>
    </row>
    <row r="22" spans="1:3" s="450" customFormat="1" ht="20.25" customHeight="1">
      <c r="A22" s="452"/>
      <c r="B22" s="460">
        <v>3</v>
      </c>
      <c r="C22" s="462" t="s">
        <v>87</v>
      </c>
    </row>
    <row r="23" spans="1:3" s="450" customFormat="1" ht="20.25" customHeight="1">
      <c r="A23" s="452"/>
      <c r="B23" s="452"/>
      <c r="C23" s="452"/>
    </row>
    <row r="24" spans="1:3" s="450" customFormat="1" ht="20.25" customHeight="1">
      <c r="A24" s="452"/>
      <c r="B24" s="452" t="s">
        <v>172</v>
      </c>
      <c r="C24" s="452"/>
    </row>
    <row r="25" spans="1:3" s="450" customFormat="1" ht="20.25" customHeight="1">
      <c r="A25" s="452"/>
      <c r="B25" s="452"/>
      <c r="C25" s="452"/>
    </row>
    <row r="26" spans="1:3" s="450" customFormat="1" ht="20.25" customHeight="1">
      <c r="A26" s="452" t="s">
        <v>137</v>
      </c>
      <c r="B26" s="452"/>
      <c r="C26" s="452"/>
    </row>
    <row r="27" spans="1:3" s="450" customFormat="1" ht="20.25" customHeight="1">
      <c r="A27" s="452" t="s">
        <v>138</v>
      </c>
      <c r="B27" s="452"/>
      <c r="C27" s="452"/>
    </row>
    <row r="28" spans="1:3" s="450" customFormat="1" ht="20.25" customHeight="1">
      <c r="A28" s="452"/>
      <c r="B28" s="452"/>
      <c r="C28" s="452"/>
    </row>
    <row r="29" spans="1:3" s="450" customFormat="1" ht="20.25" customHeight="1">
      <c r="A29" s="452"/>
      <c r="B29" s="460" t="s">
        <v>174</v>
      </c>
      <c r="C29" s="460" t="s">
        <v>184</v>
      </c>
    </row>
    <row r="30" spans="1:3" s="450" customFormat="1" ht="20.25" customHeight="1">
      <c r="A30" s="452"/>
      <c r="B30" s="460" t="s">
        <v>175</v>
      </c>
      <c r="C30" s="462" t="s">
        <v>185</v>
      </c>
    </row>
    <row r="31" spans="1:3" s="450" customFormat="1" ht="20.25" customHeight="1">
      <c r="A31" s="452"/>
      <c r="B31" s="460" t="s">
        <v>121</v>
      </c>
      <c r="C31" s="462" t="s">
        <v>186</v>
      </c>
    </row>
    <row r="32" spans="1:3" s="450" customFormat="1" ht="20.25" customHeight="1">
      <c r="A32" s="452"/>
      <c r="B32" s="460" t="s">
        <v>19</v>
      </c>
      <c r="C32" s="462" t="s">
        <v>187</v>
      </c>
    </row>
    <row r="33" spans="1:55" s="450" customFormat="1" ht="20.25" customHeight="1">
      <c r="A33" s="452"/>
      <c r="B33" s="460" t="s">
        <v>176</v>
      </c>
      <c r="C33" s="462" t="s">
        <v>188</v>
      </c>
    </row>
    <row r="34" spans="1:55" s="450" customFormat="1" ht="20.25" customHeight="1">
      <c r="A34" s="452"/>
      <c r="B34" s="452"/>
      <c r="C34" s="452"/>
    </row>
    <row r="35" spans="1:55" s="450" customFormat="1" ht="20.25" customHeight="1">
      <c r="A35" s="452"/>
      <c r="B35" s="461" t="s">
        <v>178</v>
      </c>
      <c r="C35" s="452"/>
    </row>
    <row r="36" spans="1:55" s="450" customFormat="1" ht="20.25" customHeight="1">
      <c r="B36" s="452" t="s">
        <v>180</v>
      </c>
      <c r="E36" s="461"/>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row>
    <row r="37" spans="1:55" s="450" customFormat="1" ht="20.25" customHeight="1">
      <c r="B37" s="452" t="s">
        <v>181</v>
      </c>
      <c r="E37" s="452"/>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c r="BB37" s="466"/>
      <c r="BC37" s="466"/>
    </row>
    <row r="38" spans="1:55" s="450" customFormat="1" ht="20.25" customHeight="1">
      <c r="E38" s="452"/>
    </row>
    <row r="39" spans="1:55" s="450" customFormat="1" ht="20.25" customHeight="1">
      <c r="A39" s="452"/>
      <c r="B39" s="452"/>
      <c r="C39" s="452"/>
      <c r="D39" s="463"/>
      <c r="E39" s="467"/>
      <c r="F39" s="467"/>
      <c r="G39" s="467"/>
      <c r="J39" s="467"/>
      <c r="K39" s="467"/>
      <c r="L39" s="467"/>
      <c r="R39" s="467"/>
      <c r="S39" s="467"/>
      <c r="T39" s="467"/>
      <c r="W39" s="467"/>
      <c r="X39" s="467"/>
      <c r="Y39" s="467"/>
    </row>
    <row r="40" spans="1:55" s="450" customFormat="1" ht="20.25" customHeight="1">
      <c r="A40" s="452" t="s">
        <v>140</v>
      </c>
      <c r="B40" s="452"/>
      <c r="C40" s="452"/>
    </row>
    <row r="41" spans="1:55" s="450" customFormat="1" ht="20.25" customHeight="1">
      <c r="A41" s="452" t="s">
        <v>141</v>
      </c>
      <c r="B41" s="452"/>
      <c r="C41" s="452"/>
    </row>
    <row r="42" spans="1:55" s="450" customFormat="1" ht="20.25" customHeight="1">
      <c r="A42" s="456" t="s">
        <v>53</v>
      </c>
      <c r="D42" s="464"/>
      <c r="E42" s="468"/>
      <c r="F42" s="467"/>
      <c r="G42" s="467"/>
      <c r="H42" s="467"/>
      <c r="I42" s="467"/>
      <c r="K42" s="467"/>
      <c r="M42" s="467"/>
      <c r="N42" s="467"/>
      <c r="O42" s="467"/>
      <c r="P42" s="467"/>
      <c r="Q42" s="467"/>
      <c r="S42" s="467"/>
      <c r="U42" s="467"/>
      <c r="V42" s="467"/>
      <c r="X42" s="467"/>
      <c r="Z42" s="467"/>
      <c r="AA42" s="467"/>
      <c r="AB42" s="467"/>
      <c r="AC42" s="467"/>
      <c r="AD42" s="467"/>
      <c r="AF42" s="463"/>
      <c r="AH42" s="467"/>
      <c r="AM42" s="467"/>
    </row>
    <row r="43" spans="1:55" s="450" customFormat="1" ht="20.25" customHeight="1">
      <c r="C43" s="456"/>
      <c r="D43" s="464"/>
      <c r="E43" s="468"/>
      <c r="F43" s="467"/>
      <c r="G43" s="467"/>
      <c r="H43" s="467"/>
      <c r="I43" s="467"/>
      <c r="K43" s="467"/>
      <c r="M43" s="467"/>
      <c r="N43" s="467"/>
      <c r="O43" s="467"/>
      <c r="P43" s="467"/>
      <c r="Q43" s="467"/>
      <c r="S43" s="467"/>
      <c r="U43" s="467"/>
      <c r="V43" s="467"/>
      <c r="X43" s="467"/>
      <c r="Z43" s="467"/>
      <c r="AA43" s="467"/>
      <c r="AB43" s="467"/>
      <c r="AC43" s="467"/>
      <c r="AD43" s="467"/>
      <c r="AF43" s="463"/>
      <c r="AH43" s="467"/>
      <c r="AM43" s="467"/>
    </row>
    <row r="44" spans="1:55" s="450" customFormat="1" ht="20.25" customHeight="1">
      <c r="A44" s="452" t="s">
        <v>4</v>
      </c>
      <c r="B44" s="452"/>
    </row>
    <row r="45" spans="1:55" s="450" customFormat="1" ht="20.25" customHeight="1"/>
    <row r="46" spans="1:55" s="450" customFormat="1" ht="20.25" customHeight="1">
      <c r="A46" s="452" t="s">
        <v>142</v>
      </c>
      <c r="B46" s="452"/>
      <c r="C46" s="452"/>
    </row>
    <row r="47" spans="1:55" s="450" customFormat="1" ht="20.25" customHeight="1">
      <c r="A47" s="452" t="s">
        <v>143</v>
      </c>
      <c r="B47" s="452"/>
      <c r="C47" s="452"/>
    </row>
    <row r="48" spans="1:55" s="450" customFormat="1" ht="20.25" customHeight="1"/>
    <row r="49" spans="1:55" s="450" customFormat="1" ht="20.25" customHeight="1">
      <c r="A49" s="452" t="s">
        <v>145</v>
      </c>
      <c r="B49" s="452"/>
      <c r="C49" s="452"/>
    </row>
    <row r="50" spans="1:55" s="450" customFormat="1" ht="20.25" customHeight="1">
      <c r="A50" s="452" t="s">
        <v>146</v>
      </c>
      <c r="B50" s="452"/>
      <c r="C50" s="452"/>
    </row>
    <row r="51" spans="1:55" s="450" customFormat="1" ht="20.25" customHeight="1">
      <c r="A51" s="452"/>
      <c r="B51" s="452"/>
      <c r="C51" s="452"/>
    </row>
    <row r="52" spans="1:55" s="450" customFormat="1" ht="20.25" customHeight="1">
      <c r="A52" s="452" t="s">
        <v>109</v>
      </c>
      <c r="B52" s="452"/>
      <c r="C52" s="452"/>
    </row>
    <row r="53" spans="1:55" s="450" customFormat="1" ht="20.25" customHeight="1">
      <c r="A53" s="452"/>
      <c r="B53" s="452"/>
      <c r="C53" s="452"/>
    </row>
    <row r="54" spans="1:55" s="450" customFormat="1" ht="20.25" customHeight="1">
      <c r="A54" s="450" t="s">
        <v>148</v>
      </c>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5"/>
      <c r="AM54" s="465"/>
      <c r="AN54" s="465"/>
      <c r="AO54" s="465"/>
      <c r="AP54" s="465"/>
      <c r="AQ54" s="465"/>
      <c r="AR54" s="465"/>
      <c r="AS54" s="465"/>
      <c r="AT54" s="465"/>
      <c r="AU54" s="465"/>
      <c r="AV54" s="465"/>
      <c r="AW54" s="465"/>
      <c r="AX54" s="465"/>
      <c r="AY54" s="465"/>
      <c r="AZ54" s="465"/>
      <c r="BA54" s="465"/>
      <c r="BB54" s="465"/>
      <c r="BC54" s="465"/>
    </row>
    <row r="55" spans="1:55" s="450" customFormat="1" ht="20.25" customHeight="1">
      <c r="A55" s="450" t="s">
        <v>149</v>
      </c>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c r="AP55" s="465"/>
      <c r="AQ55" s="465"/>
      <c r="AR55" s="465"/>
      <c r="AS55" s="465"/>
      <c r="AT55" s="465"/>
      <c r="AU55" s="465"/>
      <c r="AV55" s="465"/>
      <c r="AW55" s="465"/>
      <c r="AX55" s="465"/>
      <c r="AY55" s="465"/>
      <c r="AZ55" s="465"/>
      <c r="BA55" s="465"/>
      <c r="BB55" s="465"/>
      <c r="BC55" s="465"/>
    </row>
    <row r="56" spans="1:55" s="450" customFormat="1" ht="20.25" customHeight="1">
      <c r="A56" s="450" t="s">
        <v>150</v>
      </c>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c r="AP56" s="465"/>
      <c r="AQ56" s="465"/>
      <c r="AR56" s="465"/>
      <c r="AS56" s="465"/>
      <c r="AT56" s="465"/>
      <c r="AU56" s="465"/>
      <c r="AV56" s="465"/>
      <c r="AW56" s="465"/>
      <c r="AX56" s="465"/>
      <c r="AY56" s="465"/>
      <c r="AZ56" s="465"/>
      <c r="BA56" s="465"/>
      <c r="BB56" s="465"/>
      <c r="BC56" s="465"/>
    </row>
    <row r="57" spans="1:55" s="450" customFormat="1" ht="20.25" customHeight="1">
      <c r="A57" s="452"/>
      <c r="B57" s="452"/>
      <c r="C57" s="452"/>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c r="BB57" s="466"/>
      <c r="BC57" s="466"/>
    </row>
    <row r="58" spans="1:55" s="450" customFormat="1" ht="20.25" customHeight="1">
      <c r="A58" s="450" t="s">
        <v>153</v>
      </c>
      <c r="C58" s="457"/>
      <c r="D58" s="461"/>
      <c r="E58" s="461"/>
    </row>
    <row r="59" spans="1:55" s="450" customFormat="1" ht="20.25" customHeight="1">
      <c r="A59" s="457"/>
      <c r="B59" s="457"/>
      <c r="C59" s="457"/>
      <c r="D59" s="452"/>
      <c r="E59" s="452"/>
    </row>
    <row r="60" spans="1:55" s="450" customFormat="1" ht="20.25" customHeight="1">
      <c r="A60" s="450" t="s">
        <v>155</v>
      </c>
      <c r="C60" s="457"/>
      <c r="D60" s="461"/>
      <c r="E60" s="461"/>
    </row>
    <row r="61" spans="1:55" s="450" customFormat="1" ht="20.25" customHeight="1">
      <c r="A61" s="458" t="s">
        <v>158</v>
      </c>
      <c r="B61" s="457"/>
      <c r="C61" s="457"/>
      <c r="D61" s="452"/>
      <c r="E61" s="452"/>
    </row>
    <row r="62" spans="1:55" s="450" customFormat="1" ht="20.25" customHeight="1">
      <c r="A62" s="459" t="s">
        <v>159</v>
      </c>
      <c r="B62" s="457"/>
      <c r="C62" s="457"/>
      <c r="D62" s="452"/>
      <c r="E62" s="452"/>
    </row>
    <row r="63" spans="1:55" s="450" customFormat="1" ht="20.25" customHeight="1">
      <c r="A63" s="458" t="s">
        <v>160</v>
      </c>
      <c r="B63" s="457"/>
      <c r="C63" s="457"/>
      <c r="D63" s="452"/>
      <c r="E63" s="452"/>
    </row>
    <row r="64" spans="1:55" s="450" customFormat="1" ht="20.25" customHeight="1">
      <c r="A64" s="459" t="s">
        <v>161</v>
      </c>
      <c r="B64" s="457"/>
      <c r="C64" s="457"/>
      <c r="D64" s="452"/>
      <c r="E64" s="452"/>
    </row>
    <row r="65" spans="1:5" s="450" customFormat="1" ht="20.25" customHeight="1">
      <c r="A65" s="458" t="s">
        <v>163</v>
      </c>
      <c r="B65" s="457"/>
      <c r="C65" s="457"/>
      <c r="D65" s="452"/>
      <c r="E65" s="452"/>
    </row>
    <row r="66" spans="1:5" s="450" customFormat="1" ht="20.25" customHeight="1">
      <c r="A66" s="458" t="s">
        <v>164</v>
      </c>
      <c r="B66" s="457"/>
      <c r="C66" s="457"/>
      <c r="D66" s="452"/>
      <c r="E66" s="452"/>
    </row>
    <row r="67" spans="1:5" s="450" customFormat="1" ht="20.25" customHeight="1">
      <c r="A67" s="458" t="s">
        <v>120</v>
      </c>
      <c r="B67" s="457"/>
      <c r="C67" s="457"/>
      <c r="D67" s="452"/>
      <c r="E67" s="452"/>
    </row>
    <row r="68" spans="1:5" s="450" customFormat="1" ht="20.25" customHeight="1">
      <c r="A68" s="457"/>
      <c r="B68" s="457"/>
      <c r="C68" s="457"/>
      <c r="D68" s="452"/>
      <c r="E68" s="452"/>
    </row>
    <row r="69" spans="1:5" s="450" customFormat="1" ht="20.25" customHeight="1">
      <c r="A69" s="457"/>
      <c r="B69" s="457"/>
      <c r="C69" s="457"/>
      <c r="D69" s="452"/>
      <c r="E69" s="452"/>
    </row>
    <row r="70" spans="1:5" s="450" customFormat="1" ht="20.25" customHeight="1">
      <c r="A70" s="457"/>
      <c r="B70" s="457"/>
      <c r="C70" s="457"/>
      <c r="D70" s="452"/>
      <c r="E70" s="452"/>
    </row>
    <row r="71" spans="1:5" s="450" customFormat="1" ht="20.25" customHeight="1">
      <c r="A71" s="457"/>
      <c r="B71" s="457"/>
      <c r="C71" s="457"/>
      <c r="D71" s="452"/>
      <c r="E71" s="452"/>
    </row>
    <row r="72" spans="1:5" ht="20.25" customHeight="1"/>
    <row r="73" spans="1:5" ht="20.25" customHeight="1"/>
  </sheetData>
  <mergeCells count="1">
    <mergeCell ref="E4:J5"/>
  </mergeCells>
  <phoneticPr fontId="24"/>
  <printOptions horizontalCentered="1"/>
  <pageMargins left="0.70866141732283472" right="0.70866141732283472" top="0.74803149606299213" bottom="0.15748031496062992" header="0.31496062992125984" footer="0.31496062992125984"/>
  <pageSetup paperSize="9" scale="54"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BF57"/>
  <sheetViews>
    <sheetView showGridLines="0" view="pageBreakPreview" zoomScale="50" zoomScaleNormal="55" zoomScaleSheetLayoutView="50" workbookViewId="0">
      <selection sqref="A1:G1"/>
    </sheetView>
  </sheetViews>
  <sheetFormatPr defaultColWidth="4.5" defaultRowHeight="20.25" customHeight="1"/>
  <cols>
    <col min="1" max="1" width="1.375" style="469" customWidth="1"/>
    <col min="2" max="2" width="5.625" style="469" customWidth="1"/>
    <col min="3" max="4" width="8.5" style="469" customWidth="1"/>
    <col min="5" max="6" width="7.33203125" style="469" customWidth="1"/>
    <col min="7" max="11" width="8.1640625" style="469" customWidth="1"/>
    <col min="12" max="15" width="13.83203125" style="469" customWidth="1"/>
    <col min="16" max="46" width="6.83203125" style="469" customWidth="1"/>
    <col min="47" max="56" width="5.625" style="469" customWidth="1"/>
    <col min="57" max="16384" width="4.5" style="469"/>
  </cols>
  <sheetData>
    <row r="1" spans="1:57" s="470" customFormat="1" ht="20.25" customHeight="1">
      <c r="A1" s="472"/>
      <c r="B1" s="472"/>
      <c r="C1" s="484" t="s">
        <v>59</v>
      </c>
      <c r="D1" s="484"/>
      <c r="E1" s="472"/>
      <c r="F1" s="472"/>
      <c r="G1" s="500" t="s">
        <v>125</v>
      </c>
      <c r="H1" s="472"/>
      <c r="I1" s="472"/>
      <c r="J1" s="484"/>
      <c r="K1" s="484"/>
      <c r="L1" s="484"/>
      <c r="M1" s="484"/>
      <c r="N1" s="472"/>
      <c r="O1" s="472"/>
      <c r="P1" s="472"/>
      <c r="Q1" s="472"/>
      <c r="R1" s="472"/>
      <c r="S1" s="472"/>
      <c r="T1" s="472"/>
      <c r="U1" s="472"/>
      <c r="V1" s="472"/>
      <c r="W1" s="472"/>
      <c r="X1" s="472"/>
      <c r="Y1" s="472"/>
      <c r="Z1" s="472"/>
      <c r="AA1" s="472"/>
      <c r="AB1" s="472"/>
      <c r="AC1" s="472"/>
      <c r="AD1" s="472"/>
      <c r="AE1" s="472"/>
      <c r="AF1" s="472"/>
      <c r="AG1" s="472"/>
      <c r="AH1" s="472"/>
      <c r="AI1" s="472"/>
      <c r="AJ1" s="472"/>
      <c r="AK1" s="539" t="s">
        <v>67</v>
      </c>
      <c r="AL1" s="539" t="s">
        <v>30</v>
      </c>
      <c r="AM1" s="648" t="s">
        <v>131</v>
      </c>
      <c r="AN1" s="648"/>
      <c r="AO1" s="648"/>
      <c r="AP1" s="648"/>
      <c r="AQ1" s="648"/>
      <c r="AR1" s="648"/>
      <c r="AS1" s="648"/>
      <c r="AT1" s="648"/>
      <c r="AU1" s="648"/>
      <c r="AV1" s="648"/>
      <c r="AW1" s="648"/>
      <c r="AX1" s="648"/>
      <c r="AY1" s="648"/>
      <c r="AZ1" s="648"/>
      <c r="BA1" s="648"/>
      <c r="BB1" s="640" t="s">
        <v>16</v>
      </c>
      <c r="BC1" s="472"/>
      <c r="BD1" s="472"/>
    </row>
    <row r="2" spans="1:57" s="471" customFormat="1" ht="20.25" customHeight="1">
      <c r="A2" s="473"/>
      <c r="B2" s="473"/>
      <c r="C2" s="473"/>
      <c r="D2" s="500"/>
      <c r="E2" s="473"/>
      <c r="F2" s="473"/>
      <c r="G2" s="473"/>
      <c r="H2" s="500"/>
      <c r="I2" s="539"/>
      <c r="J2" s="539"/>
      <c r="K2" s="539"/>
      <c r="L2" s="539"/>
      <c r="M2" s="539"/>
      <c r="N2" s="473"/>
      <c r="O2" s="473"/>
      <c r="P2" s="473"/>
      <c r="Q2" s="473"/>
      <c r="R2" s="473"/>
      <c r="S2" s="473"/>
      <c r="T2" s="539" t="s">
        <v>222</v>
      </c>
      <c r="U2" s="602">
        <v>4</v>
      </c>
      <c r="V2" s="602"/>
      <c r="W2" s="539" t="s">
        <v>30</v>
      </c>
      <c r="X2" s="617">
        <f>IF(U2=0,"",YEAR(DATE(2018+U2,1,1)))</f>
        <v>2022</v>
      </c>
      <c r="Y2" s="617"/>
      <c r="Z2" s="473" t="s">
        <v>235</v>
      </c>
      <c r="AA2" s="473" t="s">
        <v>236</v>
      </c>
      <c r="AB2" s="602">
        <v>4</v>
      </c>
      <c r="AC2" s="602"/>
      <c r="AD2" s="473" t="s">
        <v>239</v>
      </c>
      <c r="AE2" s="473"/>
      <c r="AF2" s="473"/>
      <c r="AG2" s="473"/>
      <c r="AH2" s="473"/>
      <c r="AI2" s="473"/>
      <c r="AJ2" s="640"/>
      <c r="AK2" s="539" t="s">
        <v>85</v>
      </c>
      <c r="AL2" s="539" t="s">
        <v>30</v>
      </c>
      <c r="AM2" s="602"/>
      <c r="AN2" s="602"/>
      <c r="AO2" s="602"/>
      <c r="AP2" s="602"/>
      <c r="AQ2" s="602"/>
      <c r="AR2" s="602"/>
      <c r="AS2" s="602"/>
      <c r="AT2" s="602"/>
      <c r="AU2" s="602"/>
      <c r="AV2" s="602"/>
      <c r="AW2" s="602"/>
      <c r="AX2" s="602"/>
      <c r="AY2" s="602"/>
      <c r="AZ2" s="602"/>
      <c r="BA2" s="602"/>
      <c r="BB2" s="640" t="s">
        <v>16</v>
      </c>
      <c r="BC2" s="539"/>
      <c r="BD2" s="539"/>
      <c r="BE2" s="692"/>
    </row>
    <row r="3" spans="1:57" s="471" customFormat="1" ht="20.25" customHeight="1">
      <c r="A3" s="473"/>
      <c r="B3" s="473"/>
      <c r="C3" s="473"/>
      <c r="D3" s="500"/>
      <c r="E3" s="473"/>
      <c r="F3" s="473"/>
      <c r="G3" s="473"/>
      <c r="H3" s="500"/>
      <c r="I3" s="539"/>
      <c r="J3" s="539"/>
      <c r="K3" s="539"/>
      <c r="L3" s="539"/>
      <c r="M3" s="539"/>
      <c r="N3" s="473"/>
      <c r="O3" s="473"/>
      <c r="P3" s="473"/>
      <c r="Q3" s="473"/>
      <c r="R3" s="473"/>
      <c r="S3" s="473"/>
      <c r="T3" s="600"/>
      <c r="U3" s="603"/>
      <c r="V3" s="603"/>
      <c r="W3" s="614"/>
      <c r="X3" s="603"/>
      <c r="Y3" s="603"/>
      <c r="Z3" s="624"/>
      <c r="AA3" s="624"/>
      <c r="AB3" s="603"/>
      <c r="AC3" s="603"/>
      <c r="AD3" s="495"/>
      <c r="AE3" s="473"/>
      <c r="AF3" s="473"/>
      <c r="AG3" s="473"/>
      <c r="AH3" s="473"/>
      <c r="AI3" s="473"/>
      <c r="AJ3" s="640"/>
      <c r="AK3" s="539"/>
      <c r="AL3" s="539"/>
      <c r="AM3" s="617"/>
      <c r="AN3" s="617"/>
      <c r="AO3" s="617"/>
      <c r="AP3" s="617"/>
      <c r="AQ3" s="617"/>
      <c r="AR3" s="617"/>
      <c r="AS3" s="617"/>
      <c r="AT3" s="617"/>
      <c r="AU3" s="617"/>
      <c r="AV3" s="617"/>
      <c r="AW3" s="617"/>
      <c r="AX3" s="617"/>
      <c r="AY3" s="676" t="s">
        <v>1</v>
      </c>
      <c r="AZ3" s="682" t="s">
        <v>250</v>
      </c>
      <c r="BA3" s="682"/>
      <c r="BB3" s="682"/>
      <c r="BC3" s="682"/>
      <c r="BD3" s="539"/>
      <c r="BE3" s="692"/>
    </row>
    <row r="4" spans="1:57" s="471" customFormat="1" ht="20.25" customHeight="1">
      <c r="A4" s="473"/>
      <c r="B4" s="476"/>
      <c r="C4" s="476"/>
      <c r="D4" s="476"/>
      <c r="E4" s="476"/>
      <c r="F4" s="476"/>
      <c r="G4" s="476"/>
      <c r="H4" s="476"/>
      <c r="I4" s="476"/>
      <c r="J4" s="542"/>
      <c r="K4" s="545"/>
      <c r="L4" s="545"/>
      <c r="M4" s="545"/>
      <c r="N4" s="545"/>
      <c r="O4" s="545"/>
      <c r="P4" s="577"/>
      <c r="Q4" s="545"/>
      <c r="R4" s="545"/>
      <c r="S4" s="596"/>
      <c r="T4" s="473"/>
      <c r="U4" s="473"/>
      <c r="V4" s="473"/>
      <c r="W4" s="473"/>
      <c r="X4" s="473"/>
      <c r="Y4" s="473"/>
      <c r="Z4" s="624"/>
      <c r="AA4" s="624"/>
      <c r="AB4" s="603"/>
      <c r="AC4" s="603"/>
      <c r="AD4" s="495"/>
      <c r="AE4" s="473"/>
      <c r="AF4" s="473"/>
      <c r="AG4" s="473"/>
      <c r="AH4" s="473"/>
      <c r="AI4" s="473"/>
      <c r="AJ4" s="640"/>
      <c r="AK4" s="539"/>
      <c r="AL4" s="539"/>
      <c r="AM4" s="617"/>
      <c r="AN4" s="617"/>
      <c r="AO4" s="617"/>
      <c r="AP4" s="617"/>
      <c r="AQ4" s="617"/>
      <c r="AR4" s="617"/>
      <c r="AS4" s="617"/>
      <c r="AT4" s="617"/>
      <c r="AU4" s="617"/>
      <c r="AV4" s="617"/>
      <c r="AW4" s="617"/>
      <c r="AX4" s="617"/>
      <c r="AY4" s="676" t="s">
        <v>248</v>
      </c>
      <c r="AZ4" s="682" t="s">
        <v>251</v>
      </c>
      <c r="BA4" s="682"/>
      <c r="BB4" s="682"/>
      <c r="BC4" s="682"/>
      <c r="BD4" s="539"/>
      <c r="BE4" s="692"/>
    </row>
    <row r="5" spans="1:57" s="471" customFormat="1" ht="20.25" customHeight="1">
      <c r="A5" s="473"/>
      <c r="B5" s="477"/>
      <c r="C5" s="477"/>
      <c r="D5" s="477"/>
      <c r="E5" s="477"/>
      <c r="F5" s="477"/>
      <c r="G5" s="477"/>
      <c r="H5" s="477"/>
      <c r="I5" s="477"/>
      <c r="J5" s="543"/>
      <c r="K5" s="546"/>
      <c r="L5" s="551"/>
      <c r="M5" s="551"/>
      <c r="N5" s="551"/>
      <c r="O5" s="551"/>
      <c r="P5" s="477"/>
      <c r="Q5" s="586"/>
      <c r="R5" s="586"/>
      <c r="S5" s="597"/>
      <c r="T5" s="473"/>
      <c r="U5" s="473"/>
      <c r="V5" s="473"/>
      <c r="W5" s="473"/>
      <c r="X5" s="473"/>
      <c r="Y5" s="473"/>
      <c r="Z5" s="624"/>
      <c r="AA5" s="624"/>
      <c r="AB5" s="603"/>
      <c r="AC5" s="603"/>
      <c r="AD5" s="638"/>
      <c r="AE5" s="638"/>
      <c r="AF5" s="638"/>
      <c r="AG5" s="638"/>
      <c r="AH5" s="473"/>
      <c r="AI5" s="473"/>
      <c r="AJ5" s="638" t="s">
        <v>243</v>
      </c>
      <c r="AK5" s="638"/>
      <c r="AL5" s="638"/>
      <c r="AM5" s="638"/>
      <c r="AN5" s="638"/>
      <c r="AO5" s="638"/>
      <c r="AP5" s="638"/>
      <c r="AQ5" s="638"/>
      <c r="AR5" s="476"/>
      <c r="AS5" s="476"/>
      <c r="AT5" s="657"/>
      <c r="AU5" s="638"/>
      <c r="AV5" s="667">
        <v>40</v>
      </c>
      <c r="AW5" s="675"/>
      <c r="AX5" s="657" t="s">
        <v>247</v>
      </c>
      <c r="AY5" s="638"/>
      <c r="AZ5" s="667">
        <v>160</v>
      </c>
      <c r="BA5" s="675"/>
      <c r="BB5" s="657" t="s">
        <v>252</v>
      </c>
      <c r="BC5" s="638"/>
      <c r="BD5" s="473"/>
      <c r="BE5" s="692"/>
    </row>
    <row r="6" spans="1:57" s="471" customFormat="1" ht="20.25" customHeight="1">
      <c r="A6" s="473"/>
      <c r="B6" s="477"/>
      <c r="C6" s="477"/>
      <c r="D6" s="477"/>
      <c r="E6" s="477"/>
      <c r="F6" s="477"/>
      <c r="G6" s="477"/>
      <c r="H6" s="477"/>
      <c r="I6" s="477"/>
      <c r="J6" s="477"/>
      <c r="K6" s="547"/>
      <c r="L6" s="547"/>
      <c r="M6" s="547"/>
      <c r="N6" s="477"/>
      <c r="O6" s="569"/>
      <c r="P6" s="578"/>
      <c r="Q6" s="578"/>
      <c r="R6" s="594"/>
      <c r="S6" s="598"/>
      <c r="T6" s="473"/>
      <c r="U6" s="473"/>
      <c r="V6" s="473"/>
      <c r="W6" s="473"/>
      <c r="X6" s="473"/>
      <c r="Y6" s="473"/>
      <c r="Z6" s="624"/>
      <c r="AA6" s="624"/>
      <c r="AB6" s="603"/>
      <c r="AC6" s="603"/>
      <c r="AD6" s="493"/>
      <c r="AE6" s="472"/>
      <c r="AF6" s="472"/>
      <c r="AG6" s="472"/>
      <c r="AH6" s="473"/>
      <c r="AI6" s="473"/>
      <c r="AJ6" s="473"/>
      <c r="AK6" s="473"/>
      <c r="AL6" s="472"/>
      <c r="AM6" s="472"/>
      <c r="AN6" s="649"/>
      <c r="AO6" s="652"/>
      <c r="AP6" s="652"/>
      <c r="AQ6" s="654"/>
      <c r="AR6" s="654"/>
      <c r="AS6" s="654"/>
      <c r="AT6" s="654"/>
      <c r="AU6" s="654"/>
      <c r="AV6" s="654"/>
      <c r="AW6" s="638" t="s">
        <v>245</v>
      </c>
      <c r="AX6" s="638"/>
      <c r="AY6" s="638"/>
      <c r="AZ6" s="683">
        <f>DAY(EOMONTH(DATE(X2,AB2,1),0))</f>
        <v>30</v>
      </c>
      <c r="BA6" s="687"/>
      <c r="BB6" s="657" t="s">
        <v>46</v>
      </c>
      <c r="BC6" s="473"/>
      <c r="BD6" s="473"/>
      <c r="BE6" s="692"/>
    </row>
    <row r="7" spans="1:57" ht="20.25" customHeight="1">
      <c r="A7" s="474"/>
      <c r="B7" s="474"/>
      <c r="C7" s="485"/>
      <c r="D7" s="485"/>
      <c r="E7" s="474"/>
      <c r="F7" s="474"/>
      <c r="G7" s="524"/>
      <c r="H7" s="474"/>
      <c r="I7" s="474"/>
      <c r="J7" s="474"/>
      <c r="K7" s="474"/>
      <c r="L7" s="474"/>
      <c r="M7" s="474"/>
      <c r="N7" s="474"/>
      <c r="O7" s="474"/>
      <c r="P7" s="474"/>
      <c r="Q7" s="474"/>
      <c r="R7" s="474"/>
      <c r="S7" s="485"/>
      <c r="T7" s="474"/>
      <c r="U7" s="474"/>
      <c r="V7" s="474"/>
      <c r="W7" s="474"/>
      <c r="X7" s="474"/>
      <c r="Y7" s="474"/>
      <c r="Z7" s="474"/>
      <c r="AA7" s="474"/>
      <c r="AB7" s="474"/>
      <c r="AC7" s="474"/>
      <c r="AD7" s="474"/>
      <c r="AE7" s="474"/>
      <c r="AF7" s="474"/>
      <c r="AG7" s="474"/>
      <c r="AH7" s="474"/>
      <c r="AI7" s="474"/>
      <c r="AJ7" s="485"/>
      <c r="AK7" s="474"/>
      <c r="AL7" s="474"/>
      <c r="AM7" s="474"/>
      <c r="AN7" s="474"/>
      <c r="AO7" s="474"/>
      <c r="AP7" s="474"/>
      <c r="AQ7" s="474"/>
      <c r="AR7" s="474"/>
      <c r="AS7" s="474"/>
      <c r="AT7" s="474"/>
      <c r="AU7" s="474"/>
      <c r="AV7" s="474"/>
      <c r="AW7" s="474"/>
      <c r="AX7" s="474"/>
      <c r="AY7" s="474"/>
      <c r="AZ7" s="474"/>
      <c r="BA7" s="474"/>
      <c r="BB7" s="474"/>
      <c r="BC7" s="688"/>
      <c r="BD7" s="688"/>
      <c r="BE7" s="693"/>
    </row>
    <row r="8" spans="1:57" ht="20.25" customHeight="1">
      <c r="A8" s="474"/>
      <c r="B8" s="478" t="s">
        <v>170</v>
      </c>
      <c r="C8" s="486" t="s">
        <v>190</v>
      </c>
      <c r="D8" s="501"/>
      <c r="E8" s="512" t="s">
        <v>106</v>
      </c>
      <c r="F8" s="501"/>
      <c r="G8" s="512" t="s">
        <v>204</v>
      </c>
      <c r="H8" s="486"/>
      <c r="I8" s="486"/>
      <c r="J8" s="486"/>
      <c r="K8" s="501"/>
      <c r="L8" s="512" t="s">
        <v>38</v>
      </c>
      <c r="M8" s="486"/>
      <c r="N8" s="486"/>
      <c r="O8" s="570"/>
      <c r="P8" s="579" t="s">
        <v>213</v>
      </c>
      <c r="Q8" s="587"/>
      <c r="R8" s="587"/>
      <c r="S8" s="587"/>
      <c r="T8" s="587"/>
      <c r="U8" s="587"/>
      <c r="V8" s="587"/>
      <c r="W8" s="587"/>
      <c r="X8" s="587"/>
      <c r="Y8" s="587"/>
      <c r="Z8" s="587"/>
      <c r="AA8" s="587"/>
      <c r="AB8" s="587"/>
      <c r="AC8" s="587"/>
      <c r="AD8" s="587"/>
      <c r="AE8" s="587"/>
      <c r="AF8" s="587"/>
      <c r="AG8" s="587"/>
      <c r="AH8" s="587"/>
      <c r="AI8" s="587"/>
      <c r="AJ8" s="587"/>
      <c r="AK8" s="587"/>
      <c r="AL8" s="587"/>
      <c r="AM8" s="587"/>
      <c r="AN8" s="587"/>
      <c r="AO8" s="587"/>
      <c r="AP8" s="587"/>
      <c r="AQ8" s="587"/>
      <c r="AR8" s="587"/>
      <c r="AS8" s="587"/>
      <c r="AT8" s="587"/>
      <c r="AU8" s="660" t="str">
        <f>IF(AZ3="４週","(9)1～4週目の勤務時間数合計","(9)1か月の勤務時間数合計")</f>
        <v>(9)1～4週目の勤務時間数合計</v>
      </c>
      <c r="AV8" s="668"/>
      <c r="AW8" s="660" t="s">
        <v>246</v>
      </c>
      <c r="AX8" s="668"/>
      <c r="AY8" s="677" t="s">
        <v>249</v>
      </c>
      <c r="AZ8" s="677"/>
      <c r="BA8" s="677"/>
      <c r="BB8" s="677"/>
      <c r="BC8" s="677"/>
      <c r="BD8" s="677"/>
    </row>
    <row r="9" spans="1:57" ht="20.25" customHeight="1">
      <c r="A9" s="474"/>
      <c r="B9" s="479"/>
      <c r="C9" s="487"/>
      <c r="D9" s="502"/>
      <c r="E9" s="513"/>
      <c r="F9" s="502"/>
      <c r="G9" s="513"/>
      <c r="H9" s="487"/>
      <c r="I9" s="487"/>
      <c r="J9" s="487"/>
      <c r="K9" s="502"/>
      <c r="L9" s="513"/>
      <c r="M9" s="487"/>
      <c r="N9" s="487"/>
      <c r="O9" s="571"/>
      <c r="P9" s="580" t="s">
        <v>95</v>
      </c>
      <c r="Q9" s="588"/>
      <c r="R9" s="588"/>
      <c r="S9" s="588"/>
      <c r="T9" s="588"/>
      <c r="U9" s="588"/>
      <c r="V9" s="607"/>
      <c r="W9" s="580" t="s">
        <v>230</v>
      </c>
      <c r="X9" s="588"/>
      <c r="Y9" s="588"/>
      <c r="Z9" s="588"/>
      <c r="AA9" s="588"/>
      <c r="AB9" s="588"/>
      <c r="AC9" s="607"/>
      <c r="AD9" s="580" t="s">
        <v>240</v>
      </c>
      <c r="AE9" s="588"/>
      <c r="AF9" s="588"/>
      <c r="AG9" s="588"/>
      <c r="AH9" s="588"/>
      <c r="AI9" s="588"/>
      <c r="AJ9" s="607"/>
      <c r="AK9" s="580" t="s">
        <v>244</v>
      </c>
      <c r="AL9" s="588"/>
      <c r="AM9" s="588"/>
      <c r="AN9" s="588"/>
      <c r="AO9" s="588"/>
      <c r="AP9" s="588"/>
      <c r="AQ9" s="607"/>
      <c r="AR9" s="580" t="s">
        <v>189</v>
      </c>
      <c r="AS9" s="588"/>
      <c r="AT9" s="607"/>
      <c r="AU9" s="661"/>
      <c r="AV9" s="669"/>
      <c r="AW9" s="661"/>
      <c r="AX9" s="669"/>
      <c r="AY9" s="677"/>
      <c r="AZ9" s="677"/>
      <c r="BA9" s="677"/>
      <c r="BB9" s="677"/>
      <c r="BC9" s="677"/>
      <c r="BD9" s="677"/>
    </row>
    <row r="10" spans="1:57" ht="20.25" customHeight="1">
      <c r="A10" s="474"/>
      <c r="B10" s="479"/>
      <c r="C10" s="487"/>
      <c r="D10" s="502"/>
      <c r="E10" s="513"/>
      <c r="F10" s="502"/>
      <c r="G10" s="513"/>
      <c r="H10" s="487"/>
      <c r="I10" s="487"/>
      <c r="J10" s="487"/>
      <c r="K10" s="502"/>
      <c r="L10" s="513"/>
      <c r="M10" s="487"/>
      <c r="N10" s="487"/>
      <c r="O10" s="571"/>
      <c r="P10" s="581">
        <f>DAY(DATE($X$2,$AB$2,1))</f>
        <v>1</v>
      </c>
      <c r="Q10" s="589">
        <f>DAY(DATE($X$2,$AB$2,2))</f>
        <v>2</v>
      </c>
      <c r="R10" s="589">
        <f>DAY(DATE($X$2,$AB$2,3))</f>
        <v>3</v>
      </c>
      <c r="S10" s="589">
        <f>DAY(DATE($X$2,$AB$2,4))</f>
        <v>4</v>
      </c>
      <c r="T10" s="589">
        <f>DAY(DATE($X$2,$AB$2,5))</f>
        <v>5</v>
      </c>
      <c r="U10" s="589">
        <f>DAY(DATE($X$2,$AB$2,6))</f>
        <v>6</v>
      </c>
      <c r="V10" s="608">
        <f>DAY(DATE($X$2,$AB$2,7))</f>
        <v>7</v>
      </c>
      <c r="W10" s="581">
        <f>DAY(DATE($X$2,$AB$2,8))</f>
        <v>8</v>
      </c>
      <c r="X10" s="589">
        <f>DAY(DATE($X$2,$AB$2,9))</f>
        <v>9</v>
      </c>
      <c r="Y10" s="589">
        <f>DAY(DATE($X$2,$AB$2,10))</f>
        <v>10</v>
      </c>
      <c r="Z10" s="589">
        <f>DAY(DATE($X$2,$AB$2,11))</f>
        <v>11</v>
      </c>
      <c r="AA10" s="589">
        <f>DAY(DATE($X$2,$AB$2,12))</f>
        <v>12</v>
      </c>
      <c r="AB10" s="589">
        <f>DAY(DATE($X$2,$AB$2,13))</f>
        <v>13</v>
      </c>
      <c r="AC10" s="608">
        <f>DAY(DATE($X$2,$AB$2,14))</f>
        <v>14</v>
      </c>
      <c r="AD10" s="581">
        <f>DAY(DATE($X$2,$AB$2,15))</f>
        <v>15</v>
      </c>
      <c r="AE10" s="589">
        <f>DAY(DATE($X$2,$AB$2,16))</f>
        <v>16</v>
      </c>
      <c r="AF10" s="589">
        <f>DAY(DATE($X$2,$AB$2,17))</f>
        <v>17</v>
      </c>
      <c r="AG10" s="589">
        <f>DAY(DATE($X$2,$AB$2,18))</f>
        <v>18</v>
      </c>
      <c r="AH10" s="589">
        <f>DAY(DATE($X$2,$AB$2,19))</f>
        <v>19</v>
      </c>
      <c r="AI10" s="589">
        <f>DAY(DATE($X$2,$AB$2,20))</f>
        <v>20</v>
      </c>
      <c r="AJ10" s="608">
        <f>DAY(DATE($X$2,$AB$2,21))</f>
        <v>21</v>
      </c>
      <c r="AK10" s="581">
        <f>DAY(DATE($X$2,$AB$2,22))</f>
        <v>22</v>
      </c>
      <c r="AL10" s="589">
        <f>DAY(DATE($X$2,$AB$2,23))</f>
        <v>23</v>
      </c>
      <c r="AM10" s="589">
        <f>DAY(DATE($X$2,$AB$2,24))</f>
        <v>24</v>
      </c>
      <c r="AN10" s="589">
        <f>DAY(DATE($X$2,$AB$2,25))</f>
        <v>25</v>
      </c>
      <c r="AO10" s="589">
        <f>DAY(DATE($X$2,$AB$2,26))</f>
        <v>26</v>
      </c>
      <c r="AP10" s="589">
        <f>DAY(DATE($X$2,$AB$2,27))</f>
        <v>27</v>
      </c>
      <c r="AQ10" s="608">
        <f>DAY(DATE($X$2,$AB$2,28))</f>
        <v>28</v>
      </c>
      <c r="AR10" s="581" t="str">
        <f>IF(AZ3="暦月",IF(DAY(DATE($X$2,$AB$2,29))=29,29,""),"")</f>
        <v/>
      </c>
      <c r="AS10" s="589" t="str">
        <f>IF(AZ3="暦月",IF(DAY(DATE($X$2,$AB$2,30))=30,30,""),"")</f>
        <v/>
      </c>
      <c r="AT10" s="658" t="str">
        <f>IF(AZ3="暦月",IF(DAY(DATE($X$2,$AB$2,31))=31,31,""),"")</f>
        <v/>
      </c>
      <c r="AU10" s="661"/>
      <c r="AV10" s="669"/>
      <c r="AW10" s="661"/>
      <c r="AX10" s="669"/>
      <c r="AY10" s="677"/>
      <c r="AZ10" s="677"/>
      <c r="BA10" s="677"/>
      <c r="BB10" s="677"/>
      <c r="BC10" s="677"/>
      <c r="BD10" s="677"/>
    </row>
    <row r="11" spans="1:57" ht="20.25" hidden="1" customHeight="1">
      <c r="A11" s="474"/>
      <c r="B11" s="479"/>
      <c r="C11" s="487"/>
      <c r="D11" s="502"/>
      <c r="E11" s="513"/>
      <c r="F11" s="502"/>
      <c r="G11" s="513"/>
      <c r="H11" s="487"/>
      <c r="I11" s="487"/>
      <c r="J11" s="487"/>
      <c r="K11" s="502"/>
      <c r="L11" s="513"/>
      <c r="M11" s="487"/>
      <c r="N11" s="487"/>
      <c r="O11" s="571"/>
      <c r="P11" s="581">
        <f>WEEKDAY(DATE($X$2,$AB$2,1))</f>
        <v>6</v>
      </c>
      <c r="Q11" s="589">
        <f>WEEKDAY(DATE($X$2,$AB$2,2))</f>
        <v>7</v>
      </c>
      <c r="R11" s="589">
        <f>WEEKDAY(DATE($X$2,$AB$2,3))</f>
        <v>1</v>
      </c>
      <c r="S11" s="589">
        <f>WEEKDAY(DATE($X$2,$AB$2,4))</f>
        <v>2</v>
      </c>
      <c r="T11" s="589">
        <f>WEEKDAY(DATE($X$2,$AB$2,5))</f>
        <v>3</v>
      </c>
      <c r="U11" s="589">
        <f>WEEKDAY(DATE($X$2,$AB$2,6))</f>
        <v>4</v>
      </c>
      <c r="V11" s="608">
        <f>WEEKDAY(DATE($X$2,$AB$2,7))</f>
        <v>5</v>
      </c>
      <c r="W11" s="581">
        <f>WEEKDAY(DATE($X$2,$AB$2,8))</f>
        <v>6</v>
      </c>
      <c r="X11" s="589">
        <f>WEEKDAY(DATE($X$2,$AB$2,9))</f>
        <v>7</v>
      </c>
      <c r="Y11" s="589">
        <f>WEEKDAY(DATE($X$2,$AB$2,10))</f>
        <v>1</v>
      </c>
      <c r="Z11" s="589">
        <f>WEEKDAY(DATE($X$2,$AB$2,11))</f>
        <v>2</v>
      </c>
      <c r="AA11" s="589">
        <f>WEEKDAY(DATE($X$2,$AB$2,12))</f>
        <v>3</v>
      </c>
      <c r="AB11" s="589">
        <f>WEEKDAY(DATE($X$2,$AB$2,13))</f>
        <v>4</v>
      </c>
      <c r="AC11" s="608">
        <f>WEEKDAY(DATE($X$2,$AB$2,14))</f>
        <v>5</v>
      </c>
      <c r="AD11" s="581">
        <f>WEEKDAY(DATE($X$2,$AB$2,15))</f>
        <v>6</v>
      </c>
      <c r="AE11" s="589">
        <f>WEEKDAY(DATE($X$2,$AB$2,16))</f>
        <v>7</v>
      </c>
      <c r="AF11" s="589">
        <f>WEEKDAY(DATE($X$2,$AB$2,17))</f>
        <v>1</v>
      </c>
      <c r="AG11" s="589">
        <f>WEEKDAY(DATE($X$2,$AB$2,18))</f>
        <v>2</v>
      </c>
      <c r="AH11" s="589">
        <f>WEEKDAY(DATE($X$2,$AB$2,19))</f>
        <v>3</v>
      </c>
      <c r="AI11" s="589">
        <f>WEEKDAY(DATE($X$2,$AB$2,20))</f>
        <v>4</v>
      </c>
      <c r="AJ11" s="608">
        <f>WEEKDAY(DATE($X$2,$AB$2,21))</f>
        <v>5</v>
      </c>
      <c r="AK11" s="581">
        <f>WEEKDAY(DATE($X$2,$AB$2,22))</f>
        <v>6</v>
      </c>
      <c r="AL11" s="589">
        <f>WEEKDAY(DATE($X$2,$AB$2,23))</f>
        <v>7</v>
      </c>
      <c r="AM11" s="589">
        <f>WEEKDAY(DATE($X$2,$AB$2,24))</f>
        <v>1</v>
      </c>
      <c r="AN11" s="589">
        <f>WEEKDAY(DATE($X$2,$AB$2,25))</f>
        <v>2</v>
      </c>
      <c r="AO11" s="589">
        <f>WEEKDAY(DATE($X$2,$AB$2,26))</f>
        <v>3</v>
      </c>
      <c r="AP11" s="589">
        <f>WEEKDAY(DATE($X$2,$AB$2,27))</f>
        <v>4</v>
      </c>
      <c r="AQ11" s="608">
        <f>WEEKDAY(DATE($X$2,$AB$2,28))</f>
        <v>5</v>
      </c>
      <c r="AR11" s="581">
        <f>IF(AR10=29,WEEKDAY(DATE($X$2,$AB$2,29)),0)</f>
        <v>0</v>
      </c>
      <c r="AS11" s="589">
        <f>IF(AS10=30,WEEKDAY(DATE($X$2,$AB$2,30)),0)</f>
        <v>0</v>
      </c>
      <c r="AT11" s="658">
        <f>IF(AT10=31,WEEKDAY(DATE($X$2,$AB$2,31)),0)</f>
        <v>0</v>
      </c>
      <c r="AU11" s="662"/>
      <c r="AV11" s="670"/>
      <c r="AW11" s="662"/>
      <c r="AX11" s="670"/>
      <c r="AY11" s="678"/>
      <c r="AZ11" s="678"/>
      <c r="BA11" s="678"/>
      <c r="BB11" s="678"/>
      <c r="BC11" s="678"/>
      <c r="BD11" s="678"/>
    </row>
    <row r="12" spans="1:57" ht="20.25" customHeight="1">
      <c r="A12" s="474"/>
      <c r="B12" s="480"/>
      <c r="C12" s="488"/>
      <c r="D12" s="503"/>
      <c r="E12" s="514"/>
      <c r="F12" s="503"/>
      <c r="G12" s="514"/>
      <c r="H12" s="488"/>
      <c r="I12" s="488"/>
      <c r="J12" s="488"/>
      <c r="K12" s="503"/>
      <c r="L12" s="514"/>
      <c r="M12" s="488"/>
      <c r="N12" s="488"/>
      <c r="O12" s="572"/>
      <c r="P12" s="582" t="str">
        <f t="shared" ref="P12:AQ12" si="0">IF(P11=1,"日",IF(P11=2,"月",IF(P11=3,"火",IF(P11=4,"水",IF(P11=5,"木",IF(P11=6,"金","土"))))))</f>
        <v>金</v>
      </c>
      <c r="Q12" s="590" t="str">
        <f t="shared" si="0"/>
        <v>土</v>
      </c>
      <c r="R12" s="590" t="str">
        <f t="shared" si="0"/>
        <v>日</v>
      </c>
      <c r="S12" s="590" t="str">
        <f t="shared" si="0"/>
        <v>月</v>
      </c>
      <c r="T12" s="590" t="str">
        <f t="shared" si="0"/>
        <v>火</v>
      </c>
      <c r="U12" s="590" t="str">
        <f t="shared" si="0"/>
        <v>水</v>
      </c>
      <c r="V12" s="609" t="str">
        <f t="shared" si="0"/>
        <v>木</v>
      </c>
      <c r="W12" s="582" t="str">
        <f t="shared" si="0"/>
        <v>金</v>
      </c>
      <c r="X12" s="590" t="str">
        <f t="shared" si="0"/>
        <v>土</v>
      </c>
      <c r="Y12" s="590" t="str">
        <f t="shared" si="0"/>
        <v>日</v>
      </c>
      <c r="Z12" s="590" t="str">
        <f t="shared" si="0"/>
        <v>月</v>
      </c>
      <c r="AA12" s="590" t="str">
        <f t="shared" si="0"/>
        <v>火</v>
      </c>
      <c r="AB12" s="590" t="str">
        <f t="shared" si="0"/>
        <v>水</v>
      </c>
      <c r="AC12" s="609" t="str">
        <f t="shared" si="0"/>
        <v>木</v>
      </c>
      <c r="AD12" s="582" t="str">
        <f t="shared" si="0"/>
        <v>金</v>
      </c>
      <c r="AE12" s="590" t="str">
        <f t="shared" si="0"/>
        <v>土</v>
      </c>
      <c r="AF12" s="590" t="str">
        <f t="shared" si="0"/>
        <v>日</v>
      </c>
      <c r="AG12" s="590" t="str">
        <f t="shared" si="0"/>
        <v>月</v>
      </c>
      <c r="AH12" s="590" t="str">
        <f t="shared" si="0"/>
        <v>火</v>
      </c>
      <c r="AI12" s="590" t="str">
        <f t="shared" si="0"/>
        <v>水</v>
      </c>
      <c r="AJ12" s="609" t="str">
        <f t="shared" si="0"/>
        <v>木</v>
      </c>
      <c r="AK12" s="582" t="str">
        <f t="shared" si="0"/>
        <v>金</v>
      </c>
      <c r="AL12" s="590" t="str">
        <f t="shared" si="0"/>
        <v>土</v>
      </c>
      <c r="AM12" s="590" t="str">
        <f t="shared" si="0"/>
        <v>日</v>
      </c>
      <c r="AN12" s="590" t="str">
        <f t="shared" si="0"/>
        <v>月</v>
      </c>
      <c r="AO12" s="590" t="str">
        <f t="shared" si="0"/>
        <v>火</v>
      </c>
      <c r="AP12" s="590" t="str">
        <f t="shared" si="0"/>
        <v>水</v>
      </c>
      <c r="AQ12" s="609" t="str">
        <f t="shared" si="0"/>
        <v>木</v>
      </c>
      <c r="AR12" s="590" t="str">
        <f>IF(AR11=1,"日",IF(AR11=2,"月",IF(AR11=3,"火",IF(AR11=4,"水",IF(AR11=5,"木",IF(AR11=6,"金",IF(AR11=0,"","土")))))))</f>
        <v/>
      </c>
      <c r="AS12" s="590" t="str">
        <f>IF(AS11=1,"日",IF(AS11=2,"月",IF(AS11=3,"火",IF(AS11=4,"水",IF(AS11=5,"木",IF(AS11=6,"金",IF(AS11=0,"","土")))))))</f>
        <v/>
      </c>
      <c r="AT12" s="659" t="str">
        <f>IF(AT11=1,"日",IF(AT11=2,"月",IF(AT11=3,"火",IF(AT11=4,"水",IF(AT11=5,"木",IF(AT11=6,"金",IF(AT11=0,"","土")))))))</f>
        <v/>
      </c>
      <c r="AU12" s="663"/>
      <c r="AV12" s="671"/>
      <c r="AW12" s="663"/>
      <c r="AX12" s="671"/>
      <c r="AY12" s="678"/>
      <c r="AZ12" s="678"/>
      <c r="BA12" s="678"/>
      <c r="BB12" s="678"/>
      <c r="BC12" s="678"/>
      <c r="BD12" s="678"/>
    </row>
    <row r="13" spans="1:57" ht="39.950000000000003" customHeight="1">
      <c r="A13" s="474"/>
      <c r="B13" s="481">
        <v>1</v>
      </c>
      <c r="C13" s="489"/>
      <c r="D13" s="504"/>
      <c r="E13" s="515"/>
      <c r="F13" s="521"/>
      <c r="G13" s="530"/>
      <c r="H13" s="536"/>
      <c r="I13" s="536"/>
      <c r="J13" s="536"/>
      <c r="K13" s="548"/>
      <c r="L13" s="552"/>
      <c r="M13" s="561"/>
      <c r="N13" s="561"/>
      <c r="O13" s="573"/>
      <c r="P13" s="583"/>
      <c r="Q13" s="591"/>
      <c r="R13" s="591"/>
      <c r="S13" s="591"/>
      <c r="T13" s="591"/>
      <c r="U13" s="591"/>
      <c r="V13" s="610"/>
      <c r="W13" s="583"/>
      <c r="X13" s="591"/>
      <c r="Y13" s="591"/>
      <c r="Z13" s="591"/>
      <c r="AA13" s="591"/>
      <c r="AB13" s="591"/>
      <c r="AC13" s="610"/>
      <c r="AD13" s="583"/>
      <c r="AE13" s="591"/>
      <c r="AF13" s="591"/>
      <c r="AG13" s="591"/>
      <c r="AH13" s="591"/>
      <c r="AI13" s="591"/>
      <c r="AJ13" s="610"/>
      <c r="AK13" s="583"/>
      <c r="AL13" s="591"/>
      <c r="AM13" s="591"/>
      <c r="AN13" s="591"/>
      <c r="AO13" s="591"/>
      <c r="AP13" s="591"/>
      <c r="AQ13" s="610"/>
      <c r="AR13" s="583"/>
      <c r="AS13" s="591"/>
      <c r="AT13" s="610"/>
      <c r="AU13" s="664">
        <f t="shared" ref="AU13:AU30" si="1">IF($AZ$3="４週",SUM(P13:AQ13),IF($AZ$3="暦月",SUM(P13:AT13),""))</f>
        <v>0</v>
      </c>
      <c r="AV13" s="672"/>
      <c r="AW13" s="664">
        <f t="shared" ref="AW13:AW30" si="2">IF($AZ$3="４週",AU13/4,IF($AZ$3="暦月",AU13/($AZ$6/7),""))</f>
        <v>0</v>
      </c>
      <c r="AX13" s="672"/>
      <c r="AY13" s="679"/>
      <c r="AZ13" s="684"/>
      <c r="BA13" s="684"/>
      <c r="BB13" s="684"/>
      <c r="BC13" s="684"/>
      <c r="BD13" s="689"/>
    </row>
    <row r="14" spans="1:57" ht="39.950000000000003" customHeight="1">
      <c r="A14" s="474"/>
      <c r="B14" s="482">
        <f t="shared" ref="B14:B30" si="3">B13+1</f>
        <v>2</v>
      </c>
      <c r="C14" s="490"/>
      <c r="D14" s="505"/>
      <c r="E14" s="516"/>
      <c r="F14" s="522"/>
      <c r="G14" s="531"/>
      <c r="H14" s="537"/>
      <c r="I14" s="537"/>
      <c r="J14" s="537"/>
      <c r="K14" s="549"/>
      <c r="L14" s="553"/>
      <c r="M14" s="562"/>
      <c r="N14" s="562"/>
      <c r="O14" s="574"/>
      <c r="P14" s="584"/>
      <c r="Q14" s="592"/>
      <c r="R14" s="592"/>
      <c r="S14" s="592"/>
      <c r="T14" s="592"/>
      <c r="U14" s="592"/>
      <c r="V14" s="611"/>
      <c r="W14" s="584"/>
      <c r="X14" s="592"/>
      <c r="Y14" s="592"/>
      <c r="Z14" s="592"/>
      <c r="AA14" s="592"/>
      <c r="AB14" s="592"/>
      <c r="AC14" s="611"/>
      <c r="AD14" s="584"/>
      <c r="AE14" s="592"/>
      <c r="AF14" s="592"/>
      <c r="AG14" s="592"/>
      <c r="AH14" s="592"/>
      <c r="AI14" s="592"/>
      <c r="AJ14" s="611"/>
      <c r="AK14" s="584"/>
      <c r="AL14" s="592"/>
      <c r="AM14" s="592"/>
      <c r="AN14" s="592"/>
      <c r="AO14" s="592"/>
      <c r="AP14" s="592"/>
      <c r="AQ14" s="611"/>
      <c r="AR14" s="584"/>
      <c r="AS14" s="592"/>
      <c r="AT14" s="611"/>
      <c r="AU14" s="665">
        <f t="shared" si="1"/>
        <v>0</v>
      </c>
      <c r="AV14" s="673"/>
      <c r="AW14" s="665">
        <f t="shared" si="2"/>
        <v>0</v>
      </c>
      <c r="AX14" s="673"/>
      <c r="AY14" s="680"/>
      <c r="AZ14" s="685"/>
      <c r="BA14" s="685"/>
      <c r="BB14" s="685"/>
      <c r="BC14" s="685"/>
      <c r="BD14" s="690"/>
    </row>
    <row r="15" spans="1:57" ht="39.950000000000003" customHeight="1">
      <c r="A15" s="474"/>
      <c r="B15" s="482">
        <f t="shared" si="3"/>
        <v>3</v>
      </c>
      <c r="C15" s="490"/>
      <c r="D15" s="505"/>
      <c r="E15" s="516"/>
      <c r="F15" s="522"/>
      <c r="G15" s="531"/>
      <c r="H15" s="537"/>
      <c r="I15" s="537"/>
      <c r="J15" s="537"/>
      <c r="K15" s="549"/>
      <c r="L15" s="553"/>
      <c r="M15" s="562"/>
      <c r="N15" s="562"/>
      <c r="O15" s="574"/>
      <c r="P15" s="584"/>
      <c r="Q15" s="592"/>
      <c r="R15" s="592"/>
      <c r="S15" s="592"/>
      <c r="T15" s="592"/>
      <c r="U15" s="592"/>
      <c r="V15" s="611"/>
      <c r="W15" s="584"/>
      <c r="X15" s="592"/>
      <c r="Y15" s="592"/>
      <c r="Z15" s="592"/>
      <c r="AA15" s="592"/>
      <c r="AB15" s="592"/>
      <c r="AC15" s="611"/>
      <c r="AD15" s="584"/>
      <c r="AE15" s="592"/>
      <c r="AF15" s="592"/>
      <c r="AG15" s="592"/>
      <c r="AH15" s="592"/>
      <c r="AI15" s="592"/>
      <c r="AJ15" s="611"/>
      <c r="AK15" s="584"/>
      <c r="AL15" s="592"/>
      <c r="AM15" s="592"/>
      <c r="AN15" s="592"/>
      <c r="AO15" s="592"/>
      <c r="AP15" s="592"/>
      <c r="AQ15" s="611"/>
      <c r="AR15" s="584"/>
      <c r="AS15" s="592"/>
      <c r="AT15" s="611"/>
      <c r="AU15" s="665">
        <f t="shared" si="1"/>
        <v>0</v>
      </c>
      <c r="AV15" s="673"/>
      <c r="AW15" s="665">
        <f t="shared" si="2"/>
        <v>0</v>
      </c>
      <c r="AX15" s="673"/>
      <c r="AY15" s="680"/>
      <c r="AZ15" s="685"/>
      <c r="BA15" s="685"/>
      <c r="BB15" s="685"/>
      <c r="BC15" s="685"/>
      <c r="BD15" s="690"/>
    </row>
    <row r="16" spans="1:57" ht="39.950000000000003" customHeight="1">
      <c r="A16" s="474"/>
      <c r="B16" s="482">
        <f t="shared" si="3"/>
        <v>4</v>
      </c>
      <c r="C16" s="490"/>
      <c r="D16" s="505"/>
      <c r="E16" s="516"/>
      <c r="F16" s="522"/>
      <c r="G16" s="531"/>
      <c r="H16" s="537"/>
      <c r="I16" s="537"/>
      <c r="J16" s="537"/>
      <c r="K16" s="549"/>
      <c r="L16" s="553"/>
      <c r="M16" s="562"/>
      <c r="N16" s="562"/>
      <c r="O16" s="574"/>
      <c r="P16" s="584"/>
      <c r="Q16" s="592"/>
      <c r="R16" s="592"/>
      <c r="S16" s="592"/>
      <c r="T16" s="592"/>
      <c r="U16" s="592"/>
      <c r="V16" s="611"/>
      <c r="W16" s="584"/>
      <c r="X16" s="592"/>
      <c r="Y16" s="592"/>
      <c r="Z16" s="592"/>
      <c r="AA16" s="592"/>
      <c r="AB16" s="592"/>
      <c r="AC16" s="611"/>
      <c r="AD16" s="584"/>
      <c r="AE16" s="592"/>
      <c r="AF16" s="592"/>
      <c r="AG16" s="592"/>
      <c r="AH16" s="592"/>
      <c r="AI16" s="592"/>
      <c r="AJ16" s="611"/>
      <c r="AK16" s="584"/>
      <c r="AL16" s="592"/>
      <c r="AM16" s="592"/>
      <c r="AN16" s="592"/>
      <c r="AO16" s="592"/>
      <c r="AP16" s="592"/>
      <c r="AQ16" s="611"/>
      <c r="AR16" s="584"/>
      <c r="AS16" s="592"/>
      <c r="AT16" s="611"/>
      <c r="AU16" s="665">
        <f t="shared" si="1"/>
        <v>0</v>
      </c>
      <c r="AV16" s="673"/>
      <c r="AW16" s="665">
        <f t="shared" si="2"/>
        <v>0</v>
      </c>
      <c r="AX16" s="673"/>
      <c r="AY16" s="680"/>
      <c r="AZ16" s="685"/>
      <c r="BA16" s="685"/>
      <c r="BB16" s="685"/>
      <c r="BC16" s="685"/>
      <c r="BD16" s="690"/>
    </row>
    <row r="17" spans="1:56" ht="39.950000000000003" customHeight="1">
      <c r="A17" s="474"/>
      <c r="B17" s="482">
        <f t="shared" si="3"/>
        <v>5</v>
      </c>
      <c r="C17" s="490"/>
      <c r="D17" s="505"/>
      <c r="E17" s="516"/>
      <c r="F17" s="522"/>
      <c r="G17" s="531"/>
      <c r="H17" s="537"/>
      <c r="I17" s="537"/>
      <c r="J17" s="537"/>
      <c r="K17" s="549"/>
      <c r="L17" s="553"/>
      <c r="M17" s="562"/>
      <c r="N17" s="562"/>
      <c r="O17" s="574"/>
      <c r="P17" s="584"/>
      <c r="Q17" s="592"/>
      <c r="R17" s="592"/>
      <c r="S17" s="592"/>
      <c r="T17" s="592"/>
      <c r="U17" s="592"/>
      <c r="V17" s="611"/>
      <c r="W17" s="584"/>
      <c r="X17" s="592"/>
      <c r="Y17" s="592"/>
      <c r="Z17" s="592"/>
      <c r="AA17" s="592"/>
      <c r="AB17" s="592"/>
      <c r="AC17" s="611"/>
      <c r="AD17" s="584"/>
      <c r="AE17" s="592"/>
      <c r="AF17" s="592"/>
      <c r="AG17" s="592"/>
      <c r="AH17" s="592"/>
      <c r="AI17" s="592"/>
      <c r="AJ17" s="611"/>
      <c r="AK17" s="584"/>
      <c r="AL17" s="592"/>
      <c r="AM17" s="592"/>
      <c r="AN17" s="592"/>
      <c r="AO17" s="592"/>
      <c r="AP17" s="592"/>
      <c r="AQ17" s="611"/>
      <c r="AR17" s="584"/>
      <c r="AS17" s="592"/>
      <c r="AT17" s="611"/>
      <c r="AU17" s="665">
        <f t="shared" si="1"/>
        <v>0</v>
      </c>
      <c r="AV17" s="673"/>
      <c r="AW17" s="665">
        <f t="shared" si="2"/>
        <v>0</v>
      </c>
      <c r="AX17" s="673"/>
      <c r="AY17" s="680"/>
      <c r="AZ17" s="685"/>
      <c r="BA17" s="685"/>
      <c r="BB17" s="685"/>
      <c r="BC17" s="685"/>
      <c r="BD17" s="690"/>
    </row>
    <row r="18" spans="1:56" ht="39.950000000000003" customHeight="1">
      <c r="A18" s="474"/>
      <c r="B18" s="482">
        <f t="shared" si="3"/>
        <v>6</v>
      </c>
      <c r="C18" s="490"/>
      <c r="D18" s="505"/>
      <c r="E18" s="516"/>
      <c r="F18" s="522"/>
      <c r="G18" s="531"/>
      <c r="H18" s="537"/>
      <c r="I18" s="537"/>
      <c r="J18" s="537"/>
      <c r="K18" s="549"/>
      <c r="L18" s="553"/>
      <c r="M18" s="562"/>
      <c r="N18" s="562"/>
      <c r="O18" s="574"/>
      <c r="P18" s="584"/>
      <c r="Q18" s="592"/>
      <c r="R18" s="592"/>
      <c r="S18" s="592"/>
      <c r="T18" s="592"/>
      <c r="U18" s="592"/>
      <c r="V18" s="611"/>
      <c r="W18" s="584"/>
      <c r="X18" s="592"/>
      <c r="Y18" s="592"/>
      <c r="Z18" s="592"/>
      <c r="AA18" s="592"/>
      <c r="AB18" s="592"/>
      <c r="AC18" s="611"/>
      <c r="AD18" s="584"/>
      <c r="AE18" s="592"/>
      <c r="AF18" s="592"/>
      <c r="AG18" s="592"/>
      <c r="AH18" s="592"/>
      <c r="AI18" s="592"/>
      <c r="AJ18" s="611"/>
      <c r="AK18" s="584"/>
      <c r="AL18" s="592"/>
      <c r="AM18" s="592"/>
      <c r="AN18" s="592"/>
      <c r="AO18" s="592"/>
      <c r="AP18" s="592"/>
      <c r="AQ18" s="611"/>
      <c r="AR18" s="584"/>
      <c r="AS18" s="592"/>
      <c r="AT18" s="611"/>
      <c r="AU18" s="665">
        <f t="shared" si="1"/>
        <v>0</v>
      </c>
      <c r="AV18" s="673"/>
      <c r="AW18" s="665">
        <f t="shared" si="2"/>
        <v>0</v>
      </c>
      <c r="AX18" s="673"/>
      <c r="AY18" s="680"/>
      <c r="AZ18" s="685"/>
      <c r="BA18" s="685"/>
      <c r="BB18" s="685"/>
      <c r="BC18" s="685"/>
      <c r="BD18" s="690"/>
    </row>
    <row r="19" spans="1:56" ht="39.950000000000003" customHeight="1">
      <c r="A19" s="474"/>
      <c r="B19" s="482">
        <f t="shared" si="3"/>
        <v>7</v>
      </c>
      <c r="C19" s="490"/>
      <c r="D19" s="505"/>
      <c r="E19" s="516"/>
      <c r="F19" s="522"/>
      <c r="G19" s="531"/>
      <c r="H19" s="537"/>
      <c r="I19" s="537"/>
      <c r="J19" s="537"/>
      <c r="K19" s="549"/>
      <c r="L19" s="553"/>
      <c r="M19" s="562"/>
      <c r="N19" s="562"/>
      <c r="O19" s="574"/>
      <c r="P19" s="584"/>
      <c r="Q19" s="592"/>
      <c r="R19" s="592"/>
      <c r="S19" s="592"/>
      <c r="T19" s="592"/>
      <c r="U19" s="592"/>
      <c r="V19" s="611"/>
      <c r="W19" s="584"/>
      <c r="X19" s="592"/>
      <c r="Y19" s="592"/>
      <c r="Z19" s="592"/>
      <c r="AA19" s="592"/>
      <c r="AB19" s="592"/>
      <c r="AC19" s="611"/>
      <c r="AD19" s="584"/>
      <c r="AE19" s="592"/>
      <c r="AF19" s="592"/>
      <c r="AG19" s="592"/>
      <c r="AH19" s="592"/>
      <c r="AI19" s="592"/>
      <c r="AJ19" s="611"/>
      <c r="AK19" s="584"/>
      <c r="AL19" s="592"/>
      <c r="AM19" s="592"/>
      <c r="AN19" s="592"/>
      <c r="AO19" s="592"/>
      <c r="AP19" s="592"/>
      <c r="AQ19" s="611"/>
      <c r="AR19" s="584"/>
      <c r="AS19" s="592"/>
      <c r="AT19" s="611"/>
      <c r="AU19" s="665">
        <f t="shared" si="1"/>
        <v>0</v>
      </c>
      <c r="AV19" s="673"/>
      <c r="AW19" s="665">
        <f t="shared" si="2"/>
        <v>0</v>
      </c>
      <c r="AX19" s="673"/>
      <c r="AY19" s="680"/>
      <c r="AZ19" s="685"/>
      <c r="BA19" s="685"/>
      <c r="BB19" s="685"/>
      <c r="BC19" s="685"/>
      <c r="BD19" s="690"/>
    </row>
    <row r="20" spans="1:56" ht="39.950000000000003" customHeight="1">
      <c r="A20" s="474"/>
      <c r="B20" s="482">
        <f t="shared" si="3"/>
        <v>8</v>
      </c>
      <c r="C20" s="490"/>
      <c r="D20" s="505"/>
      <c r="E20" s="516"/>
      <c r="F20" s="522"/>
      <c r="G20" s="531"/>
      <c r="H20" s="537"/>
      <c r="I20" s="537"/>
      <c r="J20" s="537"/>
      <c r="K20" s="549"/>
      <c r="L20" s="553"/>
      <c r="M20" s="562"/>
      <c r="N20" s="562"/>
      <c r="O20" s="574"/>
      <c r="P20" s="584"/>
      <c r="Q20" s="592"/>
      <c r="R20" s="592"/>
      <c r="S20" s="592"/>
      <c r="T20" s="592"/>
      <c r="U20" s="592"/>
      <c r="V20" s="611"/>
      <c r="W20" s="584"/>
      <c r="X20" s="592"/>
      <c r="Y20" s="592"/>
      <c r="Z20" s="592"/>
      <c r="AA20" s="592"/>
      <c r="AB20" s="592"/>
      <c r="AC20" s="611"/>
      <c r="AD20" s="584"/>
      <c r="AE20" s="592"/>
      <c r="AF20" s="592"/>
      <c r="AG20" s="592"/>
      <c r="AH20" s="592"/>
      <c r="AI20" s="592"/>
      <c r="AJ20" s="611"/>
      <c r="AK20" s="584"/>
      <c r="AL20" s="592"/>
      <c r="AM20" s="592"/>
      <c r="AN20" s="592"/>
      <c r="AO20" s="592"/>
      <c r="AP20" s="592"/>
      <c r="AQ20" s="611"/>
      <c r="AR20" s="584"/>
      <c r="AS20" s="592"/>
      <c r="AT20" s="611"/>
      <c r="AU20" s="665">
        <f t="shared" si="1"/>
        <v>0</v>
      </c>
      <c r="AV20" s="673"/>
      <c r="AW20" s="665">
        <f t="shared" si="2"/>
        <v>0</v>
      </c>
      <c r="AX20" s="673"/>
      <c r="AY20" s="680"/>
      <c r="AZ20" s="685"/>
      <c r="BA20" s="685"/>
      <c r="BB20" s="685"/>
      <c r="BC20" s="685"/>
      <c r="BD20" s="690"/>
    </row>
    <row r="21" spans="1:56" ht="39.950000000000003" customHeight="1">
      <c r="A21" s="474"/>
      <c r="B21" s="482">
        <f t="shared" si="3"/>
        <v>9</v>
      </c>
      <c r="C21" s="490"/>
      <c r="D21" s="505"/>
      <c r="E21" s="516"/>
      <c r="F21" s="522"/>
      <c r="G21" s="531"/>
      <c r="H21" s="537"/>
      <c r="I21" s="537"/>
      <c r="J21" s="537"/>
      <c r="K21" s="549"/>
      <c r="L21" s="553"/>
      <c r="M21" s="562"/>
      <c r="N21" s="562"/>
      <c r="O21" s="574"/>
      <c r="P21" s="584"/>
      <c r="Q21" s="592"/>
      <c r="R21" s="592"/>
      <c r="S21" s="592"/>
      <c r="T21" s="592"/>
      <c r="U21" s="592"/>
      <c r="V21" s="611"/>
      <c r="W21" s="584"/>
      <c r="X21" s="592"/>
      <c r="Y21" s="592"/>
      <c r="Z21" s="592"/>
      <c r="AA21" s="592"/>
      <c r="AB21" s="592"/>
      <c r="AC21" s="611"/>
      <c r="AD21" s="584"/>
      <c r="AE21" s="592"/>
      <c r="AF21" s="592"/>
      <c r="AG21" s="592"/>
      <c r="AH21" s="592"/>
      <c r="AI21" s="592"/>
      <c r="AJ21" s="611"/>
      <c r="AK21" s="584"/>
      <c r="AL21" s="592"/>
      <c r="AM21" s="592"/>
      <c r="AN21" s="592"/>
      <c r="AO21" s="592"/>
      <c r="AP21" s="592"/>
      <c r="AQ21" s="611"/>
      <c r="AR21" s="584"/>
      <c r="AS21" s="592"/>
      <c r="AT21" s="611"/>
      <c r="AU21" s="665">
        <f t="shared" si="1"/>
        <v>0</v>
      </c>
      <c r="AV21" s="673"/>
      <c r="AW21" s="665">
        <f t="shared" si="2"/>
        <v>0</v>
      </c>
      <c r="AX21" s="673"/>
      <c r="AY21" s="680"/>
      <c r="AZ21" s="685"/>
      <c r="BA21" s="685"/>
      <c r="BB21" s="685"/>
      <c r="BC21" s="685"/>
      <c r="BD21" s="690"/>
    </row>
    <row r="22" spans="1:56" ht="39.950000000000003" customHeight="1">
      <c r="A22" s="474"/>
      <c r="B22" s="482">
        <f t="shared" si="3"/>
        <v>10</v>
      </c>
      <c r="C22" s="490"/>
      <c r="D22" s="505"/>
      <c r="E22" s="516"/>
      <c r="F22" s="522"/>
      <c r="G22" s="531"/>
      <c r="H22" s="537"/>
      <c r="I22" s="537"/>
      <c r="J22" s="537"/>
      <c r="K22" s="549"/>
      <c r="L22" s="553"/>
      <c r="M22" s="562"/>
      <c r="N22" s="562"/>
      <c r="O22" s="574"/>
      <c r="P22" s="584"/>
      <c r="Q22" s="592"/>
      <c r="R22" s="592"/>
      <c r="S22" s="592"/>
      <c r="T22" s="592"/>
      <c r="U22" s="592"/>
      <c r="V22" s="611"/>
      <c r="W22" s="584"/>
      <c r="X22" s="592"/>
      <c r="Y22" s="592"/>
      <c r="Z22" s="592"/>
      <c r="AA22" s="592"/>
      <c r="AB22" s="592"/>
      <c r="AC22" s="611"/>
      <c r="AD22" s="584"/>
      <c r="AE22" s="592"/>
      <c r="AF22" s="592"/>
      <c r="AG22" s="592"/>
      <c r="AH22" s="592"/>
      <c r="AI22" s="592"/>
      <c r="AJ22" s="611"/>
      <c r="AK22" s="584"/>
      <c r="AL22" s="592"/>
      <c r="AM22" s="592"/>
      <c r="AN22" s="592"/>
      <c r="AO22" s="592"/>
      <c r="AP22" s="592"/>
      <c r="AQ22" s="611"/>
      <c r="AR22" s="584"/>
      <c r="AS22" s="592"/>
      <c r="AT22" s="611"/>
      <c r="AU22" s="665">
        <f t="shared" si="1"/>
        <v>0</v>
      </c>
      <c r="AV22" s="673"/>
      <c r="AW22" s="665">
        <f t="shared" si="2"/>
        <v>0</v>
      </c>
      <c r="AX22" s="673"/>
      <c r="AY22" s="680"/>
      <c r="AZ22" s="685"/>
      <c r="BA22" s="685"/>
      <c r="BB22" s="685"/>
      <c r="BC22" s="685"/>
      <c r="BD22" s="690"/>
    </row>
    <row r="23" spans="1:56" ht="39.950000000000003" customHeight="1">
      <c r="A23" s="474"/>
      <c r="B23" s="482">
        <f t="shared" si="3"/>
        <v>11</v>
      </c>
      <c r="C23" s="490"/>
      <c r="D23" s="505"/>
      <c r="E23" s="516"/>
      <c r="F23" s="522"/>
      <c r="G23" s="531"/>
      <c r="H23" s="537"/>
      <c r="I23" s="537"/>
      <c r="J23" s="537"/>
      <c r="K23" s="549"/>
      <c r="L23" s="553"/>
      <c r="M23" s="562"/>
      <c r="N23" s="562"/>
      <c r="O23" s="574"/>
      <c r="P23" s="584"/>
      <c r="Q23" s="592"/>
      <c r="R23" s="592"/>
      <c r="S23" s="592"/>
      <c r="T23" s="592"/>
      <c r="U23" s="592"/>
      <c r="V23" s="611"/>
      <c r="W23" s="584"/>
      <c r="X23" s="592"/>
      <c r="Y23" s="592"/>
      <c r="Z23" s="592"/>
      <c r="AA23" s="592"/>
      <c r="AB23" s="592"/>
      <c r="AC23" s="611"/>
      <c r="AD23" s="584"/>
      <c r="AE23" s="592"/>
      <c r="AF23" s="592"/>
      <c r="AG23" s="592"/>
      <c r="AH23" s="592"/>
      <c r="AI23" s="592"/>
      <c r="AJ23" s="611"/>
      <c r="AK23" s="584"/>
      <c r="AL23" s="592"/>
      <c r="AM23" s="592"/>
      <c r="AN23" s="592"/>
      <c r="AO23" s="592"/>
      <c r="AP23" s="592"/>
      <c r="AQ23" s="611"/>
      <c r="AR23" s="584"/>
      <c r="AS23" s="592"/>
      <c r="AT23" s="611"/>
      <c r="AU23" s="665">
        <f t="shared" si="1"/>
        <v>0</v>
      </c>
      <c r="AV23" s="673"/>
      <c r="AW23" s="665">
        <f t="shared" si="2"/>
        <v>0</v>
      </c>
      <c r="AX23" s="673"/>
      <c r="AY23" s="680"/>
      <c r="AZ23" s="685"/>
      <c r="BA23" s="685"/>
      <c r="BB23" s="685"/>
      <c r="BC23" s="685"/>
      <c r="BD23" s="690"/>
    </row>
    <row r="24" spans="1:56" ht="39.950000000000003" customHeight="1">
      <c r="A24" s="474"/>
      <c r="B24" s="482">
        <f t="shared" si="3"/>
        <v>12</v>
      </c>
      <c r="C24" s="490"/>
      <c r="D24" s="505"/>
      <c r="E24" s="516"/>
      <c r="F24" s="522"/>
      <c r="G24" s="531"/>
      <c r="H24" s="537"/>
      <c r="I24" s="537"/>
      <c r="J24" s="537"/>
      <c r="K24" s="549"/>
      <c r="L24" s="553"/>
      <c r="M24" s="562"/>
      <c r="N24" s="562"/>
      <c r="O24" s="574"/>
      <c r="P24" s="584"/>
      <c r="Q24" s="592"/>
      <c r="R24" s="592"/>
      <c r="S24" s="592"/>
      <c r="T24" s="592"/>
      <c r="U24" s="592"/>
      <c r="V24" s="611"/>
      <c r="W24" s="584"/>
      <c r="X24" s="592"/>
      <c r="Y24" s="592"/>
      <c r="Z24" s="592"/>
      <c r="AA24" s="592"/>
      <c r="AB24" s="592"/>
      <c r="AC24" s="611"/>
      <c r="AD24" s="584"/>
      <c r="AE24" s="592"/>
      <c r="AF24" s="592"/>
      <c r="AG24" s="592"/>
      <c r="AH24" s="592"/>
      <c r="AI24" s="592"/>
      <c r="AJ24" s="611"/>
      <c r="AK24" s="584"/>
      <c r="AL24" s="592"/>
      <c r="AM24" s="592"/>
      <c r="AN24" s="592"/>
      <c r="AO24" s="592"/>
      <c r="AP24" s="592"/>
      <c r="AQ24" s="611"/>
      <c r="AR24" s="584"/>
      <c r="AS24" s="592"/>
      <c r="AT24" s="611"/>
      <c r="AU24" s="665">
        <f t="shared" si="1"/>
        <v>0</v>
      </c>
      <c r="AV24" s="673"/>
      <c r="AW24" s="665">
        <f t="shared" si="2"/>
        <v>0</v>
      </c>
      <c r="AX24" s="673"/>
      <c r="AY24" s="680"/>
      <c r="AZ24" s="685"/>
      <c r="BA24" s="685"/>
      <c r="BB24" s="685"/>
      <c r="BC24" s="685"/>
      <c r="BD24" s="690"/>
    </row>
    <row r="25" spans="1:56" ht="39.950000000000003" customHeight="1">
      <c r="A25" s="474"/>
      <c r="B25" s="482">
        <f t="shared" si="3"/>
        <v>13</v>
      </c>
      <c r="C25" s="490"/>
      <c r="D25" s="505"/>
      <c r="E25" s="516"/>
      <c r="F25" s="522"/>
      <c r="G25" s="531"/>
      <c r="H25" s="537"/>
      <c r="I25" s="537"/>
      <c r="J25" s="537"/>
      <c r="K25" s="549"/>
      <c r="L25" s="553"/>
      <c r="M25" s="562"/>
      <c r="N25" s="562"/>
      <c r="O25" s="574"/>
      <c r="P25" s="584"/>
      <c r="Q25" s="592"/>
      <c r="R25" s="592"/>
      <c r="S25" s="592"/>
      <c r="T25" s="592"/>
      <c r="U25" s="592"/>
      <c r="V25" s="611"/>
      <c r="W25" s="584"/>
      <c r="X25" s="592"/>
      <c r="Y25" s="592"/>
      <c r="Z25" s="592"/>
      <c r="AA25" s="592"/>
      <c r="AB25" s="592"/>
      <c r="AC25" s="611"/>
      <c r="AD25" s="584"/>
      <c r="AE25" s="592"/>
      <c r="AF25" s="592"/>
      <c r="AG25" s="592"/>
      <c r="AH25" s="592"/>
      <c r="AI25" s="592"/>
      <c r="AJ25" s="611"/>
      <c r="AK25" s="584"/>
      <c r="AL25" s="592"/>
      <c r="AM25" s="592"/>
      <c r="AN25" s="592"/>
      <c r="AO25" s="592"/>
      <c r="AP25" s="592"/>
      <c r="AQ25" s="611"/>
      <c r="AR25" s="584"/>
      <c r="AS25" s="592"/>
      <c r="AT25" s="611"/>
      <c r="AU25" s="665">
        <f t="shared" si="1"/>
        <v>0</v>
      </c>
      <c r="AV25" s="673"/>
      <c r="AW25" s="665">
        <f t="shared" si="2"/>
        <v>0</v>
      </c>
      <c r="AX25" s="673"/>
      <c r="AY25" s="680"/>
      <c r="AZ25" s="685"/>
      <c r="BA25" s="685"/>
      <c r="BB25" s="685"/>
      <c r="BC25" s="685"/>
      <c r="BD25" s="690"/>
    </row>
    <row r="26" spans="1:56" ht="39.950000000000003" customHeight="1">
      <c r="A26" s="474"/>
      <c r="B26" s="482">
        <f t="shared" si="3"/>
        <v>14</v>
      </c>
      <c r="C26" s="490"/>
      <c r="D26" s="505"/>
      <c r="E26" s="516"/>
      <c r="F26" s="522"/>
      <c r="G26" s="531"/>
      <c r="H26" s="537"/>
      <c r="I26" s="537"/>
      <c r="J26" s="537"/>
      <c r="K26" s="549"/>
      <c r="L26" s="553"/>
      <c r="M26" s="562"/>
      <c r="N26" s="562"/>
      <c r="O26" s="574"/>
      <c r="P26" s="584"/>
      <c r="Q26" s="592"/>
      <c r="R26" s="592"/>
      <c r="S26" s="592"/>
      <c r="T26" s="592"/>
      <c r="U26" s="592"/>
      <c r="V26" s="611"/>
      <c r="W26" s="584"/>
      <c r="X26" s="592"/>
      <c r="Y26" s="592"/>
      <c r="Z26" s="592"/>
      <c r="AA26" s="592"/>
      <c r="AB26" s="592"/>
      <c r="AC26" s="611"/>
      <c r="AD26" s="584"/>
      <c r="AE26" s="592"/>
      <c r="AF26" s="592"/>
      <c r="AG26" s="592"/>
      <c r="AH26" s="592"/>
      <c r="AI26" s="592"/>
      <c r="AJ26" s="611"/>
      <c r="AK26" s="584"/>
      <c r="AL26" s="592"/>
      <c r="AM26" s="592"/>
      <c r="AN26" s="592"/>
      <c r="AO26" s="592"/>
      <c r="AP26" s="592"/>
      <c r="AQ26" s="611"/>
      <c r="AR26" s="584"/>
      <c r="AS26" s="592"/>
      <c r="AT26" s="611"/>
      <c r="AU26" s="665">
        <f t="shared" si="1"/>
        <v>0</v>
      </c>
      <c r="AV26" s="673"/>
      <c r="AW26" s="665">
        <f t="shared" si="2"/>
        <v>0</v>
      </c>
      <c r="AX26" s="673"/>
      <c r="AY26" s="680"/>
      <c r="AZ26" s="685"/>
      <c r="BA26" s="685"/>
      <c r="BB26" s="685"/>
      <c r="BC26" s="685"/>
      <c r="BD26" s="690"/>
    </row>
    <row r="27" spans="1:56" ht="39.950000000000003" customHeight="1">
      <c r="A27" s="474"/>
      <c r="B27" s="482">
        <f t="shared" si="3"/>
        <v>15</v>
      </c>
      <c r="C27" s="490"/>
      <c r="D27" s="505"/>
      <c r="E27" s="516"/>
      <c r="F27" s="522"/>
      <c r="G27" s="531"/>
      <c r="H27" s="537"/>
      <c r="I27" s="537"/>
      <c r="J27" s="537"/>
      <c r="K27" s="549"/>
      <c r="L27" s="553"/>
      <c r="M27" s="562"/>
      <c r="N27" s="562"/>
      <c r="O27" s="574"/>
      <c r="P27" s="584"/>
      <c r="Q27" s="592"/>
      <c r="R27" s="592"/>
      <c r="S27" s="592"/>
      <c r="T27" s="592"/>
      <c r="U27" s="592"/>
      <c r="V27" s="611"/>
      <c r="W27" s="584"/>
      <c r="X27" s="592"/>
      <c r="Y27" s="592"/>
      <c r="Z27" s="592"/>
      <c r="AA27" s="592"/>
      <c r="AB27" s="592"/>
      <c r="AC27" s="611"/>
      <c r="AD27" s="584"/>
      <c r="AE27" s="592"/>
      <c r="AF27" s="592"/>
      <c r="AG27" s="592"/>
      <c r="AH27" s="592"/>
      <c r="AI27" s="592"/>
      <c r="AJ27" s="611"/>
      <c r="AK27" s="584"/>
      <c r="AL27" s="592"/>
      <c r="AM27" s="592"/>
      <c r="AN27" s="592"/>
      <c r="AO27" s="592"/>
      <c r="AP27" s="592"/>
      <c r="AQ27" s="611"/>
      <c r="AR27" s="584"/>
      <c r="AS27" s="592"/>
      <c r="AT27" s="611"/>
      <c r="AU27" s="665">
        <f t="shared" si="1"/>
        <v>0</v>
      </c>
      <c r="AV27" s="673"/>
      <c r="AW27" s="665">
        <f t="shared" si="2"/>
        <v>0</v>
      </c>
      <c r="AX27" s="673"/>
      <c r="AY27" s="680"/>
      <c r="AZ27" s="685"/>
      <c r="BA27" s="685"/>
      <c r="BB27" s="685"/>
      <c r="BC27" s="685"/>
      <c r="BD27" s="690"/>
    </row>
    <row r="28" spans="1:56" ht="39.950000000000003" customHeight="1">
      <c r="A28" s="474"/>
      <c r="B28" s="482">
        <f t="shared" si="3"/>
        <v>16</v>
      </c>
      <c r="C28" s="490"/>
      <c r="D28" s="505"/>
      <c r="E28" s="516"/>
      <c r="F28" s="522"/>
      <c r="G28" s="531"/>
      <c r="H28" s="537"/>
      <c r="I28" s="537"/>
      <c r="J28" s="537"/>
      <c r="K28" s="549"/>
      <c r="L28" s="553"/>
      <c r="M28" s="562"/>
      <c r="N28" s="562"/>
      <c r="O28" s="574"/>
      <c r="P28" s="584"/>
      <c r="Q28" s="592"/>
      <c r="R28" s="592"/>
      <c r="S28" s="592"/>
      <c r="T28" s="592"/>
      <c r="U28" s="592"/>
      <c r="V28" s="611"/>
      <c r="W28" s="584"/>
      <c r="X28" s="592"/>
      <c r="Y28" s="592"/>
      <c r="Z28" s="592"/>
      <c r="AA28" s="592"/>
      <c r="AB28" s="592"/>
      <c r="AC28" s="611"/>
      <c r="AD28" s="584"/>
      <c r="AE28" s="592"/>
      <c r="AF28" s="592"/>
      <c r="AG28" s="592"/>
      <c r="AH28" s="592"/>
      <c r="AI28" s="592"/>
      <c r="AJ28" s="611"/>
      <c r="AK28" s="584"/>
      <c r="AL28" s="592"/>
      <c r="AM28" s="592"/>
      <c r="AN28" s="592"/>
      <c r="AO28" s="592"/>
      <c r="AP28" s="592"/>
      <c r="AQ28" s="611"/>
      <c r="AR28" s="584"/>
      <c r="AS28" s="592"/>
      <c r="AT28" s="611"/>
      <c r="AU28" s="665">
        <f t="shared" si="1"/>
        <v>0</v>
      </c>
      <c r="AV28" s="673"/>
      <c r="AW28" s="665">
        <f t="shared" si="2"/>
        <v>0</v>
      </c>
      <c r="AX28" s="673"/>
      <c r="AY28" s="680"/>
      <c r="AZ28" s="685"/>
      <c r="BA28" s="685"/>
      <c r="BB28" s="685"/>
      <c r="BC28" s="685"/>
      <c r="BD28" s="690"/>
    </row>
    <row r="29" spans="1:56" ht="39.950000000000003" customHeight="1">
      <c r="A29" s="474"/>
      <c r="B29" s="482">
        <f t="shared" si="3"/>
        <v>17</v>
      </c>
      <c r="C29" s="490"/>
      <c r="D29" s="505"/>
      <c r="E29" s="516"/>
      <c r="F29" s="522"/>
      <c r="G29" s="531"/>
      <c r="H29" s="537"/>
      <c r="I29" s="537"/>
      <c r="J29" s="537"/>
      <c r="K29" s="549"/>
      <c r="L29" s="553"/>
      <c r="M29" s="562"/>
      <c r="N29" s="562"/>
      <c r="O29" s="574"/>
      <c r="P29" s="584"/>
      <c r="Q29" s="592"/>
      <c r="R29" s="592"/>
      <c r="S29" s="592"/>
      <c r="T29" s="592"/>
      <c r="U29" s="592"/>
      <c r="V29" s="611"/>
      <c r="W29" s="584"/>
      <c r="X29" s="592"/>
      <c r="Y29" s="592"/>
      <c r="Z29" s="592"/>
      <c r="AA29" s="592"/>
      <c r="AB29" s="592"/>
      <c r="AC29" s="611"/>
      <c r="AD29" s="584"/>
      <c r="AE29" s="592"/>
      <c r="AF29" s="592"/>
      <c r="AG29" s="592"/>
      <c r="AH29" s="592"/>
      <c r="AI29" s="592"/>
      <c r="AJ29" s="611"/>
      <c r="AK29" s="584"/>
      <c r="AL29" s="592"/>
      <c r="AM29" s="592"/>
      <c r="AN29" s="592"/>
      <c r="AO29" s="592"/>
      <c r="AP29" s="592"/>
      <c r="AQ29" s="611"/>
      <c r="AR29" s="584"/>
      <c r="AS29" s="592"/>
      <c r="AT29" s="611"/>
      <c r="AU29" s="665">
        <f t="shared" si="1"/>
        <v>0</v>
      </c>
      <c r="AV29" s="673"/>
      <c r="AW29" s="665">
        <f t="shared" si="2"/>
        <v>0</v>
      </c>
      <c r="AX29" s="673"/>
      <c r="AY29" s="680"/>
      <c r="AZ29" s="685"/>
      <c r="BA29" s="685"/>
      <c r="BB29" s="685"/>
      <c r="BC29" s="685"/>
      <c r="BD29" s="690"/>
    </row>
    <row r="30" spans="1:56" ht="39.950000000000003" customHeight="1">
      <c r="A30" s="474"/>
      <c r="B30" s="483">
        <f t="shared" si="3"/>
        <v>18</v>
      </c>
      <c r="C30" s="491"/>
      <c r="D30" s="506"/>
      <c r="E30" s="517"/>
      <c r="F30" s="523"/>
      <c r="G30" s="532"/>
      <c r="H30" s="538"/>
      <c r="I30" s="538"/>
      <c r="J30" s="538"/>
      <c r="K30" s="550"/>
      <c r="L30" s="554"/>
      <c r="M30" s="563"/>
      <c r="N30" s="563"/>
      <c r="O30" s="575"/>
      <c r="P30" s="585"/>
      <c r="Q30" s="593"/>
      <c r="R30" s="593"/>
      <c r="S30" s="593"/>
      <c r="T30" s="593"/>
      <c r="U30" s="593"/>
      <c r="V30" s="612"/>
      <c r="W30" s="585"/>
      <c r="X30" s="593"/>
      <c r="Y30" s="593"/>
      <c r="Z30" s="593"/>
      <c r="AA30" s="593"/>
      <c r="AB30" s="593"/>
      <c r="AC30" s="612"/>
      <c r="AD30" s="585"/>
      <c r="AE30" s="593"/>
      <c r="AF30" s="593"/>
      <c r="AG30" s="593"/>
      <c r="AH30" s="593"/>
      <c r="AI30" s="593"/>
      <c r="AJ30" s="612"/>
      <c r="AK30" s="585"/>
      <c r="AL30" s="593"/>
      <c r="AM30" s="593"/>
      <c r="AN30" s="593"/>
      <c r="AO30" s="593"/>
      <c r="AP30" s="593"/>
      <c r="AQ30" s="612"/>
      <c r="AR30" s="585"/>
      <c r="AS30" s="593"/>
      <c r="AT30" s="612"/>
      <c r="AU30" s="666">
        <f t="shared" si="1"/>
        <v>0</v>
      </c>
      <c r="AV30" s="674"/>
      <c r="AW30" s="666">
        <f t="shared" si="2"/>
        <v>0</v>
      </c>
      <c r="AX30" s="674"/>
      <c r="AY30" s="681"/>
      <c r="AZ30" s="686"/>
      <c r="BA30" s="686"/>
      <c r="BB30" s="686"/>
      <c r="BC30" s="686"/>
      <c r="BD30" s="691"/>
    </row>
    <row r="31" spans="1:56" ht="20.25" customHeight="1">
      <c r="A31" s="474"/>
      <c r="B31" s="474"/>
      <c r="C31" s="492"/>
      <c r="D31" s="507"/>
      <c r="E31" s="518"/>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636"/>
      <c r="AD31" s="524"/>
      <c r="AE31" s="524"/>
      <c r="AF31" s="524"/>
      <c r="AG31" s="524"/>
      <c r="AH31" s="524"/>
      <c r="AI31" s="524"/>
      <c r="AJ31" s="524"/>
      <c r="AK31" s="524"/>
      <c r="AL31" s="524"/>
      <c r="AM31" s="524"/>
      <c r="AN31" s="524"/>
      <c r="AO31" s="524"/>
      <c r="AP31" s="524"/>
      <c r="AQ31" s="524"/>
      <c r="AR31" s="524"/>
      <c r="AS31" s="524"/>
      <c r="AT31" s="524"/>
      <c r="AU31" s="524"/>
      <c r="AV31" s="474"/>
      <c r="AW31" s="474"/>
      <c r="AX31" s="474"/>
      <c r="AY31" s="474"/>
      <c r="AZ31" s="474"/>
      <c r="BA31" s="474"/>
      <c r="BB31" s="474"/>
      <c r="BC31" s="474"/>
      <c r="BD31" s="474"/>
    </row>
    <row r="32" spans="1:56" ht="20.25" customHeight="1">
      <c r="A32" s="474"/>
      <c r="B32" s="474"/>
      <c r="C32" s="493" t="s">
        <v>191</v>
      </c>
      <c r="D32" s="507"/>
      <c r="E32" s="518"/>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636"/>
      <c r="AD32" s="524"/>
      <c r="AE32" s="524"/>
      <c r="AF32" s="524"/>
      <c r="AG32" s="524"/>
      <c r="AH32" s="524"/>
      <c r="AI32" s="524"/>
      <c r="AJ32" s="524"/>
      <c r="AK32" s="524"/>
      <c r="AL32" s="524"/>
      <c r="AM32" s="524"/>
      <c r="AN32" s="524"/>
      <c r="AO32" s="524"/>
      <c r="AP32" s="524"/>
      <c r="AQ32" s="524"/>
      <c r="AR32" s="524"/>
      <c r="AS32" s="524"/>
      <c r="AT32" s="524"/>
      <c r="AU32" s="524"/>
      <c r="AV32" s="474"/>
      <c r="AW32" s="474"/>
      <c r="AX32" s="474"/>
      <c r="AY32" s="474"/>
      <c r="AZ32" s="474"/>
      <c r="BA32" s="474"/>
      <c r="BB32" s="474"/>
      <c r="BC32" s="474"/>
      <c r="BD32" s="474"/>
    </row>
    <row r="33" spans="1:56" ht="20.25" customHeight="1">
      <c r="A33" s="474"/>
      <c r="B33" s="474"/>
      <c r="C33" s="493" t="s">
        <v>193</v>
      </c>
      <c r="D33" s="508"/>
      <c r="E33" s="508"/>
      <c r="F33" s="511"/>
      <c r="G33" s="511"/>
      <c r="H33" s="511"/>
      <c r="I33" s="511"/>
      <c r="J33" s="511"/>
      <c r="K33" s="511"/>
      <c r="L33" s="511"/>
      <c r="M33" s="511"/>
      <c r="N33" s="511"/>
      <c r="O33" s="511"/>
      <c r="P33" s="511"/>
      <c r="Q33" s="511" t="s">
        <v>214</v>
      </c>
      <c r="R33" s="511"/>
      <c r="S33" s="511"/>
      <c r="T33" s="511"/>
      <c r="U33" s="511"/>
      <c r="V33" s="511"/>
      <c r="W33" s="511"/>
      <c r="X33" s="511"/>
      <c r="Y33" s="511"/>
      <c r="Z33" s="511"/>
      <c r="AA33" s="566"/>
      <c r="AB33" s="511"/>
      <c r="AC33" s="511"/>
      <c r="AD33" s="511"/>
      <c r="AE33" s="511"/>
      <c r="AF33" s="511"/>
      <c r="AG33" s="511"/>
      <c r="AH33" s="511"/>
      <c r="AI33" s="511" t="s">
        <v>242</v>
      </c>
      <c r="AJ33" s="511"/>
      <c r="AK33" s="511"/>
      <c r="AL33" s="511"/>
      <c r="AM33" s="511"/>
      <c r="AN33" s="511"/>
      <c r="AO33" s="642"/>
      <c r="AP33" s="642"/>
      <c r="AQ33" s="642"/>
      <c r="AR33" s="642"/>
      <c r="AS33" s="643"/>
      <c r="AT33" s="642"/>
      <c r="AU33" s="642"/>
      <c r="AV33" s="642"/>
      <c r="AW33" s="642"/>
      <c r="AX33" s="474"/>
      <c r="AY33" s="474"/>
      <c r="AZ33" s="474"/>
      <c r="BA33" s="474"/>
      <c r="BB33" s="474"/>
      <c r="BC33" s="474"/>
      <c r="BD33" s="474"/>
    </row>
    <row r="34" spans="1:56" ht="20.25" customHeight="1">
      <c r="A34" s="474"/>
      <c r="B34" s="474"/>
      <c r="C34" s="493" t="s">
        <v>71</v>
      </c>
      <c r="D34" s="508"/>
      <c r="E34" s="508"/>
      <c r="F34" s="511"/>
      <c r="G34" s="511"/>
      <c r="H34" s="511"/>
      <c r="I34" s="511"/>
      <c r="J34" s="511"/>
      <c r="K34" s="511"/>
      <c r="L34" s="555" t="s">
        <v>206</v>
      </c>
      <c r="M34" s="555"/>
      <c r="N34" s="511"/>
      <c r="O34" s="511"/>
      <c r="P34" s="511"/>
      <c r="Q34" s="511"/>
      <c r="R34" s="520" t="s">
        <v>92</v>
      </c>
      <c r="S34" s="520"/>
      <c r="T34" s="520" t="s">
        <v>224</v>
      </c>
      <c r="U34" s="520"/>
      <c r="V34" s="520"/>
      <c r="W34" s="520"/>
      <c r="X34" s="511"/>
      <c r="Y34" s="621" t="s">
        <v>49</v>
      </c>
      <c r="Z34" s="621"/>
      <c r="AA34" s="621"/>
      <c r="AB34" s="621"/>
      <c r="AC34" s="493"/>
      <c r="AD34" s="493"/>
      <c r="AE34" s="520" t="s">
        <v>93</v>
      </c>
      <c r="AF34" s="520"/>
      <c r="AG34" s="511"/>
      <c r="AH34" s="511"/>
      <c r="AI34" s="556" t="s">
        <v>174</v>
      </c>
      <c r="AJ34" s="564"/>
      <c r="AK34" s="556" t="s">
        <v>184</v>
      </c>
      <c r="AL34" s="619"/>
      <c r="AM34" s="619"/>
      <c r="AN34" s="564"/>
      <c r="AO34" s="642"/>
      <c r="AP34" s="642"/>
      <c r="AQ34" s="642"/>
      <c r="AR34" s="642"/>
      <c r="AS34" s="656"/>
      <c r="AT34" s="656"/>
      <c r="AU34" s="642"/>
      <c r="AV34" s="642"/>
      <c r="AW34" s="642"/>
      <c r="AX34" s="474"/>
      <c r="AY34" s="474"/>
      <c r="AZ34" s="474"/>
      <c r="BA34" s="474"/>
      <c r="BB34" s="474"/>
      <c r="BC34" s="474"/>
      <c r="BD34" s="474"/>
    </row>
    <row r="35" spans="1:56" ht="20.25" customHeight="1">
      <c r="A35" s="474"/>
      <c r="B35" s="474"/>
      <c r="C35" s="494"/>
      <c r="D35" s="509"/>
      <c r="E35" s="519"/>
      <c r="F35" s="525">
        <f>IF(AB2=1,10,IF(AB2=2,11,IF(AB2=3,12,AB2-3)))</f>
        <v>1</v>
      </c>
      <c r="G35" s="533"/>
      <c r="H35" s="525">
        <f>IF(AB2=1,11,IF(AB2=2,12,AB2-2))</f>
        <v>2</v>
      </c>
      <c r="I35" s="533"/>
      <c r="J35" s="525">
        <f>IF(AB2=1,12,AB2-1)</f>
        <v>3</v>
      </c>
      <c r="K35" s="533"/>
      <c r="L35" s="556" t="s">
        <v>197</v>
      </c>
      <c r="M35" s="564"/>
      <c r="N35" s="511"/>
      <c r="O35" s="511"/>
      <c r="P35" s="511"/>
      <c r="Q35" s="511"/>
      <c r="R35" s="496"/>
      <c r="S35" s="496"/>
      <c r="T35" s="496" t="s">
        <v>225</v>
      </c>
      <c r="U35" s="496"/>
      <c r="V35" s="496" t="s">
        <v>226</v>
      </c>
      <c r="W35" s="496"/>
      <c r="X35" s="511"/>
      <c r="Y35" s="496" t="s">
        <v>225</v>
      </c>
      <c r="Z35" s="496"/>
      <c r="AA35" s="496" t="s">
        <v>226</v>
      </c>
      <c r="AB35" s="496"/>
      <c r="AC35" s="493"/>
      <c r="AD35" s="493"/>
      <c r="AE35" s="520" t="s">
        <v>177</v>
      </c>
      <c r="AF35" s="520"/>
      <c r="AG35" s="511"/>
      <c r="AH35" s="511"/>
      <c r="AI35" s="556" t="s">
        <v>175</v>
      </c>
      <c r="AJ35" s="564"/>
      <c r="AK35" s="556" t="s">
        <v>185</v>
      </c>
      <c r="AL35" s="619"/>
      <c r="AM35" s="619"/>
      <c r="AN35" s="564"/>
      <c r="AO35" s="653"/>
      <c r="AP35" s="653"/>
      <c r="AQ35" s="642"/>
      <c r="AR35" s="641"/>
      <c r="AS35" s="653"/>
      <c r="AT35" s="653"/>
      <c r="AU35" s="642"/>
      <c r="AV35" s="642"/>
      <c r="AW35" s="642"/>
      <c r="AX35" s="474"/>
      <c r="AY35" s="474"/>
      <c r="AZ35" s="474"/>
      <c r="BA35" s="474"/>
      <c r="BB35" s="474"/>
      <c r="BC35" s="474"/>
      <c r="BD35" s="474"/>
    </row>
    <row r="36" spans="1:56" ht="20.25" customHeight="1">
      <c r="A36" s="474"/>
      <c r="B36" s="474"/>
      <c r="C36" s="494" t="s">
        <v>139</v>
      </c>
      <c r="D36" s="509"/>
      <c r="E36" s="519"/>
      <c r="F36" s="526"/>
      <c r="G36" s="526"/>
      <c r="H36" s="526"/>
      <c r="I36" s="526"/>
      <c r="J36" s="526"/>
      <c r="K36" s="526"/>
      <c r="L36" s="528">
        <f>SUM(F36:K36)</f>
        <v>0</v>
      </c>
      <c r="M36" s="528"/>
      <c r="N36" s="511"/>
      <c r="O36" s="511"/>
      <c r="P36" s="511"/>
      <c r="Q36" s="511"/>
      <c r="R36" s="556" t="s">
        <v>175</v>
      </c>
      <c r="S36" s="564"/>
      <c r="T36" s="601">
        <f>SUMIFS($AU$13:$AV$30,$C$13:$D$30,"訪問介護員",$E$13:$F$30,"A")+SUMIFS($AU$13:$AV$30,$C$13:$D$30,"サービス提供責任者",$E$13:$F$30,"A")</f>
        <v>0</v>
      </c>
      <c r="U36" s="604"/>
      <c r="V36" s="613">
        <f>SUMIFS($AW$13:$AX$30,$C$13:$D$30,"訪問介護員",$E$13:$F$30,"A")+SUMIFS($AW$13:$AX$30,$C$13:$D$30,"サービス提供責任者",$E$13:$F$30,"A")</f>
        <v>0</v>
      </c>
      <c r="W36" s="615"/>
      <c r="X36" s="511"/>
      <c r="Y36" s="622">
        <v>0</v>
      </c>
      <c r="Z36" s="625"/>
      <c r="AA36" s="628">
        <v>0</v>
      </c>
      <c r="AB36" s="632"/>
      <c r="AC36" s="493"/>
      <c r="AD36" s="493"/>
      <c r="AE36" s="622">
        <v>0</v>
      </c>
      <c r="AF36" s="625"/>
      <c r="AG36" s="511"/>
      <c r="AH36" s="511"/>
      <c r="AI36" s="556" t="s">
        <v>121</v>
      </c>
      <c r="AJ36" s="564"/>
      <c r="AK36" s="556" t="s">
        <v>186</v>
      </c>
      <c r="AL36" s="619"/>
      <c r="AM36" s="619"/>
      <c r="AN36" s="564"/>
      <c r="AO36" s="641"/>
      <c r="AP36" s="642"/>
      <c r="AQ36" s="655"/>
      <c r="AR36" s="655"/>
      <c r="AS36" s="655"/>
      <c r="AT36" s="655"/>
      <c r="AU36" s="642"/>
      <c r="AV36" s="642"/>
      <c r="AW36" s="642"/>
      <c r="AX36" s="474"/>
      <c r="AY36" s="474"/>
      <c r="AZ36" s="474"/>
      <c r="BA36" s="474"/>
      <c r="BB36" s="474"/>
      <c r="BC36" s="474"/>
      <c r="BD36" s="474"/>
    </row>
    <row r="37" spans="1:56" ht="20.25" customHeight="1">
      <c r="A37" s="474"/>
      <c r="B37" s="474"/>
      <c r="C37" s="494" t="s">
        <v>196</v>
      </c>
      <c r="D37" s="509"/>
      <c r="E37" s="519"/>
      <c r="F37" s="527"/>
      <c r="G37" s="534"/>
      <c r="H37" s="527"/>
      <c r="I37" s="534"/>
      <c r="J37" s="527"/>
      <c r="K37" s="534"/>
      <c r="L37" s="557">
        <f>SUM(F37:K37)</f>
        <v>0</v>
      </c>
      <c r="M37" s="565"/>
      <c r="N37" s="511"/>
      <c r="O37" s="511"/>
      <c r="P37" s="511"/>
      <c r="Q37" s="511"/>
      <c r="R37" s="556" t="s">
        <v>121</v>
      </c>
      <c r="S37" s="564"/>
      <c r="T37" s="601">
        <f>SUMIFS($AU$13:$AV$30,$C$13:$D$30,"訪問介護員",$E$13:$F$30,"B")+SUMIFS($AU$13:$AV$30,$C$13:$D$30,"サービス提供責任者",$E$13:$F$30,"B")</f>
        <v>0</v>
      </c>
      <c r="U37" s="604"/>
      <c r="V37" s="613">
        <f>SUMIFS($AW$13:$AX$30,$C$13:$D$30,"訪問介護員",$E$13:$F$30,"B")+SUMIFS($AW$13:$AX$30,$C$13:$D$30,"サービス提供責任者",$E$13:$F$30,"B")</f>
        <v>0</v>
      </c>
      <c r="W37" s="615"/>
      <c r="X37" s="511"/>
      <c r="Y37" s="622">
        <v>0</v>
      </c>
      <c r="Z37" s="625"/>
      <c r="AA37" s="628">
        <v>0</v>
      </c>
      <c r="AB37" s="632"/>
      <c r="AC37" s="493"/>
      <c r="AD37" s="493"/>
      <c r="AE37" s="622">
        <v>0</v>
      </c>
      <c r="AF37" s="625"/>
      <c r="AG37" s="511"/>
      <c r="AH37" s="511"/>
      <c r="AI37" s="556" t="s">
        <v>19</v>
      </c>
      <c r="AJ37" s="564"/>
      <c r="AK37" s="556" t="s">
        <v>187</v>
      </c>
      <c r="AL37" s="619"/>
      <c r="AM37" s="619"/>
      <c r="AN37" s="564"/>
      <c r="AO37" s="641"/>
      <c r="AP37" s="642"/>
      <c r="AQ37" s="641"/>
      <c r="AR37" s="641"/>
      <c r="AS37" s="641"/>
      <c r="AT37" s="641"/>
      <c r="AU37" s="642"/>
      <c r="AV37" s="642"/>
      <c r="AW37" s="642"/>
      <c r="AX37" s="474"/>
      <c r="AY37" s="474"/>
      <c r="AZ37" s="474"/>
      <c r="BA37" s="474"/>
      <c r="BB37" s="474"/>
      <c r="BC37" s="474"/>
      <c r="BD37" s="474"/>
    </row>
    <row r="38" spans="1:56" ht="20.25" customHeight="1">
      <c r="A38" s="474"/>
      <c r="B38" s="474"/>
      <c r="C38" s="494" t="s">
        <v>197</v>
      </c>
      <c r="D38" s="509"/>
      <c r="E38" s="519"/>
      <c r="F38" s="528">
        <f>SUM(F36:G37)</f>
        <v>0</v>
      </c>
      <c r="G38" s="528"/>
      <c r="H38" s="528">
        <f>SUM(H36:I37)</f>
        <v>0</v>
      </c>
      <c r="I38" s="528"/>
      <c r="J38" s="528">
        <f>SUM(J36:K37)</f>
        <v>0</v>
      </c>
      <c r="K38" s="528"/>
      <c r="L38" s="528">
        <f>SUM(L36:M37)</f>
        <v>0</v>
      </c>
      <c r="M38" s="528"/>
      <c r="N38" s="511"/>
      <c r="O38" s="511"/>
      <c r="P38" s="511"/>
      <c r="Q38" s="511"/>
      <c r="R38" s="556" t="s">
        <v>19</v>
      </c>
      <c r="S38" s="564"/>
      <c r="T38" s="601">
        <f>SUMIFS($AU$13:$AV$30,$C$13:$D$30,"訪問介護員",$E$13:$F$30,"C")+SUMIFS($AU$13:$AV$30,$C$13:$D$30,"サービス提供責任者",$E$13:$F$30,"C")</f>
        <v>0</v>
      </c>
      <c r="U38" s="604"/>
      <c r="V38" s="613">
        <f>SUMIFS($AW$13:$AX$30,$C$13:$D$30,"訪問介護員",$E$13:$F$30,"C")+SUMIFS($AW$13:$AX$30,$C$13:$D$30,"サービス提供責任者",$E$13:$F$30,"C")</f>
        <v>0</v>
      </c>
      <c r="W38" s="615"/>
      <c r="X38" s="511"/>
      <c r="Y38" s="622">
        <v>0</v>
      </c>
      <c r="Z38" s="625"/>
      <c r="AA38" s="629">
        <v>0</v>
      </c>
      <c r="AB38" s="633"/>
      <c r="AC38" s="493"/>
      <c r="AD38" s="493"/>
      <c r="AE38" s="601" t="s">
        <v>241</v>
      </c>
      <c r="AF38" s="604"/>
      <c r="AG38" s="511"/>
      <c r="AH38" s="511"/>
      <c r="AI38" s="556" t="s">
        <v>176</v>
      </c>
      <c r="AJ38" s="564"/>
      <c r="AK38" s="556" t="s">
        <v>188</v>
      </c>
      <c r="AL38" s="619"/>
      <c r="AM38" s="619"/>
      <c r="AN38" s="564"/>
      <c r="AO38" s="650"/>
      <c r="AP38" s="642"/>
      <c r="AQ38" s="646"/>
      <c r="AR38" s="646"/>
      <c r="AS38" s="650"/>
      <c r="AT38" s="650"/>
      <c r="AU38" s="642"/>
      <c r="AV38" s="642"/>
      <c r="AW38" s="642"/>
      <c r="AX38" s="474"/>
      <c r="AY38" s="474"/>
      <c r="AZ38" s="474"/>
      <c r="BA38" s="474"/>
      <c r="BB38" s="474"/>
      <c r="BC38" s="474"/>
      <c r="BD38" s="474"/>
    </row>
    <row r="39" spans="1:56" ht="20.25" customHeight="1">
      <c r="A39" s="474"/>
      <c r="B39" s="474"/>
      <c r="L39" s="520" t="s">
        <v>82</v>
      </c>
      <c r="M39" s="520"/>
      <c r="N39" s="520"/>
      <c r="O39" s="520"/>
      <c r="P39" s="511"/>
      <c r="Q39" s="511"/>
      <c r="R39" s="556" t="s">
        <v>176</v>
      </c>
      <c r="S39" s="564"/>
      <c r="T39" s="601">
        <f>SUMIFS($AU$13:$AV$30,$C$13:$D$30,"訪問介護員",$E$13:$F$30,"D")+SUMIFS($AU$13:$AV$30,$C$13:$D$30,"サービス提供責任者",$E$13:$F$30,"D")</f>
        <v>0</v>
      </c>
      <c r="U39" s="604"/>
      <c r="V39" s="613">
        <f>SUMIFS($AW$13:$AX$30,$C$13:$D$30,"訪問介護員",$E$13:$F$30,"D")+SUMIFS($AW$13:$AX$30,$C$13:$D$30,"サービス提供責任者",$E$13:$F$30,"D")</f>
        <v>0</v>
      </c>
      <c r="W39" s="615"/>
      <c r="X39" s="511"/>
      <c r="Y39" s="622">
        <v>0</v>
      </c>
      <c r="Z39" s="625"/>
      <c r="AA39" s="629">
        <v>0</v>
      </c>
      <c r="AB39" s="633"/>
      <c r="AC39" s="493"/>
      <c r="AD39" s="493"/>
      <c r="AE39" s="601" t="s">
        <v>241</v>
      </c>
      <c r="AF39" s="604"/>
      <c r="AG39" s="511"/>
      <c r="AH39" s="511"/>
      <c r="AI39" s="511"/>
      <c r="AJ39" s="641"/>
      <c r="AK39" s="641"/>
      <c r="AL39" s="646"/>
      <c r="AM39" s="646"/>
      <c r="AN39" s="650"/>
      <c r="AO39" s="650"/>
      <c r="AP39" s="642"/>
      <c r="AQ39" s="646"/>
      <c r="AR39" s="646"/>
      <c r="AS39" s="650"/>
      <c r="AT39" s="650"/>
      <c r="AU39" s="642"/>
      <c r="AV39" s="642"/>
      <c r="AW39" s="642"/>
      <c r="AX39" s="524"/>
      <c r="AY39" s="524"/>
      <c r="AZ39" s="474"/>
      <c r="BA39" s="474"/>
      <c r="BB39" s="474"/>
      <c r="BC39" s="474"/>
      <c r="BD39" s="474"/>
    </row>
    <row r="40" spans="1:56" ht="20.25" customHeight="1">
      <c r="A40" s="474"/>
      <c r="B40" s="474"/>
      <c r="C40" s="493"/>
      <c r="D40" s="493"/>
      <c r="E40" s="493"/>
      <c r="F40" s="493"/>
      <c r="G40" s="493"/>
      <c r="H40" s="493"/>
      <c r="I40" s="493"/>
      <c r="J40" s="493"/>
      <c r="K40" s="493"/>
      <c r="L40" s="558">
        <f>L38/3</f>
        <v>0</v>
      </c>
      <c r="M40" s="558"/>
      <c r="N40" s="493"/>
      <c r="O40" s="493"/>
      <c r="P40" s="511"/>
      <c r="Q40" s="511"/>
      <c r="R40" s="556" t="s">
        <v>197</v>
      </c>
      <c r="S40" s="564"/>
      <c r="T40" s="601">
        <f>SUM(T36:U39)</f>
        <v>0</v>
      </c>
      <c r="U40" s="604"/>
      <c r="V40" s="613">
        <f>SUM(V36:W39)</f>
        <v>0</v>
      </c>
      <c r="W40" s="615"/>
      <c r="X40" s="511"/>
      <c r="Y40" s="601">
        <f>SUM(Y36:Z39)</f>
        <v>0</v>
      </c>
      <c r="Z40" s="604"/>
      <c r="AA40" s="630">
        <f>SUM(AA36:AB39)</f>
        <v>0</v>
      </c>
      <c r="AB40" s="634"/>
      <c r="AC40" s="493"/>
      <c r="AD40" s="493"/>
      <c r="AE40" s="601">
        <f>SUM(AE36:AF37)</f>
        <v>0</v>
      </c>
      <c r="AF40" s="604"/>
      <c r="AG40" s="511"/>
      <c r="AH40" s="511"/>
      <c r="AI40" s="511"/>
      <c r="AJ40" s="641"/>
      <c r="AK40" s="641"/>
      <c r="AL40" s="646"/>
      <c r="AM40" s="646"/>
      <c r="AN40" s="651"/>
      <c r="AO40" s="651"/>
      <c r="AP40" s="642"/>
      <c r="AQ40" s="646"/>
      <c r="AR40" s="646"/>
      <c r="AS40" s="650"/>
      <c r="AT40" s="650"/>
      <c r="AU40" s="642"/>
      <c r="AV40" s="642"/>
      <c r="AW40" s="642"/>
      <c r="AX40" s="524"/>
      <c r="AY40" s="524"/>
      <c r="AZ40" s="474"/>
      <c r="BA40" s="474"/>
      <c r="BB40" s="474"/>
      <c r="BC40" s="474"/>
      <c r="BD40" s="474"/>
    </row>
    <row r="41" spans="1:56" ht="20.25" customHeight="1">
      <c r="A41" s="474"/>
      <c r="B41" s="474"/>
      <c r="C41" s="493"/>
      <c r="D41" s="493"/>
      <c r="E41" s="493"/>
      <c r="F41" s="493"/>
      <c r="G41" s="493"/>
      <c r="H41" s="493"/>
      <c r="I41" s="493"/>
      <c r="J41" s="493"/>
      <c r="K41" s="493"/>
      <c r="N41" s="493"/>
      <c r="O41" s="493"/>
      <c r="P41" s="511"/>
      <c r="Q41" s="511"/>
      <c r="R41" s="511"/>
      <c r="S41" s="511"/>
      <c r="T41" s="511"/>
      <c r="U41" s="511"/>
      <c r="V41" s="511"/>
      <c r="W41" s="511"/>
      <c r="X41" s="511"/>
      <c r="Y41" s="511"/>
      <c r="Z41" s="511"/>
      <c r="AA41" s="566"/>
      <c r="AB41" s="511"/>
      <c r="AC41" s="511"/>
      <c r="AD41" s="511"/>
      <c r="AE41" s="511"/>
      <c r="AF41" s="511"/>
      <c r="AG41" s="511"/>
      <c r="AH41" s="511"/>
      <c r="AI41" s="511"/>
      <c r="AJ41" s="642"/>
      <c r="AK41" s="642"/>
      <c r="AL41" s="642"/>
      <c r="AM41" s="642"/>
      <c r="AN41" s="642"/>
      <c r="AO41" s="642"/>
      <c r="AP41" s="642"/>
      <c r="AQ41" s="642"/>
      <c r="AR41" s="642"/>
      <c r="AS41" s="643"/>
      <c r="AT41" s="642"/>
      <c r="AU41" s="642"/>
      <c r="AV41" s="642"/>
      <c r="AW41" s="642"/>
      <c r="AX41" s="524"/>
      <c r="AY41" s="524"/>
      <c r="AZ41" s="474"/>
      <c r="BA41" s="474"/>
      <c r="BB41" s="474"/>
      <c r="BC41" s="474"/>
      <c r="BD41" s="474"/>
    </row>
    <row r="42" spans="1:56" ht="20.25" customHeight="1">
      <c r="A42" s="474"/>
      <c r="B42" s="474"/>
      <c r="C42" s="493"/>
      <c r="D42" s="493"/>
      <c r="E42" s="493"/>
      <c r="F42" s="493"/>
      <c r="G42" s="493"/>
      <c r="H42" s="493"/>
      <c r="I42" s="493"/>
      <c r="J42" s="493"/>
      <c r="K42" s="493"/>
      <c r="L42" s="493"/>
      <c r="M42" s="493"/>
      <c r="N42" s="493"/>
      <c r="O42" s="493"/>
      <c r="P42" s="511"/>
      <c r="Q42" s="511"/>
      <c r="R42" s="566" t="s">
        <v>215</v>
      </c>
      <c r="S42" s="511"/>
      <c r="T42" s="511"/>
      <c r="U42" s="511"/>
      <c r="V42" s="511"/>
      <c r="W42" s="511"/>
      <c r="X42" s="618" t="s">
        <v>233</v>
      </c>
      <c r="Y42" s="623" t="s">
        <v>81</v>
      </c>
      <c r="Z42" s="626"/>
      <c r="AA42" s="631"/>
      <c r="AB42" s="618"/>
      <c r="AC42" s="511"/>
      <c r="AD42" s="511"/>
      <c r="AE42" s="511"/>
      <c r="AF42" s="511"/>
      <c r="AG42" s="511"/>
      <c r="AH42" s="511"/>
      <c r="AI42" s="511"/>
      <c r="AJ42" s="643"/>
      <c r="AK42" s="642"/>
      <c r="AL42" s="642"/>
      <c r="AM42" s="642"/>
      <c r="AN42" s="642"/>
      <c r="AO42" s="642"/>
      <c r="AP42" s="642"/>
      <c r="AQ42" s="642"/>
      <c r="AR42" s="642"/>
      <c r="AS42" s="646"/>
      <c r="AT42" s="646"/>
      <c r="AU42" s="642"/>
      <c r="AV42" s="642"/>
      <c r="AW42" s="642"/>
      <c r="AX42" s="524"/>
      <c r="AY42" s="524"/>
      <c r="AZ42" s="474"/>
      <c r="BA42" s="474"/>
      <c r="BB42" s="474"/>
      <c r="BC42" s="474"/>
      <c r="BD42" s="474"/>
    </row>
    <row r="43" spans="1:56" ht="20.25" customHeight="1">
      <c r="A43" s="474"/>
      <c r="B43" s="474"/>
      <c r="C43" s="495"/>
      <c r="D43" s="508"/>
      <c r="E43" s="508"/>
      <c r="F43" s="511"/>
      <c r="G43" s="511"/>
      <c r="H43" s="511"/>
      <c r="I43" s="511"/>
      <c r="J43" s="511"/>
      <c r="K43" s="511"/>
      <c r="L43" s="559" t="s">
        <v>207</v>
      </c>
      <c r="M43" s="566"/>
      <c r="N43" s="566"/>
      <c r="O43" s="576"/>
      <c r="P43" s="511"/>
      <c r="Q43" s="511"/>
      <c r="R43" s="511" t="s">
        <v>219</v>
      </c>
      <c r="S43" s="511"/>
      <c r="T43" s="511"/>
      <c r="U43" s="511"/>
      <c r="V43" s="511"/>
      <c r="W43" s="511" t="s">
        <v>227</v>
      </c>
      <c r="X43" s="511"/>
      <c r="Y43" s="511"/>
      <c r="Z43" s="511"/>
      <c r="AA43" s="566"/>
      <c r="AB43" s="511"/>
      <c r="AC43" s="511"/>
      <c r="AD43" s="511"/>
      <c r="AE43" s="511"/>
      <c r="AF43" s="511"/>
      <c r="AG43" s="511"/>
      <c r="AH43" s="511"/>
      <c r="AI43" s="511"/>
      <c r="AJ43" s="642"/>
      <c r="AK43" s="642"/>
      <c r="AL43" s="642"/>
      <c r="AM43" s="642"/>
      <c r="AN43" s="642"/>
      <c r="AO43" s="642"/>
      <c r="AP43" s="642"/>
      <c r="AQ43" s="642"/>
      <c r="AR43" s="642"/>
      <c r="AS43" s="643"/>
      <c r="AT43" s="642"/>
      <c r="AU43" s="642"/>
      <c r="AV43" s="642"/>
      <c r="AW43" s="642"/>
      <c r="AX43" s="524"/>
      <c r="AY43" s="524"/>
      <c r="AZ43" s="474"/>
      <c r="BA43" s="474"/>
      <c r="BB43" s="474"/>
      <c r="BC43" s="474"/>
      <c r="BD43" s="474"/>
    </row>
    <row r="44" spans="1:56" ht="20.25" customHeight="1">
      <c r="A44" s="474"/>
      <c r="B44" s="474"/>
      <c r="C44" s="496" t="s">
        <v>36</v>
      </c>
      <c r="D44" s="496"/>
      <c r="E44" s="511"/>
      <c r="F44" s="496" t="s">
        <v>80</v>
      </c>
      <c r="G44" s="496"/>
      <c r="H44" s="511"/>
      <c r="I44" s="540"/>
      <c r="J44" s="540"/>
      <c r="K44" s="511"/>
      <c r="L44" s="520" t="s">
        <v>208</v>
      </c>
      <c r="M44" s="520"/>
      <c r="N44" s="520"/>
      <c r="O44" s="511"/>
      <c r="P44" s="511"/>
      <c r="Q44" s="511"/>
      <c r="R44" s="511" t="str">
        <f>IF($Y$42="週","対象時間数（週平均）","対象時間数（当月合計）")</f>
        <v>対象時間数（週平均）</v>
      </c>
      <c r="S44" s="511"/>
      <c r="T44" s="511"/>
      <c r="U44" s="511"/>
      <c r="V44" s="511"/>
      <c r="W44" s="511" t="str">
        <f>IF($Y$42="週","週に勤務すべき時間数","当月に勤務すべき時間数")</f>
        <v>週に勤務すべき時間数</v>
      </c>
      <c r="X44" s="511"/>
      <c r="Y44" s="511"/>
      <c r="Z44" s="511"/>
      <c r="AA44" s="566"/>
      <c r="AB44" s="496" t="s">
        <v>237</v>
      </c>
      <c r="AC44" s="496"/>
      <c r="AD44" s="496"/>
      <c r="AE44" s="496"/>
      <c r="AF44" s="511"/>
      <c r="AG44" s="511"/>
      <c r="AH44" s="511"/>
      <c r="AI44" s="511"/>
      <c r="AJ44" s="642"/>
      <c r="AK44" s="642"/>
      <c r="AL44" s="642"/>
      <c r="AM44" s="642"/>
      <c r="AN44" s="642"/>
      <c r="AO44" s="642"/>
      <c r="AP44" s="642"/>
      <c r="AQ44" s="642"/>
      <c r="AR44" s="642"/>
      <c r="AS44" s="643"/>
      <c r="AT44" s="642"/>
      <c r="AU44" s="642"/>
      <c r="AV44" s="642"/>
      <c r="AW44" s="642"/>
      <c r="AX44" s="524"/>
      <c r="AY44" s="524"/>
      <c r="AZ44" s="474"/>
      <c r="BA44" s="474"/>
      <c r="BB44" s="474"/>
      <c r="BC44" s="474"/>
      <c r="BD44" s="474"/>
    </row>
    <row r="45" spans="1:56" ht="20.25" customHeight="1">
      <c r="A45" s="474"/>
      <c r="B45" s="474"/>
      <c r="C45" s="497">
        <f>L40</f>
        <v>0</v>
      </c>
      <c r="D45" s="510"/>
      <c r="E45" s="520" t="s">
        <v>203</v>
      </c>
      <c r="F45" s="529">
        <v>40</v>
      </c>
      <c r="G45" s="535"/>
      <c r="H45" s="520" t="s">
        <v>205</v>
      </c>
      <c r="I45" s="541">
        <f>C45/F45</f>
        <v>0</v>
      </c>
      <c r="J45" s="544"/>
      <c r="K45" s="520" t="s">
        <v>76</v>
      </c>
      <c r="L45" s="560">
        <f>IF(C45&lt;40,1,ROUNDUP(I45,1))</f>
        <v>1</v>
      </c>
      <c r="M45" s="567"/>
      <c r="N45" s="568"/>
      <c r="O45" s="511"/>
      <c r="P45" s="511"/>
      <c r="Q45" s="511"/>
      <c r="R45" s="595">
        <f>IF($Y$42="週",AA40,Y40)</f>
        <v>0</v>
      </c>
      <c r="S45" s="599"/>
      <c r="T45" s="599"/>
      <c r="U45" s="605"/>
      <c r="V45" s="520" t="s">
        <v>203</v>
      </c>
      <c r="W45" s="556">
        <f>IF($Y$42="週",$AV$5,$AZ$5)</f>
        <v>40</v>
      </c>
      <c r="X45" s="619"/>
      <c r="Y45" s="619"/>
      <c r="Z45" s="564"/>
      <c r="AA45" s="520" t="s">
        <v>205</v>
      </c>
      <c r="AB45" s="616">
        <f>ROUNDDOWN(R45/W45,1)</f>
        <v>0</v>
      </c>
      <c r="AC45" s="620"/>
      <c r="AD45" s="620"/>
      <c r="AE45" s="627"/>
      <c r="AF45" s="511"/>
      <c r="AG45" s="511"/>
      <c r="AH45" s="511"/>
      <c r="AI45" s="511"/>
      <c r="AJ45" s="644"/>
      <c r="AK45" s="644"/>
      <c r="AL45" s="644"/>
      <c r="AM45" s="644"/>
      <c r="AN45" s="641"/>
      <c r="AO45" s="641"/>
      <c r="AP45" s="641"/>
      <c r="AQ45" s="641"/>
      <c r="AR45" s="641"/>
      <c r="AS45" s="641"/>
      <c r="AT45" s="656"/>
      <c r="AU45" s="656"/>
      <c r="AV45" s="656"/>
      <c r="AW45" s="656"/>
      <c r="AX45" s="524"/>
      <c r="AY45" s="524"/>
      <c r="AZ45" s="474"/>
      <c r="BA45" s="474"/>
      <c r="BB45" s="474"/>
      <c r="BC45" s="474"/>
      <c r="BD45" s="474"/>
    </row>
    <row r="46" spans="1:56" ht="20.25" customHeight="1">
      <c r="A46" s="474"/>
      <c r="B46" s="474"/>
      <c r="C46" s="493"/>
      <c r="D46" s="511"/>
      <c r="E46" s="511"/>
      <c r="F46" s="511"/>
      <c r="G46" s="511"/>
      <c r="H46" s="511"/>
      <c r="I46" s="511"/>
      <c r="J46" s="511"/>
      <c r="K46" s="511"/>
      <c r="L46" s="511" t="s">
        <v>211</v>
      </c>
      <c r="M46" s="511"/>
      <c r="N46" s="511"/>
      <c r="O46" s="511"/>
      <c r="P46" s="511"/>
      <c r="Q46" s="511"/>
      <c r="R46" s="511"/>
      <c r="S46" s="511"/>
      <c r="T46" s="511"/>
      <c r="U46" s="511"/>
      <c r="V46" s="511"/>
      <c r="W46" s="511"/>
      <c r="X46" s="511"/>
      <c r="Y46" s="511"/>
      <c r="Z46" s="511"/>
      <c r="AA46" s="566"/>
      <c r="AB46" s="511" t="s">
        <v>238</v>
      </c>
      <c r="AC46" s="511"/>
      <c r="AD46" s="511"/>
      <c r="AE46" s="511"/>
      <c r="AF46" s="511"/>
      <c r="AG46" s="511"/>
      <c r="AH46" s="511"/>
      <c r="AI46" s="511"/>
      <c r="AJ46" s="642"/>
      <c r="AK46" s="642"/>
      <c r="AL46" s="642"/>
      <c r="AM46" s="642"/>
      <c r="AN46" s="642"/>
      <c r="AO46" s="642"/>
      <c r="AP46" s="642"/>
      <c r="AQ46" s="642"/>
      <c r="AR46" s="642"/>
      <c r="AS46" s="643"/>
      <c r="AT46" s="642"/>
      <c r="AU46" s="642"/>
      <c r="AV46" s="642"/>
      <c r="AW46" s="642"/>
      <c r="AX46" s="524"/>
      <c r="AY46" s="524"/>
      <c r="AZ46" s="474"/>
      <c r="BA46" s="474"/>
      <c r="BB46" s="474"/>
      <c r="BC46" s="474"/>
      <c r="BD46" s="474"/>
    </row>
    <row r="47" spans="1:56" ht="20.25" customHeight="1">
      <c r="A47" s="474"/>
      <c r="B47" s="474"/>
      <c r="C47" s="493" t="s">
        <v>168</v>
      </c>
      <c r="D47" s="511"/>
      <c r="E47" s="511"/>
      <c r="F47" s="511"/>
      <c r="G47" s="511"/>
      <c r="H47" s="511"/>
      <c r="I47" s="511"/>
      <c r="J47" s="511"/>
      <c r="K47" s="511"/>
      <c r="L47" s="511"/>
      <c r="M47" s="511"/>
      <c r="N47" s="511"/>
      <c r="O47" s="511"/>
      <c r="P47" s="511"/>
      <c r="Q47" s="511"/>
      <c r="R47" s="511" t="s">
        <v>151</v>
      </c>
      <c r="S47" s="511"/>
      <c r="T47" s="511"/>
      <c r="U47" s="511"/>
      <c r="V47" s="511"/>
      <c r="W47" s="511"/>
      <c r="X47" s="511"/>
      <c r="Y47" s="511"/>
      <c r="Z47" s="511"/>
      <c r="AA47" s="566"/>
      <c r="AB47" s="511"/>
      <c r="AC47" s="511"/>
      <c r="AD47" s="511"/>
      <c r="AE47" s="511"/>
      <c r="AF47" s="511"/>
      <c r="AG47" s="511"/>
      <c r="AH47" s="511"/>
      <c r="AI47" s="511"/>
      <c r="AJ47" s="511"/>
      <c r="AK47" s="645"/>
      <c r="AL47" s="647"/>
      <c r="AM47" s="647"/>
      <c r="AN47" s="511"/>
      <c r="AO47" s="511"/>
      <c r="AP47" s="511"/>
      <c r="AQ47" s="511"/>
      <c r="AR47" s="511"/>
      <c r="AS47" s="511"/>
      <c r="AT47" s="511"/>
      <c r="AU47" s="511"/>
      <c r="AV47" s="493"/>
      <c r="AW47" s="493"/>
      <c r="AX47" s="524"/>
      <c r="AY47" s="524"/>
      <c r="AZ47" s="474"/>
      <c r="BA47" s="474"/>
      <c r="BB47" s="474"/>
      <c r="BC47" s="474"/>
      <c r="BD47" s="474"/>
    </row>
    <row r="48" spans="1:56" ht="20.25" customHeight="1">
      <c r="A48" s="474"/>
      <c r="B48" s="474"/>
      <c r="C48" s="493"/>
      <c r="D48" s="511" t="s">
        <v>201</v>
      </c>
      <c r="E48" s="511"/>
      <c r="F48" s="511"/>
      <c r="G48" s="511"/>
      <c r="H48" s="511"/>
      <c r="I48" s="511"/>
      <c r="J48" s="511"/>
      <c r="K48" s="511"/>
      <c r="L48" s="511"/>
      <c r="M48" s="511"/>
      <c r="N48" s="511"/>
      <c r="O48" s="511"/>
      <c r="P48" s="511"/>
      <c r="Q48" s="511"/>
      <c r="R48" s="511" t="s">
        <v>93</v>
      </c>
      <c r="S48" s="511"/>
      <c r="T48" s="511"/>
      <c r="U48" s="511"/>
      <c r="V48" s="511"/>
      <c r="W48" s="511"/>
      <c r="X48" s="511"/>
      <c r="Y48" s="511"/>
      <c r="Z48" s="511"/>
      <c r="AA48" s="566"/>
      <c r="AB48" s="520"/>
      <c r="AC48" s="520"/>
      <c r="AD48" s="520"/>
      <c r="AE48" s="520"/>
      <c r="AF48" s="511"/>
      <c r="AG48" s="511"/>
      <c r="AH48" s="511"/>
      <c r="AI48" s="511"/>
      <c r="AJ48" s="511"/>
      <c r="AK48" s="645"/>
      <c r="AL48" s="647"/>
      <c r="AM48" s="647"/>
      <c r="AN48" s="511"/>
      <c r="AO48" s="511"/>
      <c r="AP48" s="511"/>
      <c r="AQ48" s="511"/>
      <c r="AR48" s="511"/>
      <c r="AS48" s="511"/>
      <c r="AT48" s="511"/>
      <c r="AU48" s="511"/>
      <c r="AV48" s="493"/>
      <c r="AW48" s="493"/>
      <c r="AX48" s="524"/>
      <c r="AY48" s="524"/>
      <c r="AZ48" s="474"/>
      <c r="BA48" s="474"/>
      <c r="BB48" s="474"/>
      <c r="BC48" s="474"/>
      <c r="BD48" s="474"/>
    </row>
    <row r="49" spans="1:58" ht="20.25" customHeight="1">
      <c r="A49" s="474"/>
      <c r="B49" s="474"/>
      <c r="C49" s="493" t="s">
        <v>199</v>
      </c>
      <c r="D49" s="511"/>
      <c r="E49" s="511"/>
      <c r="F49" s="511"/>
      <c r="G49" s="511"/>
      <c r="H49" s="511"/>
      <c r="I49" s="511"/>
      <c r="J49" s="511"/>
      <c r="K49" s="511"/>
      <c r="L49" s="511"/>
      <c r="M49" s="511"/>
      <c r="N49" s="511"/>
      <c r="O49" s="511"/>
      <c r="P49" s="511"/>
      <c r="Q49" s="511"/>
      <c r="R49" s="493" t="s">
        <v>220</v>
      </c>
      <c r="S49" s="493"/>
      <c r="T49" s="493"/>
      <c r="U49" s="493"/>
      <c r="V49" s="493"/>
      <c r="W49" s="511" t="s">
        <v>231</v>
      </c>
      <c r="X49" s="493"/>
      <c r="Y49" s="493"/>
      <c r="Z49" s="493"/>
      <c r="AA49" s="493"/>
      <c r="AB49" s="496" t="s">
        <v>197</v>
      </c>
      <c r="AC49" s="496"/>
      <c r="AD49" s="496"/>
      <c r="AE49" s="496"/>
      <c r="AF49" s="511"/>
      <c r="AG49" s="511"/>
      <c r="AH49" s="511"/>
      <c r="AI49" s="511"/>
      <c r="AJ49" s="511"/>
      <c r="AK49" s="645"/>
      <c r="AL49" s="647"/>
      <c r="AM49" s="647"/>
      <c r="AN49" s="511"/>
      <c r="AO49" s="511"/>
      <c r="AP49" s="511"/>
      <c r="AQ49" s="511"/>
      <c r="AR49" s="511"/>
      <c r="AS49" s="511"/>
      <c r="AT49" s="511"/>
      <c r="AU49" s="511"/>
      <c r="AV49" s="493"/>
      <c r="AW49" s="493"/>
      <c r="AX49" s="524"/>
      <c r="AY49" s="524"/>
      <c r="AZ49" s="474"/>
      <c r="BA49" s="474"/>
      <c r="BB49" s="474"/>
      <c r="BC49" s="474"/>
      <c r="BD49" s="474"/>
    </row>
    <row r="50" spans="1:58" ht="20.25" customHeight="1">
      <c r="A50" s="474"/>
      <c r="B50" s="474"/>
      <c r="C50" s="493" t="s">
        <v>64</v>
      </c>
      <c r="D50" s="511"/>
      <c r="E50" s="511"/>
      <c r="F50" s="511"/>
      <c r="G50" s="511"/>
      <c r="H50" s="511"/>
      <c r="I50" s="511"/>
      <c r="J50" s="511"/>
      <c r="K50" s="511"/>
      <c r="L50" s="511"/>
      <c r="M50" s="511"/>
      <c r="N50" s="511"/>
      <c r="O50" s="511"/>
      <c r="P50" s="511"/>
      <c r="Q50" s="511"/>
      <c r="R50" s="595">
        <f>AE40</f>
        <v>0</v>
      </c>
      <c r="S50" s="599"/>
      <c r="T50" s="599"/>
      <c r="U50" s="605"/>
      <c r="V50" s="520" t="s">
        <v>228</v>
      </c>
      <c r="W50" s="616">
        <f>AB45</f>
        <v>0</v>
      </c>
      <c r="X50" s="620"/>
      <c r="Y50" s="620"/>
      <c r="Z50" s="627"/>
      <c r="AA50" s="520" t="s">
        <v>205</v>
      </c>
      <c r="AB50" s="635">
        <f>ROUNDDOWN(R50+W50,1)</f>
        <v>0</v>
      </c>
      <c r="AC50" s="637"/>
      <c r="AD50" s="637"/>
      <c r="AE50" s="639"/>
      <c r="AF50" s="511"/>
      <c r="AG50" s="511"/>
      <c r="AH50" s="511"/>
      <c r="AI50" s="511"/>
      <c r="AJ50" s="511"/>
      <c r="AK50" s="645"/>
      <c r="AL50" s="647"/>
      <c r="AM50" s="647"/>
      <c r="AN50" s="511"/>
      <c r="AO50" s="511"/>
      <c r="AP50" s="511"/>
      <c r="AQ50" s="511"/>
      <c r="AR50" s="511"/>
      <c r="AS50" s="511"/>
      <c r="AT50" s="511"/>
      <c r="AU50" s="511"/>
      <c r="AV50" s="493"/>
      <c r="AW50" s="493"/>
      <c r="AX50" s="524"/>
      <c r="AY50" s="524"/>
      <c r="AZ50" s="474"/>
      <c r="BA50" s="474"/>
      <c r="BB50" s="474"/>
      <c r="BC50" s="474"/>
      <c r="BD50" s="474"/>
    </row>
    <row r="51" spans="1:58" ht="20.25" customHeight="1">
      <c r="A51" s="474"/>
      <c r="B51" s="474"/>
      <c r="C51" s="493" t="s">
        <v>114</v>
      </c>
      <c r="D51" s="508"/>
      <c r="E51" s="508"/>
      <c r="F51" s="493"/>
      <c r="G51" s="511"/>
      <c r="H51" s="511"/>
      <c r="I51" s="511"/>
      <c r="J51" s="511"/>
      <c r="K51" s="511"/>
      <c r="L51" s="511"/>
      <c r="M51" s="511"/>
      <c r="N51" s="511"/>
      <c r="O51" s="511"/>
      <c r="P51" s="511"/>
      <c r="Q51" s="511"/>
      <c r="R51" s="511"/>
      <c r="S51" s="511"/>
      <c r="T51" s="511"/>
      <c r="U51" s="511"/>
      <c r="V51" s="511"/>
      <c r="W51" s="511"/>
      <c r="X51" s="511"/>
      <c r="Y51" s="511"/>
      <c r="Z51" s="511"/>
      <c r="AA51" s="511"/>
      <c r="AB51" s="511"/>
      <c r="AC51" s="566"/>
      <c r="AD51" s="511"/>
      <c r="AE51" s="511"/>
      <c r="AF51" s="511"/>
      <c r="AG51" s="511"/>
      <c r="AH51" s="511"/>
      <c r="AI51" s="511"/>
      <c r="AJ51" s="511"/>
      <c r="AK51" s="645"/>
      <c r="AL51" s="647"/>
      <c r="AM51" s="647"/>
      <c r="AN51" s="511"/>
      <c r="AO51" s="511"/>
      <c r="AP51" s="511"/>
      <c r="AQ51" s="511"/>
      <c r="AR51" s="511"/>
      <c r="AS51" s="511"/>
      <c r="AT51" s="511"/>
      <c r="AU51" s="511"/>
      <c r="AV51" s="493"/>
      <c r="AW51" s="493"/>
      <c r="AX51" s="474"/>
      <c r="AY51" s="474"/>
      <c r="AZ51" s="474"/>
      <c r="BA51" s="474"/>
      <c r="BB51" s="474"/>
      <c r="BC51" s="474"/>
      <c r="BD51" s="474"/>
    </row>
    <row r="52" spans="1:58" ht="20.25" customHeight="1">
      <c r="C52" s="498"/>
      <c r="D52" s="498"/>
      <c r="E52" s="475"/>
      <c r="F52" s="475"/>
      <c r="G52" s="475"/>
      <c r="H52" s="475"/>
      <c r="I52" s="475"/>
      <c r="J52" s="475"/>
      <c r="K52" s="475"/>
      <c r="L52" s="475"/>
      <c r="M52" s="475"/>
      <c r="N52" s="475"/>
      <c r="O52" s="475"/>
      <c r="P52" s="475"/>
      <c r="Q52" s="475"/>
      <c r="R52" s="475"/>
      <c r="S52" s="475"/>
      <c r="T52" s="498"/>
      <c r="U52" s="475"/>
      <c r="V52" s="475"/>
      <c r="W52" s="475"/>
      <c r="X52" s="475"/>
      <c r="Y52" s="475"/>
      <c r="Z52" s="475"/>
      <c r="AA52" s="475"/>
      <c r="AB52" s="475"/>
      <c r="AC52" s="475"/>
      <c r="AD52" s="475"/>
      <c r="AE52" s="475"/>
      <c r="AF52" s="475"/>
      <c r="AJ52" s="499"/>
      <c r="AK52" s="606"/>
      <c r="AL52" s="606"/>
      <c r="AM52" s="475"/>
      <c r="AN52" s="475"/>
      <c r="AO52" s="475"/>
      <c r="AP52" s="475"/>
      <c r="AQ52" s="475"/>
      <c r="AR52" s="475"/>
      <c r="AS52" s="475"/>
      <c r="AT52" s="475"/>
      <c r="AU52" s="475"/>
      <c r="AV52" s="475"/>
      <c r="AW52" s="475"/>
      <c r="AX52" s="475"/>
      <c r="AY52" s="475"/>
      <c r="AZ52" s="475"/>
      <c r="BA52" s="475"/>
      <c r="BB52" s="475"/>
      <c r="BC52" s="475"/>
      <c r="BD52" s="475"/>
      <c r="BE52" s="606"/>
    </row>
    <row r="53" spans="1:58" ht="20.25" customHeight="1">
      <c r="A53" s="475"/>
      <c r="B53" s="475"/>
      <c r="C53" s="498"/>
      <c r="D53" s="498"/>
      <c r="E53" s="475"/>
      <c r="F53" s="475"/>
      <c r="G53" s="475"/>
      <c r="H53" s="475"/>
      <c r="I53" s="475"/>
      <c r="J53" s="475"/>
      <c r="K53" s="475"/>
      <c r="L53" s="475"/>
      <c r="M53" s="475"/>
      <c r="N53" s="475"/>
      <c r="O53" s="475"/>
      <c r="P53" s="475"/>
      <c r="Q53" s="475"/>
      <c r="R53" s="475"/>
      <c r="S53" s="475"/>
      <c r="T53" s="475"/>
      <c r="U53" s="498"/>
      <c r="V53" s="475"/>
      <c r="W53" s="475"/>
      <c r="X53" s="475"/>
      <c r="Y53" s="475"/>
      <c r="Z53" s="475"/>
      <c r="AA53" s="475"/>
      <c r="AB53" s="475"/>
      <c r="AC53" s="475"/>
      <c r="AD53" s="475"/>
      <c r="AE53" s="475"/>
      <c r="AF53" s="475"/>
      <c r="AG53" s="475"/>
      <c r="AK53" s="499"/>
      <c r="AL53" s="606"/>
      <c r="AM53" s="606"/>
      <c r="AN53" s="475"/>
      <c r="AO53" s="475"/>
      <c r="AP53" s="475"/>
      <c r="AQ53" s="475"/>
      <c r="AR53" s="475"/>
      <c r="AS53" s="475"/>
      <c r="AT53" s="475"/>
      <c r="AU53" s="475"/>
      <c r="AV53" s="475"/>
      <c r="AW53" s="475"/>
      <c r="AX53" s="475"/>
      <c r="AY53" s="475"/>
      <c r="AZ53" s="475"/>
      <c r="BA53" s="475"/>
      <c r="BB53" s="475"/>
      <c r="BC53" s="475"/>
      <c r="BD53" s="475"/>
      <c r="BE53" s="475"/>
      <c r="BF53" s="606"/>
    </row>
    <row r="54" spans="1:58" ht="20.25" customHeight="1">
      <c r="A54" s="475"/>
      <c r="B54" s="475"/>
      <c r="C54" s="475"/>
      <c r="D54" s="498"/>
      <c r="E54" s="475"/>
      <c r="F54" s="475"/>
      <c r="G54" s="475"/>
      <c r="H54" s="475"/>
      <c r="I54" s="475"/>
      <c r="J54" s="475"/>
      <c r="K54" s="475"/>
      <c r="L54" s="475"/>
      <c r="M54" s="475"/>
      <c r="N54" s="475"/>
      <c r="O54" s="475"/>
      <c r="P54" s="475"/>
      <c r="Q54" s="475"/>
      <c r="R54" s="475"/>
      <c r="S54" s="475"/>
      <c r="T54" s="475"/>
      <c r="U54" s="498"/>
      <c r="V54" s="475"/>
      <c r="W54" s="475"/>
      <c r="X54" s="475"/>
      <c r="Y54" s="475"/>
      <c r="Z54" s="475"/>
      <c r="AA54" s="475"/>
      <c r="AB54" s="475"/>
      <c r="AC54" s="475"/>
      <c r="AD54" s="475"/>
      <c r="AE54" s="475"/>
      <c r="AF54" s="475"/>
      <c r="AG54" s="475"/>
      <c r="AK54" s="499"/>
      <c r="AL54" s="606"/>
      <c r="AM54" s="606"/>
      <c r="AN54" s="475"/>
      <c r="AO54" s="475"/>
      <c r="AP54" s="475"/>
      <c r="AQ54" s="475"/>
      <c r="AR54" s="475"/>
      <c r="AS54" s="475"/>
      <c r="AT54" s="475"/>
      <c r="AU54" s="475"/>
      <c r="AV54" s="475"/>
      <c r="AW54" s="475"/>
      <c r="AX54" s="475"/>
      <c r="AY54" s="475"/>
      <c r="AZ54" s="475"/>
      <c r="BA54" s="475"/>
      <c r="BB54" s="475"/>
      <c r="BC54" s="475"/>
      <c r="BD54" s="475"/>
      <c r="BE54" s="475"/>
      <c r="BF54" s="606"/>
    </row>
    <row r="55" spans="1:58" ht="20.25" customHeight="1">
      <c r="A55" s="475"/>
      <c r="B55" s="475"/>
      <c r="C55" s="498"/>
      <c r="D55" s="498"/>
      <c r="E55" s="475"/>
      <c r="F55" s="475"/>
      <c r="G55" s="475"/>
      <c r="H55" s="475"/>
      <c r="I55" s="475"/>
      <c r="J55" s="475"/>
      <c r="K55" s="475"/>
      <c r="L55" s="475"/>
      <c r="M55" s="475"/>
      <c r="N55" s="475"/>
      <c r="O55" s="475"/>
      <c r="P55" s="475"/>
      <c r="Q55" s="475"/>
      <c r="R55" s="475"/>
      <c r="S55" s="475"/>
      <c r="T55" s="475"/>
      <c r="U55" s="498"/>
      <c r="V55" s="475"/>
      <c r="W55" s="475"/>
      <c r="X55" s="475"/>
      <c r="Y55" s="475"/>
      <c r="Z55" s="475"/>
      <c r="AA55" s="475"/>
      <c r="AB55" s="475"/>
      <c r="AC55" s="475"/>
      <c r="AD55" s="475"/>
      <c r="AE55" s="475"/>
      <c r="AF55" s="475"/>
      <c r="AG55" s="475"/>
      <c r="AK55" s="499"/>
      <c r="AL55" s="606"/>
      <c r="AM55" s="606"/>
      <c r="AN55" s="475"/>
      <c r="AO55" s="475"/>
      <c r="AP55" s="475"/>
      <c r="AQ55" s="475"/>
      <c r="AR55" s="475"/>
      <c r="AS55" s="475"/>
      <c r="AT55" s="475"/>
      <c r="AU55" s="475"/>
      <c r="AV55" s="475"/>
      <c r="AW55" s="475"/>
      <c r="AX55" s="475"/>
      <c r="AY55" s="475"/>
      <c r="AZ55" s="475"/>
      <c r="BA55" s="475"/>
      <c r="BB55" s="475"/>
      <c r="BC55" s="475"/>
      <c r="BD55" s="475"/>
      <c r="BE55" s="475"/>
      <c r="BF55" s="606"/>
    </row>
    <row r="56" spans="1:58" ht="20.25" customHeight="1">
      <c r="C56" s="499"/>
      <c r="D56" s="499"/>
      <c r="E56" s="499"/>
      <c r="F56" s="499"/>
      <c r="G56" s="499"/>
      <c r="H56" s="499"/>
      <c r="I56" s="499"/>
      <c r="J56" s="499"/>
      <c r="K56" s="499"/>
      <c r="L56" s="499"/>
      <c r="M56" s="499"/>
      <c r="N56" s="499"/>
      <c r="O56" s="499"/>
      <c r="P56" s="499"/>
      <c r="Q56" s="499"/>
      <c r="R56" s="499"/>
      <c r="S56" s="499"/>
      <c r="T56" s="499"/>
      <c r="U56" s="606"/>
      <c r="V56" s="606"/>
      <c r="W56" s="499"/>
      <c r="X56" s="499"/>
      <c r="Y56" s="499"/>
      <c r="Z56" s="499"/>
      <c r="AA56" s="499"/>
      <c r="AB56" s="499"/>
      <c r="AC56" s="499"/>
      <c r="AD56" s="499"/>
      <c r="AE56" s="499"/>
      <c r="AF56" s="499"/>
      <c r="AG56" s="499"/>
      <c r="AH56" s="499"/>
      <c r="AI56" s="499"/>
      <c r="AJ56" s="499"/>
      <c r="AK56" s="499"/>
      <c r="AL56" s="606"/>
      <c r="AM56" s="606"/>
      <c r="AN56" s="475"/>
      <c r="AO56" s="475"/>
      <c r="AP56" s="475"/>
      <c r="AQ56" s="475"/>
      <c r="AR56" s="475"/>
      <c r="AS56" s="475"/>
      <c r="AT56" s="475"/>
      <c r="AU56" s="475"/>
      <c r="AV56" s="475"/>
      <c r="AW56" s="475"/>
      <c r="AX56" s="475"/>
      <c r="AY56" s="475"/>
      <c r="AZ56" s="475"/>
      <c r="BA56" s="475"/>
      <c r="BB56" s="475"/>
      <c r="BC56" s="475"/>
      <c r="BD56" s="475"/>
      <c r="BE56" s="475"/>
      <c r="BF56" s="606"/>
    </row>
    <row r="57" spans="1:58" ht="20.25" customHeight="1">
      <c r="C57" s="499"/>
      <c r="D57" s="499"/>
      <c r="E57" s="499"/>
      <c r="F57" s="499"/>
      <c r="G57" s="499"/>
      <c r="H57" s="499"/>
      <c r="I57" s="499"/>
      <c r="J57" s="499"/>
      <c r="K57" s="499"/>
      <c r="L57" s="499"/>
      <c r="M57" s="499"/>
      <c r="N57" s="499"/>
      <c r="O57" s="499"/>
      <c r="P57" s="499"/>
      <c r="Q57" s="499"/>
      <c r="R57" s="499"/>
      <c r="S57" s="499"/>
      <c r="T57" s="499"/>
      <c r="U57" s="606"/>
      <c r="V57" s="606"/>
      <c r="W57" s="499"/>
      <c r="X57" s="499"/>
      <c r="Y57" s="499"/>
      <c r="Z57" s="499"/>
      <c r="AA57" s="499"/>
      <c r="AB57" s="499"/>
      <c r="AC57" s="499"/>
      <c r="AD57" s="499"/>
      <c r="AE57" s="499"/>
      <c r="AF57" s="499"/>
      <c r="AG57" s="499"/>
      <c r="AH57" s="499"/>
      <c r="AI57" s="499"/>
      <c r="AJ57" s="499"/>
      <c r="AK57" s="499"/>
      <c r="AL57" s="606"/>
      <c r="AM57" s="606"/>
      <c r="AN57" s="475"/>
      <c r="AO57" s="475"/>
      <c r="AP57" s="475"/>
      <c r="AQ57" s="475"/>
      <c r="AR57" s="475"/>
      <c r="AS57" s="475"/>
      <c r="AT57" s="475"/>
      <c r="AU57" s="475"/>
      <c r="AV57" s="475"/>
      <c r="AW57" s="475"/>
      <c r="AX57" s="475"/>
      <c r="AY57" s="475"/>
      <c r="AZ57" s="475"/>
      <c r="BA57" s="475"/>
      <c r="BB57" s="475"/>
      <c r="BC57" s="475"/>
      <c r="BD57" s="475"/>
      <c r="BE57" s="475"/>
      <c r="BF57" s="606"/>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24"/>
  <conditionalFormatting sqref="F36:M38">
    <cfRule type="expression" dxfId="9" priority="7">
      <formula>INDIRECT(ADDRESS(ROW(),COLUMN()))=TRUNC(INDIRECT(ADDRESS(ROW(),COLUMN())))</formula>
    </cfRule>
  </conditionalFormatting>
  <conditionalFormatting sqref="L40:M40">
    <cfRule type="expression" dxfId="8" priority="6">
      <formula>INDIRECT(ADDRESS(ROW(),COLUMN()))=TRUNC(INDIRECT(ADDRESS(ROW(),COLUMN())))</formula>
    </cfRule>
  </conditionalFormatting>
  <conditionalFormatting sqref="C45:D45">
    <cfRule type="expression" dxfId="7" priority="5">
      <formula>INDIRECT(ADDRESS(ROW(),COLUMN()))=TRUNC(INDIRECT(ADDRESS(ROW(),COLUMN())))</formula>
    </cfRule>
  </conditionalFormatting>
  <conditionalFormatting sqref="R45:U45">
    <cfRule type="expression" dxfId="6" priority="4">
      <formula>INDIRECT(ADDRESS(ROW(),COLUMN()))=TRUNC(INDIRECT(ADDRESS(ROW(),COLUMN())))</formula>
    </cfRule>
  </conditionalFormatting>
  <conditionalFormatting sqref="R50:U50">
    <cfRule type="expression" dxfId="5" priority="3">
      <formula>INDIRECT(ADDRESS(ROW(),COLUMN()))=TRUNC(INDIRECT(ADDRESS(ROW(),COLUMN())))</formula>
    </cfRule>
  </conditionalFormatting>
  <conditionalFormatting sqref="AU13:AX30">
    <cfRule type="expression" dxfId="4"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8" fitToWidth="1" fitToHeight="1"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ﾁｪｯｸ表</vt:lpstr>
      <vt:lpstr>別紙１</vt:lpstr>
      <vt:lpstr>別紙２（体制一覧）</vt:lpstr>
      <vt:lpstr>別紙3</vt:lpstr>
      <vt:lpstr>別紙４</vt:lpstr>
      <vt:lpstr>別紙５</vt:lpstr>
      <vt:lpstr>別紙６</vt:lpstr>
      <vt:lpstr>記入方法</vt:lpstr>
      <vt:lpstr>勤務形態一覧表</vt:lpstr>
      <vt:lpstr>【記載例】訪問型サービス</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下坂　佳世</cp:lastModifiedBy>
  <cp:lastPrinted>2021-04-19T08:06:07Z</cp:lastPrinted>
  <dcterms:created xsi:type="dcterms:W3CDTF">2022-03-30T06:31:47Z</dcterms:created>
  <dcterms:modified xsi:type="dcterms:W3CDTF">2025-04-17T06:44:55Z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2025-04-17T06:44:55Z</vt:filetime>
  </property>
</Properties>
</file>